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PÍTR\2024\Oprava nástupiště žst.Bohumín\1 KONEČNÝ\"/>
    </mc:Choice>
  </mc:AlternateContent>
  <bookViews>
    <workbookView xWindow="0" yWindow="0" windowWidth="23040" windowHeight="9204"/>
  </bookViews>
  <sheets>
    <sheet name="Rekapitulace stavby" sheetId="1" r:id="rId1"/>
    <sheet name="SO 01 - Oprava nástupiště " sheetId="2" r:id="rId2"/>
    <sheet name="SO 02.1 - Sanace zdiva" sheetId="3" r:id="rId3"/>
    <sheet name="SO 02.1a - Sanace patek s..." sheetId="4" r:id="rId4"/>
    <sheet name="SO 02.2 - Oprava dešťové ..." sheetId="5" r:id="rId5"/>
    <sheet name="SO 03 - Oprava zastřešení..." sheetId="6" r:id="rId6"/>
    <sheet name="SO 04 - Úpravy nn DOÚO" sheetId="7" r:id="rId7"/>
    <sheet name="PS 01 - SSZT - Demontáž a..." sheetId="8" r:id="rId8"/>
    <sheet name="VON - Vedlejší a ostatní ..." sheetId="9" r:id="rId9"/>
    <sheet name="VRN - Vedlejší rozpočtové..." sheetId="10" r:id="rId10"/>
  </sheets>
  <definedNames>
    <definedName name="_xlnm._FilterDatabase" localSheetId="7" hidden="1">'PS 01 - SSZT - Demontáž a...'!$C$118:$K$156</definedName>
    <definedName name="_xlnm._FilterDatabase" localSheetId="1" hidden="1">'SO 01 - Oprava nástupiště '!$C$118:$K$340</definedName>
    <definedName name="_xlnm._FilterDatabase" localSheetId="2" hidden="1">'SO 02.1 - Sanace zdiva'!$C$130:$K$354</definedName>
    <definedName name="_xlnm._FilterDatabase" localSheetId="3" hidden="1">'SO 02.1a - Sanace patek s...'!$C$128:$K$194</definedName>
    <definedName name="_xlnm._FilterDatabase" localSheetId="4" hidden="1">'SO 02.2 - Oprava dešťové ...'!$C$131:$K$307</definedName>
    <definedName name="_xlnm._FilterDatabase" localSheetId="5" hidden="1">'SO 03 - Oprava zastřešení...'!$C$138:$K$494</definedName>
    <definedName name="_xlnm._FilterDatabase" localSheetId="6" hidden="1">'SO 04 - Úpravy nn DOÚO'!$C$120:$K$195</definedName>
    <definedName name="_xlnm._FilterDatabase" localSheetId="8" hidden="1">'VON - Vedlejší a ostatní ...'!$C$120:$K$150</definedName>
    <definedName name="_xlnm._FilterDatabase" localSheetId="9" hidden="1">'VRN - Vedlejší rozpočtové...'!$C$124:$K$149</definedName>
    <definedName name="_xlnm.Print_Titles" localSheetId="7">'PS 01 - SSZT - Demontáž a...'!$118:$118</definedName>
    <definedName name="_xlnm.Print_Titles" localSheetId="0">'Rekapitulace stavby'!$92:$92</definedName>
    <definedName name="_xlnm.Print_Titles" localSheetId="1">'SO 01 - Oprava nástupiště '!$118:$118</definedName>
    <definedName name="_xlnm.Print_Titles" localSheetId="2">'SO 02.1 - Sanace zdiva'!$130:$130</definedName>
    <definedName name="_xlnm.Print_Titles" localSheetId="3">'SO 02.1a - Sanace patek s...'!$128:$128</definedName>
    <definedName name="_xlnm.Print_Titles" localSheetId="4">'SO 02.2 - Oprava dešťové ...'!$131:$131</definedName>
    <definedName name="_xlnm.Print_Titles" localSheetId="5">'SO 03 - Oprava zastřešení...'!$138:$138</definedName>
    <definedName name="_xlnm.Print_Titles" localSheetId="6">'SO 04 - Úpravy nn DOÚO'!$120:$120</definedName>
    <definedName name="_xlnm.Print_Titles" localSheetId="8">'VON - Vedlejší a ostatní ...'!$120:$120</definedName>
    <definedName name="_xlnm.Print_Titles" localSheetId="9">'VRN - Vedlejší rozpočtové...'!$124:$124</definedName>
    <definedName name="_xlnm.Print_Area" localSheetId="7">'PS 01 - SSZT - Demontáž a...'!$C$4:$J$39,'PS 01 - SSZT - Demontáž a...'!$C$50:$J$76,'PS 01 - SSZT - Demontáž a...'!$C$82:$J$100,'PS 01 - SSZT - Demontáž a...'!$C$106:$K$156</definedName>
    <definedName name="_xlnm.Print_Area" localSheetId="0">'Rekapitulace stavby'!$D$4:$AO$76,'Rekapitulace stavby'!$C$82:$AQ$108</definedName>
    <definedName name="_xlnm.Print_Area" localSheetId="1">'SO 01 - Oprava nástupiště '!$C$4:$J$39,'SO 01 - Oprava nástupiště '!$C$50:$J$76,'SO 01 - Oprava nástupiště '!$C$82:$J$100,'SO 01 - Oprava nástupiště '!$C$106:$K$340</definedName>
    <definedName name="_xlnm.Print_Area" localSheetId="2">'SO 02.1 - Sanace zdiva'!$C$4:$J$41,'SO 02.1 - Sanace zdiva'!$C$50:$J$76,'SO 02.1 - Sanace zdiva'!$C$82:$J$110,'SO 02.1 - Sanace zdiva'!$C$116:$K$354</definedName>
    <definedName name="_xlnm.Print_Area" localSheetId="3">'SO 02.1a - Sanace patek s...'!$C$4:$J$43,'SO 02.1a - Sanace patek s...'!$C$50:$J$76,'SO 02.1a - Sanace patek s...'!$C$82:$J$106,'SO 02.1a - Sanace patek s...'!$C$112:$K$194</definedName>
    <definedName name="_xlnm.Print_Area" localSheetId="4">'SO 02.2 - Oprava dešťové ...'!$C$4:$J$41,'SO 02.2 - Oprava dešťové ...'!$C$50:$J$76,'SO 02.2 - Oprava dešťové ...'!$C$82:$J$111,'SO 02.2 - Oprava dešťové ...'!$C$117:$K$307</definedName>
    <definedName name="_xlnm.Print_Area" localSheetId="5">'SO 03 - Oprava zastřešení...'!$C$4:$J$41,'SO 03 - Oprava zastřešení...'!$C$50:$J$76,'SO 03 - Oprava zastřešení...'!$C$82:$J$118,'SO 03 - Oprava zastřešení...'!$C$124:$K$494</definedName>
    <definedName name="_xlnm.Print_Area" localSheetId="6">'SO 04 - Úpravy nn DOÚO'!$C$4:$J$39,'SO 04 - Úpravy nn DOÚO'!$C$50:$J$76,'SO 04 - Úpravy nn DOÚO'!$C$82:$J$102,'SO 04 - Úpravy nn DOÚO'!$C$108:$K$195</definedName>
    <definedName name="_xlnm.Print_Area" localSheetId="8">'VON - Vedlejší a ostatní ...'!$C$4:$J$41,'VON - Vedlejší a ostatní ...'!$C$50:$J$76,'VON - Vedlejší a ostatní ...'!$C$82:$J$100,'VON - Vedlejší a ostatní ...'!$C$106:$K$150</definedName>
    <definedName name="_xlnm.Print_Area" localSheetId="9">'VRN - Vedlejší rozpočtové...'!$C$4:$J$41,'VRN - Vedlejší rozpočtové...'!$C$50:$J$76,'VRN - Vedlejší rozpočtové...'!$C$82:$J$104,'VRN - Vedlejší rozpočtové...'!$C$110:$K$149</definedName>
  </definedNames>
  <calcPr calcId="162913"/>
</workbook>
</file>

<file path=xl/calcChain.xml><?xml version="1.0" encoding="utf-8"?>
<calcChain xmlns="http://schemas.openxmlformats.org/spreadsheetml/2006/main">
  <c r="J39" i="10" l="1"/>
  <c r="J38" i="10"/>
  <c r="AY107" i="1" s="1"/>
  <c r="J37" i="10"/>
  <c r="AX107" i="1" s="1"/>
  <c r="BI147" i="10"/>
  <c r="BH147" i="10"/>
  <c r="BG147" i="10"/>
  <c r="BF147" i="10"/>
  <c r="T147" i="10"/>
  <c r="T146" i="10"/>
  <c r="R147" i="10"/>
  <c r="R146" i="10" s="1"/>
  <c r="P147" i="10"/>
  <c r="P146" i="10" s="1"/>
  <c r="BI142" i="10"/>
  <c r="BH142" i="10"/>
  <c r="BG142" i="10"/>
  <c r="BF142" i="10"/>
  <c r="T142" i="10"/>
  <c r="T141" i="10"/>
  <c r="R142" i="10"/>
  <c r="R141" i="10"/>
  <c r="P142" i="10"/>
  <c r="P141" i="10" s="1"/>
  <c r="BI138" i="10"/>
  <c r="BH138" i="10"/>
  <c r="BG138" i="10"/>
  <c r="BF138" i="10"/>
  <c r="T138" i="10"/>
  <c r="T137" i="10" s="1"/>
  <c r="R138" i="10"/>
  <c r="R137" i="10"/>
  <c r="P138" i="10"/>
  <c r="P137" i="10"/>
  <c r="BI134" i="10"/>
  <c r="BH134" i="10"/>
  <c r="BG134" i="10"/>
  <c r="BF134" i="10"/>
  <c r="T134" i="10"/>
  <c r="R134" i="10"/>
  <c r="P134" i="10"/>
  <c r="BI131" i="10"/>
  <c r="BH131" i="10"/>
  <c r="BG131" i="10"/>
  <c r="BF131" i="10"/>
  <c r="T131" i="10"/>
  <c r="R131" i="10"/>
  <c r="P131" i="10"/>
  <c r="BI128" i="10"/>
  <c r="BH128" i="10"/>
  <c r="BG128" i="10"/>
  <c r="BF128" i="10"/>
  <c r="T128" i="10"/>
  <c r="R128" i="10"/>
  <c r="P128" i="10"/>
  <c r="J122" i="10"/>
  <c r="J121" i="10"/>
  <c r="F121" i="10"/>
  <c r="F119" i="10"/>
  <c r="E117" i="10"/>
  <c r="J94" i="10"/>
  <c r="J93" i="10"/>
  <c r="F93" i="10"/>
  <c r="F91" i="10"/>
  <c r="E89" i="10"/>
  <c r="J20" i="10"/>
  <c r="E20" i="10"/>
  <c r="F94" i="10"/>
  <c r="J19" i="10"/>
  <c r="J14" i="10"/>
  <c r="J119" i="10"/>
  <c r="E7" i="10"/>
  <c r="E85" i="10" s="1"/>
  <c r="J39" i="9"/>
  <c r="J38" i="9"/>
  <c r="AY106" i="1"/>
  <c r="J37" i="9"/>
  <c r="AX106" i="1"/>
  <c r="BI148" i="9"/>
  <c r="BH148" i="9"/>
  <c r="BG148" i="9"/>
  <c r="BF148" i="9"/>
  <c r="T148" i="9"/>
  <c r="R148" i="9"/>
  <c r="P148" i="9"/>
  <c r="BI145" i="9"/>
  <c r="BH145" i="9"/>
  <c r="BG145" i="9"/>
  <c r="BF145" i="9"/>
  <c r="T145" i="9"/>
  <c r="R145" i="9"/>
  <c r="P145" i="9"/>
  <c r="BI142" i="9"/>
  <c r="BH142" i="9"/>
  <c r="BG142" i="9"/>
  <c r="BF142" i="9"/>
  <c r="T142" i="9"/>
  <c r="R142" i="9"/>
  <c r="P142" i="9"/>
  <c r="BI138" i="9"/>
  <c r="BH138" i="9"/>
  <c r="BG138" i="9"/>
  <c r="BF138" i="9"/>
  <c r="T138" i="9"/>
  <c r="R138" i="9"/>
  <c r="P138" i="9"/>
  <c r="BI135" i="9"/>
  <c r="BH135" i="9"/>
  <c r="BG135" i="9"/>
  <c r="BF135" i="9"/>
  <c r="T135" i="9"/>
  <c r="R135" i="9"/>
  <c r="P135" i="9"/>
  <c r="BI132" i="9"/>
  <c r="BH132" i="9"/>
  <c r="BG132" i="9"/>
  <c r="BF132" i="9"/>
  <c r="T132" i="9"/>
  <c r="R132" i="9"/>
  <c r="P132" i="9"/>
  <c r="BI129" i="9"/>
  <c r="BH129" i="9"/>
  <c r="BG129" i="9"/>
  <c r="BF129" i="9"/>
  <c r="T129" i="9"/>
  <c r="R129" i="9"/>
  <c r="P129" i="9"/>
  <c r="BI126" i="9"/>
  <c r="BH126" i="9"/>
  <c r="BG126" i="9"/>
  <c r="BF126" i="9"/>
  <c r="T126" i="9"/>
  <c r="R126" i="9"/>
  <c r="P126" i="9"/>
  <c r="BI123" i="9"/>
  <c r="BH123" i="9"/>
  <c r="BG123" i="9"/>
  <c r="BF123" i="9"/>
  <c r="T123" i="9"/>
  <c r="R123" i="9"/>
  <c r="P123" i="9"/>
  <c r="F117" i="9"/>
  <c r="F115" i="9"/>
  <c r="E113" i="9"/>
  <c r="F93" i="9"/>
  <c r="F91" i="9"/>
  <c r="E89" i="9"/>
  <c r="J26" i="9"/>
  <c r="E26" i="9"/>
  <c r="J118" i="9" s="1"/>
  <c r="J25" i="9"/>
  <c r="J23" i="9"/>
  <c r="E23" i="9"/>
  <c r="J117" i="9"/>
  <c r="J22" i="9"/>
  <c r="J20" i="9"/>
  <c r="E20" i="9"/>
  <c r="F94" i="9" s="1"/>
  <c r="J19" i="9"/>
  <c r="J14" i="9"/>
  <c r="J115" i="9" s="1"/>
  <c r="E7" i="9"/>
  <c r="E109" i="9"/>
  <c r="J37" i="8"/>
  <c r="J36" i="8"/>
  <c r="AY104" i="1"/>
  <c r="J35" i="8"/>
  <c r="AX104" i="1" s="1"/>
  <c r="BI155" i="8"/>
  <c r="BH155" i="8"/>
  <c r="BG155" i="8"/>
  <c r="BF155" i="8"/>
  <c r="T155" i="8"/>
  <c r="R155" i="8"/>
  <c r="P155" i="8"/>
  <c r="BI153" i="8"/>
  <c r="BH153" i="8"/>
  <c r="BG153" i="8"/>
  <c r="BF153" i="8"/>
  <c r="T153" i="8"/>
  <c r="R153" i="8"/>
  <c r="P153" i="8"/>
  <c r="BI151" i="8"/>
  <c r="BH151" i="8"/>
  <c r="BG151" i="8"/>
  <c r="BF151" i="8"/>
  <c r="T151" i="8"/>
  <c r="R151" i="8"/>
  <c r="P151" i="8"/>
  <c r="BI149" i="8"/>
  <c r="BH149" i="8"/>
  <c r="BG149" i="8"/>
  <c r="BF149" i="8"/>
  <c r="T149" i="8"/>
  <c r="R149" i="8"/>
  <c r="P149" i="8"/>
  <c r="BI147" i="8"/>
  <c r="BH147" i="8"/>
  <c r="BG147" i="8"/>
  <c r="BF147" i="8"/>
  <c r="T147" i="8"/>
  <c r="R147" i="8"/>
  <c r="P147" i="8"/>
  <c r="BI145" i="8"/>
  <c r="BH145" i="8"/>
  <c r="BG145" i="8"/>
  <c r="BF145" i="8"/>
  <c r="T145" i="8"/>
  <c r="R145" i="8"/>
  <c r="P145" i="8"/>
  <c r="BI143" i="8"/>
  <c r="BH143" i="8"/>
  <c r="BG143" i="8"/>
  <c r="BF143" i="8"/>
  <c r="T143" i="8"/>
  <c r="R143" i="8"/>
  <c r="P143"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6" i="8"/>
  <c r="BH126" i="8"/>
  <c r="BG126" i="8"/>
  <c r="BF126" i="8"/>
  <c r="T126" i="8"/>
  <c r="R126" i="8"/>
  <c r="P126" i="8"/>
  <c r="BI124" i="8"/>
  <c r="BH124" i="8"/>
  <c r="BG124" i="8"/>
  <c r="BF124" i="8"/>
  <c r="T124" i="8"/>
  <c r="R124" i="8"/>
  <c r="P124" i="8"/>
  <c r="BI122" i="8"/>
  <c r="BH122" i="8"/>
  <c r="BG122" i="8"/>
  <c r="BF122" i="8"/>
  <c r="T122" i="8"/>
  <c r="R122" i="8"/>
  <c r="P122" i="8"/>
  <c r="F115" i="8"/>
  <c r="F113" i="8"/>
  <c r="E111" i="8"/>
  <c r="F91" i="8"/>
  <c r="F89" i="8"/>
  <c r="E87" i="8"/>
  <c r="J24" i="8"/>
  <c r="E24" i="8"/>
  <c r="J116" i="8" s="1"/>
  <c r="J23" i="8"/>
  <c r="J21" i="8"/>
  <c r="E21" i="8"/>
  <c r="J91" i="8" s="1"/>
  <c r="J20" i="8"/>
  <c r="J18" i="8"/>
  <c r="E18" i="8"/>
  <c r="F116" i="8"/>
  <c r="J17" i="8"/>
  <c r="J12" i="8"/>
  <c r="J113" i="8"/>
  <c r="E7" i="8"/>
  <c r="E109" i="8" s="1"/>
  <c r="J37" i="7"/>
  <c r="J36" i="7"/>
  <c r="AY103" i="1" s="1"/>
  <c r="J35" i="7"/>
  <c r="AX103" i="1"/>
  <c r="BI194" i="7"/>
  <c r="BH194" i="7"/>
  <c r="BG194" i="7"/>
  <c r="BF194" i="7"/>
  <c r="T194" i="7"/>
  <c r="R194" i="7"/>
  <c r="P194" i="7"/>
  <c r="BI192" i="7"/>
  <c r="BH192" i="7"/>
  <c r="BG192" i="7"/>
  <c r="BF192" i="7"/>
  <c r="T192" i="7"/>
  <c r="R192" i="7"/>
  <c r="P192" i="7"/>
  <c r="BI188" i="7"/>
  <c r="BH188" i="7"/>
  <c r="BG188" i="7"/>
  <c r="BF188" i="7"/>
  <c r="T188" i="7"/>
  <c r="R188" i="7"/>
  <c r="P188" i="7"/>
  <c r="BI186" i="7"/>
  <c r="BH186" i="7"/>
  <c r="BG186" i="7"/>
  <c r="BF186" i="7"/>
  <c r="T186" i="7"/>
  <c r="R186" i="7"/>
  <c r="P186" i="7"/>
  <c r="BI184" i="7"/>
  <c r="BH184" i="7"/>
  <c r="BG184" i="7"/>
  <c r="BF184" i="7"/>
  <c r="T184" i="7"/>
  <c r="R184" i="7"/>
  <c r="P184" i="7"/>
  <c r="BI181" i="7"/>
  <c r="BH181" i="7"/>
  <c r="BG181" i="7"/>
  <c r="BF181" i="7"/>
  <c r="T181" i="7"/>
  <c r="R181" i="7"/>
  <c r="P181" i="7"/>
  <c r="BI178" i="7"/>
  <c r="BH178" i="7"/>
  <c r="BG178" i="7"/>
  <c r="BF178" i="7"/>
  <c r="T178" i="7"/>
  <c r="R178" i="7"/>
  <c r="P178" i="7"/>
  <c r="BI175" i="7"/>
  <c r="BH175" i="7"/>
  <c r="BG175" i="7"/>
  <c r="BF175" i="7"/>
  <c r="T175" i="7"/>
  <c r="R175" i="7"/>
  <c r="P175" i="7"/>
  <c r="BI173" i="7"/>
  <c r="BH173" i="7"/>
  <c r="BG173" i="7"/>
  <c r="BF173" i="7"/>
  <c r="T173" i="7"/>
  <c r="R173" i="7"/>
  <c r="P173" i="7"/>
  <c r="BI171" i="7"/>
  <c r="BH171" i="7"/>
  <c r="BG171" i="7"/>
  <c r="BF171" i="7"/>
  <c r="T171" i="7"/>
  <c r="R171" i="7"/>
  <c r="P171" i="7"/>
  <c r="BI169" i="7"/>
  <c r="BH169" i="7"/>
  <c r="BG169" i="7"/>
  <c r="BF169" i="7"/>
  <c r="T169" i="7"/>
  <c r="R169" i="7"/>
  <c r="P169" i="7"/>
  <c r="BI167" i="7"/>
  <c r="BH167" i="7"/>
  <c r="BG167" i="7"/>
  <c r="BF167" i="7"/>
  <c r="T167" i="7"/>
  <c r="R167" i="7"/>
  <c r="P167" i="7"/>
  <c r="BI165" i="7"/>
  <c r="BH165" i="7"/>
  <c r="BG165" i="7"/>
  <c r="BF165" i="7"/>
  <c r="T165" i="7"/>
  <c r="R165" i="7"/>
  <c r="P165" i="7"/>
  <c r="BI163" i="7"/>
  <c r="BH163" i="7"/>
  <c r="BG163" i="7"/>
  <c r="BF163" i="7"/>
  <c r="T163" i="7"/>
  <c r="R163" i="7"/>
  <c r="P163" i="7"/>
  <c r="BI161" i="7"/>
  <c r="BH161" i="7"/>
  <c r="BG161" i="7"/>
  <c r="BF161" i="7"/>
  <c r="T161" i="7"/>
  <c r="R161" i="7"/>
  <c r="P161"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4" i="7"/>
  <c r="BH124" i="7"/>
  <c r="BG124" i="7"/>
  <c r="BF124" i="7"/>
  <c r="T124" i="7"/>
  <c r="R124" i="7"/>
  <c r="P124" i="7"/>
  <c r="F117" i="7"/>
  <c r="F115" i="7"/>
  <c r="E113" i="7"/>
  <c r="F91" i="7"/>
  <c r="F89" i="7"/>
  <c r="E87" i="7"/>
  <c r="J24" i="7"/>
  <c r="E24" i="7"/>
  <c r="J118" i="7"/>
  <c r="J23" i="7"/>
  <c r="J21" i="7"/>
  <c r="E21" i="7"/>
  <c r="J91" i="7"/>
  <c r="J20" i="7"/>
  <c r="J18" i="7"/>
  <c r="E18" i="7"/>
  <c r="F118" i="7"/>
  <c r="J17" i="7"/>
  <c r="J12" i="7"/>
  <c r="J115" i="7" s="1"/>
  <c r="E7" i="7"/>
  <c r="E111" i="7" s="1"/>
  <c r="J39" i="6"/>
  <c r="J38" i="6"/>
  <c r="AY102" i="1"/>
  <c r="J37" i="6"/>
  <c r="AX102" i="1" s="1"/>
  <c r="BI492" i="6"/>
  <c r="BH492" i="6"/>
  <c r="BG492" i="6"/>
  <c r="BF492" i="6"/>
  <c r="T492" i="6"/>
  <c r="R492" i="6"/>
  <c r="P492" i="6"/>
  <c r="BI489" i="6"/>
  <c r="BH489" i="6"/>
  <c r="BG489" i="6"/>
  <c r="BF489" i="6"/>
  <c r="T489" i="6"/>
  <c r="R489" i="6"/>
  <c r="P489" i="6"/>
  <c r="BI484" i="6"/>
  <c r="BH484" i="6"/>
  <c r="BG484" i="6"/>
  <c r="BF484" i="6"/>
  <c r="T484" i="6"/>
  <c r="R484" i="6"/>
  <c r="P484" i="6"/>
  <c r="BI481" i="6"/>
  <c r="BH481" i="6"/>
  <c r="BG481" i="6"/>
  <c r="BF481" i="6"/>
  <c r="T481" i="6"/>
  <c r="R481" i="6"/>
  <c r="P481" i="6"/>
  <c r="BI477" i="6"/>
  <c r="BH477" i="6"/>
  <c r="BG477" i="6"/>
  <c r="BF477" i="6"/>
  <c r="T477" i="6"/>
  <c r="R477" i="6"/>
  <c r="P477" i="6"/>
  <c r="BI474" i="6"/>
  <c r="BH474" i="6"/>
  <c r="BG474" i="6"/>
  <c r="BF474" i="6"/>
  <c r="T474" i="6"/>
  <c r="R474" i="6"/>
  <c r="P474" i="6"/>
  <c r="BI471" i="6"/>
  <c r="BH471" i="6"/>
  <c r="BG471" i="6"/>
  <c r="BF471" i="6"/>
  <c r="T471" i="6"/>
  <c r="R471" i="6"/>
  <c r="P471" i="6"/>
  <c r="BI468" i="6"/>
  <c r="BH468" i="6"/>
  <c r="BG468" i="6"/>
  <c r="BF468" i="6"/>
  <c r="T468" i="6"/>
  <c r="R468" i="6"/>
  <c r="P468" i="6"/>
  <c r="BI464" i="6"/>
  <c r="BH464" i="6"/>
  <c r="BG464" i="6"/>
  <c r="BF464" i="6"/>
  <c r="T464" i="6"/>
  <c r="R464" i="6"/>
  <c r="P464" i="6"/>
  <c r="BI460" i="6"/>
  <c r="BH460" i="6"/>
  <c r="BG460" i="6"/>
  <c r="BF460" i="6"/>
  <c r="T460" i="6"/>
  <c r="R460" i="6"/>
  <c r="P460" i="6"/>
  <c r="BI457" i="6"/>
  <c r="BH457" i="6"/>
  <c r="BG457" i="6"/>
  <c r="BF457" i="6"/>
  <c r="T457" i="6"/>
  <c r="R457" i="6"/>
  <c r="P457" i="6"/>
  <c r="BI452" i="6"/>
  <c r="BH452" i="6"/>
  <c r="BG452" i="6"/>
  <c r="BF452" i="6"/>
  <c r="T452" i="6"/>
  <c r="R452" i="6"/>
  <c r="P452" i="6"/>
  <c r="BI449" i="6"/>
  <c r="BH449" i="6"/>
  <c r="BG449" i="6"/>
  <c r="BF449" i="6"/>
  <c r="T449" i="6"/>
  <c r="R449" i="6"/>
  <c r="P449" i="6"/>
  <c r="BI446" i="6"/>
  <c r="BH446" i="6"/>
  <c r="BG446" i="6"/>
  <c r="BF446" i="6"/>
  <c r="T446" i="6"/>
  <c r="R446" i="6"/>
  <c r="P446" i="6"/>
  <c r="BI442" i="6"/>
  <c r="BH442" i="6"/>
  <c r="BG442" i="6"/>
  <c r="BF442" i="6"/>
  <c r="T442" i="6"/>
  <c r="R442" i="6"/>
  <c r="P442" i="6"/>
  <c r="BI439" i="6"/>
  <c r="BH439" i="6"/>
  <c r="BG439" i="6"/>
  <c r="BF439" i="6"/>
  <c r="T439" i="6"/>
  <c r="R439" i="6"/>
  <c r="P439" i="6"/>
  <c r="BI435" i="6"/>
  <c r="BH435" i="6"/>
  <c r="BG435" i="6"/>
  <c r="BF435" i="6"/>
  <c r="T435" i="6"/>
  <c r="R435" i="6"/>
  <c r="P435" i="6"/>
  <c r="BI431" i="6"/>
  <c r="BH431" i="6"/>
  <c r="BG431" i="6"/>
  <c r="BF431" i="6"/>
  <c r="T431" i="6"/>
  <c r="R431" i="6"/>
  <c r="P431" i="6"/>
  <c r="BI427" i="6"/>
  <c r="BH427" i="6"/>
  <c r="BG427" i="6"/>
  <c r="BF427" i="6"/>
  <c r="T427" i="6"/>
  <c r="R427" i="6"/>
  <c r="P427" i="6"/>
  <c r="BI423" i="6"/>
  <c r="BH423" i="6"/>
  <c r="BG423" i="6"/>
  <c r="BF423" i="6"/>
  <c r="T423" i="6"/>
  <c r="R423" i="6"/>
  <c r="P423" i="6"/>
  <c r="BI420" i="6"/>
  <c r="BH420" i="6"/>
  <c r="BG420" i="6"/>
  <c r="BF420" i="6"/>
  <c r="T420" i="6"/>
  <c r="R420" i="6"/>
  <c r="P420" i="6"/>
  <c r="BI417" i="6"/>
  <c r="BH417" i="6"/>
  <c r="BG417" i="6"/>
  <c r="BF417" i="6"/>
  <c r="T417" i="6"/>
  <c r="R417" i="6"/>
  <c r="P417" i="6"/>
  <c r="BI415" i="6"/>
  <c r="BH415" i="6"/>
  <c r="BG415" i="6"/>
  <c r="BF415" i="6"/>
  <c r="T415" i="6"/>
  <c r="R415" i="6"/>
  <c r="P415" i="6"/>
  <c r="BI412" i="6"/>
  <c r="BH412" i="6"/>
  <c r="BG412" i="6"/>
  <c r="BF412" i="6"/>
  <c r="T412" i="6"/>
  <c r="R412" i="6"/>
  <c r="P412" i="6"/>
  <c r="BI409" i="6"/>
  <c r="BH409" i="6"/>
  <c r="BG409" i="6"/>
  <c r="BF409" i="6"/>
  <c r="T409" i="6"/>
  <c r="R409" i="6"/>
  <c r="P409" i="6"/>
  <c r="BI406" i="6"/>
  <c r="BH406" i="6"/>
  <c r="BG406" i="6"/>
  <c r="BF406" i="6"/>
  <c r="T406" i="6"/>
  <c r="R406" i="6"/>
  <c r="P406" i="6"/>
  <c r="BI403" i="6"/>
  <c r="BH403" i="6"/>
  <c r="BG403" i="6"/>
  <c r="BF403" i="6"/>
  <c r="T403" i="6"/>
  <c r="R403" i="6"/>
  <c r="P403" i="6"/>
  <c r="BI399" i="6"/>
  <c r="BH399" i="6"/>
  <c r="BG399" i="6"/>
  <c r="BF399" i="6"/>
  <c r="T399" i="6"/>
  <c r="R399" i="6"/>
  <c r="P399" i="6"/>
  <c r="BI396" i="6"/>
  <c r="BH396" i="6"/>
  <c r="BG396" i="6"/>
  <c r="BF396" i="6"/>
  <c r="T396" i="6"/>
  <c r="R396" i="6"/>
  <c r="P396" i="6"/>
  <c r="BI393" i="6"/>
  <c r="BH393" i="6"/>
  <c r="BG393" i="6"/>
  <c r="BF393" i="6"/>
  <c r="T393" i="6"/>
  <c r="R393" i="6"/>
  <c r="P393" i="6"/>
  <c r="BI391" i="6"/>
  <c r="BH391" i="6"/>
  <c r="BG391" i="6"/>
  <c r="BF391" i="6"/>
  <c r="T391" i="6"/>
  <c r="R391" i="6"/>
  <c r="P391" i="6"/>
  <c r="BI388" i="6"/>
  <c r="BH388" i="6"/>
  <c r="BG388" i="6"/>
  <c r="BF388" i="6"/>
  <c r="T388" i="6"/>
  <c r="R388" i="6"/>
  <c r="P388" i="6"/>
  <c r="BI385" i="6"/>
  <c r="BH385" i="6"/>
  <c r="BG385" i="6"/>
  <c r="BF385" i="6"/>
  <c r="T385" i="6"/>
  <c r="R385" i="6"/>
  <c r="P385" i="6"/>
  <c r="BI382" i="6"/>
  <c r="BH382" i="6"/>
  <c r="BG382" i="6"/>
  <c r="BF382" i="6"/>
  <c r="T382" i="6"/>
  <c r="R382" i="6"/>
  <c r="P382" i="6"/>
  <c r="BI379" i="6"/>
  <c r="BH379" i="6"/>
  <c r="BG379" i="6"/>
  <c r="BF379" i="6"/>
  <c r="T379" i="6"/>
  <c r="R379" i="6"/>
  <c r="P379" i="6"/>
  <c r="BI376" i="6"/>
  <c r="BH376" i="6"/>
  <c r="BG376" i="6"/>
  <c r="BF376" i="6"/>
  <c r="T376" i="6"/>
  <c r="R376" i="6"/>
  <c r="P376" i="6"/>
  <c r="BI373" i="6"/>
  <c r="BH373" i="6"/>
  <c r="BG373" i="6"/>
  <c r="BF373" i="6"/>
  <c r="T373" i="6"/>
  <c r="R373" i="6"/>
  <c r="P373" i="6"/>
  <c r="BI370" i="6"/>
  <c r="BH370" i="6"/>
  <c r="BG370" i="6"/>
  <c r="BF370" i="6"/>
  <c r="T370" i="6"/>
  <c r="R370" i="6"/>
  <c r="P370" i="6"/>
  <c r="BI366" i="6"/>
  <c r="BH366" i="6"/>
  <c r="BG366" i="6"/>
  <c r="BF366" i="6"/>
  <c r="T366" i="6"/>
  <c r="R366" i="6"/>
  <c r="P366" i="6"/>
  <c r="BI363" i="6"/>
  <c r="BH363" i="6"/>
  <c r="BG363" i="6"/>
  <c r="BF363" i="6"/>
  <c r="T363" i="6"/>
  <c r="R363" i="6"/>
  <c r="P363" i="6"/>
  <c r="BI359" i="6"/>
  <c r="BH359" i="6"/>
  <c r="BG359" i="6"/>
  <c r="BF359" i="6"/>
  <c r="T359" i="6"/>
  <c r="R359" i="6"/>
  <c r="P359" i="6"/>
  <c r="BI356" i="6"/>
  <c r="BH356" i="6"/>
  <c r="BG356" i="6"/>
  <c r="BF356" i="6"/>
  <c r="T356" i="6"/>
  <c r="R356" i="6"/>
  <c r="P356" i="6"/>
  <c r="BI353" i="6"/>
  <c r="BH353" i="6"/>
  <c r="BG353" i="6"/>
  <c r="BF353" i="6"/>
  <c r="T353" i="6"/>
  <c r="R353" i="6"/>
  <c r="P353" i="6"/>
  <c r="BI349" i="6"/>
  <c r="BH349" i="6"/>
  <c r="BG349" i="6"/>
  <c r="BF349" i="6"/>
  <c r="T349" i="6"/>
  <c r="R349" i="6"/>
  <c r="P349" i="6"/>
  <c r="BI345" i="6"/>
  <c r="BH345" i="6"/>
  <c r="BG345" i="6"/>
  <c r="BF345" i="6"/>
  <c r="T345" i="6"/>
  <c r="R345" i="6"/>
  <c r="P345" i="6"/>
  <c r="BI342" i="6"/>
  <c r="BH342" i="6"/>
  <c r="BG342" i="6"/>
  <c r="BF342" i="6"/>
  <c r="T342" i="6"/>
  <c r="R342" i="6"/>
  <c r="P342" i="6"/>
  <c r="BI339" i="6"/>
  <c r="BH339" i="6"/>
  <c r="BG339" i="6"/>
  <c r="BF339" i="6"/>
  <c r="T339" i="6"/>
  <c r="R339" i="6"/>
  <c r="P339" i="6"/>
  <c r="BI336" i="6"/>
  <c r="BH336" i="6"/>
  <c r="BG336" i="6"/>
  <c r="BF336" i="6"/>
  <c r="T336" i="6"/>
  <c r="R336" i="6"/>
  <c r="P336" i="6"/>
  <c r="BI333" i="6"/>
  <c r="BH333" i="6"/>
  <c r="BG333" i="6"/>
  <c r="BF333" i="6"/>
  <c r="T333" i="6"/>
  <c r="R333" i="6"/>
  <c r="P333" i="6"/>
  <c r="BI329" i="6"/>
  <c r="BH329" i="6"/>
  <c r="BG329" i="6"/>
  <c r="BF329" i="6"/>
  <c r="T329" i="6"/>
  <c r="R329" i="6"/>
  <c r="P329" i="6"/>
  <c r="BI325" i="6"/>
  <c r="BH325" i="6"/>
  <c r="BG325" i="6"/>
  <c r="BF325" i="6"/>
  <c r="T325" i="6"/>
  <c r="R325" i="6"/>
  <c r="P325" i="6"/>
  <c r="BI321" i="6"/>
  <c r="BH321" i="6"/>
  <c r="BG321" i="6"/>
  <c r="BF321" i="6"/>
  <c r="T321" i="6"/>
  <c r="R321" i="6"/>
  <c r="P321" i="6"/>
  <c r="BI319" i="6"/>
  <c r="BH319" i="6"/>
  <c r="BG319" i="6"/>
  <c r="BF319" i="6"/>
  <c r="T319" i="6"/>
  <c r="R319" i="6"/>
  <c r="P319" i="6"/>
  <c r="BI317" i="6"/>
  <c r="BH317" i="6"/>
  <c r="BG317" i="6"/>
  <c r="BF317" i="6"/>
  <c r="T317" i="6"/>
  <c r="R317" i="6"/>
  <c r="P317" i="6"/>
  <c r="BI314" i="6"/>
  <c r="BH314" i="6"/>
  <c r="BG314" i="6"/>
  <c r="BF314" i="6"/>
  <c r="T314" i="6"/>
  <c r="R314" i="6"/>
  <c r="P314" i="6"/>
  <c r="BI311" i="6"/>
  <c r="BH311" i="6"/>
  <c r="BG311" i="6"/>
  <c r="BF311" i="6"/>
  <c r="T311" i="6"/>
  <c r="R311" i="6"/>
  <c r="P311" i="6"/>
  <c r="BI308" i="6"/>
  <c r="BH308" i="6"/>
  <c r="BG308" i="6"/>
  <c r="BF308" i="6"/>
  <c r="T308" i="6"/>
  <c r="R308" i="6"/>
  <c r="P308" i="6"/>
  <c r="BI305" i="6"/>
  <c r="BH305" i="6"/>
  <c r="BG305" i="6"/>
  <c r="BF305" i="6"/>
  <c r="T305" i="6"/>
  <c r="R305" i="6"/>
  <c r="P305" i="6"/>
  <c r="BI300" i="6"/>
  <c r="BH300" i="6"/>
  <c r="BG300" i="6"/>
  <c r="BF300" i="6"/>
  <c r="T300" i="6"/>
  <c r="R300" i="6"/>
  <c r="P300" i="6"/>
  <c r="BI296" i="6"/>
  <c r="BH296" i="6"/>
  <c r="BG296" i="6"/>
  <c r="BF296" i="6"/>
  <c r="T296" i="6"/>
  <c r="T295" i="6" s="1"/>
  <c r="R296" i="6"/>
  <c r="R295" i="6" s="1"/>
  <c r="P296" i="6"/>
  <c r="P295" i="6"/>
  <c r="BI292" i="6"/>
  <c r="BH292" i="6"/>
  <c r="BG292" i="6"/>
  <c r="BF292" i="6"/>
  <c r="T292" i="6"/>
  <c r="R292" i="6"/>
  <c r="P292" i="6"/>
  <c r="BI289" i="6"/>
  <c r="BH289" i="6"/>
  <c r="BG289" i="6"/>
  <c r="BF289" i="6"/>
  <c r="T289" i="6"/>
  <c r="R289" i="6"/>
  <c r="P289" i="6"/>
  <c r="BI286" i="6"/>
  <c r="BH286" i="6"/>
  <c r="BG286" i="6"/>
  <c r="BF286" i="6"/>
  <c r="T286" i="6"/>
  <c r="R286" i="6"/>
  <c r="P286" i="6"/>
  <c r="BI283" i="6"/>
  <c r="BH283" i="6"/>
  <c r="BG283" i="6"/>
  <c r="BF283" i="6"/>
  <c r="T283" i="6"/>
  <c r="R283" i="6"/>
  <c r="P283" i="6"/>
  <c r="BI281" i="6"/>
  <c r="BH281" i="6"/>
  <c r="BG281" i="6"/>
  <c r="BF281" i="6"/>
  <c r="T281" i="6"/>
  <c r="R281" i="6"/>
  <c r="P281" i="6"/>
  <c r="BI278" i="6"/>
  <c r="BH278" i="6"/>
  <c r="BG278" i="6"/>
  <c r="BF278" i="6"/>
  <c r="T278" i="6"/>
  <c r="R278" i="6"/>
  <c r="P278" i="6"/>
  <c r="BI275" i="6"/>
  <c r="BH275" i="6"/>
  <c r="BG275" i="6"/>
  <c r="BF275" i="6"/>
  <c r="T275" i="6"/>
  <c r="R275" i="6"/>
  <c r="P275" i="6"/>
  <c r="BI273" i="6"/>
  <c r="BH273" i="6"/>
  <c r="BG273" i="6"/>
  <c r="BF273" i="6"/>
  <c r="T273" i="6"/>
  <c r="R273" i="6"/>
  <c r="P273" i="6"/>
  <c r="BI270" i="6"/>
  <c r="BH270" i="6"/>
  <c r="BG270" i="6"/>
  <c r="BF270" i="6"/>
  <c r="T270" i="6"/>
  <c r="R270" i="6"/>
  <c r="P270" i="6"/>
  <c r="BI265" i="6"/>
  <c r="BH265" i="6"/>
  <c r="BG265" i="6"/>
  <c r="BF265" i="6"/>
  <c r="T265" i="6"/>
  <c r="R265" i="6"/>
  <c r="P265" i="6"/>
  <c r="BI263" i="6"/>
  <c r="BH263" i="6"/>
  <c r="BG263" i="6"/>
  <c r="BF263" i="6"/>
  <c r="T263" i="6"/>
  <c r="R263" i="6"/>
  <c r="P263" i="6"/>
  <c r="BI261" i="6"/>
  <c r="BH261" i="6"/>
  <c r="BG261" i="6"/>
  <c r="BF261" i="6"/>
  <c r="T261" i="6"/>
  <c r="R261" i="6"/>
  <c r="P261" i="6"/>
  <c r="BI259" i="6"/>
  <c r="BH259" i="6"/>
  <c r="BG259" i="6"/>
  <c r="BF259" i="6"/>
  <c r="T259" i="6"/>
  <c r="R259" i="6"/>
  <c r="P259" i="6"/>
  <c r="BI256" i="6"/>
  <c r="BH256" i="6"/>
  <c r="BG256" i="6"/>
  <c r="BF256" i="6"/>
  <c r="T256" i="6"/>
  <c r="R256" i="6"/>
  <c r="P256" i="6"/>
  <c r="BI254" i="6"/>
  <c r="BH254" i="6"/>
  <c r="BG254" i="6"/>
  <c r="BF254" i="6"/>
  <c r="T254" i="6"/>
  <c r="R254" i="6"/>
  <c r="P254" i="6"/>
  <c r="BI252" i="6"/>
  <c r="BH252" i="6"/>
  <c r="BG252" i="6"/>
  <c r="BF252" i="6"/>
  <c r="T252" i="6"/>
  <c r="R252" i="6"/>
  <c r="P252" i="6"/>
  <c r="BI249" i="6"/>
  <c r="BH249" i="6"/>
  <c r="BG249" i="6"/>
  <c r="BF249" i="6"/>
  <c r="T249" i="6"/>
  <c r="R249" i="6"/>
  <c r="P249" i="6"/>
  <c r="BI246" i="6"/>
  <c r="BH246" i="6"/>
  <c r="BG246" i="6"/>
  <c r="BF246" i="6"/>
  <c r="T246" i="6"/>
  <c r="R246" i="6"/>
  <c r="P246" i="6"/>
  <c r="BI243" i="6"/>
  <c r="BH243" i="6"/>
  <c r="BG243" i="6"/>
  <c r="BF243" i="6"/>
  <c r="T243" i="6"/>
  <c r="R243" i="6"/>
  <c r="P243" i="6"/>
  <c r="BI240" i="6"/>
  <c r="BH240" i="6"/>
  <c r="BG240" i="6"/>
  <c r="BF240" i="6"/>
  <c r="T240" i="6"/>
  <c r="R240" i="6"/>
  <c r="P240" i="6"/>
  <c r="BI237" i="6"/>
  <c r="BH237" i="6"/>
  <c r="BG237" i="6"/>
  <c r="BF237" i="6"/>
  <c r="T237" i="6"/>
  <c r="R237" i="6"/>
  <c r="P237" i="6"/>
  <c r="BI234" i="6"/>
  <c r="BH234" i="6"/>
  <c r="BG234" i="6"/>
  <c r="BF234" i="6"/>
  <c r="T234" i="6"/>
  <c r="R234" i="6"/>
  <c r="P234" i="6"/>
  <c r="BI231" i="6"/>
  <c r="BH231" i="6"/>
  <c r="BG231" i="6"/>
  <c r="BF231" i="6"/>
  <c r="T231" i="6"/>
  <c r="R231" i="6"/>
  <c r="P231" i="6"/>
  <c r="BI228" i="6"/>
  <c r="BH228" i="6"/>
  <c r="BG228" i="6"/>
  <c r="BF228" i="6"/>
  <c r="T228" i="6"/>
  <c r="R228" i="6"/>
  <c r="P228" i="6"/>
  <c r="BI225" i="6"/>
  <c r="BH225" i="6"/>
  <c r="BG225" i="6"/>
  <c r="BF225" i="6"/>
  <c r="T225" i="6"/>
  <c r="R225" i="6"/>
  <c r="P225" i="6"/>
  <c r="BI222" i="6"/>
  <c r="BH222" i="6"/>
  <c r="BG222" i="6"/>
  <c r="BF222" i="6"/>
  <c r="T222" i="6"/>
  <c r="R222" i="6"/>
  <c r="P222"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3" i="6"/>
  <c r="BH173" i="6"/>
  <c r="BG173" i="6"/>
  <c r="BF173" i="6"/>
  <c r="T173" i="6"/>
  <c r="R173" i="6"/>
  <c r="P173" i="6"/>
  <c r="BI169" i="6"/>
  <c r="BH169" i="6"/>
  <c r="BG169" i="6"/>
  <c r="BF169" i="6"/>
  <c r="T169" i="6"/>
  <c r="R169" i="6"/>
  <c r="P169" i="6"/>
  <c r="BI165" i="6"/>
  <c r="BH165" i="6"/>
  <c r="BG165" i="6"/>
  <c r="BF165" i="6"/>
  <c r="T165" i="6"/>
  <c r="R165" i="6"/>
  <c r="P165" i="6"/>
  <c r="BI162" i="6"/>
  <c r="BH162" i="6"/>
  <c r="BG162" i="6"/>
  <c r="BF162" i="6"/>
  <c r="T162" i="6"/>
  <c r="R162" i="6"/>
  <c r="P162" i="6"/>
  <c r="BI158" i="6"/>
  <c r="BH158" i="6"/>
  <c r="BG158" i="6"/>
  <c r="BF158" i="6"/>
  <c r="T158" i="6"/>
  <c r="R158" i="6"/>
  <c r="P158" i="6"/>
  <c r="BI155" i="6"/>
  <c r="BH155" i="6"/>
  <c r="BG155" i="6"/>
  <c r="BF155" i="6"/>
  <c r="T155" i="6"/>
  <c r="R155" i="6"/>
  <c r="P155" i="6"/>
  <c r="BI151" i="6"/>
  <c r="BH151" i="6"/>
  <c r="BG151" i="6"/>
  <c r="BF151" i="6"/>
  <c r="T151" i="6"/>
  <c r="R151" i="6"/>
  <c r="P151" i="6"/>
  <c r="BI148" i="6"/>
  <c r="BH148" i="6"/>
  <c r="BG148" i="6"/>
  <c r="BF148" i="6"/>
  <c r="T148" i="6"/>
  <c r="R148" i="6"/>
  <c r="P148" i="6"/>
  <c r="BI145" i="6"/>
  <c r="BH145" i="6"/>
  <c r="BG145" i="6"/>
  <c r="BF145" i="6"/>
  <c r="T145" i="6"/>
  <c r="R145" i="6"/>
  <c r="P145" i="6"/>
  <c r="BI142" i="6"/>
  <c r="BH142" i="6"/>
  <c r="BG142" i="6"/>
  <c r="BF142" i="6"/>
  <c r="T142" i="6"/>
  <c r="R142" i="6"/>
  <c r="P142" i="6"/>
  <c r="J136" i="6"/>
  <c r="J135" i="6"/>
  <c r="F135" i="6"/>
  <c r="F133" i="6"/>
  <c r="E131" i="6"/>
  <c r="J94" i="6"/>
  <c r="J93" i="6"/>
  <c r="F93" i="6"/>
  <c r="F91" i="6"/>
  <c r="E89" i="6"/>
  <c r="J20" i="6"/>
  <c r="E20" i="6"/>
  <c r="F136" i="6"/>
  <c r="J19" i="6"/>
  <c r="J14" i="6"/>
  <c r="J133" i="6" s="1"/>
  <c r="E7" i="6"/>
  <c r="E127" i="6" s="1"/>
  <c r="J39" i="5"/>
  <c r="J38" i="5"/>
  <c r="AY100" i="1" s="1"/>
  <c r="J37" i="5"/>
  <c r="AX100" i="1" s="1"/>
  <c r="BI306" i="5"/>
  <c r="BH306" i="5"/>
  <c r="BG306" i="5"/>
  <c r="BF306" i="5"/>
  <c r="T306" i="5"/>
  <c r="R306" i="5"/>
  <c r="P306" i="5"/>
  <c r="BI304" i="5"/>
  <c r="BH304" i="5"/>
  <c r="BG304" i="5"/>
  <c r="BF304" i="5"/>
  <c r="T304" i="5"/>
  <c r="R304" i="5"/>
  <c r="P304" i="5"/>
  <c r="BI302" i="5"/>
  <c r="BH302" i="5"/>
  <c r="BG302" i="5"/>
  <c r="BF302" i="5"/>
  <c r="T302" i="5"/>
  <c r="R302" i="5"/>
  <c r="P302" i="5"/>
  <c r="BI298" i="5"/>
  <c r="BH298" i="5"/>
  <c r="BG298" i="5"/>
  <c r="BF298" i="5"/>
  <c r="T298" i="5"/>
  <c r="T297" i="5"/>
  <c r="R298" i="5"/>
  <c r="R297" i="5" s="1"/>
  <c r="P298" i="5"/>
  <c r="P297" i="5" s="1"/>
  <c r="BI295" i="5"/>
  <c r="BH295" i="5"/>
  <c r="BG295" i="5"/>
  <c r="BF295" i="5"/>
  <c r="T295" i="5"/>
  <c r="R295" i="5"/>
  <c r="P295" i="5"/>
  <c r="BI292" i="5"/>
  <c r="BH292" i="5"/>
  <c r="BG292" i="5"/>
  <c r="BF292" i="5"/>
  <c r="T292" i="5"/>
  <c r="R292" i="5"/>
  <c r="P292" i="5"/>
  <c r="BI290" i="5"/>
  <c r="BH290" i="5"/>
  <c r="BG290" i="5"/>
  <c r="BF290" i="5"/>
  <c r="T290" i="5"/>
  <c r="R290" i="5"/>
  <c r="P290" i="5"/>
  <c r="BI287" i="5"/>
  <c r="BH287" i="5"/>
  <c r="BG287" i="5"/>
  <c r="BF287" i="5"/>
  <c r="T287" i="5"/>
  <c r="R287" i="5"/>
  <c r="P287" i="5"/>
  <c r="BI284" i="5"/>
  <c r="BH284" i="5"/>
  <c r="BG284" i="5"/>
  <c r="BF284" i="5"/>
  <c r="T284" i="5"/>
  <c r="R284" i="5"/>
  <c r="P284" i="5"/>
  <c r="BI280" i="5"/>
  <c r="BH280" i="5"/>
  <c r="BG280" i="5"/>
  <c r="BF280" i="5"/>
  <c r="T280" i="5"/>
  <c r="T279" i="5" s="1"/>
  <c r="R280" i="5"/>
  <c r="R279" i="5"/>
  <c r="P280" i="5"/>
  <c r="P279" i="5" s="1"/>
  <c r="BI275" i="5"/>
  <c r="BH275" i="5"/>
  <c r="BG275" i="5"/>
  <c r="BF275" i="5"/>
  <c r="T275" i="5"/>
  <c r="R275" i="5"/>
  <c r="P275" i="5"/>
  <c r="BI271" i="5"/>
  <c r="BH271" i="5"/>
  <c r="BG271" i="5"/>
  <c r="BF271" i="5"/>
  <c r="T271" i="5"/>
  <c r="R271" i="5"/>
  <c r="P271" i="5"/>
  <c r="BI266" i="5"/>
  <c r="BH266" i="5"/>
  <c r="BG266" i="5"/>
  <c r="BF266" i="5"/>
  <c r="T266" i="5"/>
  <c r="R266" i="5"/>
  <c r="P266" i="5"/>
  <c r="BI261" i="5"/>
  <c r="BH261" i="5"/>
  <c r="BG261" i="5"/>
  <c r="BF261" i="5"/>
  <c r="T261" i="5"/>
  <c r="R261" i="5"/>
  <c r="P261" i="5"/>
  <c r="BI258" i="5"/>
  <c r="BH258" i="5"/>
  <c r="BG258" i="5"/>
  <c r="BF258" i="5"/>
  <c r="T258" i="5"/>
  <c r="R258" i="5"/>
  <c r="P258" i="5"/>
  <c r="BI255" i="5"/>
  <c r="BH255" i="5"/>
  <c r="BG255" i="5"/>
  <c r="BF255" i="5"/>
  <c r="T255" i="5"/>
  <c r="R255" i="5"/>
  <c r="P255" i="5"/>
  <c r="BI252" i="5"/>
  <c r="BH252" i="5"/>
  <c r="BG252" i="5"/>
  <c r="BF252" i="5"/>
  <c r="T252" i="5"/>
  <c r="R252" i="5"/>
  <c r="P252" i="5"/>
  <c r="BI247" i="5"/>
  <c r="BH247" i="5"/>
  <c r="BG247" i="5"/>
  <c r="BF247" i="5"/>
  <c r="T247" i="5"/>
  <c r="R247" i="5"/>
  <c r="P247" i="5"/>
  <c r="BI242" i="5"/>
  <c r="BH242" i="5"/>
  <c r="BG242" i="5"/>
  <c r="BF242" i="5"/>
  <c r="T242" i="5"/>
  <c r="R242" i="5"/>
  <c r="P242" i="5"/>
  <c r="BI240" i="5"/>
  <c r="BH240" i="5"/>
  <c r="BG240" i="5"/>
  <c r="BF240" i="5"/>
  <c r="T240" i="5"/>
  <c r="R240" i="5"/>
  <c r="P240" i="5"/>
  <c r="BI235" i="5"/>
  <c r="BH235" i="5"/>
  <c r="BG235" i="5"/>
  <c r="BF235" i="5"/>
  <c r="T235" i="5"/>
  <c r="R235" i="5"/>
  <c r="P235" i="5"/>
  <c r="BI233" i="5"/>
  <c r="BH233" i="5"/>
  <c r="BG233" i="5"/>
  <c r="BF233" i="5"/>
  <c r="T233" i="5"/>
  <c r="R233" i="5"/>
  <c r="P233" i="5"/>
  <c r="BI230" i="5"/>
  <c r="BH230" i="5"/>
  <c r="BG230" i="5"/>
  <c r="BF230" i="5"/>
  <c r="T230" i="5"/>
  <c r="R230" i="5"/>
  <c r="P230" i="5"/>
  <c r="BI227" i="5"/>
  <c r="BH227" i="5"/>
  <c r="BG227" i="5"/>
  <c r="BF227" i="5"/>
  <c r="T227" i="5"/>
  <c r="R227" i="5"/>
  <c r="P227" i="5"/>
  <c r="BI224" i="5"/>
  <c r="BH224" i="5"/>
  <c r="BG224" i="5"/>
  <c r="BF224" i="5"/>
  <c r="T224" i="5"/>
  <c r="R224" i="5"/>
  <c r="P224" i="5"/>
  <c r="BI222" i="5"/>
  <c r="BH222" i="5"/>
  <c r="BG222" i="5"/>
  <c r="BF222" i="5"/>
  <c r="T222" i="5"/>
  <c r="R222" i="5"/>
  <c r="P222" i="5"/>
  <c r="BI220" i="5"/>
  <c r="BH220" i="5"/>
  <c r="BG220" i="5"/>
  <c r="BF220" i="5"/>
  <c r="T220" i="5"/>
  <c r="R220" i="5"/>
  <c r="P220" i="5"/>
  <c r="BI218" i="5"/>
  <c r="BH218" i="5"/>
  <c r="BG218" i="5"/>
  <c r="BF218" i="5"/>
  <c r="T218" i="5"/>
  <c r="R218" i="5"/>
  <c r="P218" i="5"/>
  <c r="BI216" i="5"/>
  <c r="BH216" i="5"/>
  <c r="BG216" i="5"/>
  <c r="BF216" i="5"/>
  <c r="T216" i="5"/>
  <c r="R216" i="5"/>
  <c r="P216" i="5"/>
  <c r="BI210" i="5"/>
  <c r="BH210" i="5"/>
  <c r="BG210" i="5"/>
  <c r="BF210" i="5"/>
  <c r="T210" i="5"/>
  <c r="R210" i="5"/>
  <c r="P210" i="5"/>
  <c r="BI208" i="5"/>
  <c r="BH208" i="5"/>
  <c r="BG208" i="5"/>
  <c r="BF208" i="5"/>
  <c r="T208" i="5"/>
  <c r="R208" i="5"/>
  <c r="P208" i="5"/>
  <c r="BI204" i="5"/>
  <c r="BH204" i="5"/>
  <c r="BG204" i="5"/>
  <c r="BF204" i="5"/>
  <c r="T204" i="5"/>
  <c r="R204" i="5"/>
  <c r="P204" i="5"/>
  <c r="BI199" i="5"/>
  <c r="BH199" i="5"/>
  <c r="BG199" i="5"/>
  <c r="BF199" i="5"/>
  <c r="T199" i="5"/>
  <c r="R199" i="5"/>
  <c r="P199" i="5"/>
  <c r="BI195" i="5"/>
  <c r="BH195" i="5"/>
  <c r="BG195" i="5"/>
  <c r="BF195" i="5"/>
  <c r="T195" i="5"/>
  <c r="R195" i="5"/>
  <c r="P195" i="5"/>
  <c r="BI190" i="5"/>
  <c r="BH190" i="5"/>
  <c r="BG190" i="5"/>
  <c r="BF190" i="5"/>
  <c r="T190" i="5"/>
  <c r="T189" i="5"/>
  <c r="R190" i="5"/>
  <c r="R189" i="5" s="1"/>
  <c r="P190" i="5"/>
  <c r="P189" i="5"/>
  <c r="BI185" i="5"/>
  <c r="BH185" i="5"/>
  <c r="BG185" i="5"/>
  <c r="BF185" i="5"/>
  <c r="T185" i="5"/>
  <c r="R185" i="5"/>
  <c r="P185" i="5"/>
  <c r="BI180" i="5"/>
  <c r="BH180" i="5"/>
  <c r="BG180" i="5"/>
  <c r="BF180" i="5"/>
  <c r="T180" i="5"/>
  <c r="R180" i="5"/>
  <c r="P180" i="5"/>
  <c r="BI176" i="5"/>
  <c r="BH176" i="5"/>
  <c r="BG176" i="5"/>
  <c r="BF176" i="5"/>
  <c r="T176" i="5"/>
  <c r="R176" i="5"/>
  <c r="P176" i="5"/>
  <c r="BI172" i="5"/>
  <c r="BH172" i="5"/>
  <c r="BG172" i="5"/>
  <c r="BF172" i="5"/>
  <c r="T172" i="5"/>
  <c r="R172" i="5"/>
  <c r="P172" i="5"/>
  <c r="BI168" i="5"/>
  <c r="BH168" i="5"/>
  <c r="BG168" i="5"/>
  <c r="BF168" i="5"/>
  <c r="T168" i="5"/>
  <c r="R168" i="5"/>
  <c r="P168" i="5"/>
  <c r="BI166" i="5"/>
  <c r="BH166" i="5"/>
  <c r="BG166" i="5"/>
  <c r="BF166" i="5"/>
  <c r="T166" i="5"/>
  <c r="R166" i="5"/>
  <c r="P166" i="5"/>
  <c r="BI163" i="5"/>
  <c r="BH163" i="5"/>
  <c r="BG163" i="5"/>
  <c r="BF163" i="5"/>
  <c r="T163" i="5"/>
  <c r="R163" i="5"/>
  <c r="P163" i="5"/>
  <c r="BI159" i="5"/>
  <c r="BH159" i="5"/>
  <c r="BG159" i="5"/>
  <c r="BF159" i="5"/>
  <c r="T159" i="5"/>
  <c r="R159" i="5"/>
  <c r="P159" i="5"/>
  <c r="BI155" i="5"/>
  <c r="BH155" i="5"/>
  <c r="BG155" i="5"/>
  <c r="BF155" i="5"/>
  <c r="T155" i="5"/>
  <c r="R155" i="5"/>
  <c r="P155" i="5"/>
  <c r="BI153" i="5"/>
  <c r="BH153" i="5"/>
  <c r="BG153" i="5"/>
  <c r="BF153" i="5"/>
  <c r="T153" i="5"/>
  <c r="R153" i="5"/>
  <c r="P153" i="5"/>
  <c r="BI149" i="5"/>
  <c r="BH149" i="5"/>
  <c r="BG149" i="5"/>
  <c r="BF149" i="5"/>
  <c r="T149" i="5"/>
  <c r="R149" i="5"/>
  <c r="P149" i="5"/>
  <c r="BI144" i="5"/>
  <c r="BH144" i="5"/>
  <c r="BG144" i="5"/>
  <c r="BF144" i="5"/>
  <c r="T144" i="5"/>
  <c r="R144" i="5"/>
  <c r="P144" i="5"/>
  <c r="BI139" i="5"/>
  <c r="BH139" i="5"/>
  <c r="BG139" i="5"/>
  <c r="BF139" i="5"/>
  <c r="T139" i="5"/>
  <c r="R139" i="5"/>
  <c r="P139" i="5"/>
  <c r="BI135" i="5"/>
  <c r="BH135" i="5"/>
  <c r="BG135" i="5"/>
  <c r="BF135" i="5"/>
  <c r="T135" i="5"/>
  <c r="R135" i="5"/>
  <c r="P135" i="5"/>
  <c r="F128" i="5"/>
  <c r="F126" i="5"/>
  <c r="E124" i="5"/>
  <c r="F93" i="5"/>
  <c r="F91" i="5"/>
  <c r="E89" i="5"/>
  <c r="J26" i="5"/>
  <c r="E26" i="5"/>
  <c r="J94" i="5" s="1"/>
  <c r="J25" i="5"/>
  <c r="J23" i="5"/>
  <c r="E23" i="5"/>
  <c r="J93" i="5" s="1"/>
  <c r="J22" i="5"/>
  <c r="J20" i="5"/>
  <c r="E20" i="5"/>
  <c r="F94" i="5" s="1"/>
  <c r="J19" i="5"/>
  <c r="J14" i="5"/>
  <c r="J126" i="5"/>
  <c r="E7" i="5"/>
  <c r="E85" i="5"/>
  <c r="J41" i="4"/>
  <c r="J40" i="4"/>
  <c r="AY99" i="1" s="1"/>
  <c r="J39" i="4"/>
  <c r="AX99" i="1"/>
  <c r="BI193" i="4"/>
  <c r="BH193" i="4"/>
  <c r="BG193" i="4"/>
  <c r="BF193" i="4"/>
  <c r="T193" i="4"/>
  <c r="T192" i="4" s="1"/>
  <c r="R193" i="4"/>
  <c r="R192" i="4"/>
  <c r="P193" i="4"/>
  <c r="P192" i="4" s="1"/>
  <c r="BI190" i="4"/>
  <c r="BH190" i="4"/>
  <c r="BG190" i="4"/>
  <c r="BF190" i="4"/>
  <c r="T190" i="4"/>
  <c r="R190" i="4"/>
  <c r="P190" i="4"/>
  <c r="BI188" i="4"/>
  <c r="BH188" i="4"/>
  <c r="BG188" i="4"/>
  <c r="BF188" i="4"/>
  <c r="T188" i="4"/>
  <c r="R188" i="4"/>
  <c r="P188" i="4"/>
  <c r="BI185" i="4"/>
  <c r="BH185" i="4"/>
  <c r="BG185" i="4"/>
  <c r="BF185" i="4"/>
  <c r="T185" i="4"/>
  <c r="R185" i="4"/>
  <c r="P185" i="4"/>
  <c r="BI183" i="4"/>
  <c r="BH183" i="4"/>
  <c r="BG183" i="4"/>
  <c r="BF183" i="4"/>
  <c r="T183" i="4"/>
  <c r="R183" i="4"/>
  <c r="P183" i="4"/>
  <c r="BI177" i="4"/>
  <c r="BH177" i="4"/>
  <c r="BG177" i="4"/>
  <c r="BF177" i="4"/>
  <c r="T177" i="4"/>
  <c r="R177" i="4"/>
  <c r="P177" i="4"/>
  <c r="BI171" i="4"/>
  <c r="BH171" i="4"/>
  <c r="BG171" i="4"/>
  <c r="BF171" i="4"/>
  <c r="T171" i="4"/>
  <c r="R171" i="4"/>
  <c r="P171" i="4"/>
  <c r="BI169" i="4"/>
  <c r="BH169" i="4"/>
  <c r="BG169" i="4"/>
  <c r="BF169" i="4"/>
  <c r="T169" i="4"/>
  <c r="R169" i="4"/>
  <c r="P169" i="4"/>
  <c r="BI163" i="4"/>
  <c r="BH163" i="4"/>
  <c r="BG163" i="4"/>
  <c r="BF163" i="4"/>
  <c r="T163" i="4"/>
  <c r="R163" i="4"/>
  <c r="P163" i="4"/>
  <c r="BI157" i="4"/>
  <c r="BH157" i="4"/>
  <c r="BG157" i="4"/>
  <c r="BF157" i="4"/>
  <c r="T157" i="4"/>
  <c r="R157" i="4"/>
  <c r="P157" i="4"/>
  <c r="BI151" i="4"/>
  <c r="BH151" i="4"/>
  <c r="BG151" i="4"/>
  <c r="BF151" i="4"/>
  <c r="T151" i="4"/>
  <c r="R151" i="4"/>
  <c r="P151" i="4"/>
  <c r="BI145" i="4"/>
  <c r="BH145" i="4"/>
  <c r="BG145" i="4"/>
  <c r="BF145" i="4"/>
  <c r="T145" i="4"/>
  <c r="R145" i="4"/>
  <c r="P145" i="4"/>
  <c r="BI139" i="4"/>
  <c r="BH139" i="4"/>
  <c r="BG139" i="4"/>
  <c r="BF139" i="4"/>
  <c r="T139" i="4"/>
  <c r="R139" i="4"/>
  <c r="P139" i="4"/>
  <c r="BI132" i="4"/>
  <c r="BH132" i="4"/>
  <c r="BG132" i="4"/>
  <c r="BF132" i="4"/>
  <c r="T132" i="4"/>
  <c r="T131" i="4" s="1"/>
  <c r="R132" i="4"/>
  <c r="R131" i="4" s="1"/>
  <c r="P132" i="4"/>
  <c r="P131" i="4"/>
  <c r="J125" i="4"/>
  <c r="F125" i="4"/>
  <c r="F123" i="4"/>
  <c r="E121" i="4"/>
  <c r="J95" i="4"/>
  <c r="F95" i="4"/>
  <c r="F93" i="4"/>
  <c r="E91" i="4"/>
  <c r="J28" i="4"/>
  <c r="E28" i="4"/>
  <c r="J126" i="4"/>
  <c r="J27" i="4"/>
  <c r="J22" i="4"/>
  <c r="E22" i="4"/>
  <c r="F96" i="4" s="1"/>
  <c r="J21" i="4"/>
  <c r="J16" i="4"/>
  <c r="J123" i="4" s="1"/>
  <c r="E7" i="4"/>
  <c r="E115" i="4"/>
  <c r="J39" i="3"/>
  <c r="J38" i="3"/>
  <c r="AY98" i="1"/>
  <c r="J37" i="3"/>
  <c r="AX98" i="1" s="1"/>
  <c r="BI353" i="3"/>
  <c r="BH353" i="3"/>
  <c r="BG353" i="3"/>
  <c r="BF353" i="3"/>
  <c r="T353" i="3"/>
  <c r="R353" i="3"/>
  <c r="P353" i="3"/>
  <c r="BI340" i="3"/>
  <c r="BH340" i="3"/>
  <c r="BG340" i="3"/>
  <c r="BF340" i="3"/>
  <c r="T340" i="3"/>
  <c r="R340" i="3"/>
  <c r="P340" i="3"/>
  <c r="BI327" i="3"/>
  <c r="BH327" i="3"/>
  <c r="BG327" i="3"/>
  <c r="BF327" i="3"/>
  <c r="T327" i="3"/>
  <c r="R327" i="3"/>
  <c r="P327" i="3"/>
  <c r="BI314" i="3"/>
  <c r="BH314" i="3"/>
  <c r="BG314" i="3"/>
  <c r="BF314" i="3"/>
  <c r="T314" i="3"/>
  <c r="R314" i="3"/>
  <c r="P314" i="3"/>
  <c r="BI301" i="3"/>
  <c r="BH301" i="3"/>
  <c r="BG301" i="3"/>
  <c r="BF301" i="3"/>
  <c r="T301" i="3"/>
  <c r="R301" i="3"/>
  <c r="P301" i="3"/>
  <c r="BI298" i="3"/>
  <c r="BH298" i="3"/>
  <c r="BG298" i="3"/>
  <c r="BF298" i="3"/>
  <c r="T298" i="3"/>
  <c r="R298" i="3"/>
  <c r="P298" i="3"/>
  <c r="BI290" i="3"/>
  <c r="BH290" i="3"/>
  <c r="BG290" i="3"/>
  <c r="BF290" i="3"/>
  <c r="T290" i="3"/>
  <c r="R290" i="3"/>
  <c r="P290" i="3"/>
  <c r="BI288" i="3"/>
  <c r="BH288" i="3"/>
  <c r="BG288" i="3"/>
  <c r="BF288" i="3"/>
  <c r="T288" i="3"/>
  <c r="R288" i="3"/>
  <c r="P288" i="3"/>
  <c r="BI284" i="3"/>
  <c r="BH284" i="3"/>
  <c r="BG284" i="3"/>
  <c r="BF284" i="3"/>
  <c r="T284" i="3"/>
  <c r="T283" i="3" s="1"/>
  <c r="R284" i="3"/>
  <c r="R283" i="3"/>
  <c r="P284" i="3"/>
  <c r="P283" i="3"/>
  <c r="BI281" i="3"/>
  <c r="BH281" i="3"/>
  <c r="BG281" i="3"/>
  <c r="BF281" i="3"/>
  <c r="T281" i="3"/>
  <c r="R281" i="3"/>
  <c r="P281" i="3"/>
  <c r="BI279" i="3"/>
  <c r="BH279" i="3"/>
  <c r="BG279" i="3"/>
  <c r="BF279" i="3"/>
  <c r="T279" i="3"/>
  <c r="R279" i="3"/>
  <c r="P279" i="3"/>
  <c r="BI276" i="3"/>
  <c r="BH276" i="3"/>
  <c r="BG276" i="3"/>
  <c r="BF276" i="3"/>
  <c r="T276" i="3"/>
  <c r="R276" i="3"/>
  <c r="P276" i="3"/>
  <c r="BI274" i="3"/>
  <c r="BH274" i="3"/>
  <c r="BG274" i="3"/>
  <c r="BF274" i="3"/>
  <c r="T274" i="3"/>
  <c r="R274" i="3"/>
  <c r="P274" i="3"/>
  <c r="BI265" i="3"/>
  <c r="BH265" i="3"/>
  <c r="BG265" i="3"/>
  <c r="BF265" i="3"/>
  <c r="T265" i="3"/>
  <c r="R265" i="3"/>
  <c r="P265" i="3"/>
  <c r="BI255" i="3"/>
  <c r="BH255" i="3"/>
  <c r="BG255" i="3"/>
  <c r="BF255" i="3"/>
  <c r="T255" i="3"/>
  <c r="R255" i="3"/>
  <c r="P255" i="3"/>
  <c r="BI245" i="3"/>
  <c r="BH245" i="3"/>
  <c r="BG245" i="3"/>
  <c r="BF245" i="3"/>
  <c r="T245" i="3"/>
  <c r="R245" i="3"/>
  <c r="P245" i="3"/>
  <c r="BI242" i="3"/>
  <c r="BH242" i="3"/>
  <c r="BG242" i="3"/>
  <c r="BF242" i="3"/>
  <c r="T242" i="3"/>
  <c r="R242" i="3"/>
  <c r="P242" i="3"/>
  <c r="BI235" i="3"/>
  <c r="BH235" i="3"/>
  <c r="BG235" i="3"/>
  <c r="BF235" i="3"/>
  <c r="T235" i="3"/>
  <c r="R235" i="3"/>
  <c r="P235" i="3"/>
  <c r="BI229" i="3"/>
  <c r="BH229" i="3"/>
  <c r="BG229" i="3"/>
  <c r="BF229" i="3"/>
  <c r="T229" i="3"/>
  <c r="R229" i="3"/>
  <c r="P229" i="3"/>
  <c r="BI222" i="3"/>
  <c r="BH222" i="3"/>
  <c r="BG222" i="3"/>
  <c r="BF222" i="3"/>
  <c r="T222" i="3"/>
  <c r="R222" i="3"/>
  <c r="P222" i="3"/>
  <c r="BI212" i="3"/>
  <c r="BH212" i="3"/>
  <c r="BG212" i="3"/>
  <c r="BF212" i="3"/>
  <c r="T212" i="3"/>
  <c r="R212" i="3"/>
  <c r="P212" i="3"/>
  <c r="BI210" i="3"/>
  <c r="BH210" i="3"/>
  <c r="BG210" i="3"/>
  <c r="BF210" i="3"/>
  <c r="T210" i="3"/>
  <c r="R210" i="3"/>
  <c r="P210" i="3"/>
  <c r="BI200" i="3"/>
  <c r="BH200" i="3"/>
  <c r="BG200" i="3"/>
  <c r="BF200" i="3"/>
  <c r="T200" i="3"/>
  <c r="R200" i="3"/>
  <c r="P200" i="3"/>
  <c r="BI190" i="3"/>
  <c r="BH190" i="3"/>
  <c r="BG190" i="3"/>
  <c r="BF190" i="3"/>
  <c r="T190" i="3"/>
  <c r="R190" i="3"/>
  <c r="P190" i="3"/>
  <c r="BI185" i="3"/>
  <c r="BH185" i="3"/>
  <c r="BG185" i="3"/>
  <c r="BF185" i="3"/>
  <c r="T185" i="3"/>
  <c r="R185" i="3"/>
  <c r="P185" i="3"/>
  <c r="BI181" i="3"/>
  <c r="BH181" i="3"/>
  <c r="BG181" i="3"/>
  <c r="BF181" i="3"/>
  <c r="T181" i="3"/>
  <c r="R181" i="3"/>
  <c r="P181" i="3"/>
  <c r="BI175" i="3"/>
  <c r="BH175" i="3"/>
  <c r="BG175" i="3"/>
  <c r="BF175" i="3"/>
  <c r="T175" i="3"/>
  <c r="R175" i="3"/>
  <c r="P175" i="3"/>
  <c r="BI173" i="3"/>
  <c r="BH173" i="3"/>
  <c r="BG173" i="3"/>
  <c r="BF173" i="3"/>
  <c r="T173" i="3"/>
  <c r="R173" i="3"/>
  <c r="P173" i="3"/>
  <c r="BI170" i="3"/>
  <c r="BH170" i="3"/>
  <c r="BG170" i="3"/>
  <c r="BF170" i="3"/>
  <c r="T170" i="3"/>
  <c r="R170" i="3"/>
  <c r="P170" i="3"/>
  <c r="BI167" i="3"/>
  <c r="BH167" i="3"/>
  <c r="BG167" i="3"/>
  <c r="BF167" i="3"/>
  <c r="T167" i="3"/>
  <c r="R167" i="3"/>
  <c r="P167" i="3"/>
  <c r="BI165" i="3"/>
  <c r="BH165" i="3"/>
  <c r="BG165" i="3"/>
  <c r="BF165" i="3"/>
  <c r="T165" i="3"/>
  <c r="R165" i="3"/>
  <c r="P165" i="3"/>
  <c r="BI163" i="3"/>
  <c r="BH163" i="3"/>
  <c r="BG163" i="3"/>
  <c r="BF163" i="3"/>
  <c r="T163" i="3"/>
  <c r="R163" i="3"/>
  <c r="P163" i="3"/>
  <c r="BI158" i="3"/>
  <c r="BH158" i="3"/>
  <c r="BG158" i="3"/>
  <c r="BF158" i="3"/>
  <c r="T158" i="3"/>
  <c r="R158" i="3"/>
  <c r="P158" i="3"/>
  <c r="BI146" i="3"/>
  <c r="BH146" i="3"/>
  <c r="BG146" i="3"/>
  <c r="BF146" i="3"/>
  <c r="T146" i="3"/>
  <c r="R146" i="3"/>
  <c r="P146" i="3"/>
  <c r="BI140" i="3"/>
  <c r="BH140" i="3"/>
  <c r="BG140" i="3"/>
  <c r="BF140" i="3"/>
  <c r="T140" i="3"/>
  <c r="R140" i="3"/>
  <c r="P140" i="3"/>
  <c r="BI134" i="3"/>
  <c r="BH134" i="3"/>
  <c r="BG134" i="3"/>
  <c r="BF134" i="3"/>
  <c r="T134" i="3"/>
  <c r="R134" i="3"/>
  <c r="P134" i="3"/>
  <c r="J127" i="3"/>
  <c r="F127" i="3"/>
  <c r="F125" i="3"/>
  <c r="E123" i="3"/>
  <c r="J93" i="3"/>
  <c r="F93" i="3"/>
  <c r="F91" i="3"/>
  <c r="E89" i="3"/>
  <c r="J26" i="3"/>
  <c r="E26" i="3"/>
  <c r="J128" i="3" s="1"/>
  <c r="J25" i="3"/>
  <c r="J20" i="3"/>
  <c r="E20" i="3"/>
  <c r="F94" i="3" s="1"/>
  <c r="J19" i="3"/>
  <c r="J14" i="3"/>
  <c r="J125" i="3" s="1"/>
  <c r="E7" i="3"/>
  <c r="E119" i="3"/>
  <c r="J37" i="2"/>
  <c r="J36" i="2"/>
  <c r="AY95" i="1" s="1"/>
  <c r="J35" i="2"/>
  <c r="AX95" i="1"/>
  <c r="BI338" i="2"/>
  <c r="BH338" i="2"/>
  <c r="BG338" i="2"/>
  <c r="BF338" i="2"/>
  <c r="T338" i="2"/>
  <c r="R338" i="2"/>
  <c r="P338" i="2"/>
  <c r="BI333" i="2"/>
  <c r="BH333" i="2"/>
  <c r="BG333" i="2"/>
  <c r="BF333" i="2"/>
  <c r="T333" i="2"/>
  <c r="R333" i="2"/>
  <c r="P333" i="2"/>
  <c r="BI328" i="2"/>
  <c r="BH328" i="2"/>
  <c r="BG328" i="2"/>
  <c r="BF328" i="2"/>
  <c r="T328" i="2"/>
  <c r="R328" i="2"/>
  <c r="P328" i="2"/>
  <c r="BI322" i="2"/>
  <c r="BH322" i="2"/>
  <c r="BG322" i="2"/>
  <c r="BF322" i="2"/>
  <c r="T322" i="2"/>
  <c r="R322" i="2"/>
  <c r="P322" i="2"/>
  <c r="BI316" i="2"/>
  <c r="BH316" i="2"/>
  <c r="BG316" i="2"/>
  <c r="BF316" i="2"/>
  <c r="T316" i="2"/>
  <c r="R316" i="2"/>
  <c r="P316" i="2"/>
  <c r="BI309" i="2"/>
  <c r="BH309" i="2"/>
  <c r="BG309" i="2"/>
  <c r="BF309" i="2"/>
  <c r="T309" i="2"/>
  <c r="R309" i="2"/>
  <c r="P309" i="2"/>
  <c r="BI302" i="2"/>
  <c r="BH302" i="2"/>
  <c r="BG302" i="2"/>
  <c r="BF302" i="2"/>
  <c r="T302" i="2"/>
  <c r="R302" i="2"/>
  <c r="P302" i="2"/>
  <c r="BI299" i="2"/>
  <c r="BH299" i="2"/>
  <c r="BG299" i="2"/>
  <c r="BF299" i="2"/>
  <c r="T299" i="2"/>
  <c r="R299" i="2"/>
  <c r="P299" i="2"/>
  <c r="BI296" i="2"/>
  <c r="BH296" i="2"/>
  <c r="BG296" i="2"/>
  <c r="BF296" i="2"/>
  <c r="T296" i="2"/>
  <c r="R296" i="2"/>
  <c r="P296" i="2"/>
  <c r="BI293" i="2"/>
  <c r="BH293" i="2"/>
  <c r="BG293" i="2"/>
  <c r="BF293" i="2"/>
  <c r="T293" i="2"/>
  <c r="R293" i="2"/>
  <c r="P293" i="2"/>
  <c r="BI290" i="2"/>
  <c r="BH290" i="2"/>
  <c r="BG290" i="2"/>
  <c r="BF290" i="2"/>
  <c r="T290" i="2"/>
  <c r="R290" i="2"/>
  <c r="P290" i="2"/>
  <c r="BI287" i="2"/>
  <c r="BH287" i="2"/>
  <c r="BG287" i="2"/>
  <c r="BF287" i="2"/>
  <c r="T287" i="2"/>
  <c r="R287" i="2"/>
  <c r="P287" i="2"/>
  <c r="BI283" i="2"/>
  <c r="BH283" i="2"/>
  <c r="BG283" i="2"/>
  <c r="BF283" i="2"/>
  <c r="T283" i="2"/>
  <c r="R283" i="2"/>
  <c r="P283" i="2"/>
  <c r="BI281" i="2"/>
  <c r="BH281" i="2"/>
  <c r="BG281" i="2"/>
  <c r="BF281" i="2"/>
  <c r="T281" i="2"/>
  <c r="R281" i="2"/>
  <c r="P281" i="2"/>
  <c r="BI278" i="2"/>
  <c r="BH278" i="2"/>
  <c r="BG278" i="2"/>
  <c r="BF278" i="2"/>
  <c r="T278" i="2"/>
  <c r="R278" i="2"/>
  <c r="P278"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0" i="2"/>
  <c r="BH260" i="2"/>
  <c r="BG260" i="2"/>
  <c r="BF260" i="2"/>
  <c r="T260" i="2"/>
  <c r="R260" i="2"/>
  <c r="P260" i="2"/>
  <c r="BI257" i="2"/>
  <c r="BH257" i="2"/>
  <c r="BG257" i="2"/>
  <c r="BF257" i="2"/>
  <c r="T257" i="2"/>
  <c r="R257" i="2"/>
  <c r="P257" i="2"/>
  <c r="BI255" i="2"/>
  <c r="BH255" i="2"/>
  <c r="BG255" i="2"/>
  <c r="BF255" i="2"/>
  <c r="T255" i="2"/>
  <c r="R255" i="2"/>
  <c r="P255" i="2"/>
  <c r="BI253" i="2"/>
  <c r="BH253" i="2"/>
  <c r="BG253" i="2"/>
  <c r="BF253" i="2"/>
  <c r="T253" i="2"/>
  <c r="R253" i="2"/>
  <c r="P253" i="2"/>
  <c r="BI250" i="2"/>
  <c r="BH250" i="2"/>
  <c r="BG250" i="2"/>
  <c r="BF250" i="2"/>
  <c r="T250" i="2"/>
  <c r="R250" i="2"/>
  <c r="P250" i="2"/>
  <c r="BI248" i="2"/>
  <c r="BH248" i="2"/>
  <c r="BG248" i="2"/>
  <c r="BF248" i="2"/>
  <c r="T248" i="2"/>
  <c r="R248" i="2"/>
  <c r="P248" i="2"/>
  <c r="BI246" i="2"/>
  <c r="BH246" i="2"/>
  <c r="BG246" i="2"/>
  <c r="BF246" i="2"/>
  <c r="T246" i="2"/>
  <c r="R246" i="2"/>
  <c r="P246" i="2"/>
  <c r="BI243" i="2"/>
  <c r="BH243" i="2"/>
  <c r="BG243" i="2"/>
  <c r="BF243" i="2"/>
  <c r="T243" i="2"/>
  <c r="R243" i="2"/>
  <c r="P243" i="2"/>
  <c r="BI241" i="2"/>
  <c r="BH241" i="2"/>
  <c r="BG241" i="2"/>
  <c r="BF241" i="2"/>
  <c r="T241" i="2"/>
  <c r="R241" i="2"/>
  <c r="P241" i="2"/>
  <c r="BI238" i="2"/>
  <c r="BH238" i="2"/>
  <c r="BG238" i="2"/>
  <c r="BF238" i="2"/>
  <c r="T238" i="2"/>
  <c r="R238" i="2"/>
  <c r="P238" i="2"/>
  <c r="BI235" i="2"/>
  <c r="BH235" i="2"/>
  <c r="BG235" i="2"/>
  <c r="BF235" i="2"/>
  <c r="T235" i="2"/>
  <c r="R235" i="2"/>
  <c r="P235" i="2"/>
  <c r="BI233" i="2"/>
  <c r="BH233" i="2"/>
  <c r="BG233" i="2"/>
  <c r="BF233" i="2"/>
  <c r="T233" i="2"/>
  <c r="R233" i="2"/>
  <c r="P233"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4" i="2"/>
  <c r="BH204" i="2"/>
  <c r="BG204" i="2"/>
  <c r="BF204" i="2"/>
  <c r="T204" i="2"/>
  <c r="R204" i="2"/>
  <c r="P204"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2" i="2"/>
  <c r="BH192" i="2"/>
  <c r="BG192" i="2"/>
  <c r="BF192" i="2"/>
  <c r="T192" i="2"/>
  <c r="R192" i="2"/>
  <c r="P192" i="2"/>
  <c r="BI190" i="2"/>
  <c r="BH190" i="2"/>
  <c r="BG190" i="2"/>
  <c r="BF190" i="2"/>
  <c r="T190" i="2"/>
  <c r="R190" i="2"/>
  <c r="P190" i="2"/>
  <c r="BI187" i="2"/>
  <c r="BH187" i="2"/>
  <c r="BG187" i="2"/>
  <c r="BF187" i="2"/>
  <c r="T187" i="2"/>
  <c r="R187" i="2"/>
  <c r="P187" i="2"/>
  <c r="BI184" i="2"/>
  <c r="BH184" i="2"/>
  <c r="BG184" i="2"/>
  <c r="BF184" i="2"/>
  <c r="T184" i="2"/>
  <c r="R184" i="2"/>
  <c r="P184" i="2"/>
  <c r="BI182" i="2"/>
  <c r="BH182" i="2"/>
  <c r="BG182" i="2"/>
  <c r="BF182" i="2"/>
  <c r="T182" i="2"/>
  <c r="R182" i="2"/>
  <c r="P182" i="2"/>
  <c r="BI179" i="2"/>
  <c r="BH179" i="2"/>
  <c r="BG179" i="2"/>
  <c r="BF179" i="2"/>
  <c r="T179" i="2"/>
  <c r="R179" i="2"/>
  <c r="P179" i="2"/>
  <c r="BI176" i="2"/>
  <c r="BH176" i="2"/>
  <c r="BG176" i="2"/>
  <c r="BF176" i="2"/>
  <c r="T176" i="2"/>
  <c r="R176" i="2"/>
  <c r="P176" i="2"/>
  <c r="BI173" i="2"/>
  <c r="BH173" i="2"/>
  <c r="BG173" i="2"/>
  <c r="BF173" i="2"/>
  <c r="T173" i="2"/>
  <c r="R173" i="2"/>
  <c r="P173"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5" i="2"/>
  <c r="BH135" i="2"/>
  <c r="BG135" i="2"/>
  <c r="BF135" i="2"/>
  <c r="T135" i="2"/>
  <c r="R135" i="2"/>
  <c r="P135" i="2"/>
  <c r="BI133" i="2"/>
  <c r="BH133" i="2"/>
  <c r="BG133" i="2"/>
  <c r="BF133" i="2"/>
  <c r="T133" i="2"/>
  <c r="R133" i="2"/>
  <c r="P133"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F115" i="2"/>
  <c r="F113" i="2"/>
  <c r="E111" i="2"/>
  <c r="F91" i="2"/>
  <c r="F89" i="2"/>
  <c r="E87" i="2"/>
  <c r="J24" i="2"/>
  <c r="E24" i="2"/>
  <c r="J116" i="2" s="1"/>
  <c r="J23" i="2"/>
  <c r="J21" i="2"/>
  <c r="E21" i="2"/>
  <c r="J91" i="2" s="1"/>
  <c r="J20" i="2"/>
  <c r="J18" i="2"/>
  <c r="E18" i="2"/>
  <c r="F92" i="2" s="1"/>
  <c r="J17" i="2"/>
  <c r="J12" i="2"/>
  <c r="J89" i="2" s="1"/>
  <c r="E7" i="2"/>
  <c r="E85" i="2" s="1"/>
  <c r="L90" i="1"/>
  <c r="AM90" i="1"/>
  <c r="AM89" i="1"/>
  <c r="L89" i="1"/>
  <c r="AM87" i="1"/>
  <c r="L87" i="1"/>
  <c r="L85" i="1"/>
  <c r="L84" i="1"/>
  <c r="BK197" i="2"/>
  <c r="BK235" i="2"/>
  <c r="BK296" i="2"/>
  <c r="BK246" i="2"/>
  <c r="J122" i="2"/>
  <c r="J309" i="2"/>
  <c r="J265" i="2"/>
  <c r="BK167" i="2"/>
  <c r="J224" i="2"/>
  <c r="BK215" i="2"/>
  <c r="J283" i="2"/>
  <c r="BK226" i="2"/>
  <c r="AS97" i="1"/>
  <c r="J314" i="3"/>
  <c r="J146" i="3"/>
  <c r="BK281" i="3"/>
  <c r="BK175" i="3"/>
  <c r="BK314" i="3"/>
  <c r="J265" i="3"/>
  <c r="BK340" i="3"/>
  <c r="BK146" i="3"/>
  <c r="BK190" i="3"/>
  <c r="J188" i="4"/>
  <c r="BK188" i="4"/>
  <c r="J169" i="4"/>
  <c r="BK144" i="5"/>
  <c r="BK180" i="5"/>
  <c r="BK302" i="5"/>
  <c r="BK242" i="5"/>
  <c r="BK306" i="5"/>
  <c r="BK163" i="5"/>
  <c r="BK139" i="5"/>
  <c r="J292" i="5"/>
  <c r="BK233" i="5"/>
  <c r="BK190" i="5"/>
  <c r="BK468" i="6"/>
  <c r="J431" i="6"/>
  <c r="J289" i="6"/>
  <c r="BK217" i="6"/>
  <c r="J484" i="6"/>
  <c r="BK417" i="6"/>
  <c r="J278" i="6"/>
  <c r="J203" i="6"/>
  <c r="BK311" i="6"/>
  <c r="BK261" i="6"/>
  <c r="BK211" i="6"/>
  <c r="BK363" i="6"/>
  <c r="BK283" i="6"/>
  <c r="J359" i="6"/>
  <c r="J165" i="6"/>
  <c r="BK333" i="6"/>
  <c r="BK185" i="6"/>
  <c r="J254" i="6"/>
  <c r="BK151" i="6"/>
  <c r="J189" i="6"/>
  <c r="J363" i="6"/>
  <c r="BK265" i="6"/>
  <c r="BK393" i="6"/>
  <c r="J265" i="6"/>
  <c r="J205" i="6"/>
  <c r="BK158" i="7"/>
  <c r="J181" i="7"/>
  <c r="BK154" i="7"/>
  <c r="J132" i="7"/>
  <c r="BK152" i="7"/>
  <c r="BK171" i="7"/>
  <c r="J128" i="7"/>
  <c r="BK184" i="7"/>
  <c r="J145" i="8"/>
  <c r="J131" i="8"/>
  <c r="J147" i="8"/>
  <c r="BK278" i="2"/>
  <c r="BK283" i="2"/>
  <c r="J220" i="2"/>
  <c r="BK158" i="2"/>
  <c r="BK263" i="2"/>
  <c r="J243" i="2"/>
  <c r="BK248" i="2"/>
  <c r="BK192" i="2"/>
  <c r="BK144" i="2"/>
  <c r="BK133" i="2"/>
  <c r="J213" i="2"/>
  <c r="BK302" i="2"/>
  <c r="J209" i="2"/>
  <c r="BK213" i="2"/>
  <c r="J155" i="2"/>
  <c r="BK274" i="3"/>
  <c r="BK134" i="3"/>
  <c r="BK140" i="3"/>
  <c r="BK170" i="3"/>
  <c r="J185" i="3"/>
  <c r="BK229" i="3"/>
  <c r="J245" i="3"/>
  <c r="BK185" i="4"/>
  <c r="BK489" i="6"/>
  <c r="BK249" i="6"/>
  <c r="J187" i="6"/>
  <c r="BK292" i="6"/>
  <c r="BK439" i="6"/>
  <c r="BK162" i="6"/>
  <c r="BK403" i="6"/>
  <c r="BK289" i="6"/>
  <c r="J211" i="6"/>
  <c r="J388" i="6"/>
  <c r="BK215" i="6"/>
  <c r="BK163" i="7"/>
  <c r="J184" i="7"/>
  <c r="J165" i="7"/>
  <c r="J154" i="7"/>
  <c r="BK140" i="7"/>
  <c r="J156" i="7"/>
  <c r="BK175" i="7"/>
  <c r="BK192" i="7"/>
  <c r="BK142" i="7"/>
  <c r="BK126" i="8"/>
  <c r="BK137" i="8"/>
  <c r="J137" i="8"/>
  <c r="BK135" i="8"/>
  <c r="BK131" i="8"/>
  <c r="J126" i="8"/>
  <c r="BK124" i="8"/>
  <c r="J132" i="9"/>
  <c r="BK148" i="9"/>
  <c r="J142" i="9"/>
  <c r="BK145" i="9"/>
  <c r="J126" i="9"/>
  <c r="J134" i="10"/>
  <c r="BK147" i="10"/>
  <c r="J128" i="10"/>
  <c r="BK182" i="2"/>
  <c r="BK269" i="2"/>
  <c r="BK322" i="2"/>
  <c r="J248" i="2"/>
  <c r="BK199" i="2"/>
  <c r="J278" i="2"/>
  <c r="BK138" i="2"/>
  <c r="J333" i="2"/>
  <c r="BK253" i="2"/>
  <c r="J226" i="2"/>
  <c r="BK170" i="2"/>
  <c r="BK257" i="2"/>
  <c r="BK265" i="2"/>
  <c r="J233" i="2"/>
  <c r="J290" i="2"/>
  <c r="J182" i="2"/>
  <c r="BK201" i="2"/>
  <c r="J158" i="2"/>
  <c r="J279" i="3"/>
  <c r="J290" i="3"/>
  <c r="J170" i="3"/>
  <c r="J298" i="3"/>
  <c r="J140" i="3"/>
  <c r="J173" i="3"/>
  <c r="J222" i="3"/>
  <c r="J284" i="3"/>
  <c r="J210" i="3"/>
  <c r="J157" i="4"/>
  <c r="J145" i="4"/>
  <c r="BK183" i="4"/>
  <c r="BK166" i="5"/>
  <c r="BK290" i="5"/>
  <c r="BK266" i="5"/>
  <c r="BK208" i="5"/>
  <c r="J168" i="5"/>
  <c r="BK492" i="6"/>
  <c r="J457" i="6"/>
  <c r="J373" i="6"/>
  <c r="J259" i="6"/>
  <c r="J471" i="6"/>
  <c r="BK409" i="6"/>
  <c r="BK256" i="6"/>
  <c r="J393" i="6"/>
  <c r="BK155" i="6"/>
  <c r="BK321" i="6"/>
  <c r="BK275" i="6"/>
  <c r="J217" i="6"/>
  <c r="J339" i="6"/>
  <c r="BK187" i="6"/>
  <c r="J246" i="6"/>
  <c r="BK382" i="6"/>
  <c r="J215" i="6"/>
  <c r="J427" i="6"/>
  <c r="BK237" i="6"/>
  <c r="J199" i="6"/>
  <c r="BK435" i="6"/>
  <c r="BK286" i="6"/>
  <c r="BK199" i="6"/>
  <c r="J270" i="6"/>
  <c r="J177" i="6"/>
  <c r="BK188" i="7"/>
  <c r="J169" i="7"/>
  <c r="J136" i="7"/>
  <c r="BK156" i="7"/>
  <c r="BK146" i="7"/>
  <c r="J171" i="7"/>
  <c r="BK144" i="7"/>
  <c r="BK141" i="8"/>
  <c r="J141" i="8"/>
  <c r="BK145" i="8"/>
  <c r="J250" i="2"/>
  <c r="BK228" i="2"/>
  <c r="BK293" i="2"/>
  <c r="BK267" i="2"/>
  <c r="J201" i="2"/>
  <c r="BK147" i="2"/>
  <c r="J147" i="2"/>
  <c r="BK290" i="2"/>
  <c r="J228" i="2"/>
  <c r="BK155" i="2"/>
  <c r="BK271" i="2"/>
  <c r="BK238" i="2"/>
  <c r="BK122" i="2"/>
  <c r="BK207" i="2"/>
  <c r="J187" i="2"/>
  <c r="BK149" i="2"/>
  <c r="BK235" i="3"/>
  <c r="J229" i="3"/>
  <c r="BK210" i="3"/>
  <c r="J255" i="3"/>
  <c r="BK167" i="3"/>
  <c r="J242" i="3"/>
  <c r="BK158" i="3"/>
  <c r="BK193" i="4"/>
  <c r="BK172" i="5"/>
  <c r="J155" i="5"/>
  <c r="BK280" i="5"/>
  <c r="BK308" i="6"/>
  <c r="BK319" i="6"/>
  <c r="J228" i="6"/>
  <c r="J333" i="6"/>
  <c r="BK406" i="6"/>
  <c r="J492" i="6"/>
  <c r="J464" i="6"/>
  <c r="BK191" i="6"/>
  <c r="BK457" i="6"/>
  <c r="BK353" i="6"/>
  <c r="J143" i="8"/>
  <c r="J176" i="2"/>
  <c r="J167" i="2"/>
  <c r="BK275" i="2"/>
  <c r="BK222" i="2"/>
  <c r="BK309" i="2"/>
  <c r="BK328" i="2"/>
  <c r="BK260" i="2"/>
  <c r="BK204" i="2"/>
  <c r="BK173" i="2"/>
  <c r="BK190" i="2"/>
  <c r="J322" i="2"/>
  <c r="BK281" i="2"/>
  <c r="J149" i="2"/>
  <c r="J184" i="2"/>
  <c r="J144" i="2"/>
  <c r="BK242" i="3"/>
  <c r="BK165" i="3"/>
  <c r="J139" i="4"/>
  <c r="BK171" i="4"/>
  <c r="BK258" i="5"/>
  <c r="BK235" i="5"/>
  <c r="J216" i="5"/>
  <c r="J298" i="5"/>
  <c r="J195" i="5"/>
  <c r="J240" i="5"/>
  <c r="J247" i="5"/>
  <c r="BK216" i="5"/>
  <c r="BK298" i="5"/>
  <c r="J255" i="5"/>
  <c r="J230" i="5"/>
  <c r="J210" i="5"/>
  <c r="BK185" i="5"/>
  <c r="J144" i="5"/>
  <c r="BK431" i="6"/>
  <c r="BK203" i="6"/>
  <c r="J489" i="6"/>
  <c r="BK471" i="6"/>
  <c r="J439" i="6"/>
  <c r="BK336" i="6"/>
  <c r="BK209" i="6"/>
  <c r="J148" i="6"/>
  <c r="BK370" i="6"/>
  <c r="BK158" i="6"/>
  <c r="J412" i="6"/>
  <c r="J209" i="6"/>
  <c r="J317" i="6"/>
  <c r="BK270" i="6"/>
  <c r="J234" i="6"/>
  <c r="J197" i="6"/>
  <c r="BK349" i="6"/>
  <c r="BK281" i="6"/>
  <c r="J370" i="6"/>
  <c r="BK234" i="6"/>
  <c r="BK481" i="6"/>
  <c r="J222" i="6"/>
  <c r="BK197" i="6"/>
  <c r="J263" i="6"/>
  <c r="J179" i="6"/>
  <c r="J185" i="6"/>
  <c r="BK396" i="6"/>
  <c r="J342" i="6"/>
  <c r="BK183" i="6"/>
  <c r="J376" i="6"/>
  <c r="BK231" i="6"/>
  <c r="BK186" i="7"/>
  <c r="BK161" i="7"/>
  <c r="BK132" i="7"/>
  <c r="J126" i="7"/>
  <c r="J152" i="7"/>
  <c r="J142" i="7"/>
  <c r="BK178" i="7"/>
  <c r="BK128" i="7"/>
  <c r="BK153" i="8"/>
  <c r="J122" i="8"/>
  <c r="J145" i="9"/>
  <c r="BK132" i="9"/>
  <c r="BK123" i="9"/>
  <c r="BK138" i="9"/>
  <c r="J147" i="10"/>
  <c r="BK138" i="10"/>
  <c r="BK131" i="10"/>
  <c r="J235" i="2"/>
  <c r="J275" i="2"/>
  <c r="BK333" i="2"/>
  <c r="J269" i="2"/>
  <c r="J215" i="2"/>
  <c r="J255" i="2"/>
  <c r="J296" i="2"/>
  <c r="J230" i="2"/>
  <c r="J134" i="3"/>
  <c r="J171" i="4"/>
  <c r="J177" i="4"/>
  <c r="J191" i="6"/>
  <c r="BK305" i="6"/>
  <c r="J183" i="6"/>
  <c r="BK342" i="6"/>
  <c r="J151" i="6"/>
  <c r="BK366" i="6"/>
  <c r="J281" i="6"/>
  <c r="J237" i="6"/>
  <c r="BK385" i="6"/>
  <c r="BK228" i="6"/>
  <c r="BK173" i="6"/>
  <c r="J192" i="7"/>
  <c r="J148" i="7"/>
  <c r="BK126" i="7"/>
  <c r="BK150" i="7"/>
  <c r="BK167" i="7"/>
  <c r="J178" i="7"/>
  <c r="J146" i="7"/>
  <c r="BK165" i="7"/>
  <c r="BK151" i="8"/>
  <c r="J129" i="8"/>
  <c r="J153" i="8"/>
  <c r="J138" i="9"/>
  <c r="J129" i="9"/>
  <c r="BK142" i="9"/>
  <c r="J135" i="9"/>
  <c r="J142" i="10"/>
  <c r="J131" i="10"/>
  <c r="BK134" i="10"/>
  <c r="J138" i="10"/>
  <c r="J192" i="2"/>
  <c r="J273" i="2"/>
  <c r="BK338" i="2"/>
  <c r="J260" i="2"/>
  <c r="J238" i="2"/>
  <c r="J152" i="2"/>
  <c r="J271" i="2"/>
  <c r="J338" i="2"/>
  <c r="J257" i="2"/>
  <c r="BK211" i="2"/>
  <c r="BK184" i="2"/>
  <c r="J141" i="2"/>
  <c r="J199" i="2"/>
  <c r="BK131" i="2"/>
  <c r="J267" i="2"/>
  <c r="BK141" i="2"/>
  <c r="J173" i="2"/>
  <c r="J125" i="2"/>
  <c r="BK222" i="3"/>
  <c r="J274" i="3"/>
  <c r="J165" i="3"/>
  <c r="J276" i="3"/>
  <c r="J281" i="3"/>
  <c r="BK298" i="3"/>
  <c r="BK245" i="3"/>
  <c r="BK279" i="3"/>
  <c r="J181" i="3"/>
  <c r="BK132" i="4"/>
  <c r="J190" i="4"/>
  <c r="J163" i="4"/>
  <c r="BK247" i="5"/>
  <c r="BK292" i="5"/>
  <c r="BK220" i="5"/>
  <c r="BK271" i="5"/>
  <c r="BK210" i="5"/>
  <c r="BK135" i="5"/>
  <c r="J304" i="5"/>
  <c r="BK255" i="5"/>
  <c r="BK287" i="5"/>
  <c r="BK252" i="5"/>
  <c r="BK227" i="5"/>
  <c r="BK195" i="5"/>
  <c r="J180" i="5"/>
  <c r="BK415" i="6"/>
  <c r="J231" i="6"/>
  <c r="J481" i="6"/>
  <c r="J452" i="6"/>
  <c r="BK391" i="6"/>
  <c r="J319" i="6"/>
  <c r="BK222" i="6"/>
  <c r="BK477" i="6"/>
  <c r="J420" i="6"/>
  <c r="BK259" i="6"/>
  <c r="BK449" i="6"/>
  <c r="BK205" i="6"/>
  <c r="J406" i="6"/>
  <c r="J286" i="6"/>
  <c r="J240" i="6"/>
  <c r="BK177" i="6"/>
  <c r="J311" i="6"/>
  <c r="BK181" i="6"/>
  <c r="J256" i="6"/>
  <c r="J477" i="6"/>
  <c r="J296" i="6"/>
  <c r="J193" i="6"/>
  <c r="J308" i="6"/>
  <c r="BK201" i="6"/>
  <c r="J252" i="6"/>
  <c r="BK460" i="6"/>
  <c r="BK356" i="6"/>
  <c r="J261" i="6"/>
  <c r="BK189" i="6"/>
  <c r="J292" i="6"/>
  <c r="J207" i="6"/>
  <c r="J144" i="7"/>
  <c r="J140" i="7"/>
  <c r="J173" i="7"/>
  <c r="BK181" i="7"/>
  <c r="BK134" i="7"/>
  <c r="J134" i="7"/>
  <c r="J124" i="7"/>
  <c r="BK147" i="8"/>
  <c r="BK149" i="8"/>
  <c r="J149" i="8"/>
  <c r="J179" i="2"/>
  <c r="J138" i="2"/>
  <c r="J263" i="2"/>
  <c r="BK224" i="2"/>
  <c r="BK161" i="2"/>
  <c r="J281" i="2"/>
  <c r="BK316" i="2"/>
  <c r="BK250" i="2"/>
  <c r="BK195" i="2"/>
  <c r="BK176" i="2"/>
  <c r="BK230" i="2"/>
  <c r="J293" i="2"/>
  <c r="J133" i="2"/>
  <c r="BK241" i="2"/>
  <c r="BK135" i="2"/>
  <c r="J207" i="2"/>
  <c r="J161" i="2"/>
  <c r="AS105" i="1"/>
  <c r="J301" i="3"/>
  <c r="BK185" i="3"/>
  <c r="BK212" i="3"/>
  <c r="BK255" i="3"/>
  <c r="BK284" i="3"/>
  <c r="BK190" i="4"/>
  <c r="J132" i="4"/>
  <c r="J139" i="5"/>
  <c r="BK230" i="5"/>
  <c r="J149" i="5"/>
  <c r="J258" i="5"/>
  <c r="J190" i="5"/>
  <c r="BK275" i="5"/>
  <c r="J176" i="5"/>
  <c r="J220" i="5"/>
  <c r="J295" i="5"/>
  <c r="BK261" i="5"/>
  <c r="J218" i="5"/>
  <c r="J166" i="5"/>
  <c r="BK317" i="6"/>
  <c r="BK145" i="6"/>
  <c r="J460" i="6"/>
  <c r="J435" i="6"/>
  <c r="J325" i="6"/>
  <c r="BK165" i="6"/>
  <c r="BK442" i="6"/>
  <c r="J353" i="6"/>
  <c r="J345" i="6"/>
  <c r="BK423" i="6"/>
  <c r="BK278" i="6"/>
  <c r="J219" i="6"/>
  <c r="BK379" i="6"/>
  <c r="BK300" i="6"/>
  <c r="BK142" i="6"/>
  <c r="BK325" i="6"/>
  <c r="J162" i="6"/>
  <c r="J321" i="6"/>
  <c r="BK213" i="6"/>
  <c r="BK420" i="6"/>
  <c r="J195" i="6"/>
  <c r="J169" i="6"/>
  <c r="BK207" i="6"/>
  <c r="BK412" i="6"/>
  <c r="J349" i="6"/>
  <c r="BK240" i="6"/>
  <c r="J391" i="6"/>
  <c r="J382" i="6"/>
  <c r="BK254" i="6"/>
  <c r="BK148" i="6"/>
  <c r="J194" i="7"/>
  <c r="BK173" i="7"/>
  <c r="J186" i="7"/>
  <c r="J175" i="7"/>
  <c r="BK136" i="7"/>
  <c r="J163" i="7"/>
  <c r="BK138" i="7"/>
  <c r="J188" i="7"/>
  <c r="J167" i="7"/>
  <c r="BK124" i="7"/>
  <c r="BK155" i="8"/>
  <c r="J124" i="8"/>
  <c r="BK301" i="3"/>
  <c r="BK288" i="3"/>
  <c r="BK327" i="3"/>
  <c r="BK163" i="3"/>
  <c r="BK265" i="3"/>
  <c r="J235" i="3"/>
  <c r="J158" i="3"/>
  <c r="BK151" i="4"/>
  <c r="J193" i="4"/>
  <c r="BK169" i="4"/>
  <c r="J172" i="5"/>
  <c r="J222" i="5"/>
  <c r="J290" i="5"/>
  <c r="BK199" i="5"/>
  <c r="BK149" i="5"/>
  <c r="J271" i="5"/>
  <c r="J227" i="5"/>
  <c r="J284" i="5"/>
  <c r="BK240" i="5"/>
  <c r="J204" i="5"/>
  <c r="J135" i="5"/>
  <c r="J273" i="6"/>
  <c r="BK474" i="6"/>
  <c r="BK446" i="6"/>
  <c r="J415" i="6"/>
  <c r="J275" i="6"/>
  <c r="J201" i="6"/>
  <c r="BK452" i="6"/>
  <c r="BK314" i="6"/>
  <c r="BK243" i="6"/>
  <c r="J366" i="6"/>
  <c r="J446" i="6"/>
  <c r="BK329" i="6"/>
  <c r="J249" i="6"/>
  <c r="J409" i="6"/>
  <c r="BK296" i="6"/>
  <c r="J155" i="6"/>
  <c r="J356" i="6"/>
  <c r="BK399" i="6"/>
  <c r="BK219" i="6"/>
  <c r="J417" i="6"/>
  <c r="J181" i="6"/>
  <c r="J379" i="6"/>
  <c r="J142" i="6"/>
  <c r="BK359" i="6"/>
  <c r="BK263" i="6"/>
  <c r="BK169" i="6"/>
  <c r="BK169" i="7"/>
  <c r="J150" i="7"/>
  <c r="J139" i="8"/>
  <c r="BK143" i="8"/>
  <c r="J155" i="8"/>
  <c r="J287" i="2"/>
  <c r="AS101" i="1"/>
  <c r="J299" i="2"/>
  <c r="BK243" i="2"/>
  <c r="J211" i="2"/>
  <c r="J197" i="2"/>
  <c r="BK299" i="2"/>
  <c r="J246" i="2"/>
  <c r="BK273" i="2"/>
  <c r="BK187" i="2"/>
  <c r="BK152" i="2"/>
  <c r="BK128" i="2"/>
  <c r="BK255" i="2"/>
  <c r="BK125" i="2"/>
  <c r="J164" i="2"/>
  <c r="BK209" i="2"/>
  <c r="BK164" i="2"/>
  <c r="J190" i="3"/>
  <c r="BK276" i="3"/>
  <c r="BK290" i="3"/>
  <c r="J163" i="3"/>
  <c r="J327" i="3"/>
  <c r="BK181" i="3"/>
  <c r="J212" i="3"/>
  <c r="J167" i="3"/>
  <c r="BK157" i="4"/>
  <c r="BK163" i="4"/>
  <c r="J183" i="4"/>
  <c r="J185" i="4"/>
  <c r="J151" i="4"/>
  <c r="BK145" i="4"/>
  <c r="BK139" i="4"/>
  <c r="BK295" i="5"/>
  <c r="J275" i="5"/>
  <c r="J163" i="5"/>
  <c r="J306" i="5"/>
  <c r="BK304" i="5"/>
  <c r="BK284" i="5"/>
  <c r="BK176" i="5"/>
  <c r="BK155" i="5"/>
  <c r="J266" i="5"/>
  <c r="BK159" i="5"/>
  <c r="J287" i="5"/>
  <c r="BK218" i="5"/>
  <c r="BK222" i="5"/>
  <c r="J153" i="5"/>
  <c r="J261" i="5"/>
  <c r="J185" i="5"/>
  <c r="J224" i="5"/>
  <c r="BK168" i="5"/>
  <c r="J280" i="5"/>
  <c r="J233" i="5"/>
  <c r="J208" i="5"/>
  <c r="BK153" i="5"/>
  <c r="J474" i="6"/>
  <c r="J158" i="6"/>
  <c r="BK464" i="6"/>
  <c r="J442" i="6"/>
  <c r="BK339" i="6"/>
  <c r="BK273" i="6"/>
  <c r="J173" i="6"/>
  <c r="BK376" i="6"/>
  <c r="J225" i="6"/>
  <c r="J385" i="6"/>
  <c r="BK427" i="6"/>
  <c r="J305" i="6"/>
  <c r="J243" i="6"/>
  <c r="J213" i="6"/>
  <c r="J336" i="6"/>
  <c r="BK195" i="6"/>
  <c r="J396" i="6"/>
  <c r="J283" i="6"/>
  <c r="J403" i="6"/>
  <c r="BK246" i="6"/>
  <c r="J423" i="6"/>
  <c r="BK193" i="6"/>
  <c r="J399" i="6"/>
  <c r="BK179" i="6"/>
  <c r="J449" i="6"/>
  <c r="BK345" i="6"/>
  <c r="BK252" i="6"/>
  <c r="J145" i="6"/>
  <c r="BK130" i="7"/>
  <c r="BK148" i="7"/>
  <c r="J130" i="7"/>
  <c r="BK133" i="8"/>
  <c r="J135" i="8"/>
  <c r="J151" i="8"/>
  <c r="J190" i="2"/>
  <c r="BK287" i="2"/>
  <c r="J316" i="2"/>
  <c r="J253" i="2"/>
  <c r="J241" i="2"/>
  <c r="J204" i="2"/>
  <c r="J328" i="2"/>
  <c r="J195" i="2"/>
  <c r="J302" i="2"/>
  <c r="BK233" i="2"/>
  <c r="BK179" i="2"/>
  <c r="J135" i="2"/>
  <c r="J131" i="2"/>
  <c r="J128" i="2"/>
  <c r="J222" i="2"/>
  <c r="BK220" i="2"/>
  <c r="J170" i="2"/>
  <c r="J340" i="3"/>
  <c r="BK200" i="3"/>
  <c r="J175" i="3"/>
  <c r="J288" i="3"/>
  <c r="J353" i="3"/>
  <c r="BK173" i="3"/>
  <c r="BK353" i="3"/>
  <c r="J200" i="3"/>
  <c r="BK177" i="4"/>
  <c r="BK224" i="5"/>
  <c r="J199" i="5"/>
  <c r="BK204" i="5"/>
  <c r="J252" i="5"/>
  <c r="J235" i="5"/>
  <c r="J302" i="5"/>
  <c r="J242" i="5"/>
  <c r="J159" i="5"/>
  <c r="J314" i="6"/>
  <c r="BK484" i="6"/>
  <c r="BK388" i="6"/>
  <c r="BK225" i="6"/>
  <c r="J468" i="6"/>
  <c r="BK373" i="6"/>
  <c r="J329" i="6"/>
  <c r="J300" i="6"/>
  <c r="J161" i="7"/>
  <c r="J138" i="7"/>
  <c r="BK194" i="7"/>
  <c r="J158" i="7"/>
  <c r="BK139" i="8"/>
  <c r="J133" i="8"/>
  <c r="BK129" i="8"/>
  <c r="BK122" i="8"/>
  <c r="J148" i="9"/>
  <c r="BK129" i="9"/>
  <c r="BK135" i="9"/>
  <c r="BK126" i="9"/>
  <c r="J123" i="9"/>
  <c r="BK128" i="10"/>
  <c r="BK142" i="10"/>
  <c r="R141" i="6" l="1"/>
  <c r="T154" i="6"/>
  <c r="R299" i="6"/>
  <c r="T369" i="6"/>
  <c r="BK463" i="6"/>
  <c r="J463" i="6" s="1"/>
  <c r="J116" i="6" s="1"/>
  <c r="BK177" i="7"/>
  <c r="J177" i="7"/>
  <c r="J100" i="7"/>
  <c r="P286" i="2"/>
  <c r="T184" i="3"/>
  <c r="T132" i="3" s="1"/>
  <c r="BK221" i="3"/>
  <c r="J221" i="3" s="1"/>
  <c r="J103" i="3" s="1"/>
  <c r="BK273" i="3"/>
  <c r="J273" i="3"/>
  <c r="J105" i="3"/>
  <c r="R287" i="3"/>
  <c r="BK182" i="4"/>
  <c r="J182" i="4"/>
  <c r="J104" i="4"/>
  <c r="R203" i="5"/>
  <c r="R133" i="5" s="1"/>
  <c r="R132" i="5" s="1"/>
  <c r="BK283" i="5"/>
  <c r="J283" i="5" s="1"/>
  <c r="J107" i="5" s="1"/>
  <c r="BK301" i="5"/>
  <c r="J301" i="5" s="1"/>
  <c r="J110" i="5" s="1"/>
  <c r="P154" i="6"/>
  <c r="T161" i="6"/>
  <c r="P258" i="6"/>
  <c r="P277" i="6"/>
  <c r="BK369" i="6"/>
  <c r="J369" i="6"/>
  <c r="J111" i="6"/>
  <c r="P395" i="6"/>
  <c r="P463" i="6"/>
  <c r="P160" i="7"/>
  <c r="R191" i="7"/>
  <c r="R121" i="8"/>
  <c r="R120" i="8"/>
  <c r="T121" i="2"/>
  <c r="T120" i="2" s="1"/>
  <c r="P133" i="3"/>
  <c r="P199" i="3"/>
  <c r="P244" i="3"/>
  <c r="P300" i="3"/>
  <c r="P286" i="3" s="1"/>
  <c r="T215" i="5"/>
  <c r="T301" i="5"/>
  <c r="T300" i="5"/>
  <c r="R172" i="6"/>
  <c r="BK277" i="6"/>
  <c r="BK402" i="6"/>
  <c r="J402" i="6"/>
  <c r="J113" i="6" s="1"/>
  <c r="BK480" i="6"/>
  <c r="J480" i="6"/>
  <c r="J117" i="6"/>
  <c r="BK123" i="7"/>
  <c r="J123" i="7" s="1"/>
  <c r="J98" i="7" s="1"/>
  <c r="P128" i="8"/>
  <c r="BK122" i="9"/>
  <c r="BK121" i="9" s="1"/>
  <c r="J121" i="9" s="1"/>
  <c r="P121" i="2"/>
  <c r="P120" i="2" s="1"/>
  <c r="P119" i="2" s="1"/>
  <c r="AU95" i="1" s="1"/>
  <c r="R184" i="3"/>
  <c r="R221" i="3"/>
  <c r="P273" i="3"/>
  <c r="BK287" i="3"/>
  <c r="BK138" i="4"/>
  <c r="J138" i="4" s="1"/>
  <c r="J103" i="4" s="1"/>
  <c r="T134" i="5"/>
  <c r="P194" i="5"/>
  <c r="BK265" i="5"/>
  <c r="J265" i="5"/>
  <c r="J105" i="5"/>
  <c r="P172" i="6"/>
  <c r="T258" i="6"/>
  <c r="T140" i="6" s="1"/>
  <c r="T269" i="6"/>
  <c r="T402" i="6"/>
  <c r="T480" i="6"/>
  <c r="BK128" i="8"/>
  <c r="J128" i="8" s="1"/>
  <c r="J99" i="8" s="1"/>
  <c r="BK286" i="2"/>
  <c r="J286" i="2" s="1"/>
  <c r="J99" i="2" s="1"/>
  <c r="P184" i="3"/>
  <c r="T221" i="3"/>
  <c r="T300" i="3"/>
  <c r="P138" i="4"/>
  <c r="P130" i="4" s="1"/>
  <c r="P129" i="4" s="1"/>
  <c r="AU99" i="1" s="1"/>
  <c r="R215" i="5"/>
  <c r="T283" i="5"/>
  <c r="BK172" i="6"/>
  <c r="J172" i="6" s="1"/>
  <c r="J103" i="6" s="1"/>
  <c r="R258" i="6"/>
  <c r="T277" i="6"/>
  <c r="R402" i="6"/>
  <c r="R463" i="6"/>
  <c r="R123" i="7"/>
  <c r="P177" i="7"/>
  <c r="T128" i="8"/>
  <c r="R122" i="9"/>
  <c r="R121" i="9"/>
  <c r="R138" i="4"/>
  <c r="P134" i="5"/>
  <c r="BK194" i="5"/>
  <c r="J194" i="5"/>
  <c r="J102" i="5"/>
  <c r="T194" i="5"/>
  <c r="BK203" i="5"/>
  <c r="J203" i="5" s="1"/>
  <c r="J103" i="5" s="1"/>
  <c r="BK141" i="6"/>
  <c r="J141" i="6" s="1"/>
  <c r="J100" i="6" s="1"/>
  <c r="R161" i="6"/>
  <c r="R277" i="6"/>
  <c r="R369" i="6"/>
  <c r="T463" i="6"/>
  <c r="T123" i="7"/>
  <c r="P121" i="8"/>
  <c r="P120" i="8" s="1"/>
  <c r="P119" i="8" s="1"/>
  <c r="AU104" i="1" s="1"/>
  <c r="R121" i="2"/>
  <c r="R120" i="2" s="1"/>
  <c r="BK199" i="3"/>
  <c r="J199" i="3"/>
  <c r="J102" i="3" s="1"/>
  <c r="BK244" i="3"/>
  <c r="J244" i="3"/>
  <c r="J104" i="3"/>
  <c r="R300" i="3"/>
  <c r="R182" i="4"/>
  <c r="BK215" i="5"/>
  <c r="J215" i="5"/>
  <c r="J104" i="5"/>
  <c r="R265" i="5"/>
  <c r="R301" i="5"/>
  <c r="R300" i="5"/>
  <c r="T172" i="6"/>
  <c r="BK269" i="6"/>
  <c r="J269" i="6"/>
  <c r="J106" i="6"/>
  <c r="P269" i="6"/>
  <c r="P268" i="6" s="1"/>
  <c r="P402" i="6"/>
  <c r="P456" i="6"/>
  <c r="P455" i="6"/>
  <c r="T456" i="6"/>
  <c r="T455" i="6" s="1"/>
  <c r="BK160" i="7"/>
  <c r="J160" i="7"/>
  <c r="J99" i="7" s="1"/>
  <c r="BK191" i="7"/>
  <c r="J191" i="7"/>
  <c r="J101" i="7"/>
  <c r="T286" i="2"/>
  <c r="BK133" i="3"/>
  <c r="BK184" i="3"/>
  <c r="J184" i="3"/>
  <c r="J101" i="3"/>
  <c r="T199" i="3"/>
  <c r="T244" i="3"/>
  <c r="T273" i="3"/>
  <c r="P287" i="3"/>
  <c r="T182" i="4"/>
  <c r="BK134" i="5"/>
  <c r="BK133" i="5" s="1"/>
  <c r="J133" i="5" s="1"/>
  <c r="J99" i="5" s="1"/>
  <c r="J134" i="5"/>
  <c r="J100" i="5" s="1"/>
  <c r="T203" i="5"/>
  <c r="R283" i="5"/>
  <c r="BK161" i="6"/>
  <c r="J161" i="6" s="1"/>
  <c r="J102" i="6" s="1"/>
  <c r="T299" i="6"/>
  <c r="R362" i="6"/>
  <c r="BK395" i="6"/>
  <c r="J395" i="6"/>
  <c r="J112" i="6"/>
  <c r="BK456" i="6"/>
  <c r="J456" i="6" s="1"/>
  <c r="J115" i="6" s="1"/>
  <c r="R456" i="6"/>
  <c r="R455" i="6"/>
  <c r="P123" i="7"/>
  <c r="T177" i="7"/>
  <c r="T127" i="10"/>
  <c r="T126" i="10" s="1"/>
  <c r="T125" i="10" s="1"/>
  <c r="R286" i="2"/>
  <c r="R133" i="3"/>
  <c r="R132" i="3"/>
  <c r="R199" i="3"/>
  <c r="R244" i="3"/>
  <c r="R273" i="3"/>
  <c r="T287" i="3"/>
  <c r="T286" i="3" s="1"/>
  <c r="T138" i="4"/>
  <c r="T130" i="4"/>
  <c r="T129" i="4" s="1"/>
  <c r="P215" i="5"/>
  <c r="P283" i="5"/>
  <c r="BK154" i="6"/>
  <c r="BK140" i="6" s="1"/>
  <c r="J154" i="6"/>
  <c r="J101" i="6" s="1"/>
  <c r="BK258" i="6"/>
  <c r="J258" i="6"/>
  <c r="J104" i="6"/>
  <c r="R269" i="6"/>
  <c r="P362" i="6"/>
  <c r="R177" i="7"/>
  <c r="BK121" i="8"/>
  <c r="BK120" i="8"/>
  <c r="BK119" i="8"/>
  <c r="J119" i="8"/>
  <c r="P122" i="9"/>
  <c r="P121" i="9" s="1"/>
  <c r="AU106" i="1" s="1"/>
  <c r="BK127" i="10"/>
  <c r="J127" i="10"/>
  <c r="J100" i="10" s="1"/>
  <c r="BK121" i="2"/>
  <c r="J121" i="2"/>
  <c r="J98" i="2" s="1"/>
  <c r="T133" i="3"/>
  <c r="P221" i="3"/>
  <c r="BK300" i="3"/>
  <c r="J300" i="3" s="1"/>
  <c r="J109" i="3" s="1"/>
  <c r="P182" i="4"/>
  <c r="R194" i="5"/>
  <c r="P265" i="5"/>
  <c r="P301" i="5"/>
  <c r="P300" i="5" s="1"/>
  <c r="T141" i="6"/>
  <c r="P161" i="6"/>
  <c r="BK299" i="6"/>
  <c r="J299" i="6" s="1"/>
  <c r="J109" i="6" s="1"/>
  <c r="BK362" i="6"/>
  <c r="J362" i="6"/>
  <c r="J110" i="6" s="1"/>
  <c r="T362" i="6"/>
  <c r="R395" i="6"/>
  <c r="R480" i="6"/>
  <c r="R160" i="7"/>
  <c r="P191" i="7"/>
  <c r="R128" i="8"/>
  <c r="T122" i="9"/>
  <c r="T121" i="9" s="1"/>
  <c r="P127" i="10"/>
  <c r="P126" i="10"/>
  <c r="P125" i="10"/>
  <c r="AU107" i="1" s="1"/>
  <c r="R134" i="5"/>
  <c r="P203" i="5"/>
  <c r="T265" i="5"/>
  <c r="P141" i="6"/>
  <c r="P140" i="6"/>
  <c r="R154" i="6"/>
  <c r="P299" i="6"/>
  <c r="P369" i="6"/>
  <c r="T395" i="6"/>
  <c r="P480" i="6"/>
  <c r="T160" i="7"/>
  <c r="T191" i="7"/>
  <c r="T121" i="8"/>
  <c r="T120" i="8"/>
  <c r="T119" i="8"/>
  <c r="R127" i="10"/>
  <c r="R126" i="10" s="1"/>
  <c r="R125" i="10" s="1"/>
  <c r="BK283" i="3"/>
  <c r="J283" i="3"/>
  <c r="J106" i="3" s="1"/>
  <c r="BK192" i="4"/>
  <c r="J192" i="4"/>
  <c r="J105" i="4" s="1"/>
  <c r="BK279" i="5"/>
  <c r="J279" i="5"/>
  <c r="J106" i="5"/>
  <c r="BK131" i="4"/>
  <c r="J131" i="4" s="1"/>
  <c r="J102" i="4" s="1"/>
  <c r="BK295" i="6"/>
  <c r="J295" i="6"/>
  <c r="J108" i="6" s="1"/>
  <c r="BK146" i="10"/>
  <c r="J146" i="10"/>
  <c r="J103" i="10" s="1"/>
  <c r="BK189" i="5"/>
  <c r="J189" i="5"/>
  <c r="J101" i="5"/>
  <c r="BK137" i="10"/>
  <c r="J137" i="10" s="1"/>
  <c r="J101" i="10" s="1"/>
  <c r="BK141" i="10"/>
  <c r="J141" i="10"/>
  <c r="J102" i="10" s="1"/>
  <c r="BK297" i="5"/>
  <c r="J297" i="5"/>
  <c r="J108" i="5" s="1"/>
  <c r="J122" i="9"/>
  <c r="J99" i="9"/>
  <c r="J91" i="10"/>
  <c r="E113" i="10"/>
  <c r="BE128" i="10"/>
  <c r="BE134" i="10"/>
  <c r="BE138" i="10"/>
  <c r="BE131" i="10"/>
  <c r="F122" i="10"/>
  <c r="BE147" i="10"/>
  <c r="BE142" i="10"/>
  <c r="J121" i="8"/>
  <c r="J98" i="8"/>
  <c r="BE132" i="9"/>
  <c r="J96" i="8"/>
  <c r="J120" i="8"/>
  <c r="J97" i="8" s="1"/>
  <c r="J94" i="9"/>
  <c r="F118" i="9"/>
  <c r="E85" i="9"/>
  <c r="J91" i="9"/>
  <c r="J93" i="9"/>
  <c r="BE129" i="9"/>
  <c r="BE145" i="9"/>
  <c r="BE148" i="9"/>
  <c r="BE138" i="9"/>
  <c r="BE142" i="9"/>
  <c r="BE135" i="9"/>
  <c r="BE123" i="9"/>
  <c r="BE126" i="9"/>
  <c r="BE122" i="8"/>
  <c r="E85" i="8"/>
  <c r="J92" i="8"/>
  <c r="F92" i="8"/>
  <c r="J115" i="8"/>
  <c r="BE131" i="8"/>
  <c r="BE133" i="8"/>
  <c r="BE137" i="8"/>
  <c r="BE139" i="8"/>
  <c r="BE143" i="8"/>
  <c r="BE145" i="8"/>
  <c r="BE147" i="8"/>
  <c r="BE151" i="8"/>
  <c r="J89" i="8"/>
  <c r="BE129" i="8"/>
  <c r="BE135" i="8"/>
  <c r="BE141" i="8"/>
  <c r="BE149" i="8"/>
  <c r="BE153" i="8"/>
  <c r="BE155" i="8"/>
  <c r="BE124" i="8"/>
  <c r="BE126" i="8"/>
  <c r="E85" i="7"/>
  <c r="J117" i="7"/>
  <c r="BE142" i="7"/>
  <c r="J92" i="7"/>
  <c r="BE171" i="7"/>
  <c r="J277" i="6"/>
  <c r="J107" i="6" s="1"/>
  <c r="BE124" i="7"/>
  <c r="BE130" i="7"/>
  <c r="BE163" i="7"/>
  <c r="BE186" i="7"/>
  <c r="J89" i="7"/>
  <c r="BE167" i="7"/>
  <c r="BE173" i="7"/>
  <c r="BE184" i="7"/>
  <c r="BE161" i="7"/>
  <c r="BE181" i="7"/>
  <c r="BE136" i="7"/>
  <c r="BE144" i="7"/>
  <c r="BE154" i="7"/>
  <c r="BE132" i="7"/>
  <c r="BE134" i="7"/>
  <c r="BE138" i="7"/>
  <c r="BE146" i="7"/>
  <c r="BE148" i="7"/>
  <c r="BE165" i="7"/>
  <c r="BE194" i="7"/>
  <c r="BE128" i="7"/>
  <c r="BE156" i="7"/>
  <c r="BE175" i="7"/>
  <c r="BE126" i="7"/>
  <c r="BE150" i="7"/>
  <c r="BE158" i="7"/>
  <c r="BE169" i="7"/>
  <c r="BE178" i="7"/>
  <c r="BE188" i="7"/>
  <c r="F92" i="7"/>
  <c r="BE140" i="7"/>
  <c r="BE152" i="7"/>
  <c r="BE192" i="7"/>
  <c r="BE145" i="6"/>
  <c r="BE151" i="6"/>
  <c r="BE201" i="6"/>
  <c r="BE219" i="6"/>
  <c r="BE308" i="6"/>
  <c r="BE311" i="6"/>
  <c r="BE319" i="6"/>
  <c r="BE321" i="6"/>
  <c r="BE349" i="6"/>
  <c r="BE403" i="6"/>
  <c r="BE415" i="6"/>
  <c r="J91" i="6"/>
  <c r="BE142" i="6"/>
  <c r="BE209" i="6"/>
  <c r="BE249" i="6"/>
  <c r="BE273" i="6"/>
  <c r="BE300" i="6"/>
  <c r="BE305" i="6"/>
  <c r="BE427" i="6"/>
  <c r="BE173" i="6"/>
  <c r="BE203" i="6"/>
  <c r="BE222" i="6"/>
  <c r="BE240" i="6"/>
  <c r="BE256" i="6"/>
  <c r="BE333" i="6"/>
  <c r="BE388" i="6"/>
  <c r="BK300" i="5"/>
  <c r="J300" i="5" s="1"/>
  <c r="J109" i="5" s="1"/>
  <c r="BE162" i="6"/>
  <c r="BE189" i="6"/>
  <c r="BE213" i="6"/>
  <c r="BE217" i="6"/>
  <c r="BE234" i="6"/>
  <c r="BE359" i="6"/>
  <c r="BE409" i="6"/>
  <c r="E85" i="6"/>
  <c r="BE155" i="6"/>
  <c r="BE193" i="6"/>
  <c r="BE195" i="6"/>
  <c r="BE270" i="6"/>
  <c r="BE275" i="6"/>
  <c r="BE281" i="6"/>
  <c r="BE289" i="6"/>
  <c r="BE325" i="6"/>
  <c r="BE336" i="6"/>
  <c r="BE406" i="6"/>
  <c r="BE435" i="6"/>
  <c r="BE449" i="6"/>
  <c r="BE464" i="6"/>
  <c r="BE185" i="6"/>
  <c r="BE191" i="6"/>
  <c r="BE263" i="6"/>
  <c r="BE278" i="6"/>
  <c r="BE286" i="6"/>
  <c r="BE329" i="6"/>
  <c r="BE373" i="6"/>
  <c r="BE382" i="6"/>
  <c r="BE385" i="6"/>
  <c r="BE391" i="6"/>
  <c r="BE399" i="6"/>
  <c r="BE158" i="6"/>
  <c r="BE177" i="6"/>
  <c r="BE197" i="6"/>
  <c r="BE261" i="6"/>
  <c r="BE314" i="6"/>
  <c r="BE317" i="6"/>
  <c r="BE370" i="6"/>
  <c r="F94" i="6"/>
  <c r="BE148" i="6"/>
  <c r="BE181" i="6"/>
  <c r="BE231" i="6"/>
  <c r="BE246" i="6"/>
  <c r="BE259" i="6"/>
  <c r="BE265" i="6"/>
  <c r="BE283" i="6"/>
  <c r="BE393" i="6"/>
  <c r="BE412" i="6"/>
  <c r="BE417" i="6"/>
  <c r="BE420" i="6"/>
  <c r="BE439" i="6"/>
  <c r="BE457" i="6"/>
  <c r="BE165" i="6"/>
  <c r="BE199" i="6"/>
  <c r="BE211" i="6"/>
  <c r="BE215" i="6"/>
  <c r="BE296" i="6"/>
  <c r="BE452" i="6"/>
  <c r="BE169" i="6"/>
  <c r="BE252" i="6"/>
  <c r="BE292" i="6"/>
  <c r="BE339" i="6"/>
  <c r="BE342" i="6"/>
  <c r="BE356" i="6"/>
  <c r="BE363" i="6"/>
  <c r="BE366" i="6"/>
  <c r="BE379" i="6"/>
  <c r="BE423" i="6"/>
  <c r="BE179" i="6"/>
  <c r="BE183" i="6"/>
  <c r="BE187" i="6"/>
  <c r="BE207" i="6"/>
  <c r="BE228" i="6"/>
  <c r="BE345" i="6"/>
  <c r="BE353" i="6"/>
  <c r="BE431" i="6"/>
  <c r="BE442" i="6"/>
  <c r="BE460" i="6"/>
  <c r="BE468" i="6"/>
  <c r="BE474" i="6"/>
  <c r="BE477" i="6"/>
  <c r="BE481" i="6"/>
  <c r="BE484" i="6"/>
  <c r="BE489" i="6"/>
  <c r="BE492" i="6"/>
  <c r="BE205" i="6"/>
  <c r="BE225" i="6"/>
  <c r="BE237" i="6"/>
  <c r="BE243" i="6"/>
  <c r="BE254" i="6"/>
  <c r="BE376" i="6"/>
  <c r="BE396" i="6"/>
  <c r="BE446" i="6"/>
  <c r="BE471" i="6"/>
  <c r="E120" i="5"/>
  <c r="BE139" i="5"/>
  <c r="BE144" i="5"/>
  <c r="BE208" i="5"/>
  <c r="BE220" i="5"/>
  <c r="BE222" i="5"/>
  <c r="BE240" i="5"/>
  <c r="BE306" i="5"/>
  <c r="J129" i="5"/>
  <c r="BE258" i="5"/>
  <c r="BE271" i="5"/>
  <c r="BE302" i="5"/>
  <c r="BE204" i="5"/>
  <c r="BE235" i="5"/>
  <c r="BE252" i="5"/>
  <c r="J128" i="5"/>
  <c r="BE135" i="5"/>
  <c r="BE153" i="5"/>
  <c r="BE210" i="5"/>
  <c r="BE230" i="5"/>
  <c r="BE242" i="5"/>
  <c r="BE266" i="5"/>
  <c r="BE290" i="5"/>
  <c r="BE304" i="5"/>
  <c r="F129" i="5"/>
  <c r="BE218" i="5"/>
  <c r="BE255" i="5"/>
  <c r="BE284" i="5"/>
  <c r="BE292" i="5"/>
  <c r="BE298" i="5"/>
  <c r="J91" i="5"/>
  <c r="BE166" i="5"/>
  <c r="BE172" i="5"/>
  <c r="BE233" i="5"/>
  <c r="BE247" i="5"/>
  <c r="BE275" i="5"/>
  <c r="BE155" i="5"/>
  <c r="BE199" i="5"/>
  <c r="BE280" i="5"/>
  <c r="BE287" i="5"/>
  <c r="BE149" i="5"/>
  <c r="BE176" i="5"/>
  <c r="BE180" i="5"/>
  <c r="BE195" i="5"/>
  <c r="BE224" i="5"/>
  <c r="BE163" i="5"/>
  <c r="BE185" i="5"/>
  <c r="BE216" i="5"/>
  <c r="BE227" i="5"/>
  <c r="BE159" i="5"/>
  <c r="BE190" i="5"/>
  <c r="BE295" i="5"/>
  <c r="BE168" i="5"/>
  <c r="BE261" i="5"/>
  <c r="F126" i="4"/>
  <c r="BE171" i="4"/>
  <c r="E85" i="4"/>
  <c r="BE185" i="4"/>
  <c r="BE188" i="4"/>
  <c r="J133" i="3"/>
  <c r="J100" i="3"/>
  <c r="BE139" i="4"/>
  <c r="J287" i="3"/>
  <c r="J108" i="3"/>
  <c r="BE190" i="4"/>
  <c r="BE193" i="4"/>
  <c r="BE145" i="4"/>
  <c r="J93" i="4"/>
  <c r="BE151" i="4"/>
  <c r="BE183" i="4"/>
  <c r="J96" i="4"/>
  <c r="BE157" i="4"/>
  <c r="BE169" i="4"/>
  <c r="BE163" i="4"/>
  <c r="BE132" i="4"/>
  <c r="BE177" i="4"/>
  <c r="E85" i="3"/>
  <c r="J91" i="3"/>
  <c r="F128" i="3"/>
  <c r="BE200" i="3"/>
  <c r="J94" i="3"/>
  <c r="BE290" i="3"/>
  <c r="BE314" i="3"/>
  <c r="BE327" i="3"/>
  <c r="BE170" i="3"/>
  <c r="BE353" i="3"/>
  <c r="BE229" i="3"/>
  <c r="BE274" i="3"/>
  <c r="BE281" i="3"/>
  <c r="BE301" i="3"/>
  <c r="BE175" i="3"/>
  <c r="BE242" i="3"/>
  <c r="BE276" i="3"/>
  <c r="BE340" i="3"/>
  <c r="BE140" i="3"/>
  <c r="BE210" i="3"/>
  <c r="BE265" i="3"/>
  <c r="BE134" i="3"/>
  <c r="BE181" i="3"/>
  <c r="BE235" i="3"/>
  <c r="BK120" i="2"/>
  <c r="J120" i="2" s="1"/>
  <c r="J97" i="2" s="1"/>
  <c r="BE146" i="3"/>
  <c r="BE185" i="3"/>
  <c r="BE158" i="3"/>
  <c r="BE163" i="3"/>
  <c r="BE165" i="3"/>
  <c r="BE167" i="3"/>
  <c r="BE190" i="3"/>
  <c r="BE222" i="3"/>
  <c r="BE245" i="3"/>
  <c r="BE255" i="3"/>
  <c r="BE279" i="3"/>
  <c r="BE284" i="3"/>
  <c r="BE173" i="3"/>
  <c r="BE212" i="3"/>
  <c r="BE288" i="3"/>
  <c r="BE298" i="3"/>
  <c r="J115" i="2"/>
  <c r="BE131" i="2"/>
  <c r="BE135" i="2"/>
  <c r="BE147" i="2"/>
  <c r="BE167" i="2"/>
  <c r="BE192" i="2"/>
  <c r="BE197" i="2"/>
  <c r="BE199" i="2"/>
  <c r="BE207" i="2"/>
  <c r="F116" i="2"/>
  <c r="BE215" i="2"/>
  <c r="BE230" i="2"/>
  <c r="BE243" i="2"/>
  <c r="BE269" i="2"/>
  <c r="BE250" i="2"/>
  <c r="J113" i="2"/>
  <c r="BE128" i="2"/>
  <c r="BE141" i="2"/>
  <c r="BE161" i="2"/>
  <c r="BE209" i="2"/>
  <c r="BE220" i="2"/>
  <c r="BE316" i="2"/>
  <c r="BE122" i="2"/>
  <c r="BE184" i="2"/>
  <c r="BE222" i="2"/>
  <c r="BE233" i="2"/>
  <c r="BE253" i="2"/>
  <c r="BE263" i="2"/>
  <c r="BE275" i="2"/>
  <c r="BE338" i="2"/>
  <c r="BE125" i="2"/>
  <c r="BE149" i="2"/>
  <c r="BE164" i="2"/>
  <c r="BE176" i="2"/>
  <c r="BE182" i="2"/>
  <c r="BE190" i="2"/>
  <c r="BE201" i="2"/>
  <c r="BE228" i="2"/>
  <c r="BE235" i="2"/>
  <c r="BE241" i="2"/>
  <c r="BE246" i="2"/>
  <c r="BE255" i="2"/>
  <c r="BE271" i="2"/>
  <c r="BE283" i="2"/>
  <c r="BE287" i="2"/>
  <c r="BE293" i="2"/>
  <c r="BE152" i="2"/>
  <c r="BE179" i="2"/>
  <c r="BE195" i="2"/>
  <c r="BE213" i="2"/>
  <c r="BE224" i="2"/>
  <c r="BE226" i="2"/>
  <c r="BE238" i="2"/>
  <c r="BE248" i="2"/>
  <c r="BE265" i="2"/>
  <c r="BE302" i="2"/>
  <c r="BE322" i="2"/>
  <c r="J92" i="2"/>
  <c r="BE133" i="2"/>
  <c r="BE170" i="2"/>
  <c r="BE187" i="2"/>
  <c r="BE204" i="2"/>
  <c r="BE211" i="2"/>
  <c r="BE257" i="2"/>
  <c r="BE267" i="2"/>
  <c r="BE281" i="2"/>
  <c r="E109" i="2"/>
  <c r="BE138" i="2"/>
  <c r="BE155" i="2"/>
  <c r="BE273" i="2"/>
  <c r="BE296" i="2"/>
  <c r="BE290" i="2"/>
  <c r="BE299" i="2"/>
  <c r="BE309" i="2"/>
  <c r="BE328" i="2"/>
  <c r="BE333" i="2"/>
  <c r="BE173" i="2"/>
  <c r="BE144" i="2"/>
  <c r="BE158" i="2"/>
  <c r="BE260" i="2"/>
  <c r="BE278" i="2"/>
  <c r="F36" i="2"/>
  <c r="BC95" i="1"/>
  <c r="F39" i="5"/>
  <c r="BD100" i="1"/>
  <c r="J36" i="3"/>
  <c r="AW98" i="1" s="1"/>
  <c r="F41" i="4"/>
  <c r="BD99" i="1"/>
  <c r="J36" i="6"/>
  <c r="AW102" i="1" s="1"/>
  <c r="F36" i="7"/>
  <c r="BC103" i="1"/>
  <c r="F34" i="8"/>
  <c r="BA104" i="1" s="1"/>
  <c r="F36" i="9"/>
  <c r="BA106" i="1"/>
  <c r="J36" i="10"/>
  <c r="AW107" i="1" s="1"/>
  <c r="J34" i="2"/>
  <c r="AW95" i="1"/>
  <c r="J36" i="5"/>
  <c r="AW100" i="1" s="1"/>
  <c r="F37" i="2"/>
  <c r="BD95" i="1" s="1"/>
  <c r="F37" i="5"/>
  <c r="BB100" i="1" s="1"/>
  <c r="J30" i="8"/>
  <c r="F39" i="3"/>
  <c r="BD98" i="1" s="1"/>
  <c r="J38" i="4"/>
  <c r="AW99" i="1"/>
  <c r="F37" i="6"/>
  <c r="BB102" i="1" s="1"/>
  <c r="BB101" i="1" s="1"/>
  <c r="AX101" i="1" s="1"/>
  <c r="F34" i="7"/>
  <c r="BA103" i="1" s="1"/>
  <c r="F35" i="8"/>
  <c r="BB104" i="1"/>
  <c r="F38" i="9"/>
  <c r="BC106" i="1" s="1"/>
  <c r="F39" i="10"/>
  <c r="BD107" i="1"/>
  <c r="AS96" i="1"/>
  <c r="AS94" i="1" s="1"/>
  <c r="F37" i="3"/>
  <c r="BB98" i="1" s="1"/>
  <c r="F38" i="4"/>
  <c r="BA99" i="1" s="1"/>
  <c r="F38" i="5"/>
  <c r="BC100" i="1"/>
  <c r="F35" i="2"/>
  <c r="BB95" i="1" s="1"/>
  <c r="F39" i="6"/>
  <c r="BD102" i="1"/>
  <c r="BD101" i="1"/>
  <c r="F35" i="7"/>
  <c r="BB103" i="1"/>
  <c r="F37" i="8"/>
  <c r="BD104" i="1" s="1"/>
  <c r="J36" i="9"/>
  <c r="AW106" i="1"/>
  <c r="F37" i="10"/>
  <c r="BB107" i="1"/>
  <c r="F36" i="3"/>
  <c r="BA98" i="1"/>
  <c r="F39" i="4"/>
  <c r="BB99" i="1"/>
  <c r="F38" i="6"/>
  <c r="BC102" i="1"/>
  <c r="BC101" i="1"/>
  <c r="AY101" i="1" s="1"/>
  <c r="J34" i="7"/>
  <c r="AW103" i="1"/>
  <c r="F36" i="8"/>
  <c r="BC104" i="1"/>
  <c r="F37" i="9"/>
  <c r="BB106" i="1"/>
  <c r="F38" i="10"/>
  <c r="BC107" i="1"/>
  <c r="F34" i="2"/>
  <c r="BA95" i="1"/>
  <c r="F36" i="5"/>
  <c r="BA100" i="1" s="1"/>
  <c r="F38" i="3"/>
  <c r="BC98" i="1"/>
  <c r="F40" i="4"/>
  <c r="BC99" i="1"/>
  <c r="F36" i="6"/>
  <c r="BA102" i="1"/>
  <c r="BA101" i="1"/>
  <c r="AW101" i="1"/>
  <c r="F37" i="7"/>
  <c r="BD103" i="1"/>
  <c r="J34" i="8"/>
  <c r="AW104" i="1" s="1"/>
  <c r="F39" i="9"/>
  <c r="BD106" i="1"/>
  <c r="F36" i="10"/>
  <c r="BA107" i="1"/>
  <c r="T131" i="3" l="1"/>
  <c r="J32" i="9"/>
  <c r="J98" i="9"/>
  <c r="BK130" i="4"/>
  <c r="J130" i="4" s="1"/>
  <c r="J101" i="4" s="1"/>
  <c r="BK122" i="7"/>
  <c r="BK121" i="7" s="1"/>
  <c r="J121" i="7" s="1"/>
  <c r="J96" i="7" s="1"/>
  <c r="BK455" i="6"/>
  <c r="J455" i="6" s="1"/>
  <c r="J114" i="6" s="1"/>
  <c r="BK132" i="3"/>
  <c r="P139" i="6"/>
  <c r="AU102" i="1"/>
  <c r="P122" i="7"/>
  <c r="P121" i="7"/>
  <c r="AU103" i="1"/>
  <c r="R130" i="4"/>
  <c r="R129" i="4"/>
  <c r="R119" i="2"/>
  <c r="T133" i="5"/>
  <c r="T132" i="5"/>
  <c r="R122" i="7"/>
  <c r="R121" i="7" s="1"/>
  <c r="R286" i="3"/>
  <c r="R131" i="3"/>
  <c r="P133" i="5"/>
  <c r="P132" i="5"/>
  <c r="AU100" i="1"/>
  <c r="T268" i="6"/>
  <c r="T139" i="6"/>
  <c r="BK268" i="6"/>
  <c r="BK139" i="6" s="1"/>
  <c r="J139" i="6" s="1"/>
  <c r="J98" i="6" s="1"/>
  <c r="J268" i="6"/>
  <c r="J105" i="6"/>
  <c r="R119" i="8"/>
  <c r="BK286" i="3"/>
  <c r="J286" i="3"/>
  <c r="J107" i="3"/>
  <c r="R268" i="6"/>
  <c r="T119" i="2"/>
  <c r="T122" i="7"/>
  <c r="T121" i="7" s="1"/>
  <c r="P132" i="3"/>
  <c r="P131" i="3"/>
  <c r="AU98" i="1"/>
  <c r="R140" i="6"/>
  <c r="AG104" i="1"/>
  <c r="AG106" i="1"/>
  <c r="BK126" i="10"/>
  <c r="BK125" i="10"/>
  <c r="J125" i="10" s="1"/>
  <c r="J98" i="10" s="1"/>
  <c r="J122" i="7"/>
  <c r="J97" i="7" s="1"/>
  <c r="J140" i="6"/>
  <c r="J99" i="6"/>
  <c r="BK132" i="5"/>
  <c r="J132" i="5"/>
  <c r="BK129" i="4"/>
  <c r="J129" i="4" s="1"/>
  <c r="J34" i="4" s="1"/>
  <c r="AG99" i="1" s="1"/>
  <c r="BK119" i="2"/>
  <c r="J119" i="2"/>
  <c r="J96" i="2" s="1"/>
  <c r="AU105" i="1"/>
  <c r="BD97" i="1"/>
  <c r="F35" i="5"/>
  <c r="AZ100" i="1" s="1"/>
  <c r="BD105" i="1"/>
  <c r="F35" i="10"/>
  <c r="AZ107" i="1" s="1"/>
  <c r="AU101" i="1"/>
  <c r="AU97" i="1"/>
  <c r="AU96" i="1" s="1"/>
  <c r="AU94" i="1" s="1"/>
  <c r="BC97" i="1"/>
  <c r="J35" i="5"/>
  <c r="AV100" i="1" s="1"/>
  <c r="AT100" i="1" s="1"/>
  <c r="BC105" i="1"/>
  <c r="AY105" i="1"/>
  <c r="J35" i="10"/>
  <c r="AV107" i="1" s="1"/>
  <c r="AT107" i="1" s="1"/>
  <c r="F35" i="3"/>
  <c r="AZ98" i="1" s="1"/>
  <c r="F33" i="2"/>
  <c r="AZ95" i="1" s="1"/>
  <c r="J35" i="3"/>
  <c r="AV98" i="1" s="1"/>
  <c r="AT98" i="1" s="1"/>
  <c r="J33" i="2"/>
  <c r="AV95" i="1" s="1"/>
  <c r="AT95" i="1" s="1"/>
  <c r="F37" i="4"/>
  <c r="AZ99" i="1"/>
  <c r="J33" i="7"/>
  <c r="AV103" i="1" s="1"/>
  <c r="AT103" i="1" s="1"/>
  <c r="J33" i="8"/>
  <c r="AV104" i="1"/>
  <c r="AT104" i="1" s="1"/>
  <c r="AN104" i="1" s="1"/>
  <c r="BA105" i="1"/>
  <c r="AW105" i="1" s="1"/>
  <c r="BB105" i="1"/>
  <c r="AX105" i="1"/>
  <c r="BB97" i="1"/>
  <c r="AX97" i="1"/>
  <c r="F35" i="6"/>
  <c r="AZ102" i="1"/>
  <c r="AZ101" i="1" s="1"/>
  <c r="AV101" i="1" s="1"/>
  <c r="AT101" i="1" s="1"/>
  <c r="BA97" i="1"/>
  <c r="J32" i="5"/>
  <c r="AG100" i="1"/>
  <c r="J35" i="6"/>
  <c r="AV102" i="1" s="1"/>
  <c r="AT102" i="1" s="1"/>
  <c r="J37" i="4"/>
  <c r="AV99" i="1" s="1"/>
  <c r="AT99" i="1" s="1"/>
  <c r="J30" i="7"/>
  <c r="AG103" i="1"/>
  <c r="F33" i="8"/>
  <c r="AZ104" i="1"/>
  <c r="F35" i="9"/>
  <c r="AZ106" i="1" s="1"/>
  <c r="F33" i="7"/>
  <c r="AZ103" i="1" s="1"/>
  <c r="J35" i="9"/>
  <c r="AV106" i="1"/>
  <c r="AT106" i="1" s="1"/>
  <c r="AN106" i="1" s="1"/>
  <c r="R139" i="6" l="1"/>
  <c r="BK131" i="3"/>
  <c r="J131" i="3"/>
  <c r="J98" i="3"/>
  <c r="J132" i="3"/>
  <c r="J99" i="3"/>
  <c r="J126" i="10"/>
  <c r="J99" i="10"/>
  <c r="J41" i="9"/>
  <c r="AN103" i="1"/>
  <c r="J39" i="8"/>
  <c r="J39" i="7"/>
  <c r="AN100" i="1"/>
  <c r="J98" i="5"/>
  <c r="AN99" i="1"/>
  <c r="J41" i="5"/>
  <c r="J100" i="4"/>
  <c r="J43" i="4"/>
  <c r="BD96" i="1"/>
  <c r="BC96" i="1"/>
  <c r="AY96" i="1" s="1"/>
  <c r="BB96" i="1"/>
  <c r="AX96" i="1"/>
  <c r="BA96" i="1"/>
  <c r="AW96" i="1" s="1"/>
  <c r="AY97" i="1"/>
  <c r="J32" i="6"/>
  <c r="AG102" i="1"/>
  <c r="AG101" i="1"/>
  <c r="AN101" i="1"/>
  <c r="J32" i="10"/>
  <c r="AG107" i="1"/>
  <c r="AG105" i="1"/>
  <c r="J30" i="2"/>
  <c r="AG95" i="1"/>
  <c r="AW97" i="1"/>
  <c r="AZ105" i="1"/>
  <c r="AV105" i="1" s="1"/>
  <c r="AT105" i="1" s="1"/>
  <c r="AZ97" i="1"/>
  <c r="AN105" i="1" l="1"/>
  <c r="J41" i="10"/>
  <c r="J41" i="6"/>
  <c r="AN102" i="1"/>
  <c r="J39" i="2"/>
  <c r="AN95" i="1"/>
  <c r="AN107" i="1"/>
  <c r="BD94" i="1"/>
  <c r="W33" i="1" s="1"/>
  <c r="AZ96" i="1"/>
  <c r="AV96" i="1"/>
  <c r="AT96" i="1" s="1"/>
  <c r="J32" i="3"/>
  <c r="AG98" i="1"/>
  <c r="BB94" i="1"/>
  <c r="W31" i="1"/>
  <c r="BC94" i="1"/>
  <c r="W32" i="1" s="1"/>
  <c r="AV97" i="1"/>
  <c r="AT97" i="1"/>
  <c r="BA94" i="1"/>
  <c r="AW94" i="1" s="1"/>
  <c r="AK30" i="1" s="1"/>
  <c r="J41" i="3" l="1"/>
  <c r="AG97" i="1"/>
  <c r="AN98" i="1"/>
  <c r="AN97" i="1"/>
  <c r="W30" i="1"/>
  <c r="AY94" i="1"/>
  <c r="AZ94" i="1"/>
  <c r="AV94" i="1" s="1"/>
  <c r="AK29" i="1" s="1"/>
  <c r="AX94" i="1"/>
  <c r="W29" i="1" l="1"/>
  <c r="AT94" i="1"/>
  <c r="AG96" i="1"/>
  <c r="AG94" i="1"/>
  <c r="AK26" i="1" s="1"/>
  <c r="AK35" i="1" s="1"/>
  <c r="AN94" i="1" l="1"/>
  <c r="AN96" i="1"/>
</calcChain>
</file>

<file path=xl/sharedStrings.xml><?xml version="1.0" encoding="utf-8"?>
<sst xmlns="http://schemas.openxmlformats.org/spreadsheetml/2006/main" count="12227" uniqueCount="1762">
  <si>
    <t>Export Komplet</t>
  </si>
  <si>
    <t/>
  </si>
  <si>
    <t>2.0</t>
  </si>
  <si>
    <t>ZAMOK</t>
  </si>
  <si>
    <t>False</t>
  </si>
  <si>
    <t>{a078db57-4cdd-4e8a-b869-9f490824edd7}</t>
  </si>
  <si>
    <t>0,01</t>
  </si>
  <si>
    <t>21</t>
  </si>
  <si>
    <t>12</t>
  </si>
  <si>
    <t>REKAPITULACE STAVBY</t>
  </si>
  <si>
    <t>v ---  níže se nacházejí doplnkové a pomocné údaje k sestavám  --- v</t>
  </si>
  <si>
    <t>Návod na vyplnění</t>
  </si>
  <si>
    <t>0,001</t>
  </si>
  <si>
    <t>Kód:</t>
  </si>
  <si>
    <t>635240032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</si>
  <si>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</si>
  <si>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</si>
  <si>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nástupišť č.1 a 1a v ŽST Bohumín</t>
  </si>
  <si>
    <t>KSO:</t>
  </si>
  <si>
    <t>CC-CZ:</t>
  </si>
  <si>
    <t>Místo:</t>
  </si>
  <si>
    <t>PS Bohumín</t>
  </si>
  <si>
    <t>Datum:</t>
  </si>
  <si>
    <t>15. 4. 2024</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</si>
  <si>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</si>
  <si>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</si>
  <si>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</si>
  <si>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</si>
  <si>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</si>
  <si>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</si>
  <si>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</si>
  <si>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</si>
  <si>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</si>
  <si>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</si>
  <si>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</si>
  <si>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</si>
  <si>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</si>
  <si>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</si>
  <si>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</si>
  <si>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</si>
  <si>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</si>
  <si>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</si>
  <si>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</si>
  <si>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</si>
  <si>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</si>
  <si>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</si>
  <si>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</si>
  <si>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</si>
  <si>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</si>
  <si>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</si>
  <si>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</si>
  <si>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</si>
  <si>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</si>
  <si>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</si>
  <si>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</si>
  <si>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</si>
  <si>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</si>
  <si>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</si>
  <si>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</si>
  <si>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</si>
  <si>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</si>
  <si>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</si>
  <si>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</si>
  <si>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</si>
  <si>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</si>
  <si>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</si>
  <si>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</si>
  <si>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</si>
  <si>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</si>
  <si>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</si>
  <si>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</si>
  <si>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</si>
  <si>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</si>
  <si>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</si>
  <si>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</si>
  <si>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</si>
  <si>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</si>
  <si>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</si>
  <si>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</si>
  <si>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</si>
  <si>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</si>
  <si>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</si>
  <si>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</si>
  <si>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 xml:space="preserve">Oprava nástupiště </t>
  </si>
  <si>
    <t>STA</t>
  </si>
  <si>
    <t>1</t>
  </si>
  <si>
    <t>{bcd55040-6833-463d-96ae-2b2e3fae93e6}</t>
  </si>
  <si>
    <t>2</t>
  </si>
  <si>
    <t>SO 02</t>
  </si>
  <si>
    <t>Sanace zdiva a oprava dešťové kanalizace</t>
  </si>
  <si>
    <t>{18379fcf-fd53-41e5-a190-c9a6aea19cfa}</t>
  </si>
  <si>
    <t>SO 02.1</t>
  </si>
  <si>
    <t>Sanace zdiva</t>
  </si>
  <si>
    <t>Soupis</t>
  </si>
  <si>
    <t>{ae027471-eb75-43b7-bc1a-29806223d1e5}</t>
  </si>
  <si>
    <t>3</t>
  </si>
  <si>
    <t>###NOINSERT###</t>
  </si>
  <si>
    <t>SO 02.1a</t>
  </si>
  <si>
    <t>Sanace patek sloupů</t>
  </si>
  <si>
    <t>{3e81053f-95c7-4a64-ba01-9a74fd51df04}</t>
  </si>
  <si>
    <t>SO 02.2</t>
  </si>
  <si>
    <t>Oprava dešťové kanalizace</t>
  </si>
  <si>
    <t>{b5e7d168-51e1-4e29-97d5-93d1f7add87f}</t>
  </si>
  <si>
    <t>SO 03</t>
  </si>
  <si>
    <t xml:space="preserve">Oprava zastřešení nástupišť č. 1 a 1A  </t>
  </si>
  <si>
    <t>{b64004f2-aa37-43b9-938c-978a1c2cfd32}</t>
  </si>
  <si>
    <t>{4a18f180-63e5-42fa-b243-42f9a2760b78}</t>
  </si>
  <si>
    <t>SO 04</t>
  </si>
  <si>
    <t>Úpravy nn DOÚO</t>
  </si>
  <si>
    <t>{25def6bb-0a03-4c85-b98f-c97ecd857b78}</t>
  </si>
  <si>
    <t>PS 01</t>
  </si>
  <si>
    <t>SSZT - Demontáž a montáž</t>
  </si>
  <si>
    <t>{c8bdaf61-d547-416a-ba7b-9b4bde7f1978}</t>
  </si>
  <si>
    <t>VON</t>
  </si>
  <si>
    <t>{3fdb72a6-2c46-4075-bf93-3270f522b3b8}</t>
  </si>
  <si>
    <t>Vedlejší a ostatní náklady</t>
  </si>
  <si>
    <t>{ba7f4d90-ff2a-466e-b4de-744ddb1838ee}</t>
  </si>
  <si>
    <t>VRN</t>
  </si>
  <si>
    <t>Vedlejší rozpočtové náklady</t>
  </si>
  <si>
    <t>{87606c1f-6d49-488a-94b5-621cbdb8cdc8}</t>
  </si>
  <si>
    <t>KRYCÍ LIST SOUPISU PRACÍ</t>
  </si>
  <si>
    <t>Objekt:</t>
  </si>
  <si>
    <t xml:space="preserve">SO 01 - Oprava nástupiště </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</si>
  <si>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</si>
  <si>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</si>
  <si>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</si>
  <si>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</si>
  <si>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</si>
  <si>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</si>
  <si>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</si>
  <si>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</si>
  <si>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</si>
  <si>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</si>
  <si>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</si>
  <si>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</si>
  <si>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</si>
  <si>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</si>
  <si>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</si>
  <si>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</si>
  <si>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</si>
  <si>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</si>
  <si>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</si>
  <si>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</si>
  <si>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</si>
  <si>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</si>
  <si>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</si>
  <si>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</si>
  <si>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</si>
  <si>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</si>
  <si>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</si>
  <si>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5914120030</t>
  </si>
  <si>
    <t>Demontáž nástupiště úrovňového Tischer jednostranného včetně podložek</t>
  </si>
  <si>
    <t>m</t>
  </si>
  <si>
    <t>Sborník UOŽI 01 2024</t>
  </si>
  <si>
    <t>4</t>
  </si>
  <si>
    <t>33174269</t>
  </si>
  <si>
    <t>PP</t>
  </si>
  <si>
    <t>Demontáž nástupiště úrovňového Tischer jednostranného včetně podložek Poznámka: 1. V cenách jsou započteny náklady na snesení dílů i zásypu a jejich uložení na plochu nebo naložení na dopravní prostředek a uložení na úložišti.</t>
  </si>
  <si>
    <t>VV</t>
  </si>
  <si>
    <t>251,00 + 86,00 + 4,00</t>
  </si>
  <si>
    <t>5913280035</t>
  </si>
  <si>
    <t>Demontáž dílů komunikace ze zámkové dlažby uložení v podsypu</t>
  </si>
  <si>
    <t>m2</t>
  </si>
  <si>
    <t>-832554195</t>
  </si>
  <si>
    <t>Demontáž dílů komunikace ze zámkové dlažby uložení v podsypu Poznámka: 1. V cenách jsou započteny náklady na odstranění dlažby nebo obrubníku a naložení na dopravní prostředek.</t>
  </si>
  <si>
    <t>1996,00 - 111,20</t>
  </si>
  <si>
    <t>5913280025</t>
  </si>
  <si>
    <t>Demontáž dílů komunikace z betonových dlaždic uložení v podsypu</t>
  </si>
  <si>
    <t>2097439256</t>
  </si>
  <si>
    <t>Demontáž dílů komunikace z betonových dlaždic uložení v podsypu Poznámka: 1. V cenách jsou započteny náklady na odstranění dlažby nebo obrubníku a naložení na dopravní prostředek.</t>
  </si>
  <si>
    <t>556*(0,50*0,40)</t>
  </si>
  <si>
    <t>5913280210</t>
  </si>
  <si>
    <t>Demontáž dílů komunikace obrubníku uložení v betonu</t>
  </si>
  <si>
    <t>-615695256</t>
  </si>
  <si>
    <t>Demontáž dílů komunikace obrubníku uložení v betonu Poznámka: 1. V cenách jsou započteny náklady na odstranění dlažby nebo obrubníku a naložení na dopravní prostředek.</t>
  </si>
  <si>
    <t>5913235020</t>
  </si>
  <si>
    <t>Dělení AB komunikace řezáním hloubky do 20 cm</t>
  </si>
  <si>
    <t>1122032626</t>
  </si>
  <si>
    <t>Dělení AB komunikace řezáním hloubky do 20 cm Poznámka: 1. V cenách jsou započteny náklady na provedení úkolu.</t>
  </si>
  <si>
    <t>6</t>
  </si>
  <si>
    <t>5915010010</t>
  </si>
  <si>
    <t>Těžení zeminy nebo horniny železničního spodku třídy těžitelnosti I skupiny 1</t>
  </si>
  <si>
    <t>m3</t>
  </si>
  <si>
    <t>-1772763458</t>
  </si>
  <si>
    <t>Těžení zeminy nebo horniny železničního spodku třídy těžitelnosti I skupiny 1 Poznámka: 1. V cenách jsou započteny náklady na těžení a uložení výzisku na terén nebo naložení na dopravní prostředek a uložení na úložišti.</t>
  </si>
  <si>
    <t>1638,00*0,06" štěrkodrť 4-8</t>
  </si>
  <si>
    <t>7</t>
  </si>
  <si>
    <t>5915010020</t>
  </si>
  <si>
    <t>Těžení zeminy nebo horniny železničního spodku třídy těžitelnosti I skupiny 2</t>
  </si>
  <si>
    <t>-153818458</t>
  </si>
  <si>
    <t>Těžení zeminy nebo horniny železničního spodku třídy těžitelnosti I skupiny 2 Poznámka: 1. V cenách jsou započteny náklady na těžení a uložení výzisku na terén nebo naložení na dopravní prostředek a uložení na úložišti.</t>
  </si>
  <si>
    <t>237,900" zeminy pro bloky L</t>
  </si>
  <si>
    <t>8</t>
  </si>
  <si>
    <t>113107230 R</t>
  </si>
  <si>
    <t>Odstranění podkladu z betonu prostého tl do 100 mm strojně pl přes 200 m2</t>
  </si>
  <si>
    <t>511381182</t>
  </si>
  <si>
    <t>Odstranění podkladů nebo krytů strojně plochy jednotlivě přes 200 m2 s přemístěním hmot na skládku na vzdálenost do 20 m nebo s naložením na dopravní prostředek z betonu prostého, o tl. vrstvy do 100 mm</t>
  </si>
  <si>
    <t xml:space="preserve">251,520 + 338,300 </t>
  </si>
  <si>
    <t>9</t>
  </si>
  <si>
    <t>-138394488</t>
  </si>
  <si>
    <t>20,298" štěrkodrť pod betonovou deskou</t>
  </si>
  <si>
    <t>10</t>
  </si>
  <si>
    <t>R2</t>
  </si>
  <si>
    <t>Bourání schodů betonových zhotovených na místě</t>
  </si>
  <si>
    <t>834639610</t>
  </si>
  <si>
    <t>Bourání schodišťových stupňů betonových zhotovených na místě</t>
  </si>
  <si>
    <t>11</t>
  </si>
  <si>
    <t>5915020010</t>
  </si>
  <si>
    <t>Povrchová úprava plochy železničního spodku</t>
  </si>
  <si>
    <t>397466310</t>
  </si>
  <si>
    <t>Povrchová úprava plochy železničního spodku Poznámka: 1. V cenách jsou započteny náklady na urovnání a úpravu ploch nebo skládek výzisku kameniva a zeminy s jejich případnou rekultivací.</t>
  </si>
  <si>
    <t>(251,00 + 4,00 + 86,00) * 1,00</t>
  </si>
  <si>
    <t>R1</t>
  </si>
  <si>
    <t>Zřízení podkladní vrstvy z betonu prostého tloušťky do 100 mm</t>
  </si>
  <si>
    <t>-1383197991</t>
  </si>
  <si>
    <t>13</t>
  </si>
  <si>
    <t>M</t>
  </si>
  <si>
    <t>5964161000</t>
  </si>
  <si>
    <t>Beton lehce zhutnitelný C 12/15;X0 F5 2 080 2 517</t>
  </si>
  <si>
    <t>128</t>
  </si>
  <si>
    <t>-1563893715</t>
  </si>
  <si>
    <t>341,00*0,10</t>
  </si>
  <si>
    <t>14</t>
  </si>
  <si>
    <t>59141  R</t>
  </si>
  <si>
    <t>Montáž nástupištního prefabrikátu L 750 x 950 mm</t>
  </si>
  <si>
    <t>ks</t>
  </si>
  <si>
    <t>-1496037609</t>
  </si>
  <si>
    <t>Montáž nástupištního prefabrikátu L 750 x 950 mm. Poznámka: 1. V cenách jsou započteny náklady na manipulaci a montáž  podle vzorového listu. 2. V cenách nejsou obsaženy náklady na dodávku materiálu.</t>
  </si>
  <si>
    <t>251,00 + 4,00 + 86,00</t>
  </si>
  <si>
    <t>15</t>
  </si>
  <si>
    <t>5914125  R</t>
  </si>
  <si>
    <t>Montáž nástupištních desek dlažebních VLsVP 1090 x 997 x 80 mm</t>
  </si>
  <si>
    <t>749533016</t>
  </si>
  <si>
    <t>Montáž nástupištních desek dlažebních VLsVP 1090 x 997 x 80 mm. Poznámka: 1. V cenách jsou započteny náklady na manipulaci a montáž desek podle vzorového listu. 2. V cenách nejsou obsaženy náklady na dodávku materiálu.</t>
  </si>
  <si>
    <t>251,00 + 86,00</t>
  </si>
  <si>
    <t>16</t>
  </si>
  <si>
    <t>5964147  R</t>
  </si>
  <si>
    <t>Nástupištní díly hrana UB5, rampa UB5, nástupištní deska VLsVP</t>
  </si>
  <si>
    <t>soubor</t>
  </si>
  <si>
    <t>-435645042</t>
  </si>
  <si>
    <t>P</t>
  </si>
  <si>
    <t xml:space="preserve">Poznámka k položce:_x000D_
Nástupištní hrana  UB5 - 337 ks_x000D_
Nástupištní hrana  rampová UB5  rampa (1P-4P) - 4 ks_x000D_
Dlažební deska PZD-NDD 1.1x1-VL - probarvený žlutý signální pás - 330 ks_x000D_
Dlažební deska PZD-NDD 1.1x1-VL-P - probarvený žlutý signální pás - 4 ks_x000D_
Dlažební deska PZD-NDD 1.1x1-SLP/L - probarvený žlutý signální pás - 2 ks_x000D_
Dlažební deska PZD-NDD 1.1x1-SLP/P - probarvený žlutý signální pás - 1 ks_x000D_
objednáno - MABA Prefa Veselí nad Lužnicí_x000D_
včetně dopravy_x000D_
_x000D_
</t>
  </si>
  <si>
    <t>17</t>
  </si>
  <si>
    <t>5915007020</t>
  </si>
  <si>
    <t>Zásyp jam nebo rýh sypaninou na železničním spodku se zhutněním</t>
  </si>
  <si>
    <t>283800945</t>
  </si>
  <si>
    <t>Zásyp jam nebo rýh sypaninou na železničním spodku se zhutněním Poznámka: 1. Ceny zásypu jam a rýh se zhutněním jsou určeny pro jakoukoliv míru zhutnění.</t>
  </si>
  <si>
    <t>178,310" L bloky</t>
  </si>
  <si>
    <t>18</t>
  </si>
  <si>
    <t>1328783321</t>
  </si>
  <si>
    <t>28,200" po zrušení betonových žlabů</t>
  </si>
  <si>
    <t>19</t>
  </si>
  <si>
    <t>1475960602</t>
  </si>
  <si>
    <t>340,52 + 339,650 + 141,000</t>
  </si>
  <si>
    <t>20</t>
  </si>
  <si>
    <t>-1269139105</t>
  </si>
  <si>
    <t>34,052 + 33,965 + 14,100</t>
  </si>
  <si>
    <t>5913285035</t>
  </si>
  <si>
    <t>Montáž dílů komunikace ze zámkové dlažby uložení v podsypu</t>
  </si>
  <si>
    <t>-399048387</t>
  </si>
  <si>
    <t>Montáž dílů komunikace ze zámkové dlažby uložení v podsypu Poznámka: 1. V cenách jsou započteny náklady na osazení dlažby nebo obrubníku. 2. V cenách nejsou obsaženy náklady na dodávku materiálu.</t>
  </si>
  <si>
    <t>1594,00 + 80,00</t>
  </si>
  <si>
    <t>22</t>
  </si>
  <si>
    <t>596991112  R</t>
  </si>
  <si>
    <t>Řezání betonové, kameninové a kamenné dlažby do oblouku tl přes 60 do 80 mm</t>
  </si>
  <si>
    <t>-1787176035</t>
  </si>
  <si>
    <t>Řezání betonové, kameninové nebo kamenné dlažby do oblouku tloušťky dlažby přes 60 do 80 mm</t>
  </si>
  <si>
    <t>23</t>
  </si>
  <si>
    <t>5964151005</t>
  </si>
  <si>
    <t>Dlažba zámková hladká kostka</t>
  </si>
  <si>
    <t>-2030675479</t>
  </si>
  <si>
    <t>1594,00*1,01</t>
  </si>
  <si>
    <t>24</t>
  </si>
  <si>
    <t>5964151025</t>
  </si>
  <si>
    <t>Dlažba zámková pro nevidomé cihla - přírodní</t>
  </si>
  <si>
    <t>-1694528524</t>
  </si>
  <si>
    <t>Dlažba zámková pro nevidomé cihla</t>
  </si>
  <si>
    <t>74,84*1,01</t>
  </si>
  <si>
    <t>25</t>
  </si>
  <si>
    <t>5964151025.</t>
  </si>
  <si>
    <t>Dlažba zámková pro nevidomé cihla - červená</t>
  </si>
  <si>
    <t>788472353</t>
  </si>
  <si>
    <t>26</t>
  </si>
  <si>
    <t>5955101025</t>
  </si>
  <si>
    <t>Kamenivo drcené drť frakce 4/8</t>
  </si>
  <si>
    <t>t</t>
  </si>
  <si>
    <t>1420836730</t>
  </si>
  <si>
    <t>40,880*1,60</t>
  </si>
  <si>
    <t>27</t>
  </si>
  <si>
    <t>23531469 R</t>
  </si>
  <si>
    <t>písek křemičitý frakce 0,1/0,5mm</t>
  </si>
  <si>
    <t>38789570</t>
  </si>
  <si>
    <t>28</t>
  </si>
  <si>
    <t>5913285210</t>
  </si>
  <si>
    <t>Montáž dílů komunikace obrubníku uložení v betonu</t>
  </si>
  <si>
    <t>-506843195</t>
  </si>
  <si>
    <t>Montáž dílů komunikace obrubníku uložení v betonu Poznámka: 1. V cenách jsou započteny náklady na osazení dlažby nebo obrubníku. 2. V cenách nejsou obsaženy náklady na dodávku materiálu.</t>
  </si>
  <si>
    <t>29</t>
  </si>
  <si>
    <t>5964159005</t>
  </si>
  <si>
    <t>Obrubník chodníkový</t>
  </si>
  <si>
    <t>kus</t>
  </si>
  <si>
    <t>2128821689</t>
  </si>
  <si>
    <t>30</t>
  </si>
  <si>
    <t>5964161010</t>
  </si>
  <si>
    <t>Beton lehce zhutnitelný C 20/25;X0 F5 2 285 2 765</t>
  </si>
  <si>
    <t>-1391172323</t>
  </si>
  <si>
    <t>84,00*0,040</t>
  </si>
  <si>
    <t>31</t>
  </si>
  <si>
    <t>5914080030</t>
  </si>
  <si>
    <t>Zřízení ochrany zemních svahů kombinované</t>
  </si>
  <si>
    <t>450824391</t>
  </si>
  <si>
    <t>Zřízení ochrany zemních svahů kombinované Poznámka: 1. V cenách jsou započteny náklady na naložení výzisku na dopravní prostředek. 2. V cenách nejsou obsaženy náklady na dodávku materiálu a zemní práce.</t>
  </si>
  <si>
    <t>3,00*6,00</t>
  </si>
  <si>
    <t>32</t>
  </si>
  <si>
    <t>5964157005</t>
  </si>
  <si>
    <t>Zatravňovací tvárnice 60x40x8</t>
  </si>
  <si>
    <t>973574425</t>
  </si>
  <si>
    <t>33</t>
  </si>
  <si>
    <t>5913440040</t>
  </si>
  <si>
    <t>Nátěr vizuálně kontrastního pruhu nástupiště šíře do 200 mm</t>
  </si>
  <si>
    <t>-1382093386</t>
  </si>
  <si>
    <t>Nátěr vizuálně kontrastního pruhu nástupiště šíře do 200 mm Poznámka: 1. V cenách jsou započteny náklady na očištění povrchu pásu od starého nátěru a nečistot a jeho obnovení barvou schváleného typu a odstínu. 2. V cenách nejsou obsaženy náklady na dodávku materiálu.</t>
  </si>
  <si>
    <t>34</t>
  </si>
  <si>
    <t>5963157  R1</t>
  </si>
  <si>
    <t>Barva žlutá na vodorovné značení</t>
  </si>
  <si>
    <t>kg</t>
  </si>
  <si>
    <t>187209055</t>
  </si>
  <si>
    <t>35</t>
  </si>
  <si>
    <t>5963157  R2</t>
  </si>
  <si>
    <t>Balotina posyp na vodorovné značení</t>
  </si>
  <si>
    <t>1185753965</t>
  </si>
  <si>
    <t>36</t>
  </si>
  <si>
    <t>1156712939</t>
  </si>
  <si>
    <t xml:space="preserve">1,00*3,00" na konci nástupiště č.1 </t>
  </si>
  <si>
    <t xml:space="preserve">19,20*4,50" mezi nástupišti č.1 a 1A </t>
  </si>
  <si>
    <t>Součet</t>
  </si>
  <si>
    <t>37</t>
  </si>
  <si>
    <t>5912030120</t>
  </si>
  <si>
    <t>Demontáž návěstidla včetně sloupku a patky "Průchod zakázán"</t>
  </si>
  <si>
    <t>-187251361</t>
  </si>
  <si>
    <t>Demontáž návěstidla včetně sloupku a patky  "Průchod zakázán". Poznámka: 1. V cenách jsou započteny náklady na demontáž návěstidla, sloupku a patky, zához, úpravu terénu a naložení na dopravní prostředek.</t>
  </si>
  <si>
    <t>38</t>
  </si>
  <si>
    <t>5912045120</t>
  </si>
  <si>
    <t>Montáž návěstidla včetně sloupku a patky "Průchod zakázán"</t>
  </si>
  <si>
    <t>-1623084869</t>
  </si>
  <si>
    <t>Montáž návěstidla včetně sloupku a patky "Průchod zakázán". Poznámka: 1. V cenách jsou započteny náklady na zemní práce, montáž patky, sloupku a návěstidla, úpravu a rozprostření zeminy na terén. 2. V cenách nejsou obsaženy náklady na dodávku materiálu.</t>
  </si>
  <si>
    <t>39</t>
  </si>
  <si>
    <t>5962107000 R</t>
  </si>
  <si>
    <t>Piktogramy zákaz vstupu -  "Průchod zakázán"</t>
  </si>
  <si>
    <t>256</t>
  </si>
  <si>
    <t>64</t>
  </si>
  <si>
    <t>-1024521849</t>
  </si>
  <si>
    <t>40</t>
  </si>
  <si>
    <t>5962114000</t>
  </si>
  <si>
    <t>Výstroj sloupku objímka 50 až 100 mm kompletní</t>
  </si>
  <si>
    <t>-1036048668</t>
  </si>
  <si>
    <t>41</t>
  </si>
  <si>
    <t>5962114015</t>
  </si>
  <si>
    <t>Výstroj sloupku víčko plast 70 mm</t>
  </si>
  <si>
    <t>-423965765</t>
  </si>
  <si>
    <t>42</t>
  </si>
  <si>
    <t>5962113000</t>
  </si>
  <si>
    <t>Sloupek ocelový pozinkovaný 70 mm</t>
  </si>
  <si>
    <t>481256349</t>
  </si>
  <si>
    <t>5*3,00</t>
  </si>
  <si>
    <t>43</t>
  </si>
  <si>
    <t>5962114025</t>
  </si>
  <si>
    <t>Výstroj sloupku patka hliníková kompletní (4 otvory)</t>
  </si>
  <si>
    <t>1872709425</t>
  </si>
  <si>
    <t>44</t>
  </si>
  <si>
    <t>-950452682</t>
  </si>
  <si>
    <t>3*0,049</t>
  </si>
  <si>
    <t>45</t>
  </si>
  <si>
    <t>5909032020</t>
  </si>
  <si>
    <t>Přesná úprava GPK koleje směrové a výškové uspořádání pražce betonové</t>
  </si>
  <si>
    <t>km</t>
  </si>
  <si>
    <t>734766319</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</si>
  <si>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</si>
  <si>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0,738 + 0,139</t>
  </si>
  <si>
    <t>46</t>
  </si>
  <si>
    <t>5909032010</t>
  </si>
  <si>
    <t>Přesná úprava GPK koleje směrové a výškové uspořádání pražce dřevěné nebo ocelové</t>
  </si>
  <si>
    <t>-655867815</t>
  </si>
  <si>
    <t>Přesná úprava GPK koleje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</si>
  <si>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47</t>
  </si>
  <si>
    <t>5909042010</t>
  </si>
  <si>
    <t>Přesná úprava GPK výhybky směrové a výškové uspořádání pražce dřevěné nebo ocelové</t>
  </si>
  <si>
    <t>905353072</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</si>
  <si>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</si>
  <si>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37,83 + 49,85</t>
  </si>
  <si>
    <t>48</t>
  </si>
  <si>
    <t>5905105030</t>
  </si>
  <si>
    <t>Doplnění KL kamenivem souvisle strojně v koleji</t>
  </si>
  <si>
    <t>336710921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</si>
  <si>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</si>
  <si>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49</t>
  </si>
  <si>
    <t>5905105040</t>
  </si>
  <si>
    <t>Doplnění KL kamenivem souvisle strojně ve výhybce</t>
  </si>
  <si>
    <t>343211377</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</si>
  <si>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</si>
  <si>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50</t>
  </si>
  <si>
    <t>5955101000</t>
  </si>
  <si>
    <t>Kamenivo drcené štěrk frakce 31,5/63 (32/63) třídy BI</t>
  </si>
  <si>
    <t>838042276</t>
  </si>
  <si>
    <t>35,000*1,70</t>
  </si>
  <si>
    <t>51</t>
  </si>
  <si>
    <t>5905110010</t>
  </si>
  <si>
    <t>Snížení KL pod patou kolejnice v koleji</t>
  </si>
  <si>
    <t>-530701636</t>
  </si>
  <si>
    <t>Snížení KL pod patou kolejnice v koleji Poznámka: 1. V cenách jsou započteny náklady na snížení KL pod patou kolejnice ručně vidlemi. 2. V cenách nejsou obsaženy náklady na doplnění a dodávku kameniva.</t>
  </si>
  <si>
    <t>52</t>
  </si>
  <si>
    <t>5905110020</t>
  </si>
  <si>
    <t>Snížení KL pod patou kolejnice ve výhybce</t>
  </si>
  <si>
    <t>1477562292</t>
  </si>
  <si>
    <t>Snížení KL pod patou kolejnice ve výhybce Poznámka: 1. V cenách jsou započteny náklady na snížení KL pod patou kolejnice ručně vidlemi. 2. V cenách nejsou obsaženy náklady na doplnění a dodávku kameniva.</t>
  </si>
  <si>
    <t>53</t>
  </si>
  <si>
    <t>5913035010</t>
  </si>
  <si>
    <t>Demontáž celopryžové přejezdové konstrukce málo zatížené v koleji část vnější a vnitřní bez závěrných zídek</t>
  </si>
  <si>
    <t>-1731044374</t>
  </si>
  <si>
    <t>Demontáž celopryžové přejezdové konstrukce málo zatížené v koleji část vnější a vnitřní bez závěrných zídek Poznámka: 1. V cenách jsou započteny náklady na demontáž konstrukce, naložení na dopravní prostředek.</t>
  </si>
  <si>
    <t>3,60 + 0,90 + 0,90</t>
  </si>
  <si>
    <t>54</t>
  </si>
  <si>
    <t>5913040010</t>
  </si>
  <si>
    <t>Montáž celopryžové přejezdové konstrukce málo zatížené v koleji část vnější a vnitřní bez závěrných zídek</t>
  </si>
  <si>
    <t>-2108524381</t>
  </si>
  <si>
    <t>Montáž celopryžové přejezdové konstrukce málo zatížené v koleji část vnější a vnitřní bez závěrných zídek Poznámka: 1. V cenách jsou započteny náklady na montáž konstrukce. 2. V cenách nejsou obsaženy náklady na dodávku materiálu.</t>
  </si>
  <si>
    <t>55</t>
  </si>
  <si>
    <t>7497371630</t>
  </si>
  <si>
    <t>Demontáže zařízení trakčního vedení svodu propojení nebo ukolejnění na elektrizovaných tratích nebo v kolejových obvodech</t>
  </si>
  <si>
    <t>1731632671</t>
  </si>
  <si>
    <t>Demontáže zařízení trakčního vedení svodu propojení nebo ukolejnění na elektrizovaných tratích nebo v kolejových obvodech - demontáž stávajícího zařízení se všemi pomocnými doplňujícími úpravami</t>
  </si>
  <si>
    <t>56</t>
  </si>
  <si>
    <t>7497351560</t>
  </si>
  <si>
    <t>Montáž přímého ukolejnění na elektrizovaných tratích nebo v kolejových obvodech</t>
  </si>
  <si>
    <t>-1211282349</t>
  </si>
  <si>
    <t>57</t>
  </si>
  <si>
    <t>7592007120</t>
  </si>
  <si>
    <t>Demontáž informačního bodu MIB 6</t>
  </si>
  <si>
    <t>-488119892</t>
  </si>
  <si>
    <t>58</t>
  </si>
  <si>
    <t>7592005120</t>
  </si>
  <si>
    <t>Montáž informačního bodu MIB 6</t>
  </si>
  <si>
    <t>-1433077784</t>
  </si>
  <si>
    <t>Montáž informačního bodu MIB 6 - uložení a připevnění na určené místo, seřízení, přezkoušení</t>
  </si>
  <si>
    <t>59</t>
  </si>
  <si>
    <t>5913040020</t>
  </si>
  <si>
    <t>Montáž celopryžové přejezdové konstrukce málo zatížené v koleji část vnitřní</t>
  </si>
  <si>
    <t>503809977</t>
  </si>
  <si>
    <t>Montáž celopryžové přejezdové konstrukce málo zatížené v koleji část vnitřní Poznámka: 1. V cenách jsou započteny náklady na montáž konstrukce. 2. V cenách nejsou obsaženy náklady na dodávku materiálu.</t>
  </si>
  <si>
    <t>60</t>
  </si>
  <si>
    <t>5913035020</t>
  </si>
  <si>
    <t>Demontáž celopryžové přejezdové konstrukce málo zatížené v koleji část vnitřní</t>
  </si>
  <si>
    <t>668932443</t>
  </si>
  <si>
    <t>Demontáž celopryžové přejezdové konstrukce málo zatížené v koleji část vnitřní Poznámka: 1. V cenách jsou započteny náklady na demontáž konstrukce, naložení na dopravní prostředek.</t>
  </si>
  <si>
    <t>61</t>
  </si>
  <si>
    <t>5914075110</t>
  </si>
  <si>
    <t>Zřízení konstrukční vrstvy pražcového podloží včetně geotextilie tl. 0,15 m</t>
  </si>
  <si>
    <t>827579056</t>
  </si>
  <si>
    <t>Zřízení konstrukční vrstvy pražcového podloží včetně geotextilie tl. 0,15 m Poznámka: 1. V cenách nejsou obsaženy náklady na dodávku materiálu a odtěžení zeminy.</t>
  </si>
  <si>
    <t>30,00*2,00</t>
  </si>
  <si>
    <t>62</t>
  </si>
  <si>
    <t>2140440962</t>
  </si>
  <si>
    <t>60,00*0,10</t>
  </si>
  <si>
    <t>63</t>
  </si>
  <si>
    <t>5964133000</t>
  </si>
  <si>
    <t>Geotextilie základní</t>
  </si>
  <si>
    <t>1838600099</t>
  </si>
  <si>
    <t>5955101016</t>
  </si>
  <si>
    <t>Kamenivo drcené štěrkodrť frakce 0/32 kv</t>
  </si>
  <si>
    <t>-1062624790</t>
  </si>
  <si>
    <t>(60,00*0,10) * 1,80</t>
  </si>
  <si>
    <t>OST</t>
  </si>
  <si>
    <t>Ostatní</t>
  </si>
  <si>
    <t>65</t>
  </si>
  <si>
    <t>9902900  R</t>
  </si>
  <si>
    <t>Přeložení objemnějšího kusového materiálu, vybouraných hmot</t>
  </si>
  <si>
    <t>262144</t>
  </si>
  <si>
    <t>-1722155815</t>
  </si>
  <si>
    <t>Přeložení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</si>
  <si>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241,000" L bloky, nástupišní desky</t>
  </si>
  <si>
    <t>66</t>
  </si>
  <si>
    <t>9902200100</t>
  </si>
  <si>
    <t>Doprava materiálu mechanizací o nosnosti přes 3,5 t objemnějšího kusového materiálu (prefabrikátů, stožárů, výhybek, rozvaděčů, vybouraných hmot atd.) do 10 km</t>
  </si>
  <si>
    <t>-790646944</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</si>
  <si>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</si>
  <si>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50,809 + 16,027" tischery, zákrytové desky - užité - na PS Bohumín</t>
  </si>
  <si>
    <t>67</t>
  </si>
  <si>
    <t>9902100100</t>
  </si>
  <si>
    <t>Doprava materiálu mechanizací o nosnosti přes 3,5 t sypanin (kameniva, písku, suti, dlažebních kostek, atd.) do 10 km</t>
  </si>
  <si>
    <t>441414128</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</si>
  <si>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</si>
  <si>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267,670 + 6,283" zámková dlažba, dlaždice VLsVP - užitá - na PS Bohumín</t>
  </si>
  <si>
    <t>68</t>
  </si>
  <si>
    <t>9909000500</t>
  </si>
  <si>
    <t>Poplatek uložení odpadu betonových prefabrikátů</t>
  </si>
  <si>
    <t>-1544213200</t>
  </si>
  <si>
    <t xml:space="preserve">Poplatek uložení odpadu betonových prefabrikátů.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4 188,91  Kč 
Maximální přípustná jednotková cena: 110,00 Kč
</t>
  </si>
  <si>
    <t>33,759 + 4,322" úložné bloky + obrubníky</t>
  </si>
  <si>
    <t>69</t>
  </si>
  <si>
    <t>-1516824007</t>
  </si>
  <si>
    <t>33,759 + 4,322" úložné bloky + obrubníky - odpad</t>
  </si>
  <si>
    <t>70</t>
  </si>
  <si>
    <t>9909000100</t>
  </si>
  <si>
    <t>Poplatek za uložení suti nebo hmot na oficiální skládku</t>
  </si>
  <si>
    <t>-1668813901</t>
  </si>
  <si>
    <t xml:space="preserve">Poplatek za uložení suti nebo hmot na oficiální skládku.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36 756,83 Kč 
Maximální přípustná jednotková cena: 110,00 Kč
</t>
  </si>
  <si>
    <t>31,390*2,00" zemina - odpad</t>
  </si>
  <si>
    <t>20,298*1,80" štěrkodrť - odpad</t>
  </si>
  <si>
    <t>57,400*1,60" štěrkodrť - odpad</t>
  </si>
  <si>
    <t>25,152*2,40 + 33,830*2,40 + 0,600*2,40" beton.podklad, beton.schody - odpad</t>
  </si>
  <si>
    <t>71</t>
  </si>
  <si>
    <t>-1575595461</t>
  </si>
  <si>
    <t>72</t>
  </si>
  <si>
    <t>1744135148</t>
  </si>
  <si>
    <t>329,684 + 5,074 + 2,025 + 6,696 + 0,065" zámková dlažba, obrubníky, zatravňovací tvárnice, písek křemičitý, piktogramy</t>
  </si>
  <si>
    <t>65,408" šterkodrť 4-8</t>
  </si>
  <si>
    <t>268,147" beton</t>
  </si>
  <si>
    <t>73</t>
  </si>
  <si>
    <t>9902109200</t>
  </si>
  <si>
    <t>Doprava materiálu mechanizací o nosnosti přes 3,5 t sypanin (kameniva, písku, suti, dlažebních kostek, atd.) příplatek za každých dalších 10 km</t>
  </si>
  <si>
    <t>-1611039925</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</si>
  <si>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</si>
  <si>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(329,684 + 5,074 + 2,025 + 6,696 + 0,065) * 1 " zámková dlažba, obrubníky, zatravňovací tvárnice, písek křemičitý, piktogramy</t>
  </si>
  <si>
    <t>65,408 * 1 " šterkodrť 4-8</t>
  </si>
  <si>
    <t>268,147 * 1 " beton</t>
  </si>
  <si>
    <t>74</t>
  </si>
  <si>
    <t>1865082495</t>
  </si>
  <si>
    <t>59,500" štěrk 32-63</t>
  </si>
  <si>
    <t>10,800" štěrkodrť 0-32</t>
  </si>
  <si>
    <t>75</t>
  </si>
  <si>
    <t>1384089571</t>
  </si>
  <si>
    <t>59,500 * 5 " štěrk 32-63</t>
  </si>
  <si>
    <t>10,800 * 5 " štěrkodrť 0-32</t>
  </si>
  <si>
    <t>76</t>
  </si>
  <si>
    <t>9903200100</t>
  </si>
  <si>
    <t>Přeprava mechanizace na místo prováděných prací o hmotnosti přes 12 t přes 50 do 100 km</t>
  </si>
  <si>
    <t>-1888517917</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</si>
  <si>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</si>
  <si>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4" ASP, PUŠL, 2xDVOUCESTNÉ RYPADLO</t>
  </si>
  <si>
    <t>SO 02 - Sanace zdiva a oprava dešťové kanalizace</t>
  </si>
  <si>
    <t>Soupis:</t>
  </si>
  <si>
    <t>SO 02.1 - Sanace zdiva</t>
  </si>
  <si>
    <t>MARPO s.r.o.</t>
  </si>
  <si>
    <t xml:space="preserve">    1 - Zemní práce</t>
  </si>
  <si>
    <t xml:space="preserve">    2 - Zakládání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</si>
  <si>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</si>
  <si>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</si>
  <si>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</si>
  <si>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</si>
  <si>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</si>
  <si>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</si>
  <si>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</si>
  <si>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764 - Konstrukce klempířské</t>
  </si>
  <si>
    <t>Zemní práce</t>
  </si>
  <si>
    <t>113107171</t>
  </si>
  <si>
    <t>Odstranění podkladu z betonu prostého tl přes 100 do 150 mm strojně pl přes 50 do 200 m2</t>
  </si>
  <si>
    <t>CS ÚRS 2024 01</t>
  </si>
  <si>
    <t>-1744368647</t>
  </si>
  <si>
    <t>Odstranění podkladů nebo krytů strojně plochy jednotlivě přes 50 m2 do 200 m2 s přemístěním hmot na skládku na vzdálenost do 20 m nebo s naložením na dopravní prostředek z betonu prostého, o tl. vrstvy přes 100 do 150 mm</t>
  </si>
  <si>
    <t>popis a specifikace viz PD, TZ</t>
  </si>
  <si>
    <t>A2</t>
  </si>
  <si>
    <t>166,651*0,70</t>
  </si>
  <si>
    <t>113107331</t>
  </si>
  <si>
    <t>Odstranění podkladu z betonu prostého tl přes 100 do 150 mm strojně pl do 50 m2</t>
  </si>
  <si>
    <t>911885453</t>
  </si>
  <si>
    <t>Odstranění podkladů nebo krytů strojně plochy jednotlivě do 50 m2 s přemístěním hmot na skládku na vzdálenost do 3 m nebo s naložením na dopravní prostředek z betonu prostého, o tl. vrstvy přes 100 do 150 mm</t>
  </si>
  <si>
    <t>A3</t>
  </si>
  <si>
    <t>4,80*0,25*21</t>
  </si>
  <si>
    <t>132254103</t>
  </si>
  <si>
    <t>Hloubení rýh zapažených š do 800 mm v hornině třídy těžitelnosti I skupiny 3 objem do 100 m3 strojně</t>
  </si>
  <si>
    <t>-1090419900</t>
  </si>
  <si>
    <t>Hloubení zapažených rýh šířky do 800 mm strojně s urovnáním dna do předepsaného profilu a spádu v hornině třídy těžitelnosti I skupiny 3 přes 50 do 100 m3</t>
  </si>
  <si>
    <t>odtěžení násypu pod beton.deskou</t>
  </si>
  <si>
    <t>(166,651+2,88+1,731)*0,70*(0,75-0,12)</t>
  </si>
  <si>
    <t>rozšíření u oken</t>
  </si>
  <si>
    <t>(1,50+1,26*9+1,74*5+1,44*2+1,70*5+1,40*5)*0,20*(0,75-0,12)</t>
  </si>
  <si>
    <t>4,80*0,25*0,20*21</t>
  </si>
  <si>
    <t>151101101</t>
  </si>
  <si>
    <t>Zřízení příložného pažení a rozepření stěn rýh hl do 2 m</t>
  </si>
  <si>
    <t>-169431897</t>
  </si>
  <si>
    <t>Zřízení pažení a rozepření stěn rýh pro podzemní vedení příložné pro jakoukoliv mezerovitost, hloubky do 2 m</t>
  </si>
  <si>
    <t>(166,651+2,88+1,731)*0,80</t>
  </si>
  <si>
    <t>151101111</t>
  </si>
  <si>
    <t>Odstranění příložného pažení a rozepření stěn rýh hl do 2 m</t>
  </si>
  <si>
    <t>610892391</t>
  </si>
  <si>
    <t>Odstranění pažení a rozepření stěn rýh pro podzemní vedení s uložením materiálu na vzdálenost do 3 m od kraje výkopu příložné, hloubky do 2 m</t>
  </si>
  <si>
    <t>162751117</t>
  </si>
  <si>
    <t>Vodorovné přemístění přes 9 000 do 10000 m výkopku/sypaniny z horniny třídy těžitelnosti I skupiny 1 až 3</t>
  </si>
  <si>
    <t>-623824001</t>
  </si>
  <si>
    <t>Vodorovné přemístění výkopku nebo sypaniny po suchu na obvyklém dopravním prostředku, bez naložení výkopku, avšak se složením bez rozhrnutí z horniny třídy těžitelnosti I skupiny 1 až 3 na vzdálenost přes 9 000 do 10 000 m</t>
  </si>
  <si>
    <t>162751119</t>
  </si>
  <si>
    <t>Příplatek k vodorovnému přemístění výkopku/sypaniny z horniny třídy těžitelnosti I skupiny 1 až 3 ZKD 1000 m přes 10000 m</t>
  </si>
  <si>
    <t>879733050</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</si>
  <si>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</si>
  <si>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85,597*14 'Přepočtené koeficientem množství</t>
  </si>
  <si>
    <t>171201231</t>
  </si>
  <si>
    <t>Poplatek za uložení zeminy a kamení na recyklační skládce (skládkovné) kód odpadu 17 05 04</t>
  </si>
  <si>
    <t>-758852760</t>
  </si>
  <si>
    <t>Poplatek za uložení stavebního odpadu na recyklační skládce (skládkovné) zeminy a kamení zatříděného do Katalogu odpadů pod kódem 17 05 04.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15 065,05 Kč 
Maximální přípustná jednotková cena: 110,00 Kč</t>
  </si>
  <si>
    <t>85,597*1,6 'Přepočtené koeficientem množství</t>
  </si>
  <si>
    <t>171251201</t>
  </si>
  <si>
    <t>Uložení sypaniny na skládky nebo meziskládky</t>
  </si>
  <si>
    <t>-670651817</t>
  </si>
  <si>
    <t>Uložení sypaniny na skládky nebo meziskládky bez hutnění s upravením uložené sypaniny do předepsaného tvaru</t>
  </si>
  <si>
    <t>175111101</t>
  </si>
  <si>
    <t>Obsypání potrubí ručně sypaninou bez prohození, uloženou do 3 m</t>
  </si>
  <si>
    <t>986383617</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</si>
  <si>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</si>
  <si>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58344197</t>
  </si>
  <si>
    <t>štěrkodrť frakce 0/63</t>
  </si>
  <si>
    <t>-260430442</t>
  </si>
  <si>
    <t>5,04*2 'Přepočtené koeficientem množství</t>
  </si>
  <si>
    <t>Zakládání</t>
  </si>
  <si>
    <t>21301R</t>
  </si>
  <si>
    <t xml:space="preserve">Zajištění volných okrajů tvarovek pomocí betonových dlaždic 500/500/50mm </t>
  </si>
  <si>
    <t>2115127823</t>
  </si>
  <si>
    <t xml:space="preserve">Zajištění volných okrajů tvarovek pomocí etonových dlaždic 500/500/50mm </t>
  </si>
  <si>
    <t>166,651*0,50</t>
  </si>
  <si>
    <t>213311151</t>
  </si>
  <si>
    <t>Polštáře/násyp zhutněný pod základy ze štěrkodrti netříděné</t>
  </si>
  <si>
    <t>-1062126942</t>
  </si>
  <si>
    <t>násyp pod tvarovky z plast.segmentů</t>
  </si>
  <si>
    <t>166,651*0,50*0,15</t>
  </si>
  <si>
    <t>(1,50+1,26*9+1,74*5+1,44*2+1,70*5+1,40*5)*0,20*0,15</t>
  </si>
  <si>
    <t>dosypání volných krajů u tvarovek</t>
  </si>
  <si>
    <t>Úpravy povrchů, podlahy a osazování výplní</t>
  </si>
  <si>
    <t>631311125</t>
  </si>
  <si>
    <t>Mazanina tl přes 80 do 120 mm z betonu prostého bez zvýšených nároků na prostředí tř. C 20/25</t>
  </si>
  <si>
    <t>1557367707</t>
  </si>
  <si>
    <t>Mazanina z betonu prostého bez zvýšených nároků na prostředí tl. přes 80 do 120 mm tř. C 20/25</t>
  </si>
  <si>
    <t>A1</t>
  </si>
  <si>
    <t>(166,651+2,88+1,731)*0,70*0,12</t>
  </si>
  <si>
    <t>4,80*0,25*0,12*21</t>
  </si>
  <si>
    <t>A4</t>
  </si>
  <si>
    <t>(0,80*0,80-0,40*0,40)*0,14*22</t>
  </si>
  <si>
    <t>631319173</t>
  </si>
  <si>
    <t>Příplatek k mazanině tl přes 80 do 120 mm za stržení povrchu spodní vrstvy před vložením výztuže</t>
  </si>
  <si>
    <t>675655068</t>
  </si>
  <si>
    <t>Příplatek k cenám mazanin za stržení povrchu spodní vrstvy mazaniny latí před vložením výztuže nebo pletiva pro tl. obou vrstev mazaniny přes 80 do 120 mm</t>
  </si>
  <si>
    <t>631362021</t>
  </si>
  <si>
    <t>Výztuž mazanin svařovanými sítěmi Kari</t>
  </si>
  <si>
    <t>771994870</t>
  </si>
  <si>
    <t>Výztuž mazanin ze svařovaných sítí z drátů typu KARI</t>
  </si>
  <si>
    <t>(166,651+2,88+1,731)*0,70*7,667*1,15/1000</t>
  </si>
  <si>
    <t>4,80*0,25*21*7,667*1,15/1000</t>
  </si>
  <si>
    <t>(0,80*0,80-0,40*0,40)*22*7,667*1,15/1000</t>
  </si>
  <si>
    <t>Trubní vedení</t>
  </si>
  <si>
    <t>81R</t>
  </si>
  <si>
    <t>A2 - D+M potrubí DN 63 - osazení do vývrtu DN 80, dotěsnění nízkoexpanzní studniční pěnou - popis viz PD, TZ</t>
  </si>
  <si>
    <t>2083727254</t>
  </si>
  <si>
    <t>D+M potrubí DN 63 - osazení do vývrtu DN 80, dotěsnění nízkoexpanzní studniční pěnou</t>
  </si>
  <si>
    <t>odváděcí větrací průduchy</t>
  </si>
  <si>
    <t>1,05*21+0,80*6</t>
  </si>
  <si>
    <t>82R</t>
  </si>
  <si>
    <t>A3 - D+M potrubí perforované DN 63 - zaústění do větr.mezery tvarovek, dotěsnění nízkoexpanzní studniční pěnou - popis viz PD, TZ</t>
  </si>
  <si>
    <t>417212661</t>
  </si>
  <si>
    <t>6,00*21</t>
  </si>
  <si>
    <t>83R</t>
  </si>
  <si>
    <t>A3 - D+M ukončení potrubím PCV DN 63 dl.300mm vč. utěsnění prostupu a těsnícím lemováním - popis viz PD, TZ</t>
  </si>
  <si>
    <t>-493779019</t>
  </si>
  <si>
    <t>D+M ukončení potrubí PCV DN 63 přírubou a těsnícícm lemováním - popis viz PD? TZ</t>
  </si>
  <si>
    <t>okraj s prefabrikátem</t>
  </si>
  <si>
    <t>84R</t>
  </si>
  <si>
    <t>A3 - D+M plastové větrací mřížky se síťovinou pr. 70mm + trvale pružný tmel - popis viz PD, TZ</t>
  </si>
  <si>
    <t>-2010725169</t>
  </si>
  <si>
    <t>D+M plastové větrací mřížky pr. 70mm + trvale pružný tmel - popis viz PD, TZ</t>
  </si>
  <si>
    <t>Ostatní konstrukce a práce, bourání</t>
  </si>
  <si>
    <t>965042141</t>
  </si>
  <si>
    <t>Bourání podkladů pod dlažby nebo mazanin betonových nebo z litého asfaltu tl do 100 mm pl přes 4 m2</t>
  </si>
  <si>
    <t>1467647321</t>
  </si>
  <si>
    <t>Bourání mazanin betonových nebo z litého asfaltu tl. do 100 mm, plochy přes 4 m2</t>
  </si>
  <si>
    <t>166,651*0,70*0,10</t>
  </si>
  <si>
    <t>4,80*0,25*21*0,10</t>
  </si>
  <si>
    <t>(0,80*0,80-0,40*0,40)*22*0,10</t>
  </si>
  <si>
    <t>977151116</t>
  </si>
  <si>
    <t>Jádrové vrty diamantovými korunkami do stavebních materiálů D přes 70 do 80 mm</t>
  </si>
  <si>
    <t>685309873</t>
  </si>
  <si>
    <t>Jádrové vrty diamantovými korunkami do stavebních materiálů (železobetonu, betonu, cihel, obkladů, dlažeb, kamene) průměru přes 70 do 80 mm</t>
  </si>
  <si>
    <t>1,00*21+0,75*6</t>
  </si>
  <si>
    <t>0,30*21</t>
  </si>
  <si>
    <t>navrtání dlaždic pro prostup potrubí</t>
  </si>
  <si>
    <t>0,05*21</t>
  </si>
  <si>
    <t>919735123</t>
  </si>
  <si>
    <t>Řezání stávajícího betonového krytu hl přes 100 do 150 mm</t>
  </si>
  <si>
    <t>-1783310664</t>
  </si>
  <si>
    <t>Řezání stávajícího betonového krytu nebo podkladu hloubky přes 100 do 150 mm</t>
  </si>
  <si>
    <t>166,651+2,88+1,731</t>
  </si>
  <si>
    <t>4,80*2*21</t>
  </si>
  <si>
    <t>997</t>
  </si>
  <si>
    <t>Přesun sutě</t>
  </si>
  <si>
    <t>997221551</t>
  </si>
  <si>
    <t>Vodorovná doprava suti ze sypkých materiálů do 1 km</t>
  </si>
  <si>
    <t>-983459871</t>
  </si>
  <si>
    <t>Vodorovná doprava suti bez naložení, ale se složením a s hrubým urovnáním ze sypkých materiálů, na vzdálenost do 1 km</t>
  </si>
  <si>
    <t>997221559</t>
  </si>
  <si>
    <t>Příplatek ZKD 1 km u vodorovné dopravy suti ze sypkých materiálů</t>
  </si>
  <si>
    <t>347914522</t>
  </si>
  <si>
    <t>Vodorovná doprava suti bez naložení, ale se složením a s hrubým urovnáním Příplatek k ceně za každý další započatý 1 km přes 1 km</t>
  </si>
  <si>
    <t>79,997*14 'Přepočtené koeficientem množství</t>
  </si>
  <si>
    <t>997221611</t>
  </si>
  <si>
    <t>Nakládání suti na dopravní prostředky pro vodorovnou dopravu</t>
  </si>
  <si>
    <t>1154848636</t>
  </si>
  <si>
    <t>Nakládání na dopravní prostředky pro vodorovnou dopravu suti</t>
  </si>
  <si>
    <t>997221615</t>
  </si>
  <si>
    <t>Poplatek za uložení na skládce (skládkovné) stavebního odpadu betonového kód odpadu 17 01 01</t>
  </si>
  <si>
    <t>-2067795320</t>
  </si>
  <si>
    <t>Poplatek za uložení stavebního odpadu na skládce (skládkovné) z prostého betonu zatříděného do Katalogu odpadů pod kódem 17 01 01.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8 799,67 Kč 
Maximální přípustná jednotková cena: 110,00 Kč</t>
  </si>
  <si>
    <t>998</t>
  </si>
  <si>
    <t>Přesun hmot</t>
  </si>
  <si>
    <t>998225111</t>
  </si>
  <si>
    <t>Přesun hmot pro pozemní komunikace s krytem z kamene, monolitickým betonovým nebo živičným</t>
  </si>
  <si>
    <t>-57893943</t>
  </si>
  <si>
    <t>Přesun hmot pro komunikace s krytem z kameniva, monolitickým betonovým nebo živičným dopravní vzdálenost do 200 m jakékoliv délky objektu</t>
  </si>
  <si>
    <t>PSV</t>
  </si>
  <si>
    <t>Práce a dodávky PSV</t>
  </si>
  <si>
    <t>711</t>
  </si>
  <si>
    <t>Izolace proti vodě, vlhkosti a plynům</t>
  </si>
  <si>
    <t>71101R</t>
  </si>
  <si>
    <t>Zajištění tvarovek z plastových segmentů u stěny studniční nízkoexpanzní pěnou</t>
  </si>
  <si>
    <t>434582252</t>
  </si>
  <si>
    <t>Zajištění tvarovek z plastových segmentů u stěny studniční pěnou</t>
  </si>
  <si>
    <t>711211143</t>
  </si>
  <si>
    <t>Izolace proti zemní vlhkosti a radonu provětrávaná z plastových segmentů v přes 450 do 500 mm se zabetonováním</t>
  </si>
  <si>
    <t>2132585131</t>
  </si>
  <si>
    <t>Izolace provětrávaná dutinová proti zemní vlhkosti a plynu radonu z plastových segmentů typu IGLU ztraceného bednění zalitých betonem po výšku segmentu bez betonové desky a armovací sítě výšky segmentů přes 450 do 500 mm</t>
  </si>
  <si>
    <t>(1,50+1,26*9+1,74*5+1,44*2+1,70*5+1,40*5)*0,20</t>
  </si>
  <si>
    <t>998711211</t>
  </si>
  <si>
    <t>Přesun hmot procentní pro izolace proti vodě, vlhkosti a plynům s omezením mechanizace v objektech v do 6 m</t>
  </si>
  <si>
    <t>%</t>
  </si>
  <si>
    <t>-382016081</t>
  </si>
  <si>
    <t>Přesun hmot pro izolace proti vodě, vlhkosti a plynům stanovený procentní sazbou (%) z ceny vodorovná dopravní vzdálenost do 50 m s omezením mechanizace v objektech výšky do 6 m</t>
  </si>
  <si>
    <t>764</t>
  </si>
  <si>
    <t>Konstrukce klempířské</t>
  </si>
  <si>
    <t>76401R</t>
  </si>
  <si>
    <t>K1 - D+M dešťový svod pozink pr. do 100mm dl.5m vč. kolen, kot.materiálu, těsnící manžety a nátěru, spodní část s litin.potrubím v.1,8m - popis viz PD, TZ</t>
  </si>
  <si>
    <t>-1403408216</t>
  </si>
  <si>
    <t>K1 - D+M dešťový svod pozink pr. do 150mm dl.5m vč. kolen, kotevního materiálu a nátěru, spodní část s litin.potrubím v.1,8m - popis viz PD, TZ</t>
  </si>
  <si>
    <t>popis a specifikac viz PD, TZ</t>
  </si>
  <si>
    <t>ozn. K1</t>
  </si>
  <si>
    <t>dešťový pozink svod</t>
  </si>
  <si>
    <t>spodní část s litinovým potrubím v.1,8m</t>
  </si>
  <si>
    <t>průměr 100 mm</t>
  </si>
  <si>
    <t>celková výška 5m</t>
  </si>
  <si>
    <t>vč. kolen a kotevního materiálu</t>
  </si>
  <si>
    <t>těsnící manžeta</t>
  </si>
  <si>
    <t>nátěr v tm. hnědé barvě</t>
  </si>
  <si>
    <t>76402R</t>
  </si>
  <si>
    <t>K2 - D+M dešťový svod pozink pr. do 120mm dl.5m vč. kolen, kot.materiálu, těsnící manžety a nátěru, spodní část s litin.potrubím v.1,8m - popis viz PD, TZ</t>
  </si>
  <si>
    <t>2124229438</t>
  </si>
  <si>
    <t>průměr 120 mm</t>
  </si>
  <si>
    <t>76403R</t>
  </si>
  <si>
    <t>K3 - D+M dešťový svod pozink pr. do 150mm dl.5m vč. kolen, kot.materiálu, těsnící manžety a nátěru, spodní část s litin.potrubím v.1,8m - popis viz PD, TZ</t>
  </si>
  <si>
    <t>-737077473</t>
  </si>
  <si>
    <t>ozn. K3</t>
  </si>
  <si>
    <t>průměr 150 mm</t>
  </si>
  <si>
    <t>76404R</t>
  </si>
  <si>
    <t>K4 - D+M dešťový svod pozink pr. do 120mm dl.5m vč. kolen, kot.materiálu, těsnící manžety a nátěru, spodní část s litin.potrubím v.1,8m - popis viz PD, TZ</t>
  </si>
  <si>
    <t>305889463</t>
  </si>
  <si>
    <t>ozn. K4</t>
  </si>
  <si>
    <t>nátěr v tm. zelené barvě</t>
  </si>
  <si>
    <t>998764211</t>
  </si>
  <si>
    <t>Přesun hmot procentní pro konstrukce klempířské s omezením mechanizace v objektech v do 6 m</t>
  </si>
  <si>
    <t>-1191342651</t>
  </si>
  <si>
    <t>Přesun hmot pro konstrukce klempířské stanovený procentní sazbou (%) z ceny vodorovná dopravní vzdálenost do 50 m základní v objektech výšky do 6 m</t>
  </si>
  <si>
    <t>Úroveň 3:</t>
  </si>
  <si>
    <t>SO 02.1a - Sanace patek sloupů</t>
  </si>
  <si>
    <t>816600729</t>
  </si>
  <si>
    <t>(0,80*0,80-0,40*0,40)*(22+23)</t>
  </si>
  <si>
    <t>90994182</t>
  </si>
  <si>
    <t>(0,80+0,80)*2*(23+22)</t>
  </si>
  <si>
    <t>815011594</t>
  </si>
  <si>
    <t>(0,80*0,80-0,40*0,40)*(22+23)*0,10</t>
  </si>
  <si>
    <t>985112131</t>
  </si>
  <si>
    <t>Odsekání degradovaného betonu rubu kleneb a podlah tl do 10 mm</t>
  </si>
  <si>
    <t>1399243891</t>
  </si>
  <si>
    <t>Odsekání degradovaného betonu rubu kleneb a podlah, tloušťky do 10 mm</t>
  </si>
  <si>
    <t>0,40*0,40*(22+23)+(0,40+0,40)*2*0,14*(22+23)</t>
  </si>
  <si>
    <t>985121122</t>
  </si>
  <si>
    <t>Tryskání degradovaného betonu stěn a rubu kleneb vodou pod tlakem přes 300 do 1250 barů</t>
  </si>
  <si>
    <t>-713859417</t>
  </si>
  <si>
    <t>Tryskání degradovaného betonu stěn, rubu kleneb a podlah vodou pod tlakem přes 300 do 1 250 barů</t>
  </si>
  <si>
    <t>985311312</t>
  </si>
  <si>
    <t>Reprofilace rubu kleneb a podlah cementovou sanační maltou tl přes 10 do 20 mm</t>
  </si>
  <si>
    <t>-1268736716</t>
  </si>
  <si>
    <t>Reprofilace betonu sanačními maltami na cementové bázi ručně rubu kleneb a podlah, tloušťky přes 10 do 20 mm</t>
  </si>
  <si>
    <t>985323111</t>
  </si>
  <si>
    <t>Spojovací můstek reprofilovaného betonu na cementové bázi tl 1 mm</t>
  </si>
  <si>
    <t>1284865517</t>
  </si>
  <si>
    <t>Spojovací můstek reprofilovaného betonu na cementové bázi, tloušťky 1 mm</t>
  </si>
  <si>
    <t>985331213</t>
  </si>
  <si>
    <t>Dodatečné vlepování betonářské výztuže D 12 mm do chemické malty včetně vyvrtání otvoru</t>
  </si>
  <si>
    <t>-33539318</t>
  </si>
  <si>
    <t>Dodatečné vlepování betonářské výztuže včetně vyvrtání a vyčištění otvoru chemickou maltou průměr výztuže 12 mm</t>
  </si>
  <si>
    <t>(22+23)*1,00</t>
  </si>
  <si>
    <t>13021013</t>
  </si>
  <si>
    <t>tyč ocelová kruhová žebírková DIN 488 jakost B500B (10 505) výztuž do betonu D 12mm</t>
  </si>
  <si>
    <t>143862328</t>
  </si>
  <si>
    <t>Poznámka k položce:_x000D_
Hmotnost: 0,89 kg/m</t>
  </si>
  <si>
    <t>045*0,89*1,15/1000</t>
  </si>
  <si>
    <t>-698137384</t>
  </si>
  <si>
    <t>533121365</t>
  </si>
  <si>
    <t>13,362*14 'Přepočtené koeficientem množství</t>
  </si>
  <si>
    <t>-67511570</t>
  </si>
  <si>
    <t>-1000665514</t>
  </si>
  <si>
    <t>Poplatek za uložení stavebního odpadu na skládce (skládkovné) z prostého betonu zatříděného do Katalogu odpadů pod kódem 17 01 01.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1 469,82 Kč 
Maximální přípustná jednotková cena: 110,00 Kč</t>
  </si>
  <si>
    <t>-1592500787</t>
  </si>
  <si>
    <t>SO 02.2 - Oprava dešťové kanalizace</t>
  </si>
  <si>
    <t xml:space="preserve">    3 - Svislé a kompletní konstrukce</t>
  </si>
  <si>
    <t xml:space="preserve">    4 - Vodorovné konstrukce</t>
  </si>
  <si>
    <t xml:space="preserve">    93 - Různé dokončovací konstrukce a práce inženýrských staveb</t>
  </si>
  <si>
    <t xml:space="preserve">    721 - Zdravotechnika - kanalizace</t>
  </si>
  <si>
    <t>115101201</t>
  </si>
  <si>
    <t>Čerpání vody na dopravní výšku do 10 m průměrný přítok do 500 l/min</t>
  </si>
  <si>
    <t>hod</t>
  </si>
  <si>
    <t>Čerpání vody na dopravní výšku do 10 m s uvažovaným průměrným přítokem do 500 l/min</t>
  </si>
  <si>
    <t>"předpoklad_bude upřesněno v rámci realizace stavby" 45,0</t>
  </si>
  <si>
    <t>132254102</t>
  </si>
  <si>
    <t>Hloubení rýh zapažených š do 800 mm v hornině třídy těžitelnosti I skupiny 3 objem do 50 m3 strojně</t>
  </si>
  <si>
    <t>Hloubení zapažených rýh šířky do 800 mm strojně s urovnáním dna do předepsaného profilu a spádu v hornině třídy těžitelnosti I skupiny 3 přes 20 do 50 m3</t>
  </si>
  <si>
    <t>0,8*0,3*178,0</t>
  </si>
  <si>
    <t>"ostatní objem_rozšíření pro šachty" (42,75*0,1)</t>
  </si>
  <si>
    <t>0,8*(1,0-0,2)*108,0</t>
  </si>
  <si>
    <t>"ostatní objem_rozšíření pro šachty" (69,12*0,1)</t>
  </si>
  <si>
    <t>(0,3*2*178,0)+(1,0*2*108,0)</t>
  </si>
  <si>
    <t>(46,995+76,032)</t>
  </si>
  <si>
    <t>123,027*10 "Přepočtené koeficientem množství</t>
  </si>
  <si>
    <t>171201221</t>
  </si>
  <si>
    <t>Poplatek za uložení na skládce (skládkovné) zeminy a kamení kód odpadu 17 05 04</t>
  </si>
  <si>
    <t>Poplatek za uložení stavebního odpadu na skládce (skládkovné) zeminy a kamení zatříděného do Katalogu odpadů pod kódem 17 05 04.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21 652,73 Kč 
Maximální přípustná jednotková cena: 110,00 Kč</t>
  </si>
  <si>
    <t>123,027*1,6 'Přepočtené koeficientem množství</t>
  </si>
  <si>
    <t>174151101</t>
  </si>
  <si>
    <t>Zásyp jam, šachet rýh nebo kolem objektů sypaninou se zhutněním</t>
  </si>
  <si>
    <t>Zásyp sypaninou z jakékoliv horniny strojně s uložením výkopku ve vrstvách se zhutněním jam, šachet, rýh nebo kolem objektů v těchto vykopávkách</t>
  </si>
  <si>
    <t>(46,995+76,032)-(91,411+23,6)</t>
  </si>
  <si>
    <t>58344197R</t>
  </si>
  <si>
    <t>externí zásypový, nenamrzavý, zhutnitelný drcený materiál _ frakce 0-63 mm</t>
  </si>
  <si>
    <t>CS VLASTNÍ</t>
  </si>
  <si>
    <t>8,016*1,8 "Přepočtené koeficientem množství</t>
  </si>
  <si>
    <t>0,8*(0,9)*((24*0,41)+(236,0*0,425)+(22,0*0,46)+(9,0*0,5)+(4,0*0,55))</t>
  </si>
  <si>
    <t>58331200R</t>
  </si>
  <si>
    <t>štěrkopísek tříděný zásypový/obsypový</t>
  </si>
  <si>
    <t>Poznámka k položce:_x000D_
Poznámka k položce: -JC obsahuje "obsypový materiál" - dle specifikace PD a TZ</t>
  </si>
  <si>
    <t>91,411*2 "Přepočtené koeficientem množství</t>
  </si>
  <si>
    <t>181912112</t>
  </si>
  <si>
    <t>Úprava pláně v hornině třídy těžitelnosti I skupiny 3 se zhutněním ručně</t>
  </si>
  <si>
    <t>Úprava pláně vyrovnáním výškových rozdílů ručně v hornině třídy těžitelnosti I skupiny 3 se zhutněním</t>
  </si>
  <si>
    <t>0,8*(178,0+108,0)</t>
  </si>
  <si>
    <t>Svislé a kompletní konstrukce</t>
  </si>
  <si>
    <t>359901211</t>
  </si>
  <si>
    <t>Monitoring stoky jakékoli výšky na nové kanalizaci</t>
  </si>
  <si>
    <t>Monitoring stok (kamerový systém) jakékoli výšky nová kanalizace</t>
  </si>
  <si>
    <t>(282+9,0+4,0)</t>
  </si>
  <si>
    <t>Vodorovné konstrukce</t>
  </si>
  <si>
    <t>451572111</t>
  </si>
  <si>
    <t>Lože pod potrubí otevřený výkop z kameniva drobného těženého</t>
  </si>
  <si>
    <t>Lože pod potrubí, stoky a drobné objekty v otevřeném výkopu z kameniva drobného těženého 0 až 4 mm</t>
  </si>
  <si>
    <t>0,8*0,1*(24,0+236,0+22,0+9,0+4,0)</t>
  </si>
  <si>
    <t>452313131</t>
  </si>
  <si>
    <t>Podkladní bloky z betonu prostého bez zvýšených nároků na prostředí tř. C 12/15 otevřený výkop</t>
  </si>
  <si>
    <t>Podkladní a zajišťovací konstrukce z betonu prostého v otevřeném výkopu bez zvýšených nároků na prostředí bloky pro potrubí z betonu tř. C 12/15</t>
  </si>
  <si>
    <t>"viz Lapač střešních splavenin" (0,05)*13</t>
  </si>
  <si>
    <t>"stávající ZP_BP/NS" 1,0*108,0*0,1</t>
  </si>
  <si>
    <t>"stávající ZP_BP/NS" 1,0*108,0*1*(4,44*1,2)/1000</t>
  </si>
  <si>
    <t xml:space="preserve">(rozsah bude odsouhlasen v dílenské dokumentaci) </t>
  </si>
  <si>
    <t>721290111</t>
  </si>
  <si>
    <t>Zkouška těsnosti potrubí kanalizace vodou DN do 125</t>
  </si>
  <si>
    <t>Zkouška těsnosti kanalizace v objektech vodou do DN 125</t>
  </si>
  <si>
    <t>721290112</t>
  </si>
  <si>
    <t>Zkouška těsnosti potrubí kanalizace vodou DN 150/DN 200</t>
  </si>
  <si>
    <t>Zkouška těsnosti kanalizace v objektech vodou DN 150 nebo DN 200</t>
  </si>
  <si>
    <t>721290113</t>
  </si>
  <si>
    <t>Zkouška těsnosti potrubí kanalizace vodou DN 250/DN 300</t>
  </si>
  <si>
    <t>Zkouška těsnosti kanalizace v objektech vodou DN 250 nebo DN 300</t>
  </si>
  <si>
    <t>871313121</t>
  </si>
  <si>
    <t>Montáž kanalizačního potrubí z PVC těsněné gumovým kroužkem otevřený výkop sklon do 20 % do DN 160</t>
  </si>
  <si>
    <t>Montáž kanalizačního potrubí z tvrdého PVC-U hladkého plnostěnného tuhost SN 8 DN 160</t>
  </si>
  <si>
    <t>28611162R</t>
  </si>
  <si>
    <t>trubka kanalizační PVC KG DN 110 SN8</t>
  </si>
  <si>
    <t>Poznámka k položce:_x000D_
Poznámka k položce: V jednotkové ceně zahrnuty náklady také na dodávku přímo souvisejících tvarovek/armatur a příslušenství/doplňků_dle PD a TZ  -----------------------------------------------------------------------------------------------------------------------------------------------------------</t>
  </si>
  <si>
    <t>28611163R</t>
  </si>
  <si>
    <t>trubka kanalizační PVC KG DN 125 SN8</t>
  </si>
  <si>
    <t>28611164R</t>
  </si>
  <si>
    <t>trubka kanalizační PVC KG DN 160 SN8</t>
  </si>
  <si>
    <t>871353121</t>
  </si>
  <si>
    <t>Montáž kanalizačního potrubí z PVC těsněné gumovým kroužkem otevřený výkop sklon do 20 % DN 200</t>
  </si>
  <si>
    <t>Montáž kanalizačního potrubí z tvrdého PVC-U hladkého plnostěnného tuhost SN 8 DN 200</t>
  </si>
  <si>
    <t>28611165R</t>
  </si>
  <si>
    <t>trubka kanalizační PVC KG DN 200 SN8</t>
  </si>
  <si>
    <t>9*1,15 "Přepočtené koeficientem množství</t>
  </si>
  <si>
    <t>871363121</t>
  </si>
  <si>
    <t>Montáž kanalizačního potrubí z PVC těsněné gumovým kroužkem otevřený výkop sklon do 20 % DN 250</t>
  </si>
  <si>
    <t>Montáž kanalizačního potrubí z tvrdého PVC-U hladkého plnostěnného tuhost SN 8 DN 250</t>
  </si>
  <si>
    <t>28611166R</t>
  </si>
  <si>
    <t>trubka kanalizační PVC KG DN 250 SN8</t>
  </si>
  <si>
    <t>4*1,15 "Přepočtené koeficientem množství</t>
  </si>
  <si>
    <t>890311851</t>
  </si>
  <si>
    <t>Bourání šachet ze ŽB strojně obestavěného prostoru do 1,5 m3</t>
  </si>
  <si>
    <t>Bourání šachet a jímek strojně velikosti obestavěného prostoru do 1,5 m3 ze železobetonu</t>
  </si>
  <si>
    <t>(rozsah bude odsouhlasen při realizaci stavby-dle skutečných rozměrů)</t>
  </si>
  <si>
    <t>(1,0*1,0*1,2)*3</t>
  </si>
  <si>
    <t>894403R01</t>
  </si>
  <si>
    <t>D+M _ Betonová šachta DN 1000, Šachta betonová DN1000, Š1-D</t>
  </si>
  <si>
    <t>Poznámka k položce:_x000D_
Poznámka k položce: Kompletní systémová dodávka a provedení dle specifikace PD a TZ včetně všech souvisejících prací/činnostíí a dodávek/doplňků a příslušenství (JC obsahuje dodávku a osazení kompletního seznamu prvků_viz výpis šachet), v.č. 008, 009 ----------------------------------------------------------------------------------------------------------------- Na venkovní části kanalizace budou osazeny revizní šachty typové DN 1000 z železobetonových prefabrikátů s tloušťkou stěny 120 mm. Dno šachet je navrženo jako prefabrikované. Zakrytí šachet bude provedeno litinovým poklopem a nebo těžkým poklopem 600 mm – BEGU pro zatížení D400. Betonové šachty budou z vnější strany opatřeny nátěrem chránícím beton prefabrikátů. Skruže DN 1000 budou opatřeny vidlicovými stupadly. Skruže přechodové DN 600/1000 stupadly kapsovými. Betonové šachty budou provedeny vodotěsné. Výška betonových šachet bude uzpůsobena hloubce stávající dešťové kanalizace, na které budou tyto šachty napojeny.   ------------- Šachta betonová DN1000, Š1-D  celková výška 1,16 m (upravit dle skutečnosti na stavbě podle stávajícího potrubí,  Litino-betonový poklop D400</t>
  </si>
  <si>
    <t>894403R02</t>
  </si>
  <si>
    <t>D+M _ Betonová šachta DN 1000, Šachta betonová DN1000, Š2-D</t>
  </si>
  <si>
    <t>Poznámka k položce:_x000D_
Poznámka k položce: Kompletní systémová dodávka a provedení dle specifikace PD a TZ včetně všech souvisejících prací/činnostíí a dodávek/doplňků a příslušenství (JC obsahuje dodávku a osazení kompletního seznamu prvků_viz výpis šachet), v.č. 008, 009 ----------------------------------------------------------------------------------------------------------------- Na venkovní části kanalizace budou osazeny revizní šachty typové DN 1000 z železobetonových prefabrikátů s tloušťkou stěny 120 mm. Dno šachet je navrženo jako prefabrikované. Zakrytí šachet bude provedeno litinovým poklopem a nebo těžkým poklopem 600 mm – BEGU pro zatížení D400. Betonové šachty budou z vnější strany opatřeny nátěrem chránícím beton prefabrikátů. Skruže DN 1000 budou opatřeny vidlicovými stupadly. Skruže přechodové DN 600/1000 stupadly kapsovými. Betonové šachty budou provedeny vodotěsné. Výška betonových šachet bude uzpůsobena hloubce stávající dešťové kanalizace, na které budou tyto šachty napojeny.   ------------- Šachta betonová DN1000, Š2-D  celková výška 1,16 m (upravit dle skutečnosti na stavbě podle stávajícího potrubí,  Litino-betonový poklop D400</t>
  </si>
  <si>
    <t>894403R03</t>
  </si>
  <si>
    <t>D+M _ Betonová šachta DN 1000, Šachta betonová DN1000, Š3-D</t>
  </si>
  <si>
    <t>78</t>
  </si>
  <si>
    <t>Poznámka k položce:_x000D_
Poznámka k položce: Kompletní systémová dodávka a provedení dle specifikace PD a TZ včetně všech souvisejících prací/činnostíí a dodávek/doplňků a příslušenství (JC obsahuje dodávku a osazení kompletního seznamu prvků_viz výpis šachet), v.č. 008, 009 ----------------------------------------------------------------------------------------------------------------- Na venkovní části kanalizace budou osazeny revizní šachty typové DN 1000 z železobetonových prefabrikátů s tloušťkou stěny 120 mm. Dno šachet je navrženo jako prefabrikované. Zakrytí šachet bude provedeno litinovým poklopem a nebo těžkým poklopem 600 mm – BEGU pro zatížení D400. Betonové šachty budou z vnější strany opatřeny nátěrem chránícím beton prefabrikátů. Skruže DN 1000 budou opatřeny vidlicovými stupadly. Skruže přechodové DN 600/1000 stupadly kapsovými. Betonové šachty budou provedeny vodotěsné. Výška betonových šachet bude uzpůsobena hloubce stávající dešťové kanalizace, na které budou tyto šachty napojeny.   ------------- Šachta betonová DN1000, Š3-D  celková výška 1,31 m (upravit dle skutečnosti na stavbě podle stávajícího potrubí,  Litino-betonový poklop D400</t>
  </si>
  <si>
    <t>899722113</t>
  </si>
  <si>
    <t>Krytí potrubí z plastů výstražnou fólií z PVC 34cm</t>
  </si>
  <si>
    <t>80</t>
  </si>
  <si>
    <t>Krytí potrubí z plastů výstražnou fólií z PVC šířky přes 25 do 34 cm</t>
  </si>
  <si>
    <t>1,1*(282+9,0+4,0)</t>
  </si>
  <si>
    <t>93511411R</t>
  </si>
  <si>
    <t>Dodávka a provedení _ Liniové odvodnění (žlab) – š.135mm, v.150mm _ LO 01 - LO 15</t>
  </si>
  <si>
    <t>82</t>
  </si>
  <si>
    <t>Poznámka k položce:_x000D_
Poznámka k položce: JC obsahuje : Kompletní systémová dodávka a provedení dle specifikace PD a TZ včetně všech souvisejících prací/činnostíí a dodávek/doplňků a příslušenství (JC obsahuje dodávku a osazení kompletního seznamu prvků_viz výpis šachet), v.č. 007) (JC obsahuje také náklady na : betonové lože / opěru + napojení žlabů do kanalizačních tras)</t>
  </si>
  <si>
    <t>(1,495+1,487+1,692+1,707+1,72+1,689+2,782+2,774+1,695+1,711+1,715+1,739+1,385+1,434+1,675)</t>
  </si>
  <si>
    <t>84</t>
  </si>
  <si>
    <t>977312112</t>
  </si>
  <si>
    <t>Řezání stávajících betonových mazanin vyztužených hl do 100 mm</t>
  </si>
  <si>
    <t>88</t>
  </si>
  <si>
    <t>Řezání stávajících betonových mazanin s vyztužením hloubky přes 50 do 100 mm</t>
  </si>
  <si>
    <t>"stávající ZP_BP/NS" 2*108,0</t>
  </si>
  <si>
    <t>93</t>
  </si>
  <si>
    <t>Různé dokončovací konstrukce a práce inženýrských staveb</t>
  </si>
  <si>
    <t>930015R01</t>
  </si>
  <si>
    <t>Demontáž / bourání stávající trasy kanalizace z trub litinových / betonových</t>
  </si>
  <si>
    <t>90</t>
  </si>
  <si>
    <t>Poznámka k položce:_x000D_
Poznámka k položce: JC obsahuje : kompletní systémové dodávky a provedení dle specifikace PD a TZ včetně všech přímo souvisejících prací/činností a dodávek (JC také obsahuje kompletní související zemní práce / přesuny a likvidace odpadů dle zákona o odpadech)</t>
  </si>
  <si>
    <t>997013601</t>
  </si>
  <si>
    <t>92</t>
  </si>
  <si>
    <t>Poplatek za uložení stavebního odpadu na skládce (skládkovné) z prostého betonu zatříděného do Katalogu odpadů pod kódem 17 01 01.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2 530,44 Kč 
Maximální přípustná jednotková cena: 110,00 Kč</t>
  </si>
  <si>
    <t>30,672*0,75 'Přepočtené koeficientem množství</t>
  </si>
  <si>
    <t>997013602</t>
  </si>
  <si>
    <t>Poplatek za uložení na skládce (skládkovné) stavebního odpadu železobetonového kód odpadu 17 01 01</t>
  </si>
  <si>
    <t>1917652056</t>
  </si>
  <si>
    <t>Poplatek za uložení stavebního odpadu na skládce (skládkovné) z armovaného betonu zatříděného do Katalogu odpadů pod kódem 17 01 01.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843,48 Kč 
Maximální přípustná jednotková cena: 110,00 Kč</t>
  </si>
  <si>
    <t>30,672*0,25 'Přepočtené koeficientem množství</t>
  </si>
  <si>
    <t>997321511</t>
  </si>
  <si>
    <t>Vodorovná doprava suti a vybouraných hmot po suchu do 1 km</t>
  </si>
  <si>
    <t>94</t>
  </si>
  <si>
    <t>Vodorovná doprava suti a vybouraných hmot bez naložení, s vyložením a hrubým urovnáním po suchu, na vzdálenost do 1 km</t>
  </si>
  <si>
    <t>997321519</t>
  </si>
  <si>
    <t>Příplatek ZKD 1 km vodorovné dopravy suti a vybouraných hmot po suchu</t>
  </si>
  <si>
    <t>96</t>
  </si>
  <si>
    <t>Vodorovná doprava suti a vybouraných hmot bez naložení, s vyložením a hrubým urovnáním po suchu, na vzdálenost Příplatek k cenám za každý další započatý 1 km přes 1 km</t>
  </si>
  <si>
    <t>30,672*19 'Přepočtené koeficientem množství</t>
  </si>
  <si>
    <t>997321611</t>
  </si>
  <si>
    <t>Nakládání nebo překládání suti a vybouraných hmot</t>
  </si>
  <si>
    <t>98</t>
  </si>
  <si>
    <t>Vodorovná doprava suti a vybouraných hmot bez naložení, s vyložením a hrubým urovnáním nakládání nebo překládání na dopravní prostředek při vodorovné dopravě suti a vybouraných hmot</t>
  </si>
  <si>
    <t>998276101</t>
  </si>
  <si>
    <t>Přesun hmot pro trubní vedení z trub z plastických hmot otevřený výkop</t>
  </si>
  <si>
    <t>100</t>
  </si>
  <si>
    <t>Přesun hmot pro trubní vedení hloubené z trub z plastických hmot nebo sklolaminátových pro vodovody, kanalizace, teplovody, produktovody v otevřeném výkopu dopravní vzdálenost do 15 m</t>
  </si>
  <si>
    <t>721</t>
  </si>
  <si>
    <t>Zdravotechnika - kanalizace</t>
  </si>
  <si>
    <t>721241102</t>
  </si>
  <si>
    <t>Lapač střešních splavenin z litiny DN 125</t>
  </si>
  <si>
    <t>102</t>
  </si>
  <si>
    <t>Lapače střešních splavenin litinové DN 125</t>
  </si>
  <si>
    <t>721241103</t>
  </si>
  <si>
    <t>Lapač střešních splavenin z litiny DN 160</t>
  </si>
  <si>
    <t>104</t>
  </si>
  <si>
    <t>Lapače střešních splavenin litinové DN 150</t>
  </si>
  <si>
    <t>721241104</t>
  </si>
  <si>
    <t>Lapač střešních splavenin z litiny DN 200</t>
  </si>
  <si>
    <t>106</t>
  </si>
  <si>
    <t>Lapače střešních splavenin litinové DN 200</t>
  </si>
  <si>
    <t xml:space="preserve">SO 03 - Oprava zastřešení nástupišť č. 1 a 1A  </t>
  </si>
  <si>
    <t xml:space="preserve"> Ing. Petr Křemínský</t>
  </si>
  <si>
    <t xml:space="preserve">    721 - Zdravotechnika - vnitřní kanalizace</t>
  </si>
  <si>
    <t xml:space="preserve">    742 - Elektroinstalace - slaboproud</t>
  </si>
  <si>
    <t xml:space="preserve">    762 - Konstrukce tesařské</t>
  </si>
  <si>
    <t xml:space="preserve">    765 - Krytina skládaná</t>
  </si>
  <si>
    <t xml:space="preserve">    767 - Konstrukce zámečnické</t>
  </si>
  <si>
    <t xml:space="preserve">    783 - Dokončovací práce - nátěry</t>
  </si>
  <si>
    <t xml:space="preserve">    789 - Povrchové úpravy ocelových konstrukcí a technologických zařízení</t>
  </si>
  <si>
    <t>M - Práce a dodávky M</t>
  </si>
  <si>
    <t xml:space="preserve">    21-M - Elektromontáže</t>
  </si>
  <si>
    <t xml:space="preserve">    22-M - Montáže technologických zařízení pro dopravní stavby</t>
  </si>
  <si>
    <t>HZS - Hodinové zúčtovací sazby</t>
  </si>
  <si>
    <t>113106151</t>
  </si>
  <si>
    <t>Rozebrání dlažeb vozovek z velkých kostek s ložem z kameniva ručně</t>
  </si>
  <si>
    <t>-727272470</t>
  </si>
  <si>
    <t>Rozebrání dlažeb vozovek a ploch s přemístěním hmot na skládku na vzdálenost do 3 m nebo s naložením na dopravní prostředek, s jakoukoliv výplní spár ručně z velkých kostek s ložem z kameniva</t>
  </si>
  <si>
    <t>1*1*45</t>
  </si>
  <si>
    <t>553972710</t>
  </si>
  <si>
    <t>"Příprava pro koše, 7ks"3,5</t>
  </si>
  <si>
    <t>119003227</t>
  </si>
  <si>
    <t>Mobilní plotová zábrana vyplněná dráty výšky přes 1,5 do 2,2 m pro zabezpečení výkopu zřízení</t>
  </si>
  <si>
    <t>127998602</t>
  </si>
  <si>
    <t>Pomocné konstrukce při zabezpečení výkopu svislé ocelové mobilní oplocení, výšky přes 1,5 do 2,2 m panely vyplněné dráty zřízení</t>
  </si>
  <si>
    <t>(75+6+6+4+5+8+8+6+6)</t>
  </si>
  <si>
    <t>119003228</t>
  </si>
  <si>
    <t>Mobilní plotová zábrana vyplněná dráty výšky přes 1,5 do 2,2 m pro zabezpečení výkopu odstranění</t>
  </si>
  <si>
    <t>1797758577</t>
  </si>
  <si>
    <t>Pomocné konstrukce při zabezpečení výkopu svislé ocelové mobilní oplocení, výšky přes 1,5 do 2,2 m panely vyplněné dráty odstranění</t>
  </si>
  <si>
    <t>596211110</t>
  </si>
  <si>
    <t>Kladení zámkové dlažby komunikací pro pěší ručně tl 60 mm skupiny A pl do 50 m2</t>
  </si>
  <si>
    <t>2030829352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</si>
  <si>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</si>
  <si>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59245015</t>
  </si>
  <si>
    <t>dlažba zámková betonová tvaru I 200x165mm tl 60mm přírodní</t>
  </si>
  <si>
    <t>-217659628</t>
  </si>
  <si>
    <t>45*1,03 "Přepočtené koeficientem množství</t>
  </si>
  <si>
    <t>625681014</t>
  </si>
  <si>
    <t>Ochrana proti holubům hrotovým systémem čtyřřadým s účinnou šířkou 25 cm</t>
  </si>
  <si>
    <t>1192936099</t>
  </si>
  <si>
    <t>Ochrana proti holubům hrotový systém čtyřřadý, účinná šíře 25 cm</t>
  </si>
  <si>
    <t>41*1</t>
  </si>
  <si>
    <t>625810200R</t>
  </si>
  <si>
    <t>Síť proti sedání ptactva</t>
  </si>
  <si>
    <t>1885648650</t>
  </si>
  <si>
    <t>Poznámka k položce:_x000D_
dodávka a montáž polyethylenové sítě, oko 50x50mm, aplikace na příhradové nosníky zastřešení</t>
  </si>
  <si>
    <t>75*6+166,65*5</t>
  </si>
  <si>
    <t>631311135</t>
  </si>
  <si>
    <t>Mazanina tl přes 120 do 240 mm z betonu prostého bez zvýšených nároků na prostředí tř. C 20/25</t>
  </si>
  <si>
    <t>91110551</t>
  </si>
  <si>
    <t>Mazanina z betonu prostého bez zvýšených nároků na prostředí tl. přes 120 do 240 mm tř. C 20/25</t>
  </si>
  <si>
    <t>"Základy pro koše 7ks"7*0,3*1*0,4</t>
  </si>
  <si>
    <t>-286642772</t>
  </si>
  <si>
    <t>"řezání betonové desky (7 košů)"7*(2*0,3+2*1)</t>
  </si>
  <si>
    <t>92691000R</t>
  </si>
  <si>
    <t>D+M Tabule s označením T1a</t>
  </si>
  <si>
    <t>-1524901867</t>
  </si>
  <si>
    <t>92691001R</t>
  </si>
  <si>
    <t>D+M Tabule s označením T1b</t>
  </si>
  <si>
    <t>-2001027427</t>
  </si>
  <si>
    <t>92691002R</t>
  </si>
  <si>
    <t>D+M Tabule s označením T2a</t>
  </si>
  <si>
    <t>1636869646</t>
  </si>
  <si>
    <t>92691003R</t>
  </si>
  <si>
    <t>D+M Tabule s označením T2b</t>
  </si>
  <si>
    <t>-454660622</t>
  </si>
  <si>
    <t>92691004R</t>
  </si>
  <si>
    <t>D+M Tabule s označením T2c</t>
  </si>
  <si>
    <t>-1058890630</t>
  </si>
  <si>
    <t>92691005R</t>
  </si>
  <si>
    <t>D+M Tabule s označením T2d</t>
  </si>
  <si>
    <t>-486380655</t>
  </si>
  <si>
    <t>92691006R</t>
  </si>
  <si>
    <t>D+M Tabule s označením T2e</t>
  </si>
  <si>
    <t>1356479121</t>
  </si>
  <si>
    <t>92691007R</t>
  </si>
  <si>
    <t>D+M Tabule s označením T3e</t>
  </si>
  <si>
    <t>1121742487</t>
  </si>
  <si>
    <t>92691008R</t>
  </si>
  <si>
    <t>D+M Tabule s označením T3f</t>
  </si>
  <si>
    <t>1180144172</t>
  </si>
  <si>
    <t>92691009R</t>
  </si>
  <si>
    <t>D+M Tabule s označením T4b</t>
  </si>
  <si>
    <t>-2076444970</t>
  </si>
  <si>
    <t>92691010R</t>
  </si>
  <si>
    <t>D+M Tabule s označením T4c</t>
  </si>
  <si>
    <t>1174344303</t>
  </si>
  <si>
    <t>92691011R</t>
  </si>
  <si>
    <t>D+M Tabule s označením T4d</t>
  </si>
  <si>
    <t>-1047579158</t>
  </si>
  <si>
    <t>92691012R</t>
  </si>
  <si>
    <t>D+M Tabule s označením T4e</t>
  </si>
  <si>
    <t>1537447337</t>
  </si>
  <si>
    <t>92691013R</t>
  </si>
  <si>
    <t>D+M Tabule s označením T5a</t>
  </si>
  <si>
    <t>-1940280554</t>
  </si>
  <si>
    <t>92691014R</t>
  </si>
  <si>
    <t>D+M Tabule s označením T5b</t>
  </si>
  <si>
    <t>-663684674</t>
  </si>
  <si>
    <t>92691015R</t>
  </si>
  <si>
    <t>D+M Tabule s označením T6a</t>
  </si>
  <si>
    <t>1667619588</t>
  </si>
  <si>
    <t>92691016R</t>
  </si>
  <si>
    <t>D+M Tabule s označením T6b</t>
  </si>
  <si>
    <t>-1797249326</t>
  </si>
  <si>
    <t>92691017R</t>
  </si>
  <si>
    <t>D+M Tabule s označením T7a</t>
  </si>
  <si>
    <t>-2106560834</t>
  </si>
  <si>
    <t>92691018R</t>
  </si>
  <si>
    <t>D+M Tabule s označením T7b</t>
  </si>
  <si>
    <t>1241277439</t>
  </si>
  <si>
    <t>92691019R</t>
  </si>
  <si>
    <t>D+M Tabule s označením T8</t>
  </si>
  <si>
    <t>-775647916</t>
  </si>
  <si>
    <t>92691020R</t>
  </si>
  <si>
    <t>D+M Tabule s označením T9</t>
  </si>
  <si>
    <t>-542244522</t>
  </si>
  <si>
    <t>93612412R</t>
  </si>
  <si>
    <t>D+M Lavička samostatně stojící (dodávka a montáž investora)</t>
  </si>
  <si>
    <t>239732902</t>
  </si>
  <si>
    <t>"Nenaceňovat- bude provedeno v rámci rámcové smlouvy"0</t>
  </si>
  <si>
    <t>93612421R</t>
  </si>
  <si>
    <t>D+M Odpadkový koš (dodávka a montáž investora)</t>
  </si>
  <si>
    <t>1560379677</t>
  </si>
  <si>
    <t>93612431R</t>
  </si>
  <si>
    <t>D+M Informační vitrína (dodávka a montáž investora)</t>
  </si>
  <si>
    <t>-1707752217</t>
  </si>
  <si>
    <t>938908411</t>
  </si>
  <si>
    <t>Čištění vozovek splachováním vodou</t>
  </si>
  <si>
    <t>1038916370</t>
  </si>
  <si>
    <t>Čištění vozovek splachováním vodou povrchu podkladu nebo krytu živičného, betonového nebo dlážděného</t>
  </si>
  <si>
    <t>(75*6+166,65*5)</t>
  </si>
  <si>
    <t>939902121</t>
  </si>
  <si>
    <t>Práce motorovou lokomotivou</t>
  </si>
  <si>
    <t>-1207566376</t>
  </si>
  <si>
    <t>Práce pojízdnými prostředky lokomotiva motorová</t>
  </si>
  <si>
    <t>8*8</t>
  </si>
  <si>
    <t>939902141</t>
  </si>
  <si>
    <t>Práce železničním vozem plošinovým</t>
  </si>
  <si>
    <t>389858932</t>
  </si>
  <si>
    <t>Práce pojízdnými prostředky vůz železniční plošinový</t>
  </si>
  <si>
    <t>(8*8)</t>
  </si>
  <si>
    <t>945412111</t>
  </si>
  <si>
    <t>Teleskopická hydraulická montážní plošina výška zdvihu do 8 m</t>
  </si>
  <si>
    <t>den</t>
  </si>
  <si>
    <t>-1435620987</t>
  </si>
  <si>
    <t>Teleskopická hydraulická montážní plošina na samohybném podvozku, s otočným košem výšky zdvihu do 8 m</t>
  </si>
  <si>
    <t>84*1</t>
  </si>
  <si>
    <t>966001211</t>
  </si>
  <si>
    <t>Odstranění lavičky stabilní zabetonované</t>
  </si>
  <si>
    <t>-1254155296</t>
  </si>
  <si>
    <t>Odstranění lavičky parkové stabilní zabetonované</t>
  </si>
  <si>
    <t>20*1</t>
  </si>
  <si>
    <t>966001311</t>
  </si>
  <si>
    <t>Odstranění odpadkového koše s betonovou patkou</t>
  </si>
  <si>
    <t>-337050234</t>
  </si>
  <si>
    <t>7*1</t>
  </si>
  <si>
    <t>966068102</t>
  </si>
  <si>
    <t>Demontáž dřevěných konstrukcí horizontálních na dřevěné nebo ocelové konstrukci</t>
  </si>
  <si>
    <t>1578229706</t>
  </si>
  <si>
    <t>Demontáž dřevěných stěn nebo konstrukcí konstrukcí horizontálních na konstrukci dřevěné nebo ocelové</t>
  </si>
  <si>
    <t>(75*0,18*0,07)*10+(166,65*0,18*0,07)*6</t>
  </si>
  <si>
    <t>61223269R</t>
  </si>
  <si>
    <t>konstrukční řezivo třídy pevnosti min C24, jakostní třída I, podle technické zprávy</t>
  </si>
  <si>
    <t>1362811465</t>
  </si>
  <si>
    <t>979054451</t>
  </si>
  <si>
    <t>Očištění vybouraných zámkových dlaždic s původním spárováním z kameniva těženého</t>
  </si>
  <si>
    <t>2073052993</t>
  </si>
  <si>
    <t>Očištění vybouraných prvků komunikací od spojovacího materiálu s odklizením a uložením očištěných hmot a spojovacího materiálu na skládku na vzdálenost do 10 m zámkových dlaždic s vyplněním spár kamenivem</t>
  </si>
  <si>
    <t>oprava kotvení nosných sloupů - postupná výměna kotevních šroubů včetně odstranění původních šroubů, vyvrtání nových otvorů pro chemické kotvení šrouby M20, samotné kotvení šrouby M20 - demontáž, dodávka, montáž</t>
  </si>
  <si>
    <t>1173929094</t>
  </si>
  <si>
    <t xml:space="preserve">Oprava kotvení nosných sloupů - postupná náhrada podlití kotevních patek nesmrštivou cementovou hmotou včetně odstranění původního podlití, bednění, podlití, odbednění a lokálních oprav </t>
  </si>
  <si>
    <t>1697738803</t>
  </si>
  <si>
    <t>997002511</t>
  </si>
  <si>
    <t>Vodorovné přemístění suti a vybouraných hmot bez naložení ale se složením a urovnáním do 1 km</t>
  </si>
  <si>
    <t>547279964</t>
  </si>
  <si>
    <t>Vodorovné přemístění suti a vybouraných hmot bez naložení, se složením a hrubým urovnáním na vzdálenost do 1 km</t>
  </si>
  <si>
    <t>997002519</t>
  </si>
  <si>
    <t>Příplatek ZKD 1 km přemístění suti a vybouraných hmot</t>
  </si>
  <si>
    <t>-1198774454</t>
  </si>
  <si>
    <t>Vodorovné přemístění suti a vybouraných hmot bez naložení, se složením a hrubým urovnáním Příplatek k ceně za každý další započatý 1 km přes 1 km</t>
  </si>
  <si>
    <t>997002611</t>
  </si>
  <si>
    <t>Nakládání suti a vybouraných hmot</t>
  </si>
  <si>
    <t>-518904550</t>
  </si>
  <si>
    <t>Nakládání suti a vybouraných hmot na dopravní prostředek pro vodorovné přemístění</t>
  </si>
  <si>
    <t>997013841</t>
  </si>
  <si>
    <t>Poplatek za uložení na skládce (skládkovné) odpadu po otryskávání bez obsahu nebezpečných látek kód odpadu 12 01 17</t>
  </si>
  <si>
    <t>-1935167210</t>
  </si>
  <si>
    <t>Poplatek za uložení stavebního odpadu na skládce (skládkovné) odpadního materiálu po otryskávání bez obsahu nebezpečných látek zatříděného do Katalogu odpadů pod kódem 12 01 17</t>
  </si>
  <si>
    <t>1096,2*0,059</t>
  </si>
  <si>
    <t>Zdravotechnika - vnitřní kanalizace</t>
  </si>
  <si>
    <t>721242805</t>
  </si>
  <si>
    <t>Demontáž lapače střešních splavenin DN 150</t>
  </si>
  <si>
    <t>1632220705</t>
  </si>
  <si>
    <t>Demontáž lapačů střešních splavenin DN 150</t>
  </si>
  <si>
    <t>6+5</t>
  </si>
  <si>
    <t>721249102</t>
  </si>
  <si>
    <t>Montáž lapače střešních splavenin z litiny DN 125 ostatní typ</t>
  </si>
  <si>
    <t>-1137348543</t>
  </si>
  <si>
    <t>Lapače střešních splavenin montáž lapačů střešních splavenin ostatních typů litinových DN 125</t>
  </si>
  <si>
    <t>55244101</t>
  </si>
  <si>
    <t>lapač litinový střešních splavenin DN 125</t>
  </si>
  <si>
    <t>-1031796466</t>
  </si>
  <si>
    <t>742</t>
  </si>
  <si>
    <t>Elektroinstalace - slaboproud</t>
  </si>
  <si>
    <t>742340001</t>
  </si>
  <si>
    <t>Montáž závěsných hodin</t>
  </si>
  <si>
    <t>1086440783</t>
  </si>
  <si>
    <t>Montáž jednotného času hodin závěsných</t>
  </si>
  <si>
    <t>"montáž původních hodin 2 ks, zavěšené"2</t>
  </si>
  <si>
    <t>742340801</t>
  </si>
  <si>
    <t>Demontáž závěsných hodin oboustranných nebo nástěnných</t>
  </si>
  <si>
    <t>1074896579</t>
  </si>
  <si>
    <t>Demontáž jednotného času hodin závěsných oboustranných nebo nástěných</t>
  </si>
  <si>
    <t>742350005R</t>
  </si>
  <si>
    <t>Demontáž zařízení pro tělesně postižené - orientační hlasový majáček</t>
  </si>
  <si>
    <t>1599490605</t>
  </si>
  <si>
    <t>1+1</t>
  </si>
  <si>
    <t>742352001R</t>
  </si>
  <si>
    <t>Montáž zařízení pro tělesně postižené - orientační hlasový majáček</t>
  </si>
  <si>
    <t>-1743905048</t>
  </si>
  <si>
    <t>742410063</t>
  </si>
  <si>
    <t>Montáž reproduktoru nástěnného rozhlasu</t>
  </si>
  <si>
    <t>1798502519</t>
  </si>
  <si>
    <t>Montáž rozhlasu reproduktoru nástěnného</t>
  </si>
  <si>
    <t>742410801</t>
  </si>
  <si>
    <t>Demontáž reproduktoru podhledového nebo nástěnného nebo směrového</t>
  </si>
  <si>
    <t>919652063</t>
  </si>
  <si>
    <t>Demontáž rozhlasu reproduktoru podhledového, nástěnného, směrového</t>
  </si>
  <si>
    <t>762</t>
  </si>
  <si>
    <t>Konstrukce tesařské</t>
  </si>
  <si>
    <t>762332631</t>
  </si>
  <si>
    <t>Montáž vázaných kcí krovů pravidelných z lepených hranolů průřezové pl přes 50 do 120 cm2</t>
  </si>
  <si>
    <t>2107580126</t>
  </si>
  <si>
    <t>Montáž vázaných konstrukcí krovů střech pultových, sedlových, valbových, stanových čtvercového nebo obdélníkového půdorysu z lepených hranolů průřezové plochy přes 50 do 120 cm2</t>
  </si>
  <si>
    <t>(75*10+166,65*6)</t>
  </si>
  <si>
    <t>764001R</t>
  </si>
  <si>
    <t>Zřízení otvorů ve střešní krytině pro dešťové svody u VB dle PD SO 02.2 OPRAVA DEŠŤOVÉ KANALIZACE</t>
  </si>
  <si>
    <t>sb</t>
  </si>
  <si>
    <t>-1897140968</t>
  </si>
  <si>
    <t>"Vytvoření otvorů pro dešťovou kanalizaci dle PD SO 02.2 OPRAVA DEŠŤOVÉ KANALIZACE"</t>
  </si>
  <si>
    <t>"Jedná se o svody S1, S2, S4, S5, S6, S8, S9"7</t>
  </si>
  <si>
    <t>764003801</t>
  </si>
  <si>
    <t>Demontáž lemování trub, konzol, držáků, ventilačních nástavců a jiných kusových prvků do suti</t>
  </si>
  <si>
    <t>-2120831653</t>
  </si>
  <si>
    <t>Demontáž klempířských konstrukcí lemování trub, konzol, držáků, ventilačních nástavců a ostatních kusových prvků do suti</t>
  </si>
  <si>
    <t>767200100R</t>
  </si>
  <si>
    <t>Replika litinového sloupu</t>
  </si>
  <si>
    <t>598600895</t>
  </si>
  <si>
    <t>6*1</t>
  </si>
  <si>
    <t>764004831</t>
  </si>
  <si>
    <t>Demontáž mezistřešního nebo zaatikového žlabu do suti</t>
  </si>
  <si>
    <t>-261585926</t>
  </si>
  <si>
    <t>Demontáž klempířských konstrukcí žlabu mezistřešního nebo zaatikového do suti</t>
  </si>
  <si>
    <t>75*2+166,65*1</t>
  </si>
  <si>
    <t>764004861</t>
  </si>
  <si>
    <t>Demontáž svodu do suti</t>
  </si>
  <si>
    <t>1297198322</t>
  </si>
  <si>
    <t>Demontáž klempířských konstrukcí svodu do suti</t>
  </si>
  <si>
    <t>3,98*6+3,72*5</t>
  </si>
  <si>
    <t>764200101R</t>
  </si>
  <si>
    <t>Montáž okapnice žlabová nerez RŠ do 250mm</t>
  </si>
  <si>
    <t>512</t>
  </si>
  <si>
    <t>1250431308</t>
  </si>
  <si>
    <t>764201117</t>
  </si>
  <si>
    <t>Montáž oplechování nevětraného hřebene z hřebenáčů</t>
  </si>
  <si>
    <t>513290535</t>
  </si>
  <si>
    <t>Montáž oplechování střešních prvků hřebene nevětraného z hřebenáčů</t>
  </si>
  <si>
    <t>55344900R</t>
  </si>
  <si>
    <t>žlab mezistřešní nerez RŠ do 920mm</t>
  </si>
  <si>
    <t>-1364181735</t>
  </si>
  <si>
    <t>Poznámka k položce:_x000D_
Odvodňovacího žlab v provedení AISI 316, tl. 1,0 mm, kartáčovaný SB 320, zpětné ohyby, hrdla pro zaústění do svodů vody, RŠ do 920 mm_x000D_
1 m2 1,0mm - hmotnost 7,8 kg</t>
  </si>
  <si>
    <t>75*2+166,65</t>
  </si>
  <si>
    <t>55344912R</t>
  </si>
  <si>
    <t>čelo žlabu nerez RŠ do 920mm</t>
  </si>
  <si>
    <t>156626055</t>
  </si>
  <si>
    <t>Poznámka k položce:_x000D_
čelo žlabu v provedení AISI 316, tl. 1,0 mm, kartáčovaný SB 320, RŠ do 920 mm</t>
  </si>
  <si>
    <t>2+2+2</t>
  </si>
  <si>
    <t>764200100R</t>
  </si>
  <si>
    <t>Okapnice žlabová nerez RŠ do 250mm</t>
  </si>
  <si>
    <t>-626432123</t>
  </si>
  <si>
    <t>Poznámka k položce:_x000D_
1 m2 1,0mm - hmotnost 7,8 kg</t>
  </si>
  <si>
    <t>(75*2+166,65)*2</t>
  </si>
  <si>
    <t>764505113</t>
  </si>
  <si>
    <t>Montáž žlabu mezistřešního nebo zaatikového uloženého v lůžku</t>
  </si>
  <si>
    <t>88821064</t>
  </si>
  <si>
    <t>Montáž žlabu mezistřešního nebo zaatikového žlabu uloženého v lůžku</t>
  </si>
  <si>
    <t>764505114</t>
  </si>
  <si>
    <t>Montáž čela mezistřešního nebo zaatikového žlabu</t>
  </si>
  <si>
    <t>-1403428910</t>
  </si>
  <si>
    <t>Montáž žlabu mezistřešního nebo zaatikového čela</t>
  </si>
  <si>
    <t>55349326R</t>
  </si>
  <si>
    <t>svod kruhový TiZn, předzvětralý  DN 100</t>
  </si>
  <si>
    <t>1691112430</t>
  </si>
  <si>
    <t>(3,98*6+3,72*5)</t>
  </si>
  <si>
    <t>767200101R</t>
  </si>
  <si>
    <t>Montáž repliky litinového sloupu</t>
  </si>
  <si>
    <t>733202090</t>
  </si>
  <si>
    <t>767200102R</t>
  </si>
  <si>
    <t>Replika litinové ozdobné hlavice sloupu</t>
  </si>
  <si>
    <t>-1283173114</t>
  </si>
  <si>
    <t>Poznámka k položce:_x000D_
Replika květinové ozdobné hlavice sloupu</t>
  </si>
  <si>
    <t>14*1</t>
  </si>
  <si>
    <t>767200103R</t>
  </si>
  <si>
    <t>Montáž repliky ozdobné litinové hlavice sloupu</t>
  </si>
  <si>
    <t>1013925454</t>
  </si>
  <si>
    <t>Poznámka k položce:_x000D_
Montáž repliky květinové ozdobné hlavice sloupu</t>
  </si>
  <si>
    <t>767200104R</t>
  </si>
  <si>
    <t>Oprava ozdobných litinových hlavic sloupů na místě</t>
  </si>
  <si>
    <t>644544967</t>
  </si>
  <si>
    <t>12*1</t>
  </si>
  <si>
    <t>77</t>
  </si>
  <si>
    <t>998764101</t>
  </si>
  <si>
    <t>Přesun hmot tonážní pro konstrukce klempířské v objektech v do 6 m</t>
  </si>
  <si>
    <t>1725661764</t>
  </si>
  <si>
    <t>Přesun hmot pro konstrukce klempířské stanovený z hmotnosti přesunovaného materiálu vodorovná dopravní vzdálenost do 50 m základní v objektech výšky do 6 m</t>
  </si>
  <si>
    <t>1283,25*0,0088</t>
  </si>
  <si>
    <t>998764192</t>
  </si>
  <si>
    <t>Příplatek k přesunu hmot tonážnímu pro konstrukce klempířské za zvětšený přesun do 100 m</t>
  </si>
  <si>
    <t>1266979643</t>
  </si>
  <si>
    <t>Přesun hmot pro konstrukce klempířské stanovený z hmotnosti přesunovaného materiálu vodorovná dopravní vzdálenost do 50 m Příplatek k cenám za zvětšený přesun přes vymezenou vodorovnou dopravní vzdálenost do 100 m</t>
  </si>
  <si>
    <t>765</t>
  </si>
  <si>
    <t>Krytina skládaná</t>
  </si>
  <si>
    <t>79</t>
  </si>
  <si>
    <t>765192001</t>
  </si>
  <si>
    <t>Nouzové (provizorní) zakrytí střechy plachtou</t>
  </si>
  <si>
    <t>-263935463</t>
  </si>
  <si>
    <t>Nouzové zakrytí střechy plachtou</t>
  </si>
  <si>
    <t>(75*4,4)+(166,65*4,4)</t>
  </si>
  <si>
    <t>765192001R</t>
  </si>
  <si>
    <t>Zakrytí povrchu nástupiště plachtou</t>
  </si>
  <si>
    <t>-1488212205</t>
  </si>
  <si>
    <t>767</t>
  </si>
  <si>
    <t>Konstrukce zámečnické</t>
  </si>
  <si>
    <t>81</t>
  </si>
  <si>
    <t>15486058</t>
  </si>
  <si>
    <t>těsnění spodní/horní trapézového plechu profilu v 40mm š 108mm</t>
  </si>
  <si>
    <t>1711440600</t>
  </si>
  <si>
    <t>75*2</t>
  </si>
  <si>
    <t>15486029R</t>
  </si>
  <si>
    <t xml:space="preserve">hřebenáč plechový rovný k trapézovým plechům velký tl 1,0 mm </t>
  </si>
  <si>
    <t>-825327109</t>
  </si>
  <si>
    <t>75*1</t>
  </si>
  <si>
    <t>83</t>
  </si>
  <si>
    <t>767200200R</t>
  </si>
  <si>
    <t>Demontáž poškozených litinových sloupů na výměnu</t>
  </si>
  <si>
    <t>165455954</t>
  </si>
  <si>
    <t>767200201R</t>
  </si>
  <si>
    <t>Demontáž poškozených ozdobných litinových hlavic na výměnu</t>
  </si>
  <si>
    <t>-2115858113</t>
  </si>
  <si>
    <t>85</t>
  </si>
  <si>
    <t>767391112</t>
  </si>
  <si>
    <t>Montáž krytiny z tvarovaných plechů šroubováním</t>
  </si>
  <si>
    <t>33364791</t>
  </si>
  <si>
    <t>Montáž krytiny z tvarovaných plechů trapézových nebo vlnitých, uchycených šroubováním</t>
  </si>
  <si>
    <t>(75*6)+(166,65*5)</t>
  </si>
  <si>
    <t>86</t>
  </si>
  <si>
    <t>15484113</t>
  </si>
  <si>
    <t>plech trapézový 40/160 Pz tl 1,00mm</t>
  </si>
  <si>
    <t>1022689133</t>
  </si>
  <si>
    <t>1283,25*1,133 "Přepočtené koeficientem množství</t>
  </si>
  <si>
    <t>87</t>
  </si>
  <si>
    <t>767392802</t>
  </si>
  <si>
    <t>Demontáž krytin střech z plechů šroubovaných do suti</t>
  </si>
  <si>
    <t>-1773777951</t>
  </si>
  <si>
    <t>998767101</t>
  </si>
  <si>
    <t>Přesun hmot tonážní pro zámečnické konstrukce v objektech v do 6 m</t>
  </si>
  <si>
    <t>66520960</t>
  </si>
  <si>
    <t>Přesun hmot pro zámečnické konstrukce stanovený z hmotnosti přesunovaného materiálu vodorovná dopravní vzdálenost do 50 m základní v objektech výšky do 6 m</t>
  </si>
  <si>
    <t>89</t>
  </si>
  <si>
    <t>998767192</t>
  </si>
  <si>
    <t>Příplatek k přesunu hmot tonážnímu pro zámečnické konstrukce za zvětšený přesun do 100 m</t>
  </si>
  <si>
    <t>-1600195310</t>
  </si>
  <si>
    <t>Přesun hmot pro zámečnické konstrukce stanovený z hmotnosti přesunovaného materiálu vodorovná dopravní vzdálenost do 50 m Příplatek k cenám za zvětšený přesun přes vymezenou vodorovnou dopravní vzdálenost do 100 m</t>
  </si>
  <si>
    <t>783</t>
  </si>
  <si>
    <t>Dokončovací práce - nátěry</t>
  </si>
  <si>
    <t>783213111</t>
  </si>
  <si>
    <t>Napouštěcí jednonásobný syntetický biocidní nátěr tesařských konstrukcí zabudovaných do konstrukce</t>
  </si>
  <si>
    <t>1293480149</t>
  </si>
  <si>
    <t>Preventivní napouštěcí nátěr tesařských prvků proti dřevokazným houbám, hmyzu a plísním zabudovaných do konstrukce jednonásobný syntetický</t>
  </si>
  <si>
    <t>(0,07*2*75+0,18*2*75)*10+(0,07*2*166,65+0,18*2*166,65)*6</t>
  </si>
  <si>
    <t>91</t>
  </si>
  <si>
    <t>783218111</t>
  </si>
  <si>
    <t>Lazurovací dvojnásobný syntetický nátěr tesařských konstrukcí</t>
  </si>
  <si>
    <t>2087612402</t>
  </si>
  <si>
    <t>Lazurovací nátěr tesařských konstrukcí dvojnásobný syntetický</t>
  </si>
  <si>
    <t>789</t>
  </si>
  <si>
    <t>Povrchové úpravy ocelových konstrukcí a technologických zařízení</t>
  </si>
  <si>
    <t>789123151R</t>
  </si>
  <si>
    <t>Lokální úpravy povrchů pod nátěry ocelových konstrukcí třídy III odstranění rzi a nečistot pomocí ručního nářadí stupeň přípravy St 2, stupeň zrezivění B</t>
  </si>
  <si>
    <t>886196619</t>
  </si>
  <si>
    <t>232,82</t>
  </si>
  <si>
    <t>789123171</t>
  </si>
  <si>
    <t>Čištění vysokotlakým stříkáním ocelových konstrukcí třídy III příprava Wa 2 1/2 stupeň zrezivění B</t>
  </si>
  <si>
    <t>2046383402</t>
  </si>
  <si>
    <t>Úpravy povrchů pod nátěry ocelových konstrukcí třídy III odstranění rzi a nečistot vysokotlakým stříkáním vodou stupeň přípravy Wa 2 1/2, stupeň zrezivění B</t>
  </si>
  <si>
    <t>(1076,93+187,69)</t>
  </si>
  <si>
    <t>789123240</t>
  </si>
  <si>
    <t>Odmaštění ocelových konstrukcí třídy III</t>
  </si>
  <si>
    <t>-1121497891</t>
  </si>
  <si>
    <t>Úpravy povrchů pod nátěry ocelových konstrukcí třídy III očištění odmaštěním</t>
  </si>
  <si>
    <t>(1063,6+1264,6)</t>
  </si>
  <si>
    <t>95</t>
  </si>
  <si>
    <t>789123270</t>
  </si>
  <si>
    <t>Odrezivění odrezovačem ocelových konstrukcí třídy III</t>
  </si>
  <si>
    <t>815352676</t>
  </si>
  <si>
    <t>Úpravy povrchů pod nátěry ocelových konstrukcí třídy III očištění odrezivěním bezoplachovým odrezovačem</t>
  </si>
  <si>
    <t>1063,6+1264,6</t>
  </si>
  <si>
    <t>789221112</t>
  </si>
  <si>
    <t>Provedení otryskání ocelových konstrukcí třídy I stupeň zarezavění A stupeň přípravy Sa 2 1/2</t>
  </si>
  <si>
    <t>-33885619</t>
  </si>
  <si>
    <t>Provedení otryskání povrchů ocelových konstrukcí suché abrazivní tryskání třídy I stupeň zrezivění A, stupeň přípravy Sa 2½</t>
  </si>
  <si>
    <t>97</t>
  </si>
  <si>
    <t>42118101</t>
  </si>
  <si>
    <t>materiál tryskací (ostrohranný tvrdý písek)</t>
  </si>
  <si>
    <t>-2064608843</t>
  </si>
  <si>
    <t>1096,2*0,059 "Přepočtené koeficientem množství</t>
  </si>
  <si>
    <t>28318786</t>
  </si>
  <si>
    <t>těsnění do krycích lišt pryžové hranatých EPDM</t>
  </si>
  <si>
    <t>1650650215</t>
  </si>
  <si>
    <t>(75*2+166,65*1)*2+(75*2)</t>
  </si>
  <si>
    <t>99</t>
  </si>
  <si>
    <t>789325210R</t>
  </si>
  <si>
    <t>Nátěr stávajících ocelových konstrukcí nást. č.1 dvousložkový epoxidový základní, tloušťky do 40 μm</t>
  </si>
  <si>
    <t>983866180</t>
  </si>
  <si>
    <t>Poznámka k položce:_x000D_
Nástupiště 1</t>
  </si>
  <si>
    <t>1076,93*2</t>
  </si>
  <si>
    <t>789325215R</t>
  </si>
  <si>
    <t>Nátěr stávajících ocelových konstrukcí nást. č.1a dvousložkový epoxidový mezivrstva, tloušťky do 40 μm - 2x</t>
  </si>
  <si>
    <t>-361459841</t>
  </si>
  <si>
    <t>Poznámka k položce:_x000D_
Nástupiště 1a</t>
  </si>
  <si>
    <t>881,54*2</t>
  </si>
  <si>
    <t>101</t>
  </si>
  <si>
    <t>789325220R</t>
  </si>
  <si>
    <t>Nátěr stávajících ocelových konstrukcí nást. č.1a dvousložkový epoxidový základní, tloušťky do 40 μm - 2x</t>
  </si>
  <si>
    <t>1182599752</t>
  </si>
  <si>
    <t>789325310R</t>
  </si>
  <si>
    <t>Nátěr stávajících ocelových konstrukcí nást. č.1a dvousložkový polyuretanový krycí (vrchní), tloušťky do 40 μm - 2x</t>
  </si>
  <si>
    <t>-45746007</t>
  </si>
  <si>
    <t>103</t>
  </si>
  <si>
    <t>789325316R</t>
  </si>
  <si>
    <t>Nátěr litinových sloupů ručně dvousložkový polyuretanový mezivrstva tl do 80 μm</t>
  </si>
  <si>
    <t>-376601491</t>
  </si>
  <si>
    <t>(182,112+187,688+41,120)</t>
  </si>
  <si>
    <t>789325317R</t>
  </si>
  <si>
    <t>Nátěr stávajících ocelových konstrukcí nást. č.1 dvousložkový polyuretanový mezivrstva tl do 80 μm</t>
  </si>
  <si>
    <t>1003363056</t>
  </si>
  <si>
    <t>1076,93</t>
  </si>
  <si>
    <t>105</t>
  </si>
  <si>
    <t>789325320R</t>
  </si>
  <si>
    <t>Nátěr stávajících ocelových konstrukcí nást. č.1 dvousložkový polyuretanový krycí (vrchní), tloušťky do 40 μm</t>
  </si>
  <si>
    <t>217171213</t>
  </si>
  <si>
    <t>789325321R</t>
  </si>
  <si>
    <t>Nátěr litinových sloupů ručně dvousložkový polyuretanový krycí (vrchní), tloušťky do 80 μm</t>
  </si>
  <si>
    <t>-728199126</t>
  </si>
  <si>
    <t>107</t>
  </si>
  <si>
    <t>789328211R</t>
  </si>
  <si>
    <t>Nátěr litinových sloupů ručně - epoxidový základní nátěr, tloušťky do 80 μm</t>
  </si>
  <si>
    <t>1827566434</t>
  </si>
  <si>
    <t>Práce a dodávky M</t>
  </si>
  <si>
    <t>21-M</t>
  </si>
  <si>
    <t>Elektromontáže</t>
  </si>
  <si>
    <t>108</t>
  </si>
  <si>
    <t>210203403</t>
  </si>
  <si>
    <t>Montáž svítidlo výbojkové průmyslové stropní přisazené 1 zdroj s krytem</t>
  </si>
  <si>
    <t>776311594</t>
  </si>
  <si>
    <t>Montáž svítidel výbojkových se zapojením vodičů průmyslových nebo venkovních stropních přisazených 1 zdroj s krytem</t>
  </si>
  <si>
    <t>(44+25)</t>
  </si>
  <si>
    <t>109</t>
  </si>
  <si>
    <t>218203403</t>
  </si>
  <si>
    <t>Demontáž svítidla výbojkového průmyslového nebo venkovního stropního přisazeného 1 zdroj s krytem</t>
  </si>
  <si>
    <t>134344502</t>
  </si>
  <si>
    <t>Demontáž svítidel výbojkových s odpojením vodičů průmyslových nebo venkovních stropních přisazených 1 zdroj s krytem</t>
  </si>
  <si>
    <t>44+25</t>
  </si>
  <si>
    <t>22-M</t>
  </si>
  <si>
    <t>Montáže technologických zařízení pro dopravní stavby</t>
  </si>
  <si>
    <t>110</t>
  </si>
  <si>
    <t>091003000</t>
  </si>
  <si>
    <t>Ostatní náklady bez rozlišení</t>
  </si>
  <si>
    <t>kpl.</t>
  </si>
  <si>
    <t>1024</t>
  </si>
  <si>
    <t>1397247633</t>
  </si>
  <si>
    <t>"Ochrana zařízení ve správě SSZT, SEE, ČDT,  aby nedošlo k poškození"1</t>
  </si>
  <si>
    <t>111</t>
  </si>
  <si>
    <t>220731021</t>
  </si>
  <si>
    <t>Montáž kamery pevné bez krytu na konzolu nebo stativ</t>
  </si>
  <si>
    <t>-1520067725</t>
  </si>
  <si>
    <t>Montáž kamery pevné bez krytu včetně kontroly kompletnosti, připevnění objektivu, připevnění kamery na stativ, zapojení sítě, připojení konektoru, mechanického nastavení na konzolu nebo stativ</t>
  </si>
  <si>
    <t>5*1</t>
  </si>
  <si>
    <t>112</t>
  </si>
  <si>
    <t>228700181</t>
  </si>
  <si>
    <t>Demontáž koaxiálního kabelu ze stožáru TVP VCE ZE 75-12,2</t>
  </si>
  <si>
    <t>-1632601092</t>
  </si>
  <si>
    <t>Demontáž koaxiálního kabelu ze stožáru TVP</t>
  </si>
  <si>
    <t>10*1</t>
  </si>
  <si>
    <t>113</t>
  </si>
  <si>
    <t>228731021</t>
  </si>
  <si>
    <t>Demontáž kamery pevné bez krytu z konzoly nebo stativu</t>
  </si>
  <si>
    <t>82646228</t>
  </si>
  <si>
    <t>Demontáž kamery pevné bez krytu včetně odpojení ze sítě a odpojení konektoru z konzoly nebo stativu</t>
  </si>
  <si>
    <t>114</t>
  </si>
  <si>
    <t>228860301R</t>
  </si>
  <si>
    <t>Demontáž stávajících prosvětlených vitrín</t>
  </si>
  <si>
    <t>1646690294</t>
  </si>
  <si>
    <t>2*1</t>
  </si>
  <si>
    <t>HZS</t>
  </si>
  <si>
    <t>Hodinové zúčtovací sazby</t>
  </si>
  <si>
    <t>115</t>
  </si>
  <si>
    <t>HZS2132</t>
  </si>
  <si>
    <t>Hodinová zúčtovací sazba zámečník odborný</t>
  </si>
  <si>
    <t>1127739486</t>
  </si>
  <si>
    <t>Hodinové zúčtovací sazby profesí PSV provádění stavebních konstrukcí zámečník odborný</t>
  </si>
  <si>
    <t>32*2*6</t>
  </si>
  <si>
    <t>116</t>
  </si>
  <si>
    <t>HZS2232</t>
  </si>
  <si>
    <t>Hodinová zúčtovací sazba elektrikář odborný</t>
  </si>
  <si>
    <t>-898905567</t>
  </si>
  <si>
    <t>Hodinové zúčtovací sazby profesí PSV provádění stavebních instalací elektrikář odborný</t>
  </si>
  <si>
    <t>"Manipulace kabelů ve správě SSZT, ČDT, SEE"60</t>
  </si>
  <si>
    <t>"Nutno konzultovat se správcem"</t>
  </si>
  <si>
    <t>117</t>
  </si>
  <si>
    <t>HZS4131</t>
  </si>
  <si>
    <t>Hodinová zúčtovací sazba jeřábník</t>
  </si>
  <si>
    <t>-863996003</t>
  </si>
  <si>
    <t>Hodinové zúčtovací sazby ostatních profesí obsluha stavebních strojů a zařízení jeřábník</t>
  </si>
  <si>
    <t>84*10</t>
  </si>
  <si>
    <t>118</t>
  </si>
  <si>
    <t>HZS4212</t>
  </si>
  <si>
    <t>Hodinová zúčtovací sazba revizní technik specialista</t>
  </si>
  <si>
    <t>-789901346</t>
  </si>
  <si>
    <t>Hodinové zúčtovací sazby ostatních profesí revizní a kontrolní činnost revizní technik specialista</t>
  </si>
  <si>
    <t>"Hodinová zúčtovací sazba vedoucí pracovník s oprávněním B02" 50*8</t>
  </si>
  <si>
    <t>SO 04 - Úpravy nn DOÚO</t>
  </si>
  <si>
    <t>HSV - HSV</t>
  </si>
  <si>
    <t xml:space="preserve">    2 - DOÚO</t>
  </si>
  <si>
    <t xml:space="preserve">    4 - Doprava, poplatky, ostatní</t>
  </si>
  <si>
    <t>132112121R</t>
  </si>
  <si>
    <t>Hloubení zapažených rýh šířky do 800 mm v soudržných horninách třídy těžitelnosti I skupiny 1 a 2 ručně</t>
  </si>
  <si>
    <t>334724235</t>
  </si>
  <si>
    <t>Hloubení zapažených rýh šířky do 800 mm ručně s urovnáním dna do předepsaného profilu a spádu v hornině třídy těžitelnosti I skupiny 1 a 2 soudržných</t>
  </si>
  <si>
    <t>468041112R</t>
  </si>
  <si>
    <t>Řezání betonového podkladu nebo krytu při elektromontážích hl přes 10 do 15 cm</t>
  </si>
  <si>
    <t>-147339893</t>
  </si>
  <si>
    <t>Řezání spár v podkladu nebo krytu betonovém, hloubky přes 10 do 15 cm</t>
  </si>
  <si>
    <t>468081312R</t>
  </si>
  <si>
    <t>Vybourání otvorů pro elektroinstalace ve zdivu cihelném pl do 0,0225 m2 tl přes 15 do 30 cm</t>
  </si>
  <si>
    <t>2073814323</t>
  </si>
  <si>
    <t>Vybourání otvorů ve zdivu cihelném plochy do 0,0225 m2 a tloušťky přes 15 do 30 cm</t>
  </si>
  <si>
    <t>985520111R</t>
  </si>
  <si>
    <t>Stříkaný beton stěn z mokré směsi pevnosti min. 25 MPa tl do 30 mm</t>
  </si>
  <si>
    <t>-1684949415</t>
  </si>
  <si>
    <t>Stříkaný beton z mokré směsi pevnosti v tlaku min. 25 MPa stěn, jedné vrstvy tloušťky do 30 mm</t>
  </si>
  <si>
    <t>58932936R</t>
  </si>
  <si>
    <t>beton C 25/30 X0,XC1-4,XD1-2,XA1-2,XF1 kamenivo frakce 0/16</t>
  </si>
  <si>
    <t>-1815237058</t>
  </si>
  <si>
    <t>7593405280</t>
  </si>
  <si>
    <t>Montáž žlabu betonového plnostěnný 20 x 20 - T 2 N</t>
  </si>
  <si>
    <t>-2089857653</t>
  </si>
  <si>
    <t>7593500015</t>
  </si>
  <si>
    <t>Trasy kabelového vedení Kabelové žlaby Žlab kabelový TK 1 14x17x100cm (HM0592120210000)</t>
  </si>
  <si>
    <t>-848787048</t>
  </si>
  <si>
    <t>7593500035</t>
  </si>
  <si>
    <t>Trasy kabelového vedení Kabelové žlaby Poklop kabel.žlabu TK 1 4x16x50cm (HM0592120810000)</t>
  </si>
  <si>
    <t>-749876870</t>
  </si>
  <si>
    <t>7593505150</t>
  </si>
  <si>
    <t>Pokládka výstražné fólie do výkopu</t>
  </si>
  <si>
    <t>-12013396</t>
  </si>
  <si>
    <t>7593500606</t>
  </si>
  <si>
    <t>Trasy kabelového vedení Kabelové krycí desky a pásy Fólie výstražná červená š. 20cm (HM0673909992020)</t>
  </si>
  <si>
    <t>1131010992</t>
  </si>
  <si>
    <t>7593505270</t>
  </si>
  <si>
    <t>Montáž kabelového označníku Ball Marker</t>
  </si>
  <si>
    <t>-227801998</t>
  </si>
  <si>
    <t>Montáž kabelového označníku Ball Marker - upevnění kabelového označníku na plášť kabelu upevňovacími prvky</t>
  </si>
  <si>
    <t>7593501810</t>
  </si>
  <si>
    <t>Trasy kabelového vedení Lokátory a markery Ball Marker 1402-XR, červený energetika</t>
  </si>
  <si>
    <t>921884058</t>
  </si>
  <si>
    <t>7491552020</t>
  </si>
  <si>
    <t>Montáž protipožárních ucpávek a tmelů protipožární ucpávka kabelového prostupu, průměru do 110 mm, do EI 90 min.</t>
  </si>
  <si>
    <t>219370484</t>
  </si>
  <si>
    <t>Montáž protipožárních ucpávek a tmelů protipožární ucpávka kabelového prostupu, průměru do 110 mm, do EI 90 min. - protipožární ucpávky včetně příslušenství, vyhotovení a dodání atestu</t>
  </si>
  <si>
    <t>7491510120</t>
  </si>
  <si>
    <t>Protipožární a kabelové ucpávky Kabelové ucpávky Vodovzdorná</t>
  </si>
  <si>
    <t>1334264683</t>
  </si>
  <si>
    <t>7491152011</t>
  </si>
  <si>
    <t>Montáž trubek pevných elektroinstalačních tuhých z PVC uložených pevně na povrchu, volně nebo pod omítkou průměru do 40 mm</t>
  </si>
  <si>
    <t>971537193</t>
  </si>
  <si>
    <t>Montáž trubek pevných elektroinstalačních tuhých z PVC uložených pevně na povrchu, volně nebo pod omítkou průměru do 40 mm - včetně naznačení trasy, rozměření, řezání trubek, kladení, osazení, zajištění a upevnění</t>
  </si>
  <si>
    <t>7491100340</t>
  </si>
  <si>
    <t>Trubková vedení Pevné elektroinstalační trubky 8020 pr.20 1250N PVC černá</t>
  </si>
  <si>
    <t>1805843101</t>
  </si>
  <si>
    <t>174111101R</t>
  </si>
  <si>
    <t>Zásyp jam, šachet rýh nebo kolem objektů sypaninou se zhutněním ručně</t>
  </si>
  <si>
    <t>-929079491</t>
  </si>
  <si>
    <t>Zásyp sypaninou z jakékoliv horniny ručně s uložením výkopku ve vrstvách se zhutněním jam, šachet, rýh nebo kolem objektů v těchto vykopávkách</t>
  </si>
  <si>
    <t>181911101R</t>
  </si>
  <si>
    <t>Úprava pláně v hornině třídy těžitelnosti I skupiny 1 až 2 bez zhutnění ručně</t>
  </si>
  <si>
    <t>1516539493</t>
  </si>
  <si>
    <t>Úprava pláně vyrovnáním výškových rozdílů ručně v hornině třídy těžitelnosti I skupiny 1 a 2 bez zhutnění</t>
  </si>
  <si>
    <t>DOÚO</t>
  </si>
  <si>
    <t>7492555026</t>
  </si>
  <si>
    <t>Montáž kabelů vícežílových Cu 7 x 4 mm2</t>
  </si>
  <si>
    <t>-1610373854</t>
  </si>
  <si>
    <t>Montáž kabelů vícežílových Cu 7 x 4 mm2 - uložení do země, chráničky, na rošty, pod omítku apod.</t>
  </si>
  <si>
    <t>7492502120</t>
  </si>
  <si>
    <t>Kabely, vodiče, šňůry Cu - nn Kabel silový více-žílový Cu, plastová izolace CYKY 7J4 (7Cx4)</t>
  </si>
  <si>
    <t>-1658831230</t>
  </si>
  <si>
    <t>741130024R</t>
  </si>
  <si>
    <t>Ukončení vodič izolovaný do 10 mm2 na svorkovnici</t>
  </si>
  <si>
    <t>-1024373556</t>
  </si>
  <si>
    <t>Ukončení vodičů izolovaných s označením a zapojením na svorkovnici s otevřením a uzavřením krytu, průřezu žíly do 10 mm2</t>
  </si>
  <si>
    <t>7493551054</t>
  </si>
  <si>
    <t xml:space="preserve">Montáž dálkového ovládání úsekových odpojovačů svorkovnicové skříně pro DOÚO </t>
  </si>
  <si>
    <t>-443819803</t>
  </si>
  <si>
    <t>Montáž dálkového ovládání úsekových odpojovačů svorkovnicové skříně pro DOÚO venkovní pilíř</t>
  </si>
  <si>
    <t>7493500080</t>
  </si>
  <si>
    <t>Dálkové ovládání úsekových odpojovačů ( DOÚO ) Svorkovnicové skříně plastová do venkovního prostředí do 40 svorek</t>
  </si>
  <si>
    <t>-21598360</t>
  </si>
  <si>
    <t>7497400030</t>
  </si>
  <si>
    <t xml:space="preserve">Materiál sestavy Svorkovnicová skříň na stož.T,P,BP,DS </t>
  </si>
  <si>
    <t>708058984</t>
  </si>
  <si>
    <t>Osvětlení  na trakčním vedení_K sestava  Materiál sestavy Svorkovnicová skříň na stož.T,P,BP,DS nad 4m</t>
  </si>
  <si>
    <t>7499555010</t>
  </si>
  <si>
    <t>Zkoušky vodičů a kabelů ovládacích jakéhokoliv počtu žil</t>
  </si>
  <si>
    <t>-1016375504</t>
  </si>
  <si>
    <t>Zkoušky vodičů a kabelů ovládacích jakéhokoliv počtu žil - měření kabelu, vodiče včetně vyhotovení protokolu</t>
  </si>
  <si>
    <t>7499751020</t>
  </si>
  <si>
    <t>Dokončovací práce úprava zapojení stávajících kabelových skříní/rozvaděčů</t>
  </si>
  <si>
    <t>63146045</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</si>
  <si>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</si>
  <si>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Doprava, poplatky, ostatní</t>
  </si>
  <si>
    <t>1768724759</t>
  </si>
  <si>
    <t>1,000 + 19,270</t>
  </si>
  <si>
    <t>9902900100</t>
  </si>
  <si>
    <t>Naložení sypanin, drobného kusového materiálu, suti</t>
  </si>
  <si>
    <t>991917179</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</si>
  <si>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</si>
  <si>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9902900300</t>
  </si>
  <si>
    <t>Složení sypanin, drobného kusového materiálu, suti</t>
  </si>
  <si>
    <t>953711838</t>
  </si>
  <si>
    <t>Složení sypanin, drobného kusového materiálu, suti Poznámka: 1. Ceny jsou určeny pro skládání materiálu z vlastních zásob objednatele.</t>
  </si>
  <si>
    <t>960366765</t>
  </si>
  <si>
    <t xml:space="preserve">Poplatek za uložení suti nebo hmot na oficiální skládku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11,00  Kč 
Maximální přípustná jednotková cena: 110,00 Kč
</t>
  </si>
  <si>
    <t>-1769245494</t>
  </si>
  <si>
    <t xml:space="preserve">Poplatek uložení odpadu betonových prefabrikátů.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2 119,70  Kč 
Maximální přípustná jednotková cena: 110,00 Kč
</t>
  </si>
  <si>
    <t>19,270" betonové žlaby</t>
  </si>
  <si>
    <t>7492471010</t>
  </si>
  <si>
    <t>Demontáže kabelových vedení nn</t>
  </si>
  <si>
    <t>-1908712077</t>
  </si>
  <si>
    <t>Demontáže kabelových vedení nn - demontáž ze zemní kynety, roštu, rozvaděče, trubky, chráničky apod.</t>
  </si>
  <si>
    <t>7593407282</t>
  </si>
  <si>
    <t>Demontáž žlabu betonového složeného T III - K</t>
  </si>
  <si>
    <t>1979576898</t>
  </si>
  <si>
    <t>PS 01 - SSZT - Demontáž a montáž</t>
  </si>
  <si>
    <t>7593500189 R</t>
  </si>
  <si>
    <t>Víko 3660 Zámková dlažba, hloubka vany 7cm, na dlažbu 6cm (vnější rozměr víka 1208 x 1793 mm)</t>
  </si>
  <si>
    <t>156172715</t>
  </si>
  <si>
    <t>5914115 R</t>
  </si>
  <si>
    <t>Demontáž betonových desek - poklopů</t>
  </si>
  <si>
    <t>2028343496</t>
  </si>
  <si>
    <t>Demontáž betonových desek - poklopů. Poznámka: 1. V cenách jsou započteny náklady na snesení, uložení nebo naložení na dopravní prostředek a uložení na úložišti.</t>
  </si>
  <si>
    <t>5914125 R</t>
  </si>
  <si>
    <t>Montáž betonových desek - poklopů</t>
  </si>
  <si>
    <t>-793801287</t>
  </si>
  <si>
    <t>Montáž betonových desek - poklopů. Poznámka: 1. V cenách jsou započteny náklady na manipulaci a montáž desek podle vzorového listu. 2. V cenách nejsou obsaženy náklady na dodávku materiálu.</t>
  </si>
  <si>
    <t>7592007160</t>
  </si>
  <si>
    <t>Demontáž balízy úplná včetně upevňovací sady</t>
  </si>
  <si>
    <t>-1957360429</t>
  </si>
  <si>
    <t>7592005162</t>
  </si>
  <si>
    <t>Montáž balízy do kolejiště pomocí mezikolejnicového upevňovadla (Clamp, Vortok apod)</t>
  </si>
  <si>
    <t>559875590</t>
  </si>
  <si>
    <t>7592007050</t>
  </si>
  <si>
    <t>Demontáž počítacího bodu (senzoru) RSR 180</t>
  </si>
  <si>
    <t>-94730391</t>
  </si>
  <si>
    <t>7592005050</t>
  </si>
  <si>
    <t>Montáž počítacího bodu (senzoru) RSR 180</t>
  </si>
  <si>
    <t>1530269593</t>
  </si>
  <si>
    <t>Montáž počítacího bodu (senzoru) RSR 180 - uložení a připevnění na určené místo, seřízení polohy, přezkoušení</t>
  </si>
  <si>
    <t>7594307015</t>
  </si>
  <si>
    <t>Demontáž součástí počítače náprav neoprénové ochranné hadice se soupravou pro upevnění k pražci</t>
  </si>
  <si>
    <t>958433429</t>
  </si>
  <si>
    <t>7594305015</t>
  </si>
  <si>
    <t>Montáž součástí počítače náprav neoprénové ochranné hadice se soupravou pro upevnění k pražci</t>
  </si>
  <si>
    <t>-565744380</t>
  </si>
  <si>
    <t>7598095085</t>
  </si>
  <si>
    <t>Přezkoušení a regulace senzoru počítacího bodu</t>
  </si>
  <si>
    <t>1933899836</t>
  </si>
  <si>
    <t>Přezkoušení a regulace senzoru počítacího bodu - kontrola (nastavení) mechanických parametrů polohy, regulace napájení, kalibrace, kontrola funkce a započítávání, kontrola indikace</t>
  </si>
  <si>
    <t>7598095090</t>
  </si>
  <si>
    <t>Přezkoušení a regulace počítače náprav včetně vyhotovení protokolu za 1 úsek</t>
  </si>
  <si>
    <t>-381751688</t>
  </si>
  <si>
    <t>Přezkoušení a regulace počítače náprav včetně vyhotovení protokolu za 1 úsek - provedení příslušných měření, nastavení zařízení, přezkoušení funkce a vyhotovení protokolu</t>
  </si>
  <si>
    <t>7594105010</t>
  </si>
  <si>
    <t>Odpojení a zpětné připojení lan propojovacích jednoho stykového transformátoru</t>
  </si>
  <si>
    <t>-332370093</t>
  </si>
  <si>
    <t>Odpojení a zpětné připojení lan propojovacích jednoho stykového transformátoru - včetně odpojení a připevnění lanového propojení na pražce nebo montážní trámky</t>
  </si>
  <si>
    <t>7598095080</t>
  </si>
  <si>
    <t>Přezkoušení a regulace kolejových obvodů izolovaných</t>
  </si>
  <si>
    <t>1319770797</t>
  </si>
  <si>
    <t>Přezkoušení a regulace kolejových obvodů izolovaných - přeměření napětí na svorkách proudového zdroje a kolejového relé, regulování kolejových obvodů pří šuntováni předepsaným odporem, přezkoušení polarity bez šuntování</t>
  </si>
  <si>
    <t>7594107330</t>
  </si>
  <si>
    <t>Demontáž kolejnicového lanového propojení z betonových pražců</t>
  </si>
  <si>
    <t>2028405502</t>
  </si>
  <si>
    <t>7594105330</t>
  </si>
  <si>
    <t>Montáž lanového propojení kolejnicového na betonové pražce do 2,9 m</t>
  </si>
  <si>
    <t>357142573</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</si>
  <si>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</si>
  <si>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9901000100</t>
  </si>
  <si>
    <t>Doprava materiálu mechanizací o nosnosti do 3,5 t elektrosoučástek, montážního materiálu, kameniva, písku, dlažebních kostek, suti, atd. do 10 km</t>
  </si>
  <si>
    <t>717169132</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</si>
  <si>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</si>
  <si>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9901009200</t>
  </si>
  <si>
    <t>Doprava materiálu mechanizací o nosnosti do 3,5 t elektrosoučástek, montážního materiálu, kameniva, písku, dlažebních kostek, suti, atd. příplatek za každých dalších 10 km</t>
  </si>
  <si>
    <t>10566208</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</si>
  <si>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</si>
  <si>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VON - Oprava nástupišť č.1 a 1a v ŽST Bohumín</t>
  </si>
  <si>
    <t>VON - Vedlejší a ostatní náklady</t>
  </si>
  <si>
    <t>VRN - Vedlejší rozpočtové náklady</t>
  </si>
  <si>
    <t>022121001 R</t>
  </si>
  <si>
    <t>Geodetické práce Diagnostika technické infrastruktury Vytýčení trasy inženýrských sítí</t>
  </si>
  <si>
    <t>269355674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</si>
  <si>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</si>
  <si>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Poznámka k položce: V jednotkové ceně zahrnuty náklady :_x000D_
-vytyčení všech inženýrských sítí před zahájením prací + řádné zajištění (při realizaci stavby) . Zpětné protokolární předání všech inženýrských sítí jednotlivým správcům vč. uvedení dotčených ploch do bezvadného stavu. _x000D_
Platí pro všechny SO a PS.</t>
  </si>
  <si>
    <t>031101041 R</t>
  </si>
  <si>
    <t>Zařízení a vybavení staveniště vyjma dále jmenované práce včetně opatření na ochranu sousedních pozemků, informační tabule, dopravního značení na staveništi aj. při velikosti nákladů přes 20 mil. Kč</t>
  </si>
  <si>
    <t>973911698</t>
  </si>
  <si>
    <t>Poznámka k položce:_x000D_
Poznámka k položce: _x000D_
-Zřízení trvalé, dočasné deponie a mezideponie -zřízení příjezdů a přístupů na staveniště -dodržení podmínek pro provádění staveb z hlediska BOZP (vč. označení stavby) _x000D_
-dodržování podmínek pro ochranu životního prostředí při výstavbě -dodržení podmínek _x000D_
- možnosti nakládání s odpady _x000D_
-splnění zvláštních požadavků na provádění stavby, které vyžadují zvláštní bezpečnostní opatření _x000D_
-dočasné / provizorní dopravní značení, osvětlení _x000D_
- (vyřízení+zřízení+likvidace po skončení stavby)_x000D_
Součástí položky - Připojení energií, Oplocení staveniště, Opatření na ochranu pozemků sousedních se staveništěm, Příprava staveniště, Zrušení zařízení staveniště_x000D_
Platí pro všechny SO a PS.</t>
  </si>
  <si>
    <t>022101001 R</t>
  </si>
  <si>
    <t>Geodetické práce Geodetické práce před opravou</t>
  </si>
  <si>
    <t>-1633563222</t>
  </si>
  <si>
    <t>Poznámka k položce:_x000D_
Poznámka k položce: _x000D_
-vytyčení stavby nebo jejich částí oprávněným geodetem vč. vypracování příslušných protokolů - před zahájením stavby (veškeré nové a upravované stavby/konstrukce , inženýrské a liniové stavby v rámci stavby) VEŠKERÉ FORMY A PŘEDÁNÍ SE ŘÍDÍ PODMÍNKAMI ZADÁVACÍ DOKUMENTACE STAVBY_x000D_
Platí pro všechny SO a PS.</t>
  </si>
  <si>
    <t>022101011 R</t>
  </si>
  <si>
    <t>Geodetické práce Geodetické práce v průběhu opravy</t>
  </si>
  <si>
    <t>1684613250</t>
  </si>
  <si>
    <t>Poznámka k položce:_x000D_
Platí pro všechny SO a PS.</t>
  </si>
  <si>
    <t>022101021 R</t>
  </si>
  <si>
    <t>Geodetické práce Geodetické práce po ukončení opravy</t>
  </si>
  <si>
    <t>1921467101</t>
  </si>
  <si>
    <t>022111011</t>
  </si>
  <si>
    <t>Geodetické práce Měření prostorové polohy koleje zaměřením APK trať dvoukolejná</t>
  </si>
  <si>
    <t>-1734565184</t>
  </si>
  <si>
    <t>Geodetické práce Měření prostorové polohy koleje zaměřením APK trať dvoukolejná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</si>
  <si>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1,077 + 0,025 + 0,032</t>
  </si>
  <si>
    <t>029101001 R</t>
  </si>
  <si>
    <t>Ostatní náklady Náklady na informační cedule, desky, publikační náklady, aj.</t>
  </si>
  <si>
    <t>-775044879</t>
  </si>
  <si>
    <t>Poznámka k položce:_x000D_
Poznámka k položce: V jednotkové ceně zahrnuty náklady :_x000D_
-náklady na informační cedule, desky, publikační náklady, aj._x000D_
-pravidelné čištění přilehlých / souvisejících komunikací a zpevněných ploch - po celou dobu stavby  _x000D_
-uvedení všech dotčených ploch, konstrukcí a povrchů do původního, bezvadného stavu _x000D_
-ostatní, jinde neuvedené, náklady potřebné k provedení a předání díla objednateli _ dle PD a TZ_x000D_
Platí pro všechny SO a PS.</t>
  </si>
  <si>
    <t>032103001</t>
  </si>
  <si>
    <t xml:space="preserve">Územní vlivy ztížené dopravní podmínky   </t>
  </si>
  <si>
    <t>991955595</t>
  </si>
  <si>
    <t>Územní vlivy ztížené dopravní podmínky</t>
  </si>
  <si>
    <t>024101401</t>
  </si>
  <si>
    <t>Inženýrská činnost koordinační a kompletační činnost</t>
  </si>
  <si>
    <t>225612130</t>
  </si>
  <si>
    <t xml:space="preserve">    VRN1 - Průzkumné, geodetické a projektové práce</t>
  </si>
  <si>
    <t xml:space="preserve">    VRN4 - Inženýrská činnost</t>
  </si>
  <si>
    <t xml:space="preserve">    VRN6 - Územní vlivy</t>
  </si>
  <si>
    <t xml:space="preserve">    VRN7 - Provozní vlivy</t>
  </si>
  <si>
    <t>VRN1</t>
  </si>
  <si>
    <t>Průzkumné, geodetické a projektové práce</t>
  </si>
  <si>
    <t>010001000</t>
  </si>
  <si>
    <t>Sb</t>
  </si>
  <si>
    <t>-1179686941</t>
  </si>
  <si>
    <t>Poznámka k položce:_x000D_
Platí pro všechny SO 02 a SO 03.</t>
  </si>
  <si>
    <t>01325400 R</t>
  </si>
  <si>
    <t>Zpracování provozního řádu budovaných tras a trubního vedení</t>
  </si>
  <si>
    <t>-95958491</t>
  </si>
  <si>
    <t>Poznámka k položce:_x000D_
Poznámka k položce: VEŠKERÉ FORMY A PŘEDÁNÍ SE ŘÍDÍ PODMÍNKAMI ZADÁVACÍ DOKUMENTACE STAVBY_x000D_
Platí pro všechny SO 02 a SO 03.</t>
  </si>
  <si>
    <t>013254000</t>
  </si>
  <si>
    <t>Dokumentace skutečného provedení stavby</t>
  </si>
  <si>
    <t>-1080652693</t>
  </si>
  <si>
    <t>VRN4</t>
  </si>
  <si>
    <t>Inženýrská činnost</t>
  </si>
  <si>
    <t>043103000</t>
  </si>
  <si>
    <t>Zkoušky bez rozlišení</t>
  </si>
  <si>
    <t>1156047634</t>
  </si>
  <si>
    <t>Poznámka k položce:_x000D_
Poznámka k položce: Provedení všech zkoušek a revizí předepsaných projektovou a zadávací dokumentací, platnými normami, návodů k obsluze - (neuvedených v jednotlivých soupisech prací)._x000D_
Platí pro všechny SO 02 a SO 03.</t>
  </si>
  <si>
    <t>VRN6</t>
  </si>
  <si>
    <t>Územní vlivy</t>
  </si>
  <si>
    <t>065002000</t>
  </si>
  <si>
    <t>Mimostaveništní doprava materiálů</t>
  </si>
  <si>
    <t>kpl</t>
  </si>
  <si>
    <t>10853154</t>
  </si>
  <si>
    <t>"SO 03 - Oprava zastřešení nástupišť č. 1 a 1A " 1*1</t>
  </si>
  <si>
    <t>VRN7</t>
  </si>
  <si>
    <t>Provozní vlivy</t>
  </si>
  <si>
    <t>071103000</t>
  </si>
  <si>
    <t>Provoz investora</t>
  </si>
  <si>
    <t>Kpl.</t>
  </si>
  <si>
    <t>-818894903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</si>
</sst>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1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2"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7" fillId="0" borderId="0" xfId="0" applyFont="1" applyAlignment="1" applyProtection="1">
      <alignment horizontal="left" vertical="center" wrapText="1"/>
    </xf>
    <xf numFmtId="0" fontId="30"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28" fillId="0" borderId="0" xfId="0" applyNumberFormat="1" applyFont="1" applyAlignment="1" applyProtection="1">
      <alignment vertical="center"/>
    </xf>
    <xf numFmtId="4" fontId="7" fillId="0" borderId="0" xfId="0" applyNumberFormat="1" applyFont="1" applyAlignment="1" applyProtection="1">
      <alignment horizontal="right" vertical="center"/>
    </xf>
    <xf numFmtId="0" fontId="22"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2" fillId="4" borderId="8" xfId="0" applyFont="1" applyFill="1" applyBorder="1" applyAlignment="1" applyProtection="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1" fillId="0" borderId="0" xfId="0" applyFont="1" applyAlignment="1">
      <alignment horizontal="left" vertical="center"/>
    </xf>
    <xf numFmtId="0" fontId="2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359410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81</xdr:row>
      <xdr:rowOff>0</xdr:rowOff>
    </xdr:from>
    <xdr:to>
      <xdr:col>41</xdr:col>
      <xdr:colOff>177165</xdr:colOff>
      <xdr:row>84</xdr:row>
      <xdr:rowOff>299720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109</xdr:row>
      <xdr:rowOff>0</xdr:rowOff>
    </xdr:from>
    <xdr:to>
      <xdr:col>9</xdr:col>
      <xdr:colOff>1215390</xdr:colOff>
      <xdr:row>112</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105</xdr:row>
      <xdr:rowOff>0</xdr:rowOff>
    </xdr:from>
    <xdr:to>
      <xdr:col>9</xdr:col>
      <xdr:colOff>1215390</xdr:colOff>
      <xdr:row>108</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115</xdr:row>
      <xdr:rowOff>0</xdr:rowOff>
    </xdr:from>
    <xdr:to>
      <xdr:col>9</xdr:col>
      <xdr:colOff>1215390</xdr:colOff>
      <xdr:row>118</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111</xdr:row>
      <xdr:rowOff>0</xdr:rowOff>
    </xdr:from>
    <xdr:to>
      <xdr:col>9</xdr:col>
      <xdr:colOff>1215390</xdr:colOff>
      <xdr:row>114</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116</xdr:row>
      <xdr:rowOff>0</xdr:rowOff>
    </xdr:from>
    <xdr:to>
      <xdr:col>9</xdr:col>
      <xdr:colOff>1215390</xdr:colOff>
      <xdr:row>119</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123</xdr:row>
      <xdr:rowOff>0</xdr:rowOff>
    </xdr:from>
    <xdr:to>
      <xdr:col>9</xdr:col>
      <xdr:colOff>1215390</xdr:colOff>
      <xdr:row>126</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107</xdr:row>
      <xdr:rowOff>0</xdr:rowOff>
    </xdr:from>
    <xdr:to>
      <xdr:col>9</xdr:col>
      <xdr:colOff>1215390</xdr:colOff>
      <xdr:row>110</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105</xdr:row>
      <xdr:rowOff>0</xdr:rowOff>
    </xdr:from>
    <xdr:to>
      <xdr:col>9</xdr:col>
      <xdr:colOff>1215390</xdr:colOff>
      <xdr:row>108</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208280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81</xdr:row>
      <xdr:rowOff>0</xdr:rowOff>
    </xdr:from>
    <xdr:to>
      <xdr:col>9</xdr:col>
      <xdr:colOff>1215390</xdr:colOff>
      <xdr:row>84</xdr:row>
      <xdr:rowOff>208280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105</xdr:row>
      <xdr:rowOff>0</xdr:rowOff>
    </xdr:from>
    <xdr:to>
      <xdr:col>9</xdr:col>
      <xdr:colOff>1215390</xdr:colOff>
      <xdr:row>108</xdr:row>
      <xdr:rowOff>208280</xdr:rowOff>
    </xdr:to>
    <xdr:pic>
      <xdr:nvPicPr>
        <xdr:cNvPr id="4" name="Picture 3"/>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9"/>
  <sheetViews>
    <sheetView showGridLines="0" tabSelected="1" workbookViewId="0"/>
  </sheetViews>
  <sheetFormatPr defaultRowHeight="12.6"/>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6" t="s">
        <v>0</v>
      </c>
      <c r="AZ1" s="16" t="s">
        <v>1</v>
      </c>
      <c r="BA1" s="16" t="s">
        <v>2</v>
      </c>
      <c r="BB1" s="16" t="s">
        <v>3</v>
      </c>
      <c r="BT1" s="16" t="s">
        <v>4</v>
      </c>
      <c r="BU1" s="16" t="s">
        <v>4</v>
      </c>
      <c r="BV1" s="16" t="s">
        <v>5</v>
      </c>
    </row>
    <row r="2" spans="1:74" s="1" customFormat="1" ht="36.9" customHeight="1">
      <c r="AR2" s="286"/>
      <c r="AS2" s="286"/>
      <c r="AT2" s="286"/>
      <c r="AU2" s="286"/>
      <c r="AV2" s="286"/>
      <c r="AW2" s="286"/>
      <c r="AX2" s="286"/>
      <c r="AY2" s="286"/>
      <c r="AZ2" s="286"/>
      <c r="BA2" s="286"/>
      <c r="BB2" s="286"/>
      <c r="BC2" s="286"/>
      <c r="BD2" s="286"/>
      <c r="BE2" s="286"/>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2"/>
      <c r="AL5" s="22"/>
      <c r="AM5" s="22"/>
      <c r="AN5" s="22"/>
      <c r="AO5" s="22"/>
      <c r="AP5" s="22"/>
      <c r="AQ5" s="22"/>
      <c r="AR5" s="20"/>
      <c r="BE5" s="267" t="s">
        <v>15</v>
      </c>
      <c r="BS5" s="17" t="s">
        <v>6</v>
      </c>
    </row>
    <row r="6" spans="1:74" s="1" customFormat="1" ht="36.9" customHeight="1">
      <c r="B6" s="21"/>
      <c r="C6" s="22"/>
      <c r="D6" s="28" t="s">
        <v>16</v>
      </c>
      <c r="E6" s="22"/>
      <c r="F6" s="22"/>
      <c r="G6" s="22"/>
      <c r="H6" s="22"/>
      <c r="I6" s="22"/>
      <c r="J6" s="22"/>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2"/>
      <c r="AL6" s="22"/>
      <c r="AM6" s="22"/>
      <c r="AN6" s="22"/>
      <c r="AO6" s="22"/>
      <c r="AP6" s="22"/>
      <c r="AQ6" s="22"/>
      <c r="AR6" s="20"/>
      <c r="BE6" s="268"/>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68"/>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68"/>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68"/>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68"/>
      <c r="BS10" s="17" t="s">
        <v>6</v>
      </c>
    </row>
    <row r="11" spans="1:74" s="1" customFormat="1" ht="18.45"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68"/>
      <c r="BS11" s="17" t="s">
        <v>6</v>
      </c>
    </row>
    <row r="12" spans="1:74" s="1" customFormat="1"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8"/>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68"/>
      <c r="BS13" s="17" t="s">
        <v>6</v>
      </c>
    </row>
    <row r="14" spans="1:74" ht="13.2">
      <c r="B14" s="21"/>
      <c r="C14" s="22"/>
      <c r="D14" s="22"/>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9" t="s">
        <v>28</v>
      </c>
      <c r="AL14" s="22"/>
      <c r="AM14" s="22"/>
      <c r="AN14" s="31" t="s">
        <v>31</v>
      </c>
      <c r="AO14" s="22"/>
      <c r="AP14" s="22"/>
      <c r="AQ14" s="22"/>
      <c r="AR14" s="20"/>
      <c r="BE14" s="268"/>
      <c r="BS14" s="17" t="s">
        <v>6</v>
      </c>
    </row>
    <row r="15" spans="1:74" s="1" customFormat="1"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8"/>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68"/>
      <c r="BS16" s="17" t="s">
        <v>4</v>
      </c>
    </row>
    <row r="17" spans="1:71" s="1" customFormat="1" ht="18.45"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E17" s="268"/>
      <c r="BS17" s="17" t="s">
        <v>34</v>
      </c>
    </row>
    <row r="18" spans="1:71" s="1" customFormat="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8"/>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68"/>
      <c r="BS19" s="17" t="s">
        <v>6</v>
      </c>
    </row>
    <row r="20" spans="1:71" s="1" customFormat="1" ht="18.45"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E20" s="268"/>
      <c r="BS20" s="17" t="s">
        <v>34</v>
      </c>
    </row>
    <row r="21" spans="1:71" s="1" customFormat="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8"/>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8"/>
    </row>
    <row r="23" spans="1:71" s="1" customFormat="1" ht="16.5" customHeight="1">
      <c r="B23" s="21"/>
      <c r="C23" s="22"/>
      <c r="D23" s="22"/>
      <c r="E23" s="275" t="s">
        <v>1</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2"/>
      <c r="AP23" s="22"/>
      <c r="AQ23" s="22"/>
      <c r="AR23" s="20"/>
      <c r="BE23" s="268"/>
    </row>
    <row r="24" spans="1:71" s="1" customFormat="1" ht="6.9"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8"/>
    </row>
    <row r="25" spans="1:71" s="1" customFormat="1" ht="6.9"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68"/>
    </row>
    <row r="26" spans="1:71" s="2" customFormat="1" ht="25.95"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6">
        <f>ROUND(AG94,2)</f>
        <v>0</v>
      </c>
      <c r="AL26" s="277"/>
      <c r="AM26" s="277"/>
      <c r="AN26" s="277"/>
      <c r="AO26" s="277"/>
      <c r="AP26" s="36"/>
      <c r="AQ26" s="36"/>
      <c r="AR26" s="39"/>
      <c r="BE26" s="268"/>
    </row>
    <row r="27" spans="1:71" s="2" customFormat="1" ht="6.9"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68"/>
    </row>
    <row r="28" spans="1:71" s="2" customFormat="1" ht="13.2">
      <c r="A28" s="34"/>
      <c r="B28" s="35"/>
      <c r="C28" s="36"/>
      <c r="D28" s="36"/>
      <c r="E28" s="36"/>
      <c r="F28" s="36"/>
      <c r="G28" s="36"/>
      <c r="H28" s="36"/>
      <c r="I28" s="36"/>
      <c r="J28" s="36"/>
      <c r="K28" s="36"/>
      <c r="L28" s="278" t="s">
        <v>38</v>
      </c>
      <c r="M28" s="278"/>
      <c r="N28" s="278"/>
      <c r="O28" s="278"/>
      <c r="P28" s="278"/>
      <c r="Q28" s="36"/>
      <c r="R28" s="36"/>
      <c r="S28" s="36"/>
      <c r="T28" s="36"/>
      <c r="U28" s="36"/>
      <c r="V28" s="36"/>
      <c r="W28" s="278" t="s">
        <v>39</v>
      </c>
      <c r="X28" s="278"/>
      <c r="Y28" s="278"/>
      <c r="Z28" s="278"/>
      <c r="AA28" s="278"/>
      <c r="AB28" s="278"/>
      <c r="AC28" s="278"/>
      <c r="AD28" s="278"/>
      <c r="AE28" s="278"/>
      <c r="AF28" s="36"/>
      <c r="AG28" s="36"/>
      <c r="AH28" s="36"/>
      <c r="AI28" s="36"/>
      <c r="AJ28" s="36"/>
      <c r="AK28" s="278" t="s">
        <v>40</v>
      </c>
      <c r="AL28" s="278"/>
      <c r="AM28" s="278"/>
      <c r="AN28" s="278"/>
      <c r="AO28" s="278"/>
      <c r="AP28" s="36"/>
      <c r="AQ28" s="36"/>
      <c r="AR28" s="39"/>
      <c r="BE28" s="268"/>
    </row>
    <row r="29" spans="1:71" s="3" customFormat="1" ht="14.4" customHeight="1">
      <c r="B29" s="40"/>
      <c r="C29" s="41"/>
      <c r="D29" s="29" t="s">
        <v>41</v>
      </c>
      <c r="E29" s="41"/>
      <c r="F29" s="29" t="s">
        <v>42</v>
      </c>
      <c r="G29" s="41"/>
      <c r="H29" s="41"/>
      <c r="I29" s="41"/>
      <c r="J29" s="41"/>
      <c r="K29" s="41"/>
      <c r="L29" s="281">
        <v>0.21</v>
      </c>
      <c r="M29" s="280"/>
      <c r="N29" s="280"/>
      <c r="O29" s="280"/>
      <c r="P29" s="280"/>
      <c r="Q29" s="41"/>
      <c r="R29" s="41"/>
      <c r="S29" s="41"/>
      <c r="T29" s="41"/>
      <c r="U29" s="41"/>
      <c r="V29" s="41"/>
      <c r="W29" s="279">
        <f>ROUND(AZ94, 2)</f>
        <v>0</v>
      </c>
      <c r="X29" s="280"/>
      <c r="Y29" s="280"/>
      <c r="Z29" s="280"/>
      <c r="AA29" s="280"/>
      <c r="AB29" s="280"/>
      <c r="AC29" s="280"/>
      <c r="AD29" s="280"/>
      <c r="AE29" s="280"/>
      <c r="AF29" s="41"/>
      <c r="AG29" s="41"/>
      <c r="AH29" s="41"/>
      <c r="AI29" s="41"/>
      <c r="AJ29" s="41"/>
      <c r="AK29" s="279">
        <f>ROUND(AV94, 2)</f>
        <v>0</v>
      </c>
      <c r="AL29" s="280"/>
      <c r="AM29" s="280"/>
      <c r="AN29" s="280"/>
      <c r="AO29" s="280"/>
      <c r="AP29" s="41"/>
      <c r="AQ29" s="41"/>
      <c r="AR29" s="42"/>
      <c r="BE29" s="269"/>
    </row>
    <row r="30" spans="1:71" s="3" customFormat="1" ht="14.4" customHeight="1">
      <c r="B30" s="40"/>
      <c r="C30" s="41"/>
      <c r="D30" s="41"/>
      <c r="E30" s="41"/>
      <c r="F30" s="29" t="s">
        <v>43</v>
      </c>
      <c r="G30" s="41"/>
      <c r="H30" s="41"/>
      <c r="I30" s="41"/>
      <c r="J30" s="41"/>
      <c r="K30" s="41"/>
      <c r="L30" s="281">
        <v>0.12</v>
      </c>
      <c r="M30" s="280"/>
      <c r="N30" s="280"/>
      <c r="O30" s="280"/>
      <c r="P30" s="280"/>
      <c r="Q30" s="41"/>
      <c r="R30" s="41"/>
      <c r="S30" s="41"/>
      <c r="T30" s="41"/>
      <c r="U30" s="41"/>
      <c r="V30" s="41"/>
      <c r="W30" s="279">
        <f>ROUND(BA94, 2)</f>
        <v>0</v>
      </c>
      <c r="X30" s="280"/>
      <c r="Y30" s="280"/>
      <c r="Z30" s="280"/>
      <c r="AA30" s="280"/>
      <c r="AB30" s="280"/>
      <c r="AC30" s="280"/>
      <c r="AD30" s="280"/>
      <c r="AE30" s="280"/>
      <c r="AF30" s="41"/>
      <c r="AG30" s="41"/>
      <c r="AH30" s="41"/>
      <c r="AI30" s="41"/>
      <c r="AJ30" s="41"/>
      <c r="AK30" s="279">
        <f>ROUND(AW94, 2)</f>
        <v>0</v>
      </c>
      <c r="AL30" s="280"/>
      <c r="AM30" s="280"/>
      <c r="AN30" s="280"/>
      <c r="AO30" s="280"/>
      <c r="AP30" s="41"/>
      <c r="AQ30" s="41"/>
      <c r="AR30" s="42"/>
      <c r="BE30" s="269"/>
    </row>
    <row r="31" spans="1:71" s="3" customFormat="1" ht="14.4" hidden="1" customHeight="1">
      <c r="B31" s="40"/>
      <c r="C31" s="41"/>
      <c r="D31" s="41"/>
      <c r="E31" s="41"/>
      <c r="F31" s="29" t="s">
        <v>44</v>
      </c>
      <c r="G31" s="41"/>
      <c r="H31" s="41"/>
      <c r="I31" s="41"/>
      <c r="J31" s="41"/>
      <c r="K31" s="41"/>
      <c r="L31" s="281">
        <v>0.21</v>
      </c>
      <c r="M31" s="280"/>
      <c r="N31" s="280"/>
      <c r="O31" s="280"/>
      <c r="P31" s="280"/>
      <c r="Q31" s="41"/>
      <c r="R31" s="41"/>
      <c r="S31" s="41"/>
      <c r="T31" s="41"/>
      <c r="U31" s="41"/>
      <c r="V31" s="41"/>
      <c r="W31" s="279">
        <f>ROUND(BB94, 2)</f>
        <v>0</v>
      </c>
      <c r="X31" s="280"/>
      <c r="Y31" s="280"/>
      <c r="Z31" s="280"/>
      <c r="AA31" s="280"/>
      <c r="AB31" s="280"/>
      <c r="AC31" s="280"/>
      <c r="AD31" s="280"/>
      <c r="AE31" s="280"/>
      <c r="AF31" s="41"/>
      <c r="AG31" s="41"/>
      <c r="AH31" s="41"/>
      <c r="AI31" s="41"/>
      <c r="AJ31" s="41"/>
      <c r="AK31" s="279">
        <v>0</v>
      </c>
      <c r="AL31" s="280"/>
      <c r="AM31" s="280"/>
      <c r="AN31" s="280"/>
      <c r="AO31" s="280"/>
      <c r="AP31" s="41"/>
      <c r="AQ31" s="41"/>
      <c r="AR31" s="42"/>
      <c r="BE31" s="269"/>
    </row>
    <row r="32" spans="1:71" s="3" customFormat="1" ht="14.4" hidden="1" customHeight="1">
      <c r="B32" s="40"/>
      <c r="C32" s="41"/>
      <c r="D32" s="41"/>
      <c r="E32" s="41"/>
      <c r="F32" s="29" t="s">
        <v>45</v>
      </c>
      <c r="G32" s="41"/>
      <c r="H32" s="41"/>
      <c r="I32" s="41"/>
      <c r="J32" s="41"/>
      <c r="K32" s="41"/>
      <c r="L32" s="281">
        <v>0.12</v>
      </c>
      <c r="M32" s="280"/>
      <c r="N32" s="280"/>
      <c r="O32" s="280"/>
      <c r="P32" s="280"/>
      <c r="Q32" s="41"/>
      <c r="R32" s="41"/>
      <c r="S32" s="41"/>
      <c r="T32" s="41"/>
      <c r="U32" s="41"/>
      <c r="V32" s="41"/>
      <c r="W32" s="279">
        <f>ROUND(BC94, 2)</f>
        <v>0</v>
      </c>
      <c r="X32" s="280"/>
      <c r="Y32" s="280"/>
      <c r="Z32" s="280"/>
      <c r="AA32" s="280"/>
      <c r="AB32" s="280"/>
      <c r="AC32" s="280"/>
      <c r="AD32" s="280"/>
      <c r="AE32" s="280"/>
      <c r="AF32" s="41"/>
      <c r="AG32" s="41"/>
      <c r="AH32" s="41"/>
      <c r="AI32" s="41"/>
      <c r="AJ32" s="41"/>
      <c r="AK32" s="279">
        <v>0</v>
      </c>
      <c r="AL32" s="280"/>
      <c r="AM32" s="280"/>
      <c r="AN32" s="280"/>
      <c r="AO32" s="280"/>
      <c r="AP32" s="41"/>
      <c r="AQ32" s="41"/>
      <c r="AR32" s="42"/>
      <c r="BE32" s="269"/>
    </row>
    <row r="33" spans="1:57" s="3" customFormat="1" ht="14.4" hidden="1" customHeight="1">
      <c r="B33" s="40"/>
      <c r="C33" s="41"/>
      <c r="D33" s="41"/>
      <c r="E33" s="41"/>
      <c r="F33" s="29" t="s">
        <v>46</v>
      </c>
      <c r="G33" s="41"/>
      <c r="H33" s="41"/>
      <c r="I33" s="41"/>
      <c r="J33" s="41"/>
      <c r="K33" s="41"/>
      <c r="L33" s="281">
        <v>0</v>
      </c>
      <c r="M33" s="280"/>
      <c r="N33" s="280"/>
      <c r="O33" s="280"/>
      <c r="P33" s="280"/>
      <c r="Q33" s="41"/>
      <c r="R33" s="41"/>
      <c r="S33" s="41"/>
      <c r="T33" s="41"/>
      <c r="U33" s="41"/>
      <c r="V33" s="41"/>
      <c r="W33" s="279">
        <f>ROUND(BD94, 2)</f>
        <v>0</v>
      </c>
      <c r="X33" s="280"/>
      <c r="Y33" s="280"/>
      <c r="Z33" s="280"/>
      <c r="AA33" s="280"/>
      <c r="AB33" s="280"/>
      <c r="AC33" s="280"/>
      <c r="AD33" s="280"/>
      <c r="AE33" s="280"/>
      <c r="AF33" s="41"/>
      <c r="AG33" s="41"/>
      <c r="AH33" s="41"/>
      <c r="AI33" s="41"/>
      <c r="AJ33" s="41"/>
      <c r="AK33" s="279">
        <v>0</v>
      </c>
      <c r="AL33" s="280"/>
      <c r="AM33" s="280"/>
      <c r="AN33" s="280"/>
      <c r="AO33" s="280"/>
      <c r="AP33" s="41"/>
      <c r="AQ33" s="41"/>
      <c r="AR33" s="42"/>
      <c r="BE33" s="269"/>
    </row>
    <row r="34" spans="1:57" s="2" customFormat="1" ht="6.9"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68"/>
    </row>
    <row r="35" spans="1:57" s="2" customFormat="1" ht="25.95" customHeight="1">
      <c r="A35" s="34"/>
      <c r="B35" s="35"/>
      <c r="C35" s="43"/>
      <c r="D35" s="44" t="s">
        <v>47</v>
      </c>
      <c r="E35" s="45"/>
      <c r="F35" s="45"/>
      <c r="G35" s="45"/>
      <c r="H35" s="45"/>
      <c r="I35" s="45"/>
      <c r="J35" s="45"/>
      <c r="K35" s="45"/>
      <c r="L35" s="45"/>
      <c r="M35" s="45"/>
      <c r="N35" s="45"/>
      <c r="O35" s="45"/>
      <c r="P35" s="45"/>
      <c r="Q35" s="45"/>
      <c r="R35" s="45"/>
      <c r="S35" s="45"/>
      <c r="T35" s="46" t="s">
        <v>48</v>
      </c>
      <c r="U35" s="45"/>
      <c r="V35" s="45"/>
      <c r="W35" s="45"/>
      <c r="X35" s="285" t="s">
        <v>49</v>
      </c>
      <c r="Y35" s="283"/>
      <c r="Z35" s="283"/>
      <c r="AA35" s="283"/>
      <c r="AB35" s="283"/>
      <c r="AC35" s="45"/>
      <c r="AD35" s="45"/>
      <c r="AE35" s="45"/>
      <c r="AF35" s="45"/>
      <c r="AG35" s="45"/>
      <c r="AH35" s="45"/>
      <c r="AI35" s="45"/>
      <c r="AJ35" s="45"/>
      <c r="AK35" s="282">
        <f>SUM(AK26:AK33)</f>
        <v>0</v>
      </c>
      <c r="AL35" s="283"/>
      <c r="AM35" s="283"/>
      <c r="AN35" s="283"/>
      <c r="AO35" s="284"/>
      <c r="AP35" s="43"/>
      <c r="AQ35" s="43"/>
      <c r="AR35" s="39"/>
      <c r="BE35" s="34"/>
    </row>
    <row r="36" spans="1:57" s="2" customFormat="1" ht="6.9"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50</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51</v>
      </c>
      <c r="AI49" s="50"/>
      <c r="AJ49" s="50"/>
      <c r="AK49" s="50"/>
      <c r="AL49" s="50"/>
      <c r="AM49" s="50"/>
      <c r="AN49" s="50"/>
      <c r="AO49" s="50"/>
      <c r="AP49" s="48"/>
      <c r="AQ49" s="48"/>
      <c r="AR49" s="51"/>
    </row>
    <row r="50" spans="1:57" ht="10.199999999999999">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0.199999999999999">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0.199999999999999">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0.199999999999999">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0.199999999999999">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0.199999999999999">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0.199999999999999">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0.199999999999999">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0.199999999999999">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0.19999999999999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3.2">
      <c r="A60" s="34"/>
      <c r="B60" s="35"/>
      <c r="C60" s="36"/>
      <c r="D60" s="52" t="s">
        <v>52</v>
      </c>
      <c r="E60" s="38"/>
      <c r="F60" s="38"/>
      <c r="G60" s="38"/>
      <c r="H60" s="38"/>
      <c r="I60" s="38"/>
      <c r="J60" s="38"/>
      <c r="K60" s="38"/>
      <c r="L60" s="38"/>
      <c r="M60" s="38"/>
      <c r="N60" s="38"/>
      <c r="O60" s="38"/>
      <c r="P60" s="38"/>
      <c r="Q60" s="38"/>
      <c r="R60" s="38"/>
      <c r="S60" s="38"/>
      <c r="T60" s="38"/>
      <c r="U60" s="38"/>
      <c r="V60" s="52" t="s">
        <v>53</v>
      </c>
      <c r="W60" s="38"/>
      <c r="X60" s="38"/>
      <c r="Y60" s="38"/>
      <c r="Z60" s="38"/>
      <c r="AA60" s="38"/>
      <c r="AB60" s="38"/>
      <c r="AC60" s="38"/>
      <c r="AD60" s="38"/>
      <c r="AE60" s="38"/>
      <c r="AF60" s="38"/>
      <c r="AG60" s="38"/>
      <c r="AH60" s="52" t="s">
        <v>52</v>
      </c>
      <c r="AI60" s="38"/>
      <c r="AJ60" s="38"/>
      <c r="AK60" s="38"/>
      <c r="AL60" s="38"/>
      <c r="AM60" s="52" t="s">
        <v>53</v>
      </c>
      <c r="AN60" s="38"/>
      <c r="AO60" s="38"/>
      <c r="AP60" s="36"/>
      <c r="AQ60" s="36"/>
      <c r="AR60" s="39"/>
      <c r="BE60" s="34"/>
    </row>
    <row r="61" spans="1:57" ht="10.199999999999999">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0.199999999999999">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0.199999999999999">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2">
      <c r="A64" s="34"/>
      <c r="B64" s="35"/>
      <c r="C64" s="36"/>
      <c r="D64" s="49" t="s">
        <v>54</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55</v>
      </c>
      <c r="AI64" s="53"/>
      <c r="AJ64" s="53"/>
      <c r="AK64" s="53"/>
      <c r="AL64" s="53"/>
      <c r="AM64" s="53"/>
      <c r="AN64" s="53"/>
      <c r="AO64" s="53"/>
      <c r="AP64" s="36"/>
      <c r="AQ64" s="36"/>
      <c r="AR64" s="39"/>
      <c r="BE64" s="34"/>
    </row>
    <row r="65" spans="1:57" ht="10.199999999999999">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0.199999999999999">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0.199999999999999">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0.199999999999999">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0.19999999999999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0.199999999999999">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0.199999999999999">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0.199999999999999">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0.199999999999999">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0.199999999999999">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3.2">
      <c r="A75" s="34"/>
      <c r="B75" s="35"/>
      <c r="C75" s="36"/>
      <c r="D75" s="52" t="s">
        <v>52</v>
      </c>
      <c r="E75" s="38"/>
      <c r="F75" s="38"/>
      <c r="G75" s="38"/>
      <c r="H75" s="38"/>
      <c r="I75" s="38"/>
      <c r="J75" s="38"/>
      <c r="K75" s="38"/>
      <c r="L75" s="38"/>
      <c r="M75" s="38"/>
      <c r="N75" s="38"/>
      <c r="O75" s="38"/>
      <c r="P75" s="38"/>
      <c r="Q75" s="38"/>
      <c r="R75" s="38"/>
      <c r="S75" s="38"/>
      <c r="T75" s="38"/>
      <c r="U75" s="38"/>
      <c r="V75" s="52" t="s">
        <v>53</v>
      </c>
      <c r="W75" s="38"/>
      <c r="X75" s="38"/>
      <c r="Y75" s="38"/>
      <c r="Z75" s="38"/>
      <c r="AA75" s="38"/>
      <c r="AB75" s="38"/>
      <c r="AC75" s="38"/>
      <c r="AD75" s="38"/>
      <c r="AE75" s="38"/>
      <c r="AF75" s="38"/>
      <c r="AG75" s="38"/>
      <c r="AH75" s="52" t="s">
        <v>52</v>
      </c>
      <c r="AI75" s="38"/>
      <c r="AJ75" s="38"/>
      <c r="AK75" s="38"/>
      <c r="AL75" s="38"/>
      <c r="AM75" s="52" t="s">
        <v>53</v>
      </c>
      <c r="AN75" s="38"/>
      <c r="AO75" s="38"/>
      <c r="AP75" s="36"/>
      <c r="AQ75" s="36"/>
      <c r="AR75" s="39"/>
      <c r="BE75" s="34"/>
    </row>
    <row r="76" spans="1:57" s="2" customFormat="1" ht="10.199999999999999">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 customHeight="1">
      <c r="A82" s="34"/>
      <c r="B82" s="35"/>
      <c r="C82" s="23"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635240032</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 customHeight="1">
      <c r="B85" s="61"/>
      <c r="C85" s="62" t="s">
        <v>16</v>
      </c>
      <c r="D85" s="63"/>
      <c r="E85" s="63"/>
      <c r="F85" s="63"/>
      <c r="G85" s="63"/>
      <c r="H85" s="63"/>
      <c r="I85" s="63"/>
      <c r="J85" s="63"/>
      <c r="K85" s="63"/>
      <c r="L85" s="265" t="str">
        <f>K6</f>
        <v>Oprava nástupišť č.1 a 1a v ŽST Bohumín</v>
      </c>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63"/>
      <c r="AL85" s="63"/>
      <c r="AM85" s="63"/>
      <c r="AN85" s="63"/>
      <c r="AO85" s="63"/>
      <c r="AP85" s="63"/>
      <c r="AQ85" s="63"/>
      <c r="AR85" s="64"/>
    </row>
    <row r="86" spans="1:91" s="2" customFormat="1" ht="6.9"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PS Bohumín</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94" t="str">
        <f>IF(AN8= "","",AN8)</f>
        <v>15. 4. 2024</v>
      </c>
      <c r="AN87" s="294"/>
      <c r="AO87" s="36"/>
      <c r="AP87" s="36"/>
      <c r="AQ87" s="36"/>
      <c r="AR87" s="39"/>
      <c r="BE87" s="34"/>
    </row>
    <row r="88" spans="1:91" s="2" customFormat="1" ht="6.9"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c r="A89" s="34"/>
      <c r="B89" s="35"/>
      <c r="C89" s="29" t="s">
        <v>24</v>
      </c>
      <c r="D89" s="36"/>
      <c r="E89" s="36"/>
      <c r="F89" s="36"/>
      <c r="G89" s="36"/>
      <c r="H89" s="36"/>
      <c r="I89" s="36"/>
      <c r="J89" s="36"/>
      <c r="K89" s="36"/>
      <c r="L89" s="59" t="str">
        <f>IF(E11= "","",E11)</f>
        <v>Správa železnic, státní organizace, OŘ Ostrava</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95" t="str">
        <f>IF(E17="","",E17)</f>
        <v xml:space="preserve"> </v>
      </c>
      <c r="AN89" s="296"/>
      <c r="AO89" s="296"/>
      <c r="AP89" s="296"/>
      <c r="AQ89" s="36"/>
      <c r="AR89" s="39"/>
      <c r="AS89" s="298" t="s">
        <v>57</v>
      </c>
      <c r="AT89" s="299"/>
      <c r="AU89" s="67"/>
      <c r="AV89" s="67"/>
      <c r="AW89" s="67"/>
      <c r="AX89" s="67"/>
      <c r="AY89" s="67"/>
      <c r="AZ89" s="67"/>
      <c r="BA89" s="67"/>
      <c r="BB89" s="67"/>
      <c r="BC89" s="67"/>
      <c r="BD89" s="68"/>
      <c r="BE89" s="34"/>
    </row>
    <row r="90" spans="1:91" s="2" customFormat="1" ht="15.15"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95" t="str">
        <f>IF(E20="","",E20)</f>
        <v xml:space="preserve"> </v>
      </c>
      <c r="AN90" s="296"/>
      <c r="AO90" s="296"/>
      <c r="AP90" s="296"/>
      <c r="AQ90" s="36"/>
      <c r="AR90" s="39"/>
      <c r="AS90" s="300"/>
      <c r="AT90" s="301"/>
      <c r="AU90" s="69"/>
      <c r="AV90" s="69"/>
      <c r="AW90" s="69"/>
      <c r="AX90" s="69"/>
      <c r="AY90" s="69"/>
      <c r="AZ90" s="69"/>
      <c r="BA90" s="69"/>
      <c r="BB90" s="69"/>
      <c r="BC90" s="69"/>
      <c r="BD90" s="70"/>
      <c r="BE90" s="34"/>
    </row>
    <row r="91" spans="1: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302"/>
      <c r="AT91" s="303"/>
      <c r="AU91" s="71"/>
      <c r="AV91" s="71"/>
      <c r="AW91" s="71"/>
      <c r="AX91" s="71"/>
      <c r="AY91" s="71"/>
      <c r="AZ91" s="71"/>
      <c r="BA91" s="71"/>
      <c r="BB91" s="71"/>
      <c r="BC91" s="71"/>
      <c r="BD91" s="72"/>
      <c r="BE91" s="34"/>
    </row>
    <row r="92" spans="1:91" s="2" customFormat="1" ht="29.25" customHeight="1">
      <c r="A92" s="34"/>
      <c r="B92" s="35"/>
      <c r="C92" s="260" t="s">
        <v>58</v>
      </c>
      <c r="D92" s="261"/>
      <c r="E92" s="261"/>
      <c r="F92" s="261"/>
      <c r="G92" s="261"/>
      <c r="H92" s="73"/>
      <c r="I92" s="264" t="s">
        <v>59</v>
      </c>
      <c r="J92" s="261"/>
      <c r="K92" s="261"/>
      <c r="L92" s="261"/>
      <c r="M92" s="261"/>
      <c r="N92" s="261"/>
      <c r="O92" s="261"/>
      <c r="P92" s="261"/>
      <c r="Q92" s="261"/>
      <c r="R92" s="261"/>
      <c r="S92" s="261"/>
      <c r="T92" s="261"/>
      <c r="U92" s="261"/>
      <c r="V92" s="261"/>
      <c r="W92" s="261"/>
      <c r="X92" s="261"/>
      <c r="Y92" s="261"/>
      <c r="Z92" s="261"/>
      <c r="AA92" s="261"/>
      <c r="AB92" s="261"/>
      <c r="AC92" s="261"/>
      <c r="AD92" s="261"/>
      <c r="AE92" s="261"/>
      <c r="AF92" s="261"/>
      <c r="AG92" s="293" t="s">
        <v>60</v>
      </c>
      <c r="AH92" s="261"/>
      <c r="AI92" s="261"/>
      <c r="AJ92" s="261"/>
      <c r="AK92" s="261"/>
      <c r="AL92" s="261"/>
      <c r="AM92" s="261"/>
      <c r="AN92" s="264" t="s">
        <v>61</v>
      </c>
      <c r="AO92" s="261"/>
      <c r="AP92" s="297"/>
      <c r="AQ92" s="74" t="s">
        <v>62</v>
      </c>
      <c r="AR92" s="39"/>
      <c r="AS92" s="75" t="s">
        <v>63</v>
      </c>
      <c r="AT92" s="76" t="s">
        <v>64</v>
      </c>
      <c r="AU92" s="76" t="s">
        <v>65</v>
      </c>
      <c r="AV92" s="76" t="s">
        <v>66</v>
      </c>
      <c r="AW92" s="76" t="s">
        <v>67</v>
      </c>
      <c r="AX92" s="76" t="s">
        <v>68</v>
      </c>
      <c r="AY92" s="76" t="s">
        <v>69</v>
      </c>
      <c r="AZ92" s="76" t="s">
        <v>70</v>
      </c>
      <c r="BA92" s="76" t="s">
        <v>71</v>
      </c>
      <c r="BB92" s="76" t="s">
        <v>72</v>
      </c>
      <c r="BC92" s="76" t="s">
        <v>73</v>
      </c>
      <c r="BD92" s="77" t="s">
        <v>74</v>
      </c>
      <c r="BE92" s="34"/>
    </row>
    <row r="93" spans="1:91"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304">
        <f>ROUND(AG95+AG96+AG101+SUM(AG103:AG105),2)</f>
        <v>0</v>
      </c>
      <c r="AH94" s="304"/>
      <c r="AI94" s="304"/>
      <c r="AJ94" s="304"/>
      <c r="AK94" s="304"/>
      <c r="AL94" s="304"/>
      <c r="AM94" s="304"/>
      <c r="AN94" s="305">
        <f t="shared" ref="AN94:AN107" si="0">SUM(AG94,AT94)</f>
        <v>0</v>
      </c>
      <c r="AO94" s="305"/>
      <c r="AP94" s="305"/>
      <c r="AQ94" s="85" t="s">
        <v>1</v>
      </c>
      <c r="AR94" s="86"/>
      <c r="AS94" s="87">
        <f>ROUND(AS95+AS96+AS101+SUM(AS103:AS105),2)</f>
        <v>0</v>
      </c>
      <c r="AT94" s="88">
        <f t="shared" ref="AT94:AT107" si="1">ROUND(SUM(AV94:AW94),2)</f>
        <v>0</v>
      </c>
      <c r="AU94" s="89">
        <f>ROUND(AU95+AU96+AU101+SUM(AU103:AU105),5)</f>
        <v>0</v>
      </c>
      <c r="AV94" s="88">
        <f>ROUND(AZ94*L29,2)</f>
        <v>0</v>
      </c>
      <c r="AW94" s="88">
        <f>ROUND(BA94*L30,2)</f>
        <v>0</v>
      </c>
      <c r="AX94" s="88">
        <f>ROUND(BB94*L29,2)</f>
        <v>0</v>
      </c>
      <c r="AY94" s="88">
        <f>ROUND(BC94*L30,2)</f>
        <v>0</v>
      </c>
      <c r="AZ94" s="88">
        <f>ROUND(AZ95+AZ96+AZ101+SUM(AZ103:AZ105),2)</f>
        <v>0</v>
      </c>
      <c r="BA94" s="88">
        <f>ROUND(BA95+BA96+BA101+SUM(BA103:BA105),2)</f>
        <v>0</v>
      </c>
      <c r="BB94" s="88">
        <f>ROUND(BB95+BB96+BB101+SUM(BB103:BB105),2)</f>
        <v>0</v>
      </c>
      <c r="BC94" s="88">
        <f>ROUND(BC95+BC96+BC101+SUM(BC103:BC105),2)</f>
        <v>0</v>
      </c>
      <c r="BD94" s="90">
        <f>ROUND(BD95+BD96+BD101+SUM(BD103:BD105),2)</f>
        <v>0</v>
      </c>
      <c r="BS94" s="91" t="s">
        <v>76</v>
      </c>
      <c r="BT94" s="91" t="s">
        <v>77</v>
      </c>
      <c r="BU94" s="92" t="s">
        <v>78</v>
      </c>
      <c r="BV94" s="91" t="s">
        <v>79</v>
      </c>
      <c r="BW94" s="91" t="s">
        <v>5</v>
      </c>
      <c r="BX94" s="91" t="s">
        <v>80</v>
      </c>
      <c r="CL94" s="91" t="s">
        <v>1</v>
      </c>
    </row>
    <row r="95" spans="1:91" s="7" customFormat="1" ht="16.5" customHeight="1">
      <c r="A95" s="93" t="s">
        <v>81</v>
      </c>
      <c r="B95" s="94"/>
      <c r="C95" s="95"/>
      <c r="D95" s="262" t="s">
        <v>82</v>
      </c>
      <c r="E95" s="262"/>
      <c r="F95" s="262"/>
      <c r="G95" s="262"/>
      <c r="H95" s="262"/>
      <c r="I95" s="96"/>
      <c r="J95" s="262" t="s">
        <v>83</v>
      </c>
      <c r="K95" s="262"/>
      <c r="L95" s="262"/>
      <c r="M95" s="262"/>
      <c r="N95" s="262"/>
      <c r="O95" s="262"/>
      <c r="P95" s="262"/>
      <c r="Q95" s="262"/>
      <c r="R95" s="262"/>
      <c r="S95" s="262"/>
      <c r="T95" s="262"/>
      <c r="U95" s="262"/>
      <c r="V95" s="262"/>
      <c r="W95" s="262"/>
      <c r="X95" s="262"/>
      <c r="Y95" s="262"/>
      <c r="Z95" s="262"/>
      <c r="AA95" s="262"/>
      <c r="AB95" s="262"/>
      <c r="AC95" s="262"/>
      <c r="AD95" s="262"/>
      <c r="AE95" s="262"/>
      <c r="AF95" s="262"/>
      <c r="AG95" s="291">
        <f>'SO 01 - Oprava nástupiště '!J30</f>
        <v>0</v>
      </c>
      <c r="AH95" s="290"/>
      <c r="AI95" s="290"/>
      <c r="AJ95" s="290"/>
      <c r="AK95" s="290"/>
      <c r="AL95" s="290"/>
      <c r="AM95" s="290"/>
      <c r="AN95" s="291">
        <f t="shared" si="0"/>
        <v>0</v>
      </c>
      <c r="AO95" s="290"/>
      <c r="AP95" s="290"/>
      <c r="AQ95" s="97" t="s">
        <v>84</v>
      </c>
      <c r="AR95" s="98"/>
      <c r="AS95" s="99">
        <v>0</v>
      </c>
      <c r="AT95" s="100">
        <f t="shared" si="1"/>
        <v>0</v>
      </c>
      <c r="AU95" s="101">
        <f>'SO 01 - Oprava nástupiště '!P119</f>
        <v>0</v>
      </c>
      <c r="AV95" s="100">
        <f>'SO 01 - Oprava nástupiště '!J33</f>
        <v>0</v>
      </c>
      <c r="AW95" s="100">
        <f>'SO 01 - Oprava nástupiště '!J34</f>
        <v>0</v>
      </c>
      <c r="AX95" s="100">
        <f>'SO 01 - Oprava nástupiště '!J35</f>
        <v>0</v>
      </c>
      <c r="AY95" s="100">
        <f>'SO 01 - Oprava nástupiště '!J36</f>
        <v>0</v>
      </c>
      <c r="AZ95" s="100">
        <f>'SO 01 - Oprava nástupiště '!F33</f>
        <v>0</v>
      </c>
      <c r="BA95" s="100">
        <f>'SO 01 - Oprava nástupiště '!F34</f>
        <v>0</v>
      </c>
      <c r="BB95" s="100">
        <f>'SO 01 - Oprava nástupiště '!F35</f>
        <v>0</v>
      </c>
      <c r="BC95" s="100">
        <f>'SO 01 - Oprava nástupiště '!F36</f>
        <v>0</v>
      </c>
      <c r="BD95" s="102">
        <f>'SO 01 - Oprava nástupiště '!F37</f>
        <v>0</v>
      </c>
      <c r="BT95" s="103" t="s">
        <v>85</v>
      </c>
      <c r="BV95" s="103" t="s">
        <v>79</v>
      </c>
      <c r="BW95" s="103" t="s">
        <v>86</v>
      </c>
      <c r="BX95" s="103" t="s">
        <v>5</v>
      </c>
      <c r="CL95" s="103" t="s">
        <v>1</v>
      </c>
      <c r="CM95" s="103" t="s">
        <v>87</v>
      </c>
    </row>
    <row r="96" spans="1:91" s="7" customFormat="1" ht="24.75" customHeight="1">
      <c r="B96" s="94"/>
      <c r="C96" s="95"/>
      <c r="D96" s="262" t="s">
        <v>88</v>
      </c>
      <c r="E96" s="262"/>
      <c r="F96" s="262"/>
      <c r="G96" s="262"/>
      <c r="H96" s="262"/>
      <c r="I96" s="96"/>
      <c r="J96" s="262" t="s">
        <v>89</v>
      </c>
      <c r="K96" s="262"/>
      <c r="L96" s="262"/>
      <c r="M96" s="262"/>
      <c r="N96" s="262"/>
      <c r="O96" s="262"/>
      <c r="P96" s="262"/>
      <c r="Q96" s="262"/>
      <c r="R96" s="262"/>
      <c r="S96" s="262"/>
      <c r="T96" s="262"/>
      <c r="U96" s="262"/>
      <c r="V96" s="262"/>
      <c r="W96" s="262"/>
      <c r="X96" s="262"/>
      <c r="Y96" s="262"/>
      <c r="Z96" s="262"/>
      <c r="AA96" s="262"/>
      <c r="AB96" s="262"/>
      <c r="AC96" s="262"/>
      <c r="AD96" s="262"/>
      <c r="AE96" s="262"/>
      <c r="AF96" s="262"/>
      <c r="AG96" s="289">
        <f>ROUND(AG97+AG100,2)</f>
        <v>0</v>
      </c>
      <c r="AH96" s="290"/>
      <c r="AI96" s="290"/>
      <c r="AJ96" s="290"/>
      <c r="AK96" s="290"/>
      <c r="AL96" s="290"/>
      <c r="AM96" s="290"/>
      <c r="AN96" s="291">
        <f t="shared" si="0"/>
        <v>0</v>
      </c>
      <c r="AO96" s="290"/>
      <c r="AP96" s="290"/>
      <c r="AQ96" s="97" t="s">
        <v>84</v>
      </c>
      <c r="AR96" s="98"/>
      <c r="AS96" s="99">
        <f>ROUND(AS97+AS100,2)</f>
        <v>0</v>
      </c>
      <c r="AT96" s="100">
        <f t="shared" si="1"/>
        <v>0</v>
      </c>
      <c r="AU96" s="101">
        <f>ROUND(AU97+AU100,5)</f>
        <v>0</v>
      </c>
      <c r="AV96" s="100">
        <f>ROUND(AZ96*L29,2)</f>
        <v>0</v>
      </c>
      <c r="AW96" s="100">
        <f>ROUND(BA96*L30,2)</f>
        <v>0</v>
      </c>
      <c r="AX96" s="100">
        <f>ROUND(BB96*L29,2)</f>
        <v>0</v>
      </c>
      <c r="AY96" s="100">
        <f>ROUND(BC96*L30,2)</f>
        <v>0</v>
      </c>
      <c r="AZ96" s="100">
        <f>ROUND(AZ97+AZ100,2)</f>
        <v>0</v>
      </c>
      <c r="BA96" s="100">
        <f>ROUND(BA97+BA100,2)</f>
        <v>0</v>
      </c>
      <c r="BB96" s="100">
        <f>ROUND(BB97+BB100,2)</f>
        <v>0</v>
      </c>
      <c r="BC96" s="100">
        <f>ROUND(BC97+BC100,2)</f>
        <v>0</v>
      </c>
      <c r="BD96" s="102">
        <f>ROUND(BD97+BD100,2)</f>
        <v>0</v>
      </c>
      <c r="BS96" s="103" t="s">
        <v>76</v>
      </c>
      <c r="BT96" s="103" t="s">
        <v>85</v>
      </c>
      <c r="BU96" s="103" t="s">
        <v>78</v>
      </c>
      <c r="BV96" s="103" t="s">
        <v>79</v>
      </c>
      <c r="BW96" s="103" t="s">
        <v>90</v>
      </c>
      <c r="BX96" s="103" t="s">
        <v>5</v>
      </c>
      <c r="CL96" s="103" t="s">
        <v>1</v>
      </c>
      <c r="CM96" s="103" t="s">
        <v>87</v>
      </c>
    </row>
    <row r="97" spans="1:91" s="4" customFormat="1" ht="16.5" customHeight="1">
      <c r="B97" s="58"/>
      <c r="C97" s="104"/>
      <c r="D97" s="104"/>
      <c r="E97" s="263" t="s">
        <v>91</v>
      </c>
      <c r="F97" s="263"/>
      <c r="G97" s="263"/>
      <c r="H97" s="263"/>
      <c r="I97" s="263"/>
      <c r="J97" s="104"/>
      <c r="K97" s="263" t="s">
        <v>92</v>
      </c>
      <c r="L97" s="263"/>
      <c r="M97" s="263"/>
      <c r="N97" s="263"/>
      <c r="O97" s="263"/>
      <c r="P97" s="263"/>
      <c r="Q97" s="263"/>
      <c r="R97" s="263"/>
      <c r="S97" s="263"/>
      <c r="T97" s="263"/>
      <c r="U97" s="263"/>
      <c r="V97" s="263"/>
      <c r="W97" s="263"/>
      <c r="X97" s="263"/>
      <c r="Y97" s="263"/>
      <c r="Z97" s="263"/>
      <c r="AA97" s="263"/>
      <c r="AB97" s="263"/>
      <c r="AC97" s="263"/>
      <c r="AD97" s="263"/>
      <c r="AE97" s="263"/>
      <c r="AF97" s="263"/>
      <c r="AG97" s="292">
        <f>ROUND(SUM(AG98:AG99),2)</f>
        <v>0</v>
      </c>
      <c r="AH97" s="288"/>
      <c r="AI97" s="288"/>
      <c r="AJ97" s="288"/>
      <c r="AK97" s="288"/>
      <c r="AL97" s="288"/>
      <c r="AM97" s="288"/>
      <c r="AN97" s="287">
        <f t="shared" si="0"/>
        <v>0</v>
      </c>
      <c r="AO97" s="288"/>
      <c r="AP97" s="288"/>
      <c r="AQ97" s="105" t="s">
        <v>93</v>
      </c>
      <c r="AR97" s="60"/>
      <c r="AS97" s="106">
        <f>ROUND(SUM(AS98:AS99),2)</f>
        <v>0</v>
      </c>
      <c r="AT97" s="107">
        <f t="shared" si="1"/>
        <v>0</v>
      </c>
      <c r="AU97" s="108">
        <f>ROUND(SUM(AU98:AU99),5)</f>
        <v>0</v>
      </c>
      <c r="AV97" s="107">
        <f>ROUND(AZ97*L29,2)</f>
        <v>0</v>
      </c>
      <c r="AW97" s="107">
        <f>ROUND(BA97*L30,2)</f>
        <v>0</v>
      </c>
      <c r="AX97" s="107">
        <f>ROUND(BB97*L29,2)</f>
        <v>0</v>
      </c>
      <c r="AY97" s="107">
        <f>ROUND(BC97*L30,2)</f>
        <v>0</v>
      </c>
      <c r="AZ97" s="107">
        <f>ROUND(SUM(AZ98:AZ99),2)</f>
        <v>0</v>
      </c>
      <c r="BA97" s="107">
        <f>ROUND(SUM(BA98:BA99),2)</f>
        <v>0</v>
      </c>
      <c r="BB97" s="107">
        <f>ROUND(SUM(BB98:BB99),2)</f>
        <v>0</v>
      </c>
      <c r="BC97" s="107">
        <f>ROUND(SUM(BC98:BC99),2)</f>
        <v>0</v>
      </c>
      <c r="BD97" s="109">
        <f>ROUND(SUM(BD98:BD99),2)</f>
        <v>0</v>
      </c>
      <c r="BS97" s="110" t="s">
        <v>76</v>
      </c>
      <c r="BT97" s="110" t="s">
        <v>87</v>
      </c>
      <c r="BV97" s="110" t="s">
        <v>79</v>
      </c>
      <c r="BW97" s="110" t="s">
        <v>94</v>
      </c>
      <c r="BX97" s="110" t="s">
        <v>90</v>
      </c>
      <c r="CL97" s="110" t="s">
        <v>1</v>
      </c>
    </row>
    <row r="98" spans="1:91" s="4" customFormat="1" ht="16.5" customHeight="1">
      <c r="A98" s="93" t="s">
        <v>81</v>
      </c>
      <c r="B98" s="58"/>
      <c r="C98" s="104"/>
      <c r="D98" s="104"/>
      <c r="E98" s="104"/>
      <c r="F98" s="263" t="s">
        <v>91</v>
      </c>
      <c r="G98" s="263"/>
      <c r="H98" s="263"/>
      <c r="I98" s="263"/>
      <c r="J98" s="263"/>
      <c r="K98" s="104"/>
      <c r="L98" s="263" t="s">
        <v>92</v>
      </c>
      <c r="M98" s="263"/>
      <c r="N98" s="263"/>
      <c r="O98" s="263"/>
      <c r="P98" s="263"/>
      <c r="Q98" s="263"/>
      <c r="R98" s="263"/>
      <c r="S98" s="263"/>
      <c r="T98" s="263"/>
      <c r="U98" s="263"/>
      <c r="V98" s="263"/>
      <c r="W98" s="263"/>
      <c r="X98" s="263"/>
      <c r="Y98" s="263"/>
      <c r="Z98" s="263"/>
      <c r="AA98" s="263"/>
      <c r="AB98" s="263"/>
      <c r="AC98" s="263"/>
      <c r="AD98" s="263"/>
      <c r="AE98" s="263"/>
      <c r="AF98" s="263"/>
      <c r="AG98" s="287">
        <f>'SO 02.1 - Sanace zdiva'!J32</f>
        <v>0</v>
      </c>
      <c r="AH98" s="288"/>
      <c r="AI98" s="288"/>
      <c r="AJ98" s="288"/>
      <c r="AK98" s="288"/>
      <c r="AL98" s="288"/>
      <c r="AM98" s="288"/>
      <c r="AN98" s="287">
        <f t="shared" si="0"/>
        <v>0</v>
      </c>
      <c r="AO98" s="288"/>
      <c r="AP98" s="288"/>
      <c r="AQ98" s="105" t="s">
        <v>93</v>
      </c>
      <c r="AR98" s="60"/>
      <c r="AS98" s="106">
        <v>0</v>
      </c>
      <c r="AT98" s="107">
        <f t="shared" si="1"/>
        <v>0</v>
      </c>
      <c r="AU98" s="108">
        <f>'SO 02.1 - Sanace zdiva'!P131</f>
        <v>0</v>
      </c>
      <c r="AV98" s="107">
        <f>'SO 02.1 - Sanace zdiva'!J35</f>
        <v>0</v>
      </c>
      <c r="AW98" s="107">
        <f>'SO 02.1 - Sanace zdiva'!J36</f>
        <v>0</v>
      </c>
      <c r="AX98" s="107">
        <f>'SO 02.1 - Sanace zdiva'!J37</f>
        <v>0</v>
      </c>
      <c r="AY98" s="107">
        <f>'SO 02.1 - Sanace zdiva'!J38</f>
        <v>0</v>
      </c>
      <c r="AZ98" s="107">
        <f>'SO 02.1 - Sanace zdiva'!F35</f>
        <v>0</v>
      </c>
      <c r="BA98" s="107">
        <f>'SO 02.1 - Sanace zdiva'!F36</f>
        <v>0</v>
      </c>
      <c r="BB98" s="107">
        <f>'SO 02.1 - Sanace zdiva'!F37</f>
        <v>0</v>
      </c>
      <c r="BC98" s="107">
        <f>'SO 02.1 - Sanace zdiva'!F38</f>
        <v>0</v>
      </c>
      <c r="BD98" s="109">
        <f>'SO 02.1 - Sanace zdiva'!F39</f>
        <v>0</v>
      </c>
      <c r="BT98" s="110" t="s">
        <v>95</v>
      </c>
      <c r="BU98" s="110" t="s">
        <v>96</v>
      </c>
      <c r="BV98" s="110" t="s">
        <v>79</v>
      </c>
      <c r="BW98" s="110" t="s">
        <v>94</v>
      </c>
      <c r="BX98" s="110" t="s">
        <v>90</v>
      </c>
      <c r="CL98" s="110" t="s">
        <v>1</v>
      </c>
    </row>
    <row r="99" spans="1:91" s="4" customFormat="1" ht="23.25" customHeight="1">
      <c r="A99" s="93" t="s">
        <v>81</v>
      </c>
      <c r="B99" s="58"/>
      <c r="C99" s="104"/>
      <c r="D99" s="104"/>
      <c r="E99" s="104"/>
      <c r="F99" s="263" t="s">
        <v>97</v>
      </c>
      <c r="G99" s="263"/>
      <c r="H99" s="263"/>
      <c r="I99" s="263"/>
      <c r="J99" s="263"/>
      <c r="K99" s="104"/>
      <c r="L99" s="263" t="s">
        <v>98</v>
      </c>
      <c r="M99" s="263"/>
      <c r="N99" s="263"/>
      <c r="O99" s="263"/>
      <c r="P99" s="263"/>
      <c r="Q99" s="263"/>
      <c r="R99" s="263"/>
      <c r="S99" s="263"/>
      <c r="T99" s="263"/>
      <c r="U99" s="263"/>
      <c r="V99" s="263"/>
      <c r="W99" s="263"/>
      <c r="X99" s="263"/>
      <c r="Y99" s="263"/>
      <c r="Z99" s="263"/>
      <c r="AA99" s="263"/>
      <c r="AB99" s="263"/>
      <c r="AC99" s="263"/>
      <c r="AD99" s="263"/>
      <c r="AE99" s="263"/>
      <c r="AF99" s="263"/>
      <c r="AG99" s="287">
        <f>'SO 02.1a - Sanace patek s...'!J34</f>
        <v>0</v>
      </c>
      <c r="AH99" s="288"/>
      <c r="AI99" s="288"/>
      <c r="AJ99" s="288"/>
      <c r="AK99" s="288"/>
      <c r="AL99" s="288"/>
      <c r="AM99" s="288"/>
      <c r="AN99" s="287">
        <f t="shared" si="0"/>
        <v>0</v>
      </c>
      <c r="AO99" s="288"/>
      <c r="AP99" s="288"/>
      <c r="AQ99" s="105" t="s">
        <v>93</v>
      </c>
      <c r="AR99" s="60"/>
      <c r="AS99" s="106">
        <v>0</v>
      </c>
      <c r="AT99" s="107">
        <f t="shared" si="1"/>
        <v>0</v>
      </c>
      <c r="AU99" s="108">
        <f>'SO 02.1a - Sanace patek s...'!P129</f>
        <v>0</v>
      </c>
      <c r="AV99" s="107">
        <f>'SO 02.1a - Sanace patek s...'!J37</f>
        <v>0</v>
      </c>
      <c r="AW99" s="107">
        <f>'SO 02.1a - Sanace patek s...'!J38</f>
        <v>0</v>
      </c>
      <c r="AX99" s="107">
        <f>'SO 02.1a - Sanace patek s...'!J39</f>
        <v>0</v>
      </c>
      <c r="AY99" s="107">
        <f>'SO 02.1a - Sanace patek s...'!J40</f>
        <v>0</v>
      </c>
      <c r="AZ99" s="107">
        <f>'SO 02.1a - Sanace patek s...'!F37</f>
        <v>0</v>
      </c>
      <c r="BA99" s="107">
        <f>'SO 02.1a - Sanace patek s...'!F38</f>
        <v>0</v>
      </c>
      <c r="BB99" s="107">
        <f>'SO 02.1a - Sanace patek s...'!F39</f>
        <v>0</v>
      </c>
      <c r="BC99" s="107">
        <f>'SO 02.1a - Sanace patek s...'!F40</f>
        <v>0</v>
      </c>
      <c r="BD99" s="109">
        <f>'SO 02.1a - Sanace patek s...'!F41</f>
        <v>0</v>
      </c>
      <c r="BT99" s="110" t="s">
        <v>95</v>
      </c>
      <c r="BV99" s="110" t="s">
        <v>79</v>
      </c>
      <c r="BW99" s="110" t="s">
        <v>99</v>
      </c>
      <c r="BX99" s="110" t="s">
        <v>94</v>
      </c>
      <c r="CL99" s="110" t="s">
        <v>1</v>
      </c>
    </row>
    <row r="100" spans="1:91" s="4" customFormat="1" ht="16.5" customHeight="1">
      <c r="A100" s="93" t="s">
        <v>81</v>
      </c>
      <c r="B100" s="58"/>
      <c r="C100" s="104"/>
      <c r="D100" s="104"/>
      <c r="E100" s="263" t="s">
        <v>100</v>
      </c>
      <c r="F100" s="263"/>
      <c r="G100" s="263"/>
      <c r="H100" s="263"/>
      <c r="I100" s="263"/>
      <c r="J100" s="104"/>
      <c r="K100" s="263" t="s">
        <v>101</v>
      </c>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87">
        <f>'SO 02.2 - Oprava dešťové ...'!J32</f>
        <v>0</v>
      </c>
      <c r="AH100" s="288"/>
      <c r="AI100" s="288"/>
      <c r="AJ100" s="288"/>
      <c r="AK100" s="288"/>
      <c r="AL100" s="288"/>
      <c r="AM100" s="288"/>
      <c r="AN100" s="287">
        <f t="shared" si="0"/>
        <v>0</v>
      </c>
      <c r="AO100" s="288"/>
      <c r="AP100" s="288"/>
      <c r="AQ100" s="105" t="s">
        <v>93</v>
      </c>
      <c r="AR100" s="60"/>
      <c r="AS100" s="106">
        <v>0</v>
      </c>
      <c r="AT100" s="107">
        <f t="shared" si="1"/>
        <v>0</v>
      </c>
      <c r="AU100" s="108">
        <f>'SO 02.2 - Oprava dešťové ...'!P132</f>
        <v>0</v>
      </c>
      <c r="AV100" s="107">
        <f>'SO 02.2 - Oprava dešťové ...'!J35</f>
        <v>0</v>
      </c>
      <c r="AW100" s="107">
        <f>'SO 02.2 - Oprava dešťové ...'!J36</f>
        <v>0</v>
      </c>
      <c r="AX100" s="107">
        <f>'SO 02.2 - Oprava dešťové ...'!J37</f>
        <v>0</v>
      </c>
      <c r="AY100" s="107">
        <f>'SO 02.2 - Oprava dešťové ...'!J38</f>
        <v>0</v>
      </c>
      <c r="AZ100" s="107">
        <f>'SO 02.2 - Oprava dešťové ...'!F35</f>
        <v>0</v>
      </c>
      <c r="BA100" s="107">
        <f>'SO 02.2 - Oprava dešťové ...'!F36</f>
        <v>0</v>
      </c>
      <c r="BB100" s="107">
        <f>'SO 02.2 - Oprava dešťové ...'!F37</f>
        <v>0</v>
      </c>
      <c r="BC100" s="107">
        <f>'SO 02.2 - Oprava dešťové ...'!F38</f>
        <v>0</v>
      </c>
      <c r="BD100" s="109">
        <f>'SO 02.2 - Oprava dešťové ...'!F39</f>
        <v>0</v>
      </c>
      <c r="BT100" s="110" t="s">
        <v>87</v>
      </c>
      <c r="BV100" s="110" t="s">
        <v>79</v>
      </c>
      <c r="BW100" s="110" t="s">
        <v>102</v>
      </c>
      <c r="BX100" s="110" t="s">
        <v>90</v>
      </c>
      <c r="CL100" s="110" t="s">
        <v>1</v>
      </c>
    </row>
    <row r="101" spans="1:91" s="7" customFormat="1" ht="16.5" customHeight="1">
      <c r="B101" s="94"/>
      <c r="C101" s="95"/>
      <c r="D101" s="262" t="s">
        <v>103</v>
      </c>
      <c r="E101" s="262"/>
      <c r="F101" s="262"/>
      <c r="G101" s="262"/>
      <c r="H101" s="262"/>
      <c r="I101" s="96"/>
      <c r="J101" s="262" t="s">
        <v>104</v>
      </c>
      <c r="K101" s="262"/>
      <c r="L101" s="262"/>
      <c r="M101" s="262"/>
      <c r="N101" s="262"/>
      <c r="O101" s="262"/>
      <c r="P101" s="262"/>
      <c r="Q101" s="262"/>
      <c r="R101" s="262"/>
      <c r="S101" s="262"/>
      <c r="T101" s="262"/>
      <c r="U101" s="262"/>
      <c r="V101" s="262"/>
      <c r="W101" s="262"/>
      <c r="X101" s="262"/>
      <c r="Y101" s="262"/>
      <c r="Z101" s="262"/>
      <c r="AA101" s="262"/>
      <c r="AB101" s="262"/>
      <c r="AC101" s="262"/>
      <c r="AD101" s="262"/>
      <c r="AE101" s="262"/>
      <c r="AF101" s="262"/>
      <c r="AG101" s="289">
        <f>ROUND(AG102,2)</f>
        <v>0</v>
      </c>
      <c r="AH101" s="290"/>
      <c r="AI101" s="290"/>
      <c r="AJ101" s="290"/>
      <c r="AK101" s="290"/>
      <c r="AL101" s="290"/>
      <c r="AM101" s="290"/>
      <c r="AN101" s="291">
        <f t="shared" si="0"/>
        <v>0</v>
      </c>
      <c r="AO101" s="290"/>
      <c r="AP101" s="290"/>
      <c r="AQ101" s="97" t="s">
        <v>84</v>
      </c>
      <c r="AR101" s="98"/>
      <c r="AS101" s="99">
        <f>ROUND(AS102,2)</f>
        <v>0</v>
      </c>
      <c r="AT101" s="100">
        <f t="shared" si="1"/>
        <v>0</v>
      </c>
      <c r="AU101" s="101">
        <f>ROUND(AU102,5)</f>
        <v>0</v>
      </c>
      <c r="AV101" s="100">
        <f>ROUND(AZ101*L29,2)</f>
        <v>0</v>
      </c>
      <c r="AW101" s="100">
        <f>ROUND(BA101*L30,2)</f>
        <v>0</v>
      </c>
      <c r="AX101" s="100">
        <f>ROUND(BB101*L29,2)</f>
        <v>0</v>
      </c>
      <c r="AY101" s="100">
        <f>ROUND(BC101*L30,2)</f>
        <v>0</v>
      </c>
      <c r="AZ101" s="100">
        <f>ROUND(AZ102,2)</f>
        <v>0</v>
      </c>
      <c r="BA101" s="100">
        <f>ROUND(BA102,2)</f>
        <v>0</v>
      </c>
      <c r="BB101" s="100">
        <f>ROUND(BB102,2)</f>
        <v>0</v>
      </c>
      <c r="BC101" s="100">
        <f>ROUND(BC102,2)</f>
        <v>0</v>
      </c>
      <c r="BD101" s="102">
        <f>ROUND(BD102,2)</f>
        <v>0</v>
      </c>
      <c r="BS101" s="103" t="s">
        <v>76</v>
      </c>
      <c r="BT101" s="103" t="s">
        <v>85</v>
      </c>
      <c r="BU101" s="103" t="s">
        <v>78</v>
      </c>
      <c r="BV101" s="103" t="s">
        <v>79</v>
      </c>
      <c r="BW101" s="103" t="s">
        <v>105</v>
      </c>
      <c r="BX101" s="103" t="s">
        <v>5</v>
      </c>
      <c r="CL101" s="103" t="s">
        <v>1</v>
      </c>
      <c r="CM101" s="103" t="s">
        <v>87</v>
      </c>
    </row>
    <row r="102" spans="1:91" s="4" customFormat="1" ht="16.5" customHeight="1">
      <c r="A102" s="93" t="s">
        <v>81</v>
      </c>
      <c r="B102" s="58"/>
      <c r="C102" s="104"/>
      <c r="D102" s="104"/>
      <c r="E102" s="263" t="s">
        <v>103</v>
      </c>
      <c r="F102" s="263"/>
      <c r="G102" s="263"/>
      <c r="H102" s="263"/>
      <c r="I102" s="263"/>
      <c r="J102" s="104"/>
      <c r="K102" s="263" t="s">
        <v>104</v>
      </c>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87">
        <f>'SO 03 - Oprava zastřešení...'!J32</f>
        <v>0</v>
      </c>
      <c r="AH102" s="288"/>
      <c r="AI102" s="288"/>
      <c r="AJ102" s="288"/>
      <c r="AK102" s="288"/>
      <c r="AL102" s="288"/>
      <c r="AM102" s="288"/>
      <c r="AN102" s="287">
        <f t="shared" si="0"/>
        <v>0</v>
      </c>
      <c r="AO102" s="288"/>
      <c r="AP102" s="288"/>
      <c r="AQ102" s="105" t="s">
        <v>93</v>
      </c>
      <c r="AR102" s="60"/>
      <c r="AS102" s="106">
        <v>0</v>
      </c>
      <c r="AT102" s="107">
        <f t="shared" si="1"/>
        <v>0</v>
      </c>
      <c r="AU102" s="108">
        <f>'SO 03 - Oprava zastřešení...'!P139</f>
        <v>0</v>
      </c>
      <c r="AV102" s="107">
        <f>'SO 03 - Oprava zastřešení...'!J35</f>
        <v>0</v>
      </c>
      <c r="AW102" s="107">
        <f>'SO 03 - Oprava zastřešení...'!J36</f>
        <v>0</v>
      </c>
      <c r="AX102" s="107">
        <f>'SO 03 - Oprava zastřešení...'!J37</f>
        <v>0</v>
      </c>
      <c r="AY102" s="107">
        <f>'SO 03 - Oprava zastřešení...'!J38</f>
        <v>0</v>
      </c>
      <c r="AZ102" s="107">
        <f>'SO 03 - Oprava zastřešení...'!F35</f>
        <v>0</v>
      </c>
      <c r="BA102" s="107">
        <f>'SO 03 - Oprava zastřešení...'!F36</f>
        <v>0</v>
      </c>
      <c r="BB102" s="107">
        <f>'SO 03 - Oprava zastřešení...'!F37</f>
        <v>0</v>
      </c>
      <c r="BC102" s="107">
        <f>'SO 03 - Oprava zastřešení...'!F38</f>
        <v>0</v>
      </c>
      <c r="BD102" s="109">
        <f>'SO 03 - Oprava zastřešení...'!F39</f>
        <v>0</v>
      </c>
      <c r="BT102" s="110" t="s">
        <v>87</v>
      </c>
      <c r="BV102" s="110" t="s">
        <v>79</v>
      </c>
      <c r="BW102" s="110" t="s">
        <v>106</v>
      </c>
      <c r="BX102" s="110" t="s">
        <v>105</v>
      </c>
      <c r="CL102" s="110" t="s">
        <v>1</v>
      </c>
    </row>
    <row r="103" spans="1:91" s="7" customFormat="1" ht="16.5" customHeight="1">
      <c r="A103" s="93" t="s">
        <v>81</v>
      </c>
      <c r="B103" s="94"/>
      <c r="C103" s="95"/>
      <c r="D103" s="262" t="s">
        <v>107</v>
      </c>
      <c r="E103" s="262"/>
      <c r="F103" s="262"/>
      <c r="G103" s="262"/>
      <c r="H103" s="262"/>
      <c r="I103" s="96"/>
      <c r="J103" s="262" t="s">
        <v>108</v>
      </c>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91">
        <f>'SO 04 - Úpravy nn DOÚO'!J30</f>
        <v>0</v>
      </c>
      <c r="AH103" s="290"/>
      <c r="AI103" s="290"/>
      <c r="AJ103" s="290"/>
      <c r="AK103" s="290"/>
      <c r="AL103" s="290"/>
      <c r="AM103" s="290"/>
      <c r="AN103" s="291">
        <f t="shared" si="0"/>
        <v>0</v>
      </c>
      <c r="AO103" s="290"/>
      <c r="AP103" s="290"/>
      <c r="AQ103" s="97" t="s">
        <v>84</v>
      </c>
      <c r="AR103" s="98"/>
      <c r="AS103" s="99">
        <v>0</v>
      </c>
      <c r="AT103" s="100">
        <f t="shared" si="1"/>
        <v>0</v>
      </c>
      <c r="AU103" s="101">
        <f>'SO 04 - Úpravy nn DOÚO'!P121</f>
        <v>0</v>
      </c>
      <c r="AV103" s="100">
        <f>'SO 04 - Úpravy nn DOÚO'!J33</f>
        <v>0</v>
      </c>
      <c r="AW103" s="100">
        <f>'SO 04 - Úpravy nn DOÚO'!J34</f>
        <v>0</v>
      </c>
      <c r="AX103" s="100">
        <f>'SO 04 - Úpravy nn DOÚO'!J35</f>
        <v>0</v>
      </c>
      <c r="AY103" s="100">
        <f>'SO 04 - Úpravy nn DOÚO'!J36</f>
        <v>0</v>
      </c>
      <c r="AZ103" s="100">
        <f>'SO 04 - Úpravy nn DOÚO'!F33</f>
        <v>0</v>
      </c>
      <c r="BA103" s="100">
        <f>'SO 04 - Úpravy nn DOÚO'!F34</f>
        <v>0</v>
      </c>
      <c r="BB103" s="100">
        <f>'SO 04 - Úpravy nn DOÚO'!F35</f>
        <v>0</v>
      </c>
      <c r="BC103" s="100">
        <f>'SO 04 - Úpravy nn DOÚO'!F36</f>
        <v>0</v>
      </c>
      <c r="BD103" s="102">
        <f>'SO 04 - Úpravy nn DOÚO'!F37</f>
        <v>0</v>
      </c>
      <c r="BT103" s="103" t="s">
        <v>85</v>
      </c>
      <c r="BV103" s="103" t="s">
        <v>79</v>
      </c>
      <c r="BW103" s="103" t="s">
        <v>109</v>
      </c>
      <c r="BX103" s="103" t="s">
        <v>5</v>
      </c>
      <c r="CL103" s="103" t="s">
        <v>1</v>
      </c>
      <c r="CM103" s="103" t="s">
        <v>87</v>
      </c>
    </row>
    <row r="104" spans="1:91" s="7" customFormat="1" ht="16.5" customHeight="1">
      <c r="A104" s="93" t="s">
        <v>81</v>
      </c>
      <c r="B104" s="94"/>
      <c r="C104" s="95"/>
      <c r="D104" s="262" t="s">
        <v>110</v>
      </c>
      <c r="E104" s="262"/>
      <c r="F104" s="262"/>
      <c r="G104" s="262"/>
      <c r="H104" s="262"/>
      <c r="I104" s="96"/>
      <c r="J104" s="262" t="s">
        <v>111</v>
      </c>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91">
        <f>'PS 01 - SSZT - Demontáž a...'!J30</f>
        <v>0</v>
      </c>
      <c r="AH104" s="290"/>
      <c r="AI104" s="290"/>
      <c r="AJ104" s="290"/>
      <c r="AK104" s="290"/>
      <c r="AL104" s="290"/>
      <c r="AM104" s="290"/>
      <c r="AN104" s="291">
        <f t="shared" si="0"/>
        <v>0</v>
      </c>
      <c r="AO104" s="290"/>
      <c r="AP104" s="290"/>
      <c r="AQ104" s="97" t="s">
        <v>84</v>
      </c>
      <c r="AR104" s="98"/>
      <c r="AS104" s="99">
        <v>0</v>
      </c>
      <c r="AT104" s="100">
        <f t="shared" si="1"/>
        <v>0</v>
      </c>
      <c r="AU104" s="101">
        <f>'PS 01 - SSZT - Demontáž a...'!P119</f>
        <v>0</v>
      </c>
      <c r="AV104" s="100">
        <f>'PS 01 - SSZT - Demontáž a...'!J33</f>
        <v>0</v>
      </c>
      <c r="AW104" s="100">
        <f>'PS 01 - SSZT - Demontáž a...'!J34</f>
        <v>0</v>
      </c>
      <c r="AX104" s="100">
        <f>'PS 01 - SSZT - Demontáž a...'!J35</f>
        <v>0</v>
      </c>
      <c r="AY104" s="100">
        <f>'PS 01 - SSZT - Demontáž a...'!J36</f>
        <v>0</v>
      </c>
      <c r="AZ104" s="100">
        <f>'PS 01 - SSZT - Demontáž a...'!F33</f>
        <v>0</v>
      </c>
      <c r="BA104" s="100">
        <f>'PS 01 - SSZT - Demontáž a...'!F34</f>
        <v>0</v>
      </c>
      <c r="BB104" s="100">
        <f>'PS 01 - SSZT - Demontáž a...'!F35</f>
        <v>0</v>
      </c>
      <c r="BC104" s="100">
        <f>'PS 01 - SSZT - Demontáž a...'!F36</f>
        <v>0</v>
      </c>
      <c r="BD104" s="102">
        <f>'PS 01 - SSZT - Demontáž a...'!F37</f>
        <v>0</v>
      </c>
      <c r="BT104" s="103" t="s">
        <v>85</v>
      </c>
      <c r="BV104" s="103" t="s">
        <v>79</v>
      </c>
      <c r="BW104" s="103" t="s">
        <v>112</v>
      </c>
      <c r="BX104" s="103" t="s">
        <v>5</v>
      </c>
      <c r="CL104" s="103" t="s">
        <v>1</v>
      </c>
      <c r="CM104" s="103" t="s">
        <v>87</v>
      </c>
    </row>
    <row r="105" spans="1:91" s="7" customFormat="1" ht="24.75" customHeight="1">
      <c r="B105" s="94"/>
      <c r="C105" s="95"/>
      <c r="D105" s="262" t="s">
        <v>113</v>
      </c>
      <c r="E105" s="262"/>
      <c r="F105" s="262"/>
      <c r="G105" s="262"/>
      <c r="H105" s="262"/>
      <c r="I105" s="96"/>
      <c r="J105" s="262" t="s">
        <v>17</v>
      </c>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89">
        <f>ROUND(SUM(AG106:AG107),2)</f>
        <v>0</v>
      </c>
      <c r="AH105" s="290"/>
      <c r="AI105" s="290"/>
      <c r="AJ105" s="290"/>
      <c r="AK105" s="290"/>
      <c r="AL105" s="290"/>
      <c r="AM105" s="290"/>
      <c r="AN105" s="291">
        <f t="shared" si="0"/>
        <v>0</v>
      </c>
      <c r="AO105" s="290"/>
      <c r="AP105" s="290"/>
      <c r="AQ105" s="97" t="s">
        <v>84</v>
      </c>
      <c r="AR105" s="98"/>
      <c r="AS105" s="99">
        <f>ROUND(SUM(AS106:AS107),2)</f>
        <v>0</v>
      </c>
      <c r="AT105" s="100">
        <f t="shared" si="1"/>
        <v>0</v>
      </c>
      <c r="AU105" s="101">
        <f>ROUND(SUM(AU106:AU107),5)</f>
        <v>0</v>
      </c>
      <c r="AV105" s="100">
        <f>ROUND(AZ105*L29,2)</f>
        <v>0</v>
      </c>
      <c r="AW105" s="100">
        <f>ROUND(BA105*L30,2)</f>
        <v>0</v>
      </c>
      <c r="AX105" s="100">
        <f>ROUND(BB105*L29,2)</f>
        <v>0</v>
      </c>
      <c r="AY105" s="100">
        <f>ROUND(BC105*L30,2)</f>
        <v>0</v>
      </c>
      <c r="AZ105" s="100">
        <f>ROUND(SUM(AZ106:AZ107),2)</f>
        <v>0</v>
      </c>
      <c r="BA105" s="100">
        <f>ROUND(SUM(BA106:BA107),2)</f>
        <v>0</v>
      </c>
      <c r="BB105" s="100">
        <f>ROUND(SUM(BB106:BB107),2)</f>
        <v>0</v>
      </c>
      <c r="BC105" s="100">
        <f>ROUND(SUM(BC106:BC107),2)</f>
        <v>0</v>
      </c>
      <c r="BD105" s="102">
        <f>ROUND(SUM(BD106:BD107),2)</f>
        <v>0</v>
      </c>
      <c r="BS105" s="103" t="s">
        <v>76</v>
      </c>
      <c r="BT105" s="103" t="s">
        <v>85</v>
      </c>
      <c r="BU105" s="103" t="s">
        <v>78</v>
      </c>
      <c r="BV105" s="103" t="s">
        <v>79</v>
      </c>
      <c r="BW105" s="103" t="s">
        <v>114</v>
      </c>
      <c r="BX105" s="103" t="s">
        <v>5</v>
      </c>
      <c r="CL105" s="103" t="s">
        <v>1</v>
      </c>
      <c r="CM105" s="103" t="s">
        <v>87</v>
      </c>
    </row>
    <row r="106" spans="1:91" s="4" customFormat="1" ht="16.5" customHeight="1">
      <c r="A106" s="93" t="s">
        <v>81</v>
      </c>
      <c r="B106" s="58"/>
      <c r="C106" s="104"/>
      <c r="D106" s="104"/>
      <c r="E106" s="263" t="s">
        <v>113</v>
      </c>
      <c r="F106" s="263"/>
      <c r="G106" s="263"/>
      <c r="H106" s="263"/>
      <c r="I106" s="263"/>
      <c r="J106" s="104"/>
      <c r="K106" s="263" t="s">
        <v>115</v>
      </c>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87">
        <f>'VON - Vedlejší a ostatní ...'!J32</f>
        <v>0</v>
      </c>
      <c r="AH106" s="288"/>
      <c r="AI106" s="288"/>
      <c r="AJ106" s="288"/>
      <c r="AK106" s="288"/>
      <c r="AL106" s="288"/>
      <c r="AM106" s="288"/>
      <c r="AN106" s="287">
        <f t="shared" si="0"/>
        <v>0</v>
      </c>
      <c r="AO106" s="288"/>
      <c r="AP106" s="288"/>
      <c r="AQ106" s="105" t="s">
        <v>93</v>
      </c>
      <c r="AR106" s="60"/>
      <c r="AS106" s="106">
        <v>0</v>
      </c>
      <c r="AT106" s="107">
        <f t="shared" si="1"/>
        <v>0</v>
      </c>
      <c r="AU106" s="108">
        <f>'VON - Vedlejší a ostatní ...'!P121</f>
        <v>0</v>
      </c>
      <c r="AV106" s="107">
        <f>'VON - Vedlejší a ostatní ...'!J35</f>
        <v>0</v>
      </c>
      <c r="AW106" s="107">
        <f>'VON - Vedlejší a ostatní ...'!J36</f>
        <v>0</v>
      </c>
      <c r="AX106" s="107">
        <f>'VON - Vedlejší a ostatní ...'!J37</f>
        <v>0</v>
      </c>
      <c r="AY106" s="107">
        <f>'VON - Vedlejší a ostatní ...'!J38</f>
        <v>0</v>
      </c>
      <c r="AZ106" s="107">
        <f>'VON - Vedlejší a ostatní ...'!F35</f>
        <v>0</v>
      </c>
      <c r="BA106" s="107">
        <f>'VON - Vedlejší a ostatní ...'!F36</f>
        <v>0</v>
      </c>
      <c r="BB106" s="107">
        <f>'VON - Vedlejší a ostatní ...'!F37</f>
        <v>0</v>
      </c>
      <c r="BC106" s="107">
        <f>'VON - Vedlejší a ostatní ...'!F38</f>
        <v>0</v>
      </c>
      <c r="BD106" s="109">
        <f>'VON - Vedlejší a ostatní ...'!F39</f>
        <v>0</v>
      </c>
      <c r="BT106" s="110" t="s">
        <v>87</v>
      </c>
      <c r="BV106" s="110" t="s">
        <v>79</v>
      </c>
      <c r="BW106" s="110" t="s">
        <v>116</v>
      </c>
      <c r="BX106" s="110" t="s">
        <v>114</v>
      </c>
      <c r="CL106" s="110" t="s">
        <v>1</v>
      </c>
    </row>
    <row r="107" spans="1:91" s="4" customFormat="1" ht="16.5" customHeight="1">
      <c r="A107" s="93" t="s">
        <v>81</v>
      </c>
      <c r="B107" s="58"/>
      <c r="C107" s="104"/>
      <c r="D107" s="104"/>
      <c r="E107" s="263" t="s">
        <v>117</v>
      </c>
      <c r="F107" s="263"/>
      <c r="G107" s="263"/>
      <c r="H107" s="263"/>
      <c r="I107" s="263"/>
      <c r="J107" s="104"/>
      <c r="K107" s="263" t="s">
        <v>118</v>
      </c>
      <c r="L107" s="263"/>
      <c r="M107" s="263"/>
      <c r="N107" s="263"/>
      <c r="O107" s="263"/>
      <c r="P107" s="263"/>
      <c r="Q107" s="263"/>
      <c r="R107" s="263"/>
      <c r="S107" s="263"/>
      <c r="T107" s="263"/>
      <c r="U107" s="263"/>
      <c r="V107" s="263"/>
      <c r="W107" s="263"/>
      <c r="X107" s="263"/>
      <c r="Y107" s="263"/>
      <c r="Z107" s="263"/>
      <c r="AA107" s="263"/>
      <c r="AB107" s="263"/>
      <c r="AC107" s="263"/>
      <c r="AD107" s="263"/>
      <c r="AE107" s="263"/>
      <c r="AF107" s="263"/>
      <c r="AG107" s="287">
        <f>'VRN - Vedlejší rozpočtové...'!J32</f>
        <v>0</v>
      </c>
      <c r="AH107" s="288"/>
      <c r="AI107" s="288"/>
      <c r="AJ107" s="288"/>
      <c r="AK107" s="288"/>
      <c r="AL107" s="288"/>
      <c r="AM107" s="288"/>
      <c r="AN107" s="287">
        <f t="shared" si="0"/>
        <v>0</v>
      </c>
      <c r="AO107" s="288"/>
      <c r="AP107" s="288"/>
      <c r="AQ107" s="105" t="s">
        <v>93</v>
      </c>
      <c r="AR107" s="60"/>
      <c r="AS107" s="111">
        <v>0</v>
      </c>
      <c r="AT107" s="112">
        <f t="shared" si="1"/>
        <v>0</v>
      </c>
      <c r="AU107" s="113">
        <f>'VRN - Vedlejší rozpočtové...'!P125</f>
        <v>0</v>
      </c>
      <c r="AV107" s="112">
        <f>'VRN - Vedlejší rozpočtové...'!J35</f>
        <v>0</v>
      </c>
      <c r="AW107" s="112">
        <f>'VRN - Vedlejší rozpočtové...'!J36</f>
        <v>0</v>
      </c>
      <c r="AX107" s="112">
        <f>'VRN - Vedlejší rozpočtové...'!J37</f>
        <v>0</v>
      </c>
      <c r="AY107" s="112">
        <f>'VRN - Vedlejší rozpočtové...'!J38</f>
        <v>0</v>
      </c>
      <c r="AZ107" s="112">
        <f>'VRN - Vedlejší rozpočtové...'!F35</f>
        <v>0</v>
      </c>
      <c r="BA107" s="112">
        <f>'VRN - Vedlejší rozpočtové...'!F36</f>
        <v>0</v>
      </c>
      <c r="BB107" s="112">
        <f>'VRN - Vedlejší rozpočtové...'!F37</f>
        <v>0</v>
      </c>
      <c r="BC107" s="112">
        <f>'VRN - Vedlejší rozpočtové...'!F38</f>
        <v>0</v>
      </c>
      <c r="BD107" s="114">
        <f>'VRN - Vedlejší rozpočtové...'!F39</f>
        <v>0</v>
      </c>
      <c r="BT107" s="110" t="s">
        <v>87</v>
      </c>
      <c r="BV107" s="110" t="s">
        <v>79</v>
      </c>
      <c r="BW107" s="110" t="s">
        <v>119</v>
      </c>
      <c r="BX107" s="110" t="s">
        <v>114</v>
      </c>
      <c r="CL107" s="110" t="s">
        <v>1</v>
      </c>
    </row>
    <row r="108" spans="1:91" s="2" customFormat="1" ht="30" customHeight="1">
      <c r="A108" s="34"/>
      <c r="B108" s="35"/>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9"/>
      <c r="AS108" s="34"/>
      <c r="AT108" s="34"/>
      <c r="AU108" s="34"/>
      <c r="AV108" s="34"/>
      <c r="AW108" s="34"/>
      <c r="AX108" s="34"/>
      <c r="AY108" s="34"/>
      <c r="AZ108" s="34"/>
      <c r="BA108" s="34"/>
      <c r="BB108" s="34"/>
      <c r="BC108" s="34"/>
      <c r="BD108" s="34"/>
      <c r="BE108" s="34"/>
    </row>
    <row r="109" spans="1:91" s="2" customFormat="1" ht="6.9" customHeight="1">
      <c r="A109" s="34"/>
      <c r="B109" s="54"/>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39"/>
      <c r="AS109" s="34"/>
      <c r="AT109" s="34"/>
      <c r="AU109" s="34"/>
      <c r="AV109" s="34"/>
      <c r="AW109" s="34"/>
      <c r="AX109" s="34"/>
      <c r="AY109" s="34"/>
      <c r="AZ109" s="34"/>
      <c r="BA109" s="34"/>
      <c r="BB109" s="34"/>
      <c r="BC109" s="34"/>
      <c r="BD109" s="34"/>
      <c r="BE109" s="34"/>
    </row>
  </sheetData>
  <sheetProtection algorithmName="SHA-512" hashValue="Ko5eZyKFxDzSsoJ0IAVE2yST4nmQ5nF2jKuDrNkk1gtc+tQzDYCe+R7i7LrshGkgbCZ014qyCfH5f16MxfBwuA==" saltValue="2rAP3cRmKjuzrZtErUGazra85KGFSBrxacdZGvjuOqIEXS7FhbTdg57kms4FjJ8cIZh/ceqC1qWMitxWyDs5hw==" spinCount="100000" sheet="1" objects="1" scenarios="1" formatColumns="0" formatRows="0"/>
  <mergeCells count="90">
    <mergeCell ref="AN105:AP105"/>
    <mergeCell ref="AG105:AM105"/>
    <mergeCell ref="AN106:AP106"/>
    <mergeCell ref="AG106:AM106"/>
    <mergeCell ref="AN107:AP107"/>
    <mergeCell ref="AG107:AM107"/>
    <mergeCell ref="AN104:AP104"/>
    <mergeCell ref="AN103:AP103"/>
    <mergeCell ref="AN92:AP92"/>
    <mergeCell ref="AN99:AP99"/>
    <mergeCell ref="AN95:AP95"/>
    <mergeCell ref="AN101:AP101"/>
    <mergeCell ref="AN100:AP100"/>
    <mergeCell ref="AN96:AP96"/>
    <mergeCell ref="AN97:AP97"/>
    <mergeCell ref="AN102:AP102"/>
    <mergeCell ref="AN98:AP98"/>
    <mergeCell ref="AN94:AP94"/>
    <mergeCell ref="AG104:AM104"/>
    <mergeCell ref="AG97:AM97"/>
    <mergeCell ref="AG96:AM96"/>
    <mergeCell ref="AG95:AM95"/>
    <mergeCell ref="AG92:AM92"/>
    <mergeCell ref="AG94:AM94"/>
    <mergeCell ref="AR2:BE2"/>
    <mergeCell ref="AG99:AM99"/>
    <mergeCell ref="AG101:AM101"/>
    <mergeCell ref="AG102:AM102"/>
    <mergeCell ref="AG103:AM103"/>
    <mergeCell ref="AG100:AM100"/>
    <mergeCell ref="AG98:AM98"/>
    <mergeCell ref="AM87:AN87"/>
    <mergeCell ref="AM89:AP89"/>
    <mergeCell ref="AM90:AP90"/>
    <mergeCell ref="AS89:AT91"/>
    <mergeCell ref="L33:P33"/>
    <mergeCell ref="W33:AE33"/>
    <mergeCell ref="AK33:AO33"/>
    <mergeCell ref="AK35:AO35"/>
    <mergeCell ref="X35:AB35"/>
    <mergeCell ref="L31:P31"/>
    <mergeCell ref="AK31:AO31"/>
    <mergeCell ref="L32:P32"/>
    <mergeCell ref="W32:AE32"/>
    <mergeCell ref="AK32:AO32"/>
    <mergeCell ref="BE5:BE34"/>
    <mergeCell ref="K5:AJ5"/>
    <mergeCell ref="K6:AJ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D105:H105"/>
    <mergeCell ref="J105:AF105"/>
    <mergeCell ref="E106:I106"/>
    <mergeCell ref="K106:AF106"/>
    <mergeCell ref="E107:I107"/>
    <mergeCell ref="K107:AF107"/>
    <mergeCell ref="J96:AF96"/>
    <mergeCell ref="K102:AF102"/>
    <mergeCell ref="K97:AF97"/>
    <mergeCell ref="K100:AF100"/>
    <mergeCell ref="L85:AJ85"/>
    <mergeCell ref="L98:AF98"/>
    <mergeCell ref="L99:AF99"/>
    <mergeCell ref="C92:G92"/>
    <mergeCell ref="D104:H104"/>
    <mergeCell ref="D103:H103"/>
    <mergeCell ref="D96:H96"/>
    <mergeCell ref="D101:H101"/>
    <mergeCell ref="D95:H95"/>
    <mergeCell ref="E97:I97"/>
    <mergeCell ref="E102:I102"/>
    <mergeCell ref="E100:I100"/>
    <mergeCell ref="F98:J98"/>
    <mergeCell ref="F99:J99"/>
    <mergeCell ref="I92:AF92"/>
    <mergeCell ref="J101:AF101"/>
    <mergeCell ref="J95:AF95"/>
    <mergeCell ref="J104:AF104"/>
    <mergeCell ref="J103:AF103"/>
  </mergeCells>
  <hyperlinks>
    <hyperlink ref="A95" location="'SO 01 - Oprava nástupiště '!C2" display="/"/>
    <hyperlink ref="A98" location="'SO 02.1 - Sanace zdiva'!C2" display="/"/>
    <hyperlink ref="A99" location="'SO 02.1a - Sanace patek s...'!C2" display="/"/>
    <hyperlink ref="A100" location="'SO 02.2 - Oprava dešťové ...'!C2" display="/"/>
    <hyperlink ref="A102" location="'SO 03 - Oprava zastřešení...'!C2" display="/"/>
    <hyperlink ref="A103" location="'SO 04 - Úpravy nn DOÚO'!C2" display="/"/>
    <hyperlink ref="A104" location="'PS 01 - SSZT - Demontáž a...'!C2" display="/"/>
    <hyperlink ref="A106" location="'VON - Vedlejší a ostatní ...'!C2" display="/"/>
    <hyperlink ref="A107"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0"/>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119</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1" customFormat="1" ht="12" customHeight="1">
      <c r="B8" s="20"/>
      <c r="D8" s="119" t="s">
        <v>121</v>
      </c>
      <c r="L8" s="20"/>
    </row>
    <row r="9" spans="1:46" s="2" customFormat="1" ht="16.5" customHeight="1">
      <c r="A9" s="34"/>
      <c r="B9" s="39"/>
      <c r="C9" s="34"/>
      <c r="D9" s="34"/>
      <c r="E9" s="306" t="s">
        <v>1687</v>
      </c>
      <c r="F9" s="309"/>
      <c r="G9" s="309"/>
      <c r="H9" s="309"/>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540</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8" t="s">
        <v>1689</v>
      </c>
      <c r="F11" s="309"/>
      <c r="G11" s="309"/>
      <c r="H11" s="309"/>
      <c r="I11" s="34"/>
      <c r="J11" s="34"/>
      <c r="K11" s="34"/>
      <c r="L11" s="51"/>
      <c r="S11" s="34"/>
      <c r="T11" s="34"/>
      <c r="U11" s="34"/>
      <c r="V11" s="34"/>
      <c r="W11" s="34"/>
      <c r="X11" s="34"/>
      <c r="Y11" s="34"/>
      <c r="Z11" s="34"/>
      <c r="AA11" s="34"/>
      <c r="AB11" s="34"/>
      <c r="AC11" s="34"/>
      <c r="AD11" s="34"/>
      <c r="AE11" s="34"/>
    </row>
    <row r="12" spans="1:46" s="2" customFormat="1" ht="10.199999999999999">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15. 4. 2024</v>
      </c>
      <c r="K14" s="34"/>
      <c r="L14" s="51"/>
      <c r="S14" s="34"/>
      <c r="T14" s="34"/>
      <c r="U14" s="34"/>
      <c r="V14" s="34"/>
      <c r="W14" s="34"/>
      <c r="X14" s="34"/>
      <c r="Y14" s="34"/>
      <c r="Z14" s="34"/>
      <c r="AA14" s="34"/>
      <c r="AB14" s="34"/>
      <c r="AC14" s="34"/>
      <c r="AD14" s="34"/>
      <c r="AE14" s="34"/>
    </row>
    <row r="15" spans="1:46" s="2" customFormat="1" ht="10.8"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
        <v>26</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27</v>
      </c>
      <c r="F17" s="34"/>
      <c r="G17" s="34"/>
      <c r="H17" s="34"/>
      <c r="I17" s="119" t="s">
        <v>28</v>
      </c>
      <c r="J17" s="110" t="s">
        <v>29</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30</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0" t="str">
        <f>'Rekapitulace stavby'!E14</f>
        <v>Vyplň údaj</v>
      </c>
      <c r="F20" s="311"/>
      <c r="G20" s="311"/>
      <c r="H20" s="311"/>
      <c r="I20" s="119" t="s">
        <v>28</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32</v>
      </c>
      <c r="E22" s="34"/>
      <c r="F22" s="34"/>
      <c r="G22" s="34"/>
      <c r="H22" s="34"/>
      <c r="I22" s="119" t="s">
        <v>25</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33</v>
      </c>
      <c r="F23" s="34"/>
      <c r="G23" s="34"/>
      <c r="H23" s="34"/>
      <c r="I23" s="119" t="s">
        <v>28</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35</v>
      </c>
      <c r="E25" s="34"/>
      <c r="F25" s="34"/>
      <c r="G25" s="34"/>
      <c r="H25" s="34"/>
      <c r="I25" s="119" t="s">
        <v>25</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33</v>
      </c>
      <c r="F26" s="34"/>
      <c r="G26" s="34"/>
      <c r="H26" s="34"/>
      <c r="I26" s="119" t="s">
        <v>28</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36</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12" t="s">
        <v>1</v>
      </c>
      <c r="F29" s="312"/>
      <c r="G29" s="312"/>
      <c r="H29" s="312"/>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37</v>
      </c>
      <c r="E32" s="34"/>
      <c r="F32" s="34"/>
      <c r="G32" s="34"/>
      <c r="H32" s="34"/>
      <c r="I32" s="34"/>
      <c r="J32" s="126">
        <f>ROUND(J125,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39</v>
      </c>
      <c r="G34" s="34"/>
      <c r="H34" s="34"/>
      <c r="I34" s="127" t="s">
        <v>38</v>
      </c>
      <c r="J34" s="127" t="s">
        <v>40</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41</v>
      </c>
      <c r="E35" s="119" t="s">
        <v>42</v>
      </c>
      <c r="F35" s="129">
        <f>ROUND((SUM(BE125:BE149)),  2)</f>
        <v>0</v>
      </c>
      <c r="G35" s="34"/>
      <c r="H35" s="34"/>
      <c r="I35" s="130">
        <v>0.21</v>
      </c>
      <c r="J35" s="129">
        <f>ROUND(((SUM(BE125:BE149))*I35),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43</v>
      </c>
      <c r="F36" s="129">
        <f>ROUND((SUM(BF125:BF149)),  2)</f>
        <v>0</v>
      </c>
      <c r="G36" s="34"/>
      <c r="H36" s="34"/>
      <c r="I36" s="130">
        <v>0.12</v>
      </c>
      <c r="J36" s="129">
        <f>ROUND(((SUM(BF125:BF149))*I36),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ROUND((SUM(BG125:BG149)),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45</v>
      </c>
      <c r="F38" s="129">
        <f>ROUND((SUM(BH125:BH149)),  2)</f>
        <v>0</v>
      </c>
      <c r="G38" s="34"/>
      <c r="H38" s="34"/>
      <c r="I38" s="130">
        <v>0.12</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46</v>
      </c>
      <c r="F39" s="129">
        <f>ROUND((SUM(BI125:BI149)),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47</v>
      </c>
      <c r="E41" s="133"/>
      <c r="F41" s="133"/>
      <c r="G41" s="134" t="s">
        <v>48</v>
      </c>
      <c r="H41" s="135" t="s">
        <v>49</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2" customFormat="1" ht="16.5" customHeight="1">
      <c r="A87" s="34"/>
      <c r="B87" s="35"/>
      <c r="C87" s="36"/>
      <c r="D87" s="36"/>
      <c r="E87" s="313" t="s">
        <v>1687</v>
      </c>
      <c r="F87" s="315"/>
      <c r="G87" s="315"/>
      <c r="H87" s="31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540</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65" t="str">
        <f>E11</f>
        <v>VRN - Vedlejší rozpočtové náklady</v>
      </c>
      <c r="F89" s="315"/>
      <c r="G89" s="315"/>
      <c r="H89" s="315"/>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PS Bohumín</v>
      </c>
      <c r="G91" s="36"/>
      <c r="H91" s="36"/>
      <c r="I91" s="29" t="s">
        <v>22</v>
      </c>
      <c r="J91" s="66" t="str">
        <f>IF(J14="","",J14)</f>
        <v>15. 4. 2024</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15" customHeight="1">
      <c r="A93" s="34"/>
      <c r="B93" s="35"/>
      <c r="C93" s="29" t="s">
        <v>24</v>
      </c>
      <c r="D93" s="36"/>
      <c r="E93" s="36"/>
      <c r="F93" s="27" t="str">
        <f>E17</f>
        <v>Správa železnic, státní organizace, OŘ Ostrava</v>
      </c>
      <c r="G93" s="36"/>
      <c r="H93" s="36"/>
      <c r="I93" s="29" t="s">
        <v>32</v>
      </c>
      <c r="J93" s="32" t="str">
        <f>E23</f>
        <v xml:space="preserve"> </v>
      </c>
      <c r="K93" s="36"/>
      <c r="L93" s="51"/>
      <c r="S93" s="34"/>
      <c r="T93" s="34"/>
      <c r="U93" s="34"/>
      <c r="V93" s="34"/>
      <c r="W93" s="34"/>
      <c r="X93" s="34"/>
      <c r="Y93" s="34"/>
      <c r="Z93" s="34"/>
      <c r="AA93" s="34"/>
      <c r="AB93" s="34"/>
      <c r="AC93" s="34"/>
      <c r="AD93" s="34"/>
      <c r="AE93" s="34"/>
    </row>
    <row r="94" spans="1:31" s="2" customFormat="1" ht="15.15" customHeight="1">
      <c r="A94" s="34"/>
      <c r="B94" s="35"/>
      <c r="C94" s="29" t="s">
        <v>30</v>
      </c>
      <c r="D94" s="36"/>
      <c r="E94" s="36"/>
      <c r="F94" s="27" t="str">
        <f>IF(E20="","",E20)</f>
        <v>Vyplň údaj</v>
      </c>
      <c r="G94" s="36"/>
      <c r="H94" s="36"/>
      <c r="I94" s="29" t="s">
        <v>35</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124</v>
      </c>
      <c r="D96" s="150"/>
      <c r="E96" s="150"/>
      <c r="F96" s="150"/>
      <c r="G96" s="150"/>
      <c r="H96" s="150"/>
      <c r="I96" s="150"/>
      <c r="J96" s="151" t="s">
        <v>125</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 customHeight="1">
      <c r="A98" s="34"/>
      <c r="B98" s="35"/>
      <c r="C98" s="152" t="s">
        <v>126</v>
      </c>
      <c r="D98" s="36"/>
      <c r="E98" s="36"/>
      <c r="F98" s="36"/>
      <c r="G98" s="36"/>
      <c r="H98" s="36"/>
      <c r="I98" s="36"/>
      <c r="J98" s="84">
        <f>J125</f>
        <v>0</v>
      </c>
      <c r="K98" s="36"/>
      <c r="L98" s="51"/>
      <c r="S98" s="34"/>
      <c r="T98" s="34"/>
      <c r="U98" s="34"/>
      <c r="V98" s="34"/>
      <c r="W98" s="34"/>
      <c r="X98" s="34"/>
      <c r="Y98" s="34"/>
      <c r="Z98" s="34"/>
      <c r="AA98" s="34"/>
      <c r="AB98" s="34"/>
      <c r="AC98" s="34"/>
      <c r="AD98" s="34"/>
      <c r="AE98" s="34"/>
      <c r="AU98" s="17" t="s">
        <v>127</v>
      </c>
    </row>
    <row r="99" spans="1:47" s="9" customFormat="1" ht="24.9" customHeight="1">
      <c r="B99" s="153"/>
      <c r="C99" s="154"/>
      <c r="D99" s="155" t="s">
        <v>1689</v>
      </c>
      <c r="E99" s="156"/>
      <c r="F99" s="156"/>
      <c r="G99" s="156"/>
      <c r="H99" s="156"/>
      <c r="I99" s="156"/>
      <c r="J99" s="157">
        <f>J126</f>
        <v>0</v>
      </c>
      <c r="K99" s="154"/>
      <c r="L99" s="158"/>
    </row>
    <row r="100" spans="1:47" s="10" customFormat="1" ht="19.95" customHeight="1">
      <c r="B100" s="159"/>
      <c r="C100" s="104"/>
      <c r="D100" s="160" t="s">
        <v>1726</v>
      </c>
      <c r="E100" s="161"/>
      <c r="F100" s="161"/>
      <c r="G100" s="161"/>
      <c r="H100" s="161"/>
      <c r="I100" s="161"/>
      <c r="J100" s="162">
        <f>J127</f>
        <v>0</v>
      </c>
      <c r="K100" s="104"/>
      <c r="L100" s="163"/>
    </row>
    <row r="101" spans="1:47" s="10" customFormat="1" ht="19.95" customHeight="1">
      <c r="B101" s="159"/>
      <c r="C101" s="104"/>
      <c r="D101" s="160" t="s">
        <v>1727</v>
      </c>
      <c r="E101" s="161"/>
      <c r="F101" s="161"/>
      <c r="G101" s="161"/>
      <c r="H101" s="161"/>
      <c r="I101" s="161"/>
      <c r="J101" s="162">
        <f>J137</f>
        <v>0</v>
      </c>
      <c r="K101" s="104"/>
      <c r="L101" s="163"/>
    </row>
    <row r="102" spans="1:47" s="10" customFormat="1" ht="19.95" customHeight="1">
      <c r="B102" s="159"/>
      <c r="C102" s="104"/>
      <c r="D102" s="160" t="s">
        <v>1728</v>
      </c>
      <c r="E102" s="161"/>
      <c r="F102" s="161"/>
      <c r="G102" s="161"/>
      <c r="H102" s="161"/>
      <c r="I102" s="161"/>
      <c r="J102" s="162">
        <f>J141</f>
        <v>0</v>
      </c>
      <c r="K102" s="104"/>
      <c r="L102" s="163"/>
    </row>
    <row r="103" spans="1:47" s="10" customFormat="1" ht="19.95" customHeight="1">
      <c r="B103" s="159"/>
      <c r="C103" s="104"/>
      <c r="D103" s="160" t="s">
        <v>1729</v>
      </c>
      <c r="E103" s="161"/>
      <c r="F103" s="161"/>
      <c r="G103" s="161"/>
      <c r="H103" s="161"/>
      <c r="I103" s="161"/>
      <c r="J103" s="162">
        <f>J146</f>
        <v>0</v>
      </c>
      <c r="K103" s="104"/>
      <c r="L103" s="163"/>
    </row>
    <row r="104" spans="1:47"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47" s="2" customFormat="1" ht="6.9"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47" s="2" customFormat="1" ht="6.9"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47" s="2" customFormat="1" ht="24.9" customHeight="1">
      <c r="A110" s="34"/>
      <c r="B110" s="35"/>
      <c r="C110" s="23" t="s">
        <v>131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313" t="str">
        <f>E7</f>
        <v>Oprava nástupišť č.1 a 1a v ŽST Bohumín</v>
      </c>
      <c r="F113" s="314"/>
      <c r="G113" s="314"/>
      <c r="H113" s="314"/>
      <c r="I113" s="36"/>
      <c r="J113" s="36"/>
      <c r="K113" s="36"/>
      <c r="L113" s="51"/>
      <c r="S113" s="34"/>
      <c r="T113" s="34"/>
      <c r="U113" s="34"/>
      <c r="V113" s="34"/>
      <c r="W113" s="34"/>
      <c r="X113" s="34"/>
      <c r="Y113" s="34"/>
      <c r="Z113" s="34"/>
      <c r="AA113" s="34"/>
      <c r="AB113" s="34"/>
      <c r="AC113" s="34"/>
      <c r="AD113" s="34"/>
      <c r="AE113" s="34"/>
    </row>
    <row r="114" spans="1:65" s="1" customFormat="1" ht="12" customHeight="1">
      <c r="B114" s="21"/>
      <c r="C114" s="29" t="s">
        <v>121</v>
      </c>
      <c r="D114" s="22"/>
      <c r="E114" s="22"/>
      <c r="F114" s="22"/>
      <c r="G114" s="22"/>
      <c r="H114" s="22"/>
      <c r="I114" s="22"/>
      <c r="J114" s="22"/>
      <c r="K114" s="22"/>
      <c r="L114" s="20"/>
    </row>
    <row r="115" spans="1:65" s="2" customFormat="1" ht="16.5" customHeight="1">
      <c r="A115" s="34"/>
      <c r="B115" s="35"/>
      <c r="C115" s="36"/>
      <c r="D115" s="36"/>
      <c r="E115" s="313" t="s">
        <v>1687</v>
      </c>
      <c r="F115" s="315"/>
      <c r="G115" s="315"/>
      <c r="H115" s="315"/>
      <c r="I115" s="3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540</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6.5" customHeight="1">
      <c r="A117" s="34"/>
      <c r="B117" s="35"/>
      <c r="C117" s="36"/>
      <c r="D117" s="36"/>
      <c r="E117" s="265" t="str">
        <f>E11</f>
        <v>VRN - Vedlejší rozpočtové náklady</v>
      </c>
      <c r="F117" s="315"/>
      <c r="G117" s="315"/>
      <c r="H117" s="315"/>
      <c r="I117" s="36"/>
      <c r="J117" s="36"/>
      <c r="K117" s="36"/>
      <c r="L117" s="51"/>
      <c r="S117" s="34"/>
      <c r="T117" s="34"/>
      <c r="U117" s="34"/>
      <c r="V117" s="34"/>
      <c r="W117" s="34"/>
      <c r="X117" s="34"/>
      <c r="Y117" s="34"/>
      <c r="Z117" s="34"/>
      <c r="AA117" s="34"/>
      <c r="AB117" s="34"/>
      <c r="AC117" s="34"/>
      <c r="AD117" s="34"/>
      <c r="AE117" s="34"/>
    </row>
    <row r="118" spans="1:65" s="2" customFormat="1" ht="6.9"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2" customHeight="1">
      <c r="A119" s="34"/>
      <c r="B119" s="35"/>
      <c r="C119" s="29" t="s">
        <v>20</v>
      </c>
      <c r="D119" s="36"/>
      <c r="E119" s="36"/>
      <c r="F119" s="27" t="str">
        <f>F14</f>
        <v>PS Bohumín</v>
      </c>
      <c r="G119" s="36"/>
      <c r="H119" s="36"/>
      <c r="I119" s="29" t="s">
        <v>22</v>
      </c>
      <c r="J119" s="66" t="str">
        <f>IF(J14="","",J14)</f>
        <v>15. 4. 2024</v>
      </c>
      <c r="K119" s="36"/>
      <c r="L119" s="51"/>
      <c r="S119" s="34"/>
      <c r="T119" s="34"/>
      <c r="U119" s="34"/>
      <c r="V119" s="34"/>
      <c r="W119" s="34"/>
      <c r="X119" s="34"/>
      <c r="Y119" s="34"/>
      <c r="Z119" s="34"/>
      <c r="AA119" s="34"/>
      <c r="AB119" s="34"/>
      <c r="AC119" s="34"/>
      <c r="AD119" s="34"/>
      <c r="AE119" s="34"/>
    </row>
    <row r="120" spans="1:65" s="2" customFormat="1" ht="6.9"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5.15" customHeight="1">
      <c r="A121" s="34"/>
      <c r="B121" s="35"/>
      <c r="C121" s="29" t="s">
        <v>24</v>
      </c>
      <c r="D121" s="36"/>
      <c r="E121" s="36"/>
      <c r="F121" s="27" t="str">
        <f>E17</f>
        <v>Správa železnic, státní organizace, OŘ Ostrava</v>
      </c>
      <c r="G121" s="36"/>
      <c r="H121" s="36"/>
      <c r="I121" s="29" t="s">
        <v>32</v>
      </c>
      <c r="J121" s="32" t="str">
        <f>E23</f>
        <v xml:space="preserve"> </v>
      </c>
      <c r="K121" s="36"/>
      <c r="L121" s="51"/>
      <c r="S121" s="34"/>
      <c r="T121" s="34"/>
      <c r="U121" s="34"/>
      <c r="V121" s="34"/>
      <c r="W121" s="34"/>
      <c r="X121" s="34"/>
      <c r="Y121" s="34"/>
      <c r="Z121" s="34"/>
      <c r="AA121" s="34"/>
      <c r="AB121" s="34"/>
      <c r="AC121" s="34"/>
      <c r="AD121" s="34"/>
      <c r="AE121" s="34"/>
    </row>
    <row r="122" spans="1:65" s="2" customFormat="1" ht="15.15" customHeight="1">
      <c r="A122" s="34"/>
      <c r="B122" s="35"/>
      <c r="C122" s="29" t="s">
        <v>30</v>
      </c>
      <c r="D122" s="36"/>
      <c r="E122" s="36"/>
      <c r="F122" s="27" t="str">
        <f>IF(E20="","",E20)</f>
        <v>Vyplň údaj</v>
      </c>
      <c r="G122" s="36"/>
      <c r="H122" s="36"/>
      <c r="I122" s="29" t="s">
        <v>35</v>
      </c>
      <c r="J122" s="32" t="str">
        <f>E26</f>
        <v xml:space="preserve"> </v>
      </c>
      <c r="K122" s="36"/>
      <c r="L122" s="51"/>
      <c r="S122" s="34"/>
      <c r="T122" s="34"/>
      <c r="U122" s="34"/>
      <c r="V122" s="34"/>
      <c r="W122" s="34"/>
      <c r="X122" s="34"/>
      <c r="Y122" s="34"/>
      <c r="Z122" s="34"/>
      <c r="AA122" s="34"/>
      <c r="AB122" s="34"/>
      <c r="AC122" s="34"/>
      <c r="AD122" s="34"/>
      <c r="AE122" s="34"/>
    </row>
    <row r="123" spans="1:65" s="2" customFormat="1" ht="10.3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5" s="11" customFormat="1" ht="29.25" customHeight="1">
      <c r="A124" s="164"/>
      <c r="B124" s="165"/>
      <c r="C124" s="166" t="s">
        <v>132</v>
      </c>
      <c r="D124" s="167" t="s">
        <v>62</v>
      </c>
      <c r="E124" s="167" t="s">
        <v>58</v>
      </c>
      <c r="F124" s="167" t="s">
        <v>59</v>
      </c>
      <c r="G124" s="167" t="s">
        <v>133</v>
      </c>
      <c r="H124" s="167" t="s">
        <v>134</v>
      </c>
      <c r="I124" s="167" t="s">
        <v>135</v>
      </c>
      <c r="J124" s="167" t="s">
        <v>125</v>
      </c>
      <c r="K124" s="168" t="s">
        <v>136</v>
      </c>
      <c r="L124" s="169"/>
      <c r="M124" s="75" t="s">
        <v>1</v>
      </c>
      <c r="N124" s="76" t="s">
        <v>41</v>
      </c>
      <c r="O124" s="76" t="s">
        <v>137</v>
      </c>
      <c r="P124" s="76" t="s">
        <v>138</v>
      </c>
      <c r="Q124" s="76" t="s">
        <v>139</v>
      </c>
      <c r="R124" s="76" t="s">
        <v>140</v>
      </c>
      <c r="S124" s="76" t="s">
        <v>141</v>
      </c>
      <c r="T124" s="77" t="s">
        <v>142</v>
      </c>
      <c r="U124" s="164"/>
      <c r="V124" s="164"/>
      <c r="W124" s="164"/>
      <c r="X124" s="164"/>
      <c r="Y124" s="164"/>
      <c r="Z124" s="164"/>
      <c r="AA124" s="164"/>
      <c r="AB124" s="164"/>
      <c r="AC124" s="164"/>
      <c r="AD124" s="164"/>
      <c r="AE124" s="164"/>
    </row>
    <row r="125" spans="1:65" s="2" customFormat="1" ht="22.8" customHeight="1">
      <c r="A125" s="34"/>
      <c r="B125" s="35"/>
      <c r="C125" s="82" t="s">
        <v>143</v>
      </c>
      <c r="D125" s="36"/>
      <c r="E125" s="36"/>
      <c r="F125" s="36"/>
      <c r="G125" s="36"/>
      <c r="H125" s="36"/>
      <c r="I125" s="36"/>
      <c r="J125" s="170">
        <f>BK125</f>
        <v>0</v>
      </c>
      <c r="K125" s="36"/>
      <c r="L125" s="39"/>
      <c r="M125" s="78"/>
      <c r="N125" s="171"/>
      <c r="O125" s="79"/>
      <c r="P125" s="172">
        <f>P126</f>
        <v>0</v>
      </c>
      <c r="Q125" s="79"/>
      <c r="R125" s="172">
        <f>R126</f>
        <v>0</v>
      </c>
      <c r="S125" s="79"/>
      <c r="T125" s="173">
        <f>T126</f>
        <v>0</v>
      </c>
      <c r="U125" s="34"/>
      <c r="V125" s="34"/>
      <c r="W125" s="34"/>
      <c r="X125" s="34"/>
      <c r="Y125" s="34"/>
      <c r="Z125" s="34"/>
      <c r="AA125" s="34"/>
      <c r="AB125" s="34"/>
      <c r="AC125" s="34"/>
      <c r="AD125" s="34"/>
      <c r="AE125" s="34"/>
      <c r="AT125" s="17" t="s">
        <v>76</v>
      </c>
      <c r="AU125" s="17" t="s">
        <v>127</v>
      </c>
      <c r="BK125" s="174">
        <f>BK126</f>
        <v>0</v>
      </c>
    </row>
    <row r="126" spans="1:65" s="12" customFormat="1" ht="25.95" customHeight="1">
      <c r="B126" s="175"/>
      <c r="C126" s="176"/>
      <c r="D126" s="177" t="s">
        <v>76</v>
      </c>
      <c r="E126" s="178" t="s">
        <v>117</v>
      </c>
      <c r="F126" s="178" t="s">
        <v>118</v>
      </c>
      <c r="G126" s="176"/>
      <c r="H126" s="176"/>
      <c r="I126" s="179"/>
      <c r="J126" s="180">
        <f>BK126</f>
        <v>0</v>
      </c>
      <c r="K126" s="176"/>
      <c r="L126" s="181"/>
      <c r="M126" s="182"/>
      <c r="N126" s="183"/>
      <c r="O126" s="183"/>
      <c r="P126" s="184">
        <f>P127+P137+P141+P146</f>
        <v>0</v>
      </c>
      <c r="Q126" s="183"/>
      <c r="R126" s="184">
        <f>R127+R137+R141+R146</f>
        <v>0</v>
      </c>
      <c r="S126" s="183"/>
      <c r="T126" s="185">
        <f>T127+T137+T141+T146</f>
        <v>0</v>
      </c>
      <c r="AR126" s="186" t="s">
        <v>147</v>
      </c>
      <c r="AT126" s="187" t="s">
        <v>76</v>
      </c>
      <c r="AU126" s="187" t="s">
        <v>77</v>
      </c>
      <c r="AY126" s="186" t="s">
        <v>146</v>
      </c>
      <c r="BK126" s="188">
        <f>BK127+BK137+BK141+BK146</f>
        <v>0</v>
      </c>
    </row>
    <row r="127" spans="1:65" s="12" customFormat="1" ht="22.8" customHeight="1">
      <c r="B127" s="175"/>
      <c r="C127" s="176"/>
      <c r="D127" s="177" t="s">
        <v>76</v>
      </c>
      <c r="E127" s="189" t="s">
        <v>1730</v>
      </c>
      <c r="F127" s="189" t="s">
        <v>1731</v>
      </c>
      <c r="G127" s="176"/>
      <c r="H127" s="176"/>
      <c r="I127" s="179"/>
      <c r="J127" s="190">
        <f>BK127</f>
        <v>0</v>
      </c>
      <c r="K127" s="176"/>
      <c r="L127" s="181"/>
      <c r="M127" s="182"/>
      <c r="N127" s="183"/>
      <c r="O127" s="183"/>
      <c r="P127" s="184">
        <f>SUM(P128:P136)</f>
        <v>0</v>
      </c>
      <c r="Q127" s="183"/>
      <c r="R127" s="184">
        <f>SUM(R128:R136)</f>
        <v>0</v>
      </c>
      <c r="S127" s="183"/>
      <c r="T127" s="185">
        <f>SUM(T128:T136)</f>
        <v>0</v>
      </c>
      <c r="AR127" s="186" t="s">
        <v>147</v>
      </c>
      <c r="AT127" s="187" t="s">
        <v>76</v>
      </c>
      <c r="AU127" s="187" t="s">
        <v>85</v>
      </c>
      <c r="AY127" s="186" t="s">
        <v>146</v>
      </c>
      <c r="BK127" s="188">
        <f>SUM(BK128:BK136)</f>
        <v>0</v>
      </c>
    </row>
    <row r="128" spans="1:65" s="2" customFormat="1" ht="16.5" customHeight="1">
      <c r="A128" s="34"/>
      <c r="B128" s="35"/>
      <c r="C128" s="191" t="s">
        <v>85</v>
      </c>
      <c r="D128" s="191" t="s">
        <v>149</v>
      </c>
      <c r="E128" s="192" t="s">
        <v>1732</v>
      </c>
      <c r="F128" s="193" t="s">
        <v>1731</v>
      </c>
      <c r="G128" s="194" t="s">
        <v>1733</v>
      </c>
      <c r="H128" s="195">
        <v>1</v>
      </c>
      <c r="I128" s="196"/>
      <c r="J128" s="197">
        <f>ROUND(I128*H128,2)</f>
        <v>0</v>
      </c>
      <c r="K128" s="193" t="s">
        <v>556</v>
      </c>
      <c r="L128" s="39"/>
      <c r="M128" s="198" t="s">
        <v>1</v>
      </c>
      <c r="N128" s="199" t="s">
        <v>42</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1452</v>
      </c>
      <c r="AT128" s="202" t="s">
        <v>149</v>
      </c>
      <c r="AU128" s="202" t="s">
        <v>87</v>
      </c>
      <c r="AY128" s="17" t="s">
        <v>146</v>
      </c>
      <c r="BE128" s="203">
        <f>IF(N128="základní",J128,0)</f>
        <v>0</v>
      </c>
      <c r="BF128" s="203">
        <f>IF(N128="snížená",J128,0)</f>
        <v>0</v>
      </c>
      <c r="BG128" s="203">
        <f>IF(N128="zákl. přenesená",J128,0)</f>
        <v>0</v>
      </c>
      <c r="BH128" s="203">
        <f>IF(N128="sníž. přenesená",J128,0)</f>
        <v>0</v>
      </c>
      <c r="BI128" s="203">
        <f>IF(N128="nulová",J128,0)</f>
        <v>0</v>
      </c>
      <c r="BJ128" s="17" t="s">
        <v>85</v>
      </c>
      <c r="BK128" s="203">
        <f>ROUND(I128*H128,2)</f>
        <v>0</v>
      </c>
      <c r="BL128" s="17" t="s">
        <v>1452</v>
      </c>
      <c r="BM128" s="202" t="s">
        <v>1734</v>
      </c>
    </row>
    <row r="129" spans="1:65" s="2" customFormat="1" ht="10.199999999999999">
      <c r="A129" s="34"/>
      <c r="B129" s="35"/>
      <c r="C129" s="36"/>
      <c r="D129" s="204" t="s">
        <v>156</v>
      </c>
      <c r="E129" s="36"/>
      <c r="F129" s="205" t="s">
        <v>1731</v>
      </c>
      <c r="G129" s="36"/>
      <c r="H129" s="36"/>
      <c r="I129" s="206"/>
      <c r="J129" s="36"/>
      <c r="K129" s="36"/>
      <c r="L129" s="39"/>
      <c r="M129" s="207"/>
      <c r="N129" s="208"/>
      <c r="O129" s="71"/>
      <c r="P129" s="71"/>
      <c r="Q129" s="71"/>
      <c r="R129" s="71"/>
      <c r="S129" s="71"/>
      <c r="T129" s="72"/>
      <c r="U129" s="34"/>
      <c r="V129" s="34"/>
      <c r="W129" s="34"/>
      <c r="X129" s="34"/>
      <c r="Y129" s="34"/>
      <c r="Z129" s="34"/>
      <c r="AA129" s="34"/>
      <c r="AB129" s="34"/>
      <c r="AC129" s="34"/>
      <c r="AD129" s="34"/>
      <c r="AE129" s="34"/>
      <c r="AT129" s="17" t="s">
        <v>156</v>
      </c>
      <c r="AU129" s="17" t="s">
        <v>87</v>
      </c>
    </row>
    <row r="130" spans="1:65" s="2" customFormat="1" ht="19.2">
      <c r="A130" s="34"/>
      <c r="B130" s="35"/>
      <c r="C130" s="36"/>
      <c r="D130" s="204" t="s">
        <v>240</v>
      </c>
      <c r="E130" s="36"/>
      <c r="F130" s="230" t="s">
        <v>1735</v>
      </c>
      <c r="G130" s="36"/>
      <c r="H130" s="36"/>
      <c r="I130" s="206"/>
      <c r="J130" s="36"/>
      <c r="K130" s="36"/>
      <c r="L130" s="39"/>
      <c r="M130" s="207"/>
      <c r="N130" s="208"/>
      <c r="O130" s="71"/>
      <c r="P130" s="71"/>
      <c r="Q130" s="71"/>
      <c r="R130" s="71"/>
      <c r="S130" s="71"/>
      <c r="T130" s="72"/>
      <c r="U130" s="34"/>
      <c r="V130" s="34"/>
      <c r="W130" s="34"/>
      <c r="X130" s="34"/>
      <c r="Y130" s="34"/>
      <c r="Z130" s="34"/>
      <c r="AA130" s="34"/>
      <c r="AB130" s="34"/>
      <c r="AC130" s="34"/>
      <c r="AD130" s="34"/>
      <c r="AE130" s="34"/>
      <c r="AT130" s="17" t="s">
        <v>240</v>
      </c>
      <c r="AU130" s="17" t="s">
        <v>87</v>
      </c>
    </row>
    <row r="131" spans="1:65" s="2" customFormat="1" ht="16.5" customHeight="1">
      <c r="A131" s="34"/>
      <c r="B131" s="35"/>
      <c r="C131" s="191" t="s">
        <v>87</v>
      </c>
      <c r="D131" s="191" t="s">
        <v>149</v>
      </c>
      <c r="E131" s="192" t="s">
        <v>1736</v>
      </c>
      <c r="F131" s="193" t="s">
        <v>1737</v>
      </c>
      <c r="G131" s="194" t="s">
        <v>1451</v>
      </c>
      <c r="H131" s="195">
        <v>1</v>
      </c>
      <c r="I131" s="196"/>
      <c r="J131" s="197">
        <f>ROUND(I131*H131,2)</f>
        <v>0</v>
      </c>
      <c r="K131" s="193" t="s">
        <v>1</v>
      </c>
      <c r="L131" s="39"/>
      <c r="M131" s="198" t="s">
        <v>1</v>
      </c>
      <c r="N131" s="199" t="s">
        <v>42</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1452</v>
      </c>
      <c r="AT131" s="202" t="s">
        <v>149</v>
      </c>
      <c r="AU131" s="202" t="s">
        <v>87</v>
      </c>
      <c r="AY131" s="17" t="s">
        <v>146</v>
      </c>
      <c r="BE131" s="203">
        <f>IF(N131="základní",J131,0)</f>
        <v>0</v>
      </c>
      <c r="BF131" s="203">
        <f>IF(N131="snížená",J131,0)</f>
        <v>0</v>
      </c>
      <c r="BG131" s="203">
        <f>IF(N131="zákl. přenesená",J131,0)</f>
        <v>0</v>
      </c>
      <c r="BH131" s="203">
        <f>IF(N131="sníž. přenesená",J131,0)</f>
        <v>0</v>
      </c>
      <c r="BI131" s="203">
        <f>IF(N131="nulová",J131,0)</f>
        <v>0</v>
      </c>
      <c r="BJ131" s="17" t="s">
        <v>85</v>
      </c>
      <c r="BK131" s="203">
        <f>ROUND(I131*H131,2)</f>
        <v>0</v>
      </c>
      <c r="BL131" s="17" t="s">
        <v>1452</v>
      </c>
      <c r="BM131" s="202" t="s">
        <v>1738</v>
      </c>
    </row>
    <row r="132" spans="1:65" s="2" customFormat="1" ht="10.199999999999999">
      <c r="A132" s="34"/>
      <c r="B132" s="35"/>
      <c r="C132" s="36"/>
      <c r="D132" s="204" t="s">
        <v>156</v>
      </c>
      <c r="E132" s="36"/>
      <c r="F132" s="205" t="s">
        <v>1737</v>
      </c>
      <c r="G132" s="36"/>
      <c r="H132" s="36"/>
      <c r="I132" s="206"/>
      <c r="J132" s="36"/>
      <c r="K132" s="36"/>
      <c r="L132" s="39"/>
      <c r="M132" s="207"/>
      <c r="N132" s="208"/>
      <c r="O132" s="71"/>
      <c r="P132" s="71"/>
      <c r="Q132" s="71"/>
      <c r="R132" s="71"/>
      <c r="S132" s="71"/>
      <c r="T132" s="72"/>
      <c r="U132" s="34"/>
      <c r="V132" s="34"/>
      <c r="W132" s="34"/>
      <c r="X132" s="34"/>
      <c r="Y132" s="34"/>
      <c r="Z132" s="34"/>
      <c r="AA132" s="34"/>
      <c r="AB132" s="34"/>
      <c r="AC132" s="34"/>
      <c r="AD132" s="34"/>
      <c r="AE132" s="34"/>
      <c r="AT132" s="17" t="s">
        <v>156</v>
      </c>
      <c r="AU132" s="17" t="s">
        <v>87</v>
      </c>
    </row>
    <row r="133" spans="1:65" s="2" customFormat="1" ht="28.8">
      <c r="A133" s="34"/>
      <c r="B133" s="35"/>
      <c r="C133" s="36"/>
      <c r="D133" s="204" t="s">
        <v>240</v>
      </c>
      <c r="E133" s="36"/>
      <c r="F133" s="230" t="s">
        <v>1739</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240</v>
      </c>
      <c r="AU133" s="17" t="s">
        <v>87</v>
      </c>
    </row>
    <row r="134" spans="1:65" s="2" customFormat="1" ht="16.5" customHeight="1">
      <c r="A134" s="34"/>
      <c r="B134" s="35"/>
      <c r="C134" s="191" t="s">
        <v>95</v>
      </c>
      <c r="D134" s="191" t="s">
        <v>149</v>
      </c>
      <c r="E134" s="192" t="s">
        <v>1740</v>
      </c>
      <c r="F134" s="193" t="s">
        <v>1741</v>
      </c>
      <c r="G134" s="194" t="s">
        <v>1451</v>
      </c>
      <c r="H134" s="195">
        <v>1</v>
      </c>
      <c r="I134" s="196"/>
      <c r="J134" s="197">
        <f>ROUND(I134*H134,2)</f>
        <v>0</v>
      </c>
      <c r="K134" s="193" t="s">
        <v>556</v>
      </c>
      <c r="L134" s="39"/>
      <c r="M134" s="198" t="s">
        <v>1</v>
      </c>
      <c r="N134" s="199" t="s">
        <v>42</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1452</v>
      </c>
      <c r="AT134" s="202" t="s">
        <v>149</v>
      </c>
      <c r="AU134" s="202" t="s">
        <v>87</v>
      </c>
      <c r="AY134" s="17" t="s">
        <v>146</v>
      </c>
      <c r="BE134" s="203">
        <f>IF(N134="základní",J134,0)</f>
        <v>0</v>
      </c>
      <c r="BF134" s="203">
        <f>IF(N134="snížená",J134,0)</f>
        <v>0</v>
      </c>
      <c r="BG134" s="203">
        <f>IF(N134="zákl. přenesená",J134,0)</f>
        <v>0</v>
      </c>
      <c r="BH134" s="203">
        <f>IF(N134="sníž. přenesená",J134,0)</f>
        <v>0</v>
      </c>
      <c r="BI134" s="203">
        <f>IF(N134="nulová",J134,0)</f>
        <v>0</v>
      </c>
      <c r="BJ134" s="17" t="s">
        <v>85</v>
      </c>
      <c r="BK134" s="203">
        <f>ROUND(I134*H134,2)</f>
        <v>0</v>
      </c>
      <c r="BL134" s="17" t="s">
        <v>1452</v>
      </c>
      <c r="BM134" s="202" t="s">
        <v>1742</v>
      </c>
    </row>
    <row r="135" spans="1:65" s="2" customFormat="1" ht="10.199999999999999">
      <c r="A135" s="34"/>
      <c r="B135" s="35"/>
      <c r="C135" s="36"/>
      <c r="D135" s="204" t="s">
        <v>156</v>
      </c>
      <c r="E135" s="36"/>
      <c r="F135" s="205" t="s">
        <v>1741</v>
      </c>
      <c r="G135" s="36"/>
      <c r="H135" s="36"/>
      <c r="I135" s="206"/>
      <c r="J135" s="36"/>
      <c r="K135" s="36"/>
      <c r="L135" s="39"/>
      <c r="M135" s="207"/>
      <c r="N135" s="208"/>
      <c r="O135" s="71"/>
      <c r="P135" s="71"/>
      <c r="Q135" s="71"/>
      <c r="R135" s="71"/>
      <c r="S135" s="71"/>
      <c r="T135" s="72"/>
      <c r="U135" s="34"/>
      <c r="V135" s="34"/>
      <c r="W135" s="34"/>
      <c r="X135" s="34"/>
      <c r="Y135" s="34"/>
      <c r="Z135" s="34"/>
      <c r="AA135" s="34"/>
      <c r="AB135" s="34"/>
      <c r="AC135" s="34"/>
      <c r="AD135" s="34"/>
      <c r="AE135" s="34"/>
      <c r="AT135" s="17" t="s">
        <v>156</v>
      </c>
      <c r="AU135" s="17" t="s">
        <v>87</v>
      </c>
    </row>
    <row r="136" spans="1:65" s="2" customFormat="1" ht="19.2">
      <c r="A136" s="34"/>
      <c r="B136" s="35"/>
      <c r="C136" s="36"/>
      <c r="D136" s="204" t="s">
        <v>240</v>
      </c>
      <c r="E136" s="36"/>
      <c r="F136" s="230" t="s">
        <v>1735</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240</v>
      </c>
      <c r="AU136" s="17" t="s">
        <v>87</v>
      </c>
    </row>
    <row r="137" spans="1:65" s="12" customFormat="1" ht="22.8" customHeight="1">
      <c r="B137" s="175"/>
      <c r="C137" s="176"/>
      <c r="D137" s="177" t="s">
        <v>76</v>
      </c>
      <c r="E137" s="189" t="s">
        <v>1743</v>
      </c>
      <c r="F137" s="189" t="s">
        <v>1744</v>
      </c>
      <c r="G137" s="176"/>
      <c r="H137" s="176"/>
      <c r="I137" s="179"/>
      <c r="J137" s="190">
        <f>BK137</f>
        <v>0</v>
      </c>
      <c r="K137" s="176"/>
      <c r="L137" s="181"/>
      <c r="M137" s="182"/>
      <c r="N137" s="183"/>
      <c r="O137" s="183"/>
      <c r="P137" s="184">
        <f>SUM(P138:P140)</f>
        <v>0</v>
      </c>
      <c r="Q137" s="183"/>
      <c r="R137" s="184">
        <f>SUM(R138:R140)</f>
        <v>0</v>
      </c>
      <c r="S137" s="183"/>
      <c r="T137" s="185">
        <f>SUM(T138:T140)</f>
        <v>0</v>
      </c>
      <c r="AR137" s="186" t="s">
        <v>147</v>
      </c>
      <c r="AT137" s="187" t="s">
        <v>76</v>
      </c>
      <c r="AU137" s="187" t="s">
        <v>85</v>
      </c>
      <c r="AY137" s="186" t="s">
        <v>146</v>
      </c>
      <c r="BK137" s="188">
        <f>SUM(BK138:BK140)</f>
        <v>0</v>
      </c>
    </row>
    <row r="138" spans="1:65" s="2" customFormat="1" ht="16.5" customHeight="1">
      <c r="A138" s="34"/>
      <c r="B138" s="35"/>
      <c r="C138" s="191" t="s">
        <v>154</v>
      </c>
      <c r="D138" s="191" t="s">
        <v>149</v>
      </c>
      <c r="E138" s="192" t="s">
        <v>1745</v>
      </c>
      <c r="F138" s="193" t="s">
        <v>1746</v>
      </c>
      <c r="G138" s="194" t="s">
        <v>1451</v>
      </c>
      <c r="H138" s="195">
        <v>1</v>
      </c>
      <c r="I138" s="196"/>
      <c r="J138" s="197">
        <f>ROUND(I138*H138,2)</f>
        <v>0</v>
      </c>
      <c r="K138" s="193" t="s">
        <v>556</v>
      </c>
      <c r="L138" s="39"/>
      <c r="M138" s="198" t="s">
        <v>1</v>
      </c>
      <c r="N138" s="199" t="s">
        <v>42</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1452</v>
      </c>
      <c r="AT138" s="202" t="s">
        <v>149</v>
      </c>
      <c r="AU138" s="202" t="s">
        <v>87</v>
      </c>
      <c r="AY138" s="17" t="s">
        <v>146</v>
      </c>
      <c r="BE138" s="203">
        <f>IF(N138="základní",J138,0)</f>
        <v>0</v>
      </c>
      <c r="BF138" s="203">
        <f>IF(N138="snížená",J138,0)</f>
        <v>0</v>
      </c>
      <c r="BG138" s="203">
        <f>IF(N138="zákl. přenesená",J138,0)</f>
        <v>0</v>
      </c>
      <c r="BH138" s="203">
        <f>IF(N138="sníž. přenesená",J138,0)</f>
        <v>0</v>
      </c>
      <c r="BI138" s="203">
        <f>IF(N138="nulová",J138,0)</f>
        <v>0</v>
      </c>
      <c r="BJ138" s="17" t="s">
        <v>85</v>
      </c>
      <c r="BK138" s="203">
        <f>ROUND(I138*H138,2)</f>
        <v>0</v>
      </c>
      <c r="BL138" s="17" t="s">
        <v>1452</v>
      </c>
      <c r="BM138" s="202" t="s">
        <v>1747</v>
      </c>
    </row>
    <row r="139" spans="1:65" s="2" customFormat="1" ht="10.199999999999999">
      <c r="A139" s="34"/>
      <c r="B139" s="35"/>
      <c r="C139" s="36"/>
      <c r="D139" s="204" t="s">
        <v>156</v>
      </c>
      <c r="E139" s="36"/>
      <c r="F139" s="205" t="s">
        <v>1746</v>
      </c>
      <c r="G139" s="36"/>
      <c r="H139" s="36"/>
      <c r="I139" s="206"/>
      <c r="J139" s="36"/>
      <c r="K139" s="36"/>
      <c r="L139" s="39"/>
      <c r="M139" s="207"/>
      <c r="N139" s="208"/>
      <c r="O139" s="71"/>
      <c r="P139" s="71"/>
      <c r="Q139" s="71"/>
      <c r="R139" s="71"/>
      <c r="S139" s="71"/>
      <c r="T139" s="72"/>
      <c r="U139" s="34"/>
      <c r="V139" s="34"/>
      <c r="W139" s="34"/>
      <c r="X139" s="34"/>
      <c r="Y139" s="34"/>
      <c r="Z139" s="34"/>
      <c r="AA139" s="34"/>
      <c r="AB139" s="34"/>
      <c r="AC139" s="34"/>
      <c r="AD139" s="34"/>
      <c r="AE139" s="34"/>
      <c r="AT139" s="17" t="s">
        <v>156</v>
      </c>
      <c r="AU139" s="17" t="s">
        <v>87</v>
      </c>
    </row>
    <row r="140" spans="1:65" s="2" customFormat="1" ht="38.4">
      <c r="A140" s="34"/>
      <c r="B140" s="35"/>
      <c r="C140" s="36"/>
      <c r="D140" s="204" t="s">
        <v>240</v>
      </c>
      <c r="E140" s="36"/>
      <c r="F140" s="230" t="s">
        <v>1748</v>
      </c>
      <c r="G140" s="36"/>
      <c r="H140" s="36"/>
      <c r="I140" s="206"/>
      <c r="J140" s="36"/>
      <c r="K140" s="36"/>
      <c r="L140" s="39"/>
      <c r="M140" s="207"/>
      <c r="N140" s="208"/>
      <c r="O140" s="71"/>
      <c r="P140" s="71"/>
      <c r="Q140" s="71"/>
      <c r="R140" s="71"/>
      <c r="S140" s="71"/>
      <c r="T140" s="72"/>
      <c r="U140" s="34"/>
      <c r="V140" s="34"/>
      <c r="W140" s="34"/>
      <c r="X140" s="34"/>
      <c r="Y140" s="34"/>
      <c r="Z140" s="34"/>
      <c r="AA140" s="34"/>
      <c r="AB140" s="34"/>
      <c r="AC140" s="34"/>
      <c r="AD140" s="34"/>
      <c r="AE140" s="34"/>
      <c r="AT140" s="17" t="s">
        <v>240</v>
      </c>
      <c r="AU140" s="17" t="s">
        <v>87</v>
      </c>
    </row>
    <row r="141" spans="1:65" s="12" customFormat="1" ht="22.8" customHeight="1">
      <c r="B141" s="175"/>
      <c r="C141" s="176"/>
      <c r="D141" s="177" t="s">
        <v>76</v>
      </c>
      <c r="E141" s="189" t="s">
        <v>1749</v>
      </c>
      <c r="F141" s="189" t="s">
        <v>1750</v>
      </c>
      <c r="G141" s="176"/>
      <c r="H141" s="176"/>
      <c r="I141" s="179"/>
      <c r="J141" s="190">
        <f>BK141</f>
        <v>0</v>
      </c>
      <c r="K141" s="176"/>
      <c r="L141" s="181"/>
      <c r="M141" s="182"/>
      <c r="N141" s="183"/>
      <c r="O141" s="183"/>
      <c r="P141" s="184">
        <f>SUM(P142:P145)</f>
        <v>0</v>
      </c>
      <c r="Q141" s="183"/>
      <c r="R141" s="184">
        <f>SUM(R142:R145)</f>
        <v>0</v>
      </c>
      <c r="S141" s="183"/>
      <c r="T141" s="185">
        <f>SUM(T142:T145)</f>
        <v>0</v>
      </c>
      <c r="AR141" s="186" t="s">
        <v>147</v>
      </c>
      <c r="AT141" s="187" t="s">
        <v>76</v>
      </c>
      <c r="AU141" s="187" t="s">
        <v>85</v>
      </c>
      <c r="AY141" s="186" t="s">
        <v>146</v>
      </c>
      <c r="BK141" s="188">
        <f>SUM(BK142:BK145)</f>
        <v>0</v>
      </c>
    </row>
    <row r="142" spans="1:65" s="2" customFormat="1" ht="16.5" customHeight="1">
      <c r="A142" s="34"/>
      <c r="B142" s="35"/>
      <c r="C142" s="191" t="s">
        <v>147</v>
      </c>
      <c r="D142" s="191" t="s">
        <v>149</v>
      </c>
      <c r="E142" s="192" t="s">
        <v>1751</v>
      </c>
      <c r="F142" s="193" t="s">
        <v>1752</v>
      </c>
      <c r="G142" s="194" t="s">
        <v>1753</v>
      </c>
      <c r="H142" s="195">
        <v>1</v>
      </c>
      <c r="I142" s="196"/>
      <c r="J142" s="197">
        <f>ROUND(I142*H142,2)</f>
        <v>0</v>
      </c>
      <c r="K142" s="193" t="s">
        <v>556</v>
      </c>
      <c r="L142" s="39"/>
      <c r="M142" s="198" t="s">
        <v>1</v>
      </c>
      <c r="N142" s="199" t="s">
        <v>42</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1452</v>
      </c>
      <c r="AT142" s="202" t="s">
        <v>149</v>
      </c>
      <c r="AU142" s="202" t="s">
        <v>87</v>
      </c>
      <c r="AY142" s="17" t="s">
        <v>146</v>
      </c>
      <c r="BE142" s="203">
        <f>IF(N142="základní",J142,0)</f>
        <v>0</v>
      </c>
      <c r="BF142" s="203">
        <f>IF(N142="snížená",J142,0)</f>
        <v>0</v>
      </c>
      <c r="BG142" s="203">
        <f>IF(N142="zákl. přenesená",J142,0)</f>
        <v>0</v>
      </c>
      <c r="BH142" s="203">
        <f>IF(N142="sníž. přenesená",J142,0)</f>
        <v>0</v>
      </c>
      <c r="BI142" s="203">
        <f>IF(N142="nulová",J142,0)</f>
        <v>0</v>
      </c>
      <c r="BJ142" s="17" t="s">
        <v>85</v>
      </c>
      <c r="BK142" s="203">
        <f>ROUND(I142*H142,2)</f>
        <v>0</v>
      </c>
      <c r="BL142" s="17" t="s">
        <v>1452</v>
      </c>
      <c r="BM142" s="202" t="s">
        <v>1754</v>
      </c>
    </row>
    <row r="143" spans="1:65" s="2" customFormat="1" ht="10.199999999999999">
      <c r="A143" s="34"/>
      <c r="B143" s="35"/>
      <c r="C143" s="36"/>
      <c r="D143" s="204" t="s">
        <v>156</v>
      </c>
      <c r="E143" s="36"/>
      <c r="F143" s="205" t="s">
        <v>1752</v>
      </c>
      <c r="G143" s="36"/>
      <c r="H143" s="36"/>
      <c r="I143" s="206"/>
      <c r="J143" s="36"/>
      <c r="K143" s="36"/>
      <c r="L143" s="39"/>
      <c r="M143" s="207"/>
      <c r="N143" s="208"/>
      <c r="O143" s="71"/>
      <c r="P143" s="71"/>
      <c r="Q143" s="71"/>
      <c r="R143" s="71"/>
      <c r="S143" s="71"/>
      <c r="T143" s="72"/>
      <c r="U143" s="34"/>
      <c r="V143" s="34"/>
      <c r="W143" s="34"/>
      <c r="X143" s="34"/>
      <c r="Y143" s="34"/>
      <c r="Z143" s="34"/>
      <c r="AA143" s="34"/>
      <c r="AB143" s="34"/>
      <c r="AC143" s="34"/>
      <c r="AD143" s="34"/>
      <c r="AE143" s="34"/>
      <c r="AT143" s="17" t="s">
        <v>156</v>
      </c>
      <c r="AU143" s="17" t="s">
        <v>87</v>
      </c>
    </row>
    <row r="144" spans="1:65" s="2" customFormat="1" ht="19.2">
      <c r="A144" s="34"/>
      <c r="B144" s="35"/>
      <c r="C144" s="36"/>
      <c r="D144" s="204" t="s">
        <v>240</v>
      </c>
      <c r="E144" s="36"/>
      <c r="F144" s="230" t="s">
        <v>1735</v>
      </c>
      <c r="G144" s="36"/>
      <c r="H144" s="36"/>
      <c r="I144" s="206"/>
      <c r="J144" s="36"/>
      <c r="K144" s="36"/>
      <c r="L144" s="39"/>
      <c r="M144" s="207"/>
      <c r="N144" s="208"/>
      <c r="O144" s="71"/>
      <c r="P144" s="71"/>
      <c r="Q144" s="71"/>
      <c r="R144" s="71"/>
      <c r="S144" s="71"/>
      <c r="T144" s="72"/>
      <c r="U144" s="34"/>
      <c r="V144" s="34"/>
      <c r="W144" s="34"/>
      <c r="X144" s="34"/>
      <c r="Y144" s="34"/>
      <c r="Z144" s="34"/>
      <c r="AA144" s="34"/>
      <c r="AB144" s="34"/>
      <c r="AC144" s="34"/>
      <c r="AD144" s="34"/>
      <c r="AE144" s="34"/>
      <c r="AT144" s="17" t="s">
        <v>240</v>
      </c>
      <c r="AU144" s="17" t="s">
        <v>87</v>
      </c>
    </row>
    <row r="145" spans="1:65" s="13" customFormat="1" ht="10.199999999999999">
      <c r="B145" s="209"/>
      <c r="C145" s="210"/>
      <c r="D145" s="204" t="s">
        <v>158</v>
      </c>
      <c r="E145" s="211" t="s">
        <v>1</v>
      </c>
      <c r="F145" s="212" t="s">
        <v>1755</v>
      </c>
      <c r="G145" s="210"/>
      <c r="H145" s="213">
        <v>1</v>
      </c>
      <c r="I145" s="214"/>
      <c r="J145" s="210"/>
      <c r="K145" s="210"/>
      <c r="L145" s="215"/>
      <c r="M145" s="216"/>
      <c r="N145" s="217"/>
      <c r="O145" s="217"/>
      <c r="P145" s="217"/>
      <c r="Q145" s="217"/>
      <c r="R145" s="217"/>
      <c r="S145" s="217"/>
      <c r="T145" s="218"/>
      <c r="AT145" s="219" t="s">
        <v>158</v>
      </c>
      <c r="AU145" s="219" t="s">
        <v>87</v>
      </c>
      <c r="AV145" s="13" t="s">
        <v>87</v>
      </c>
      <c r="AW145" s="13" t="s">
        <v>34</v>
      </c>
      <c r="AX145" s="13" t="s">
        <v>85</v>
      </c>
      <c r="AY145" s="219" t="s">
        <v>146</v>
      </c>
    </row>
    <row r="146" spans="1:65" s="12" customFormat="1" ht="22.8" customHeight="1">
      <c r="B146" s="175"/>
      <c r="C146" s="176"/>
      <c r="D146" s="177" t="s">
        <v>76</v>
      </c>
      <c r="E146" s="189" t="s">
        <v>1756</v>
      </c>
      <c r="F146" s="189" t="s">
        <v>1757</v>
      </c>
      <c r="G146" s="176"/>
      <c r="H146" s="176"/>
      <c r="I146" s="179"/>
      <c r="J146" s="190">
        <f>BK146</f>
        <v>0</v>
      </c>
      <c r="K146" s="176"/>
      <c r="L146" s="181"/>
      <c r="M146" s="182"/>
      <c r="N146" s="183"/>
      <c r="O146" s="183"/>
      <c r="P146" s="184">
        <f>SUM(P147:P149)</f>
        <v>0</v>
      </c>
      <c r="Q146" s="183"/>
      <c r="R146" s="184">
        <f>SUM(R147:R149)</f>
        <v>0</v>
      </c>
      <c r="S146" s="183"/>
      <c r="T146" s="185">
        <f>SUM(T147:T149)</f>
        <v>0</v>
      </c>
      <c r="AR146" s="186" t="s">
        <v>147</v>
      </c>
      <c r="AT146" s="187" t="s">
        <v>76</v>
      </c>
      <c r="AU146" s="187" t="s">
        <v>85</v>
      </c>
      <c r="AY146" s="186" t="s">
        <v>146</v>
      </c>
      <c r="BK146" s="188">
        <f>SUM(BK147:BK149)</f>
        <v>0</v>
      </c>
    </row>
    <row r="147" spans="1:65" s="2" customFormat="1" ht="16.5" customHeight="1">
      <c r="A147" s="34"/>
      <c r="B147" s="35"/>
      <c r="C147" s="191" t="s">
        <v>179</v>
      </c>
      <c r="D147" s="191" t="s">
        <v>149</v>
      </c>
      <c r="E147" s="192" t="s">
        <v>1758</v>
      </c>
      <c r="F147" s="193" t="s">
        <v>1759</v>
      </c>
      <c r="G147" s="194" t="s">
        <v>1760</v>
      </c>
      <c r="H147" s="195">
        <v>1</v>
      </c>
      <c r="I147" s="196"/>
      <c r="J147" s="197">
        <f>ROUND(I147*H147,2)</f>
        <v>0</v>
      </c>
      <c r="K147" s="193" t="s">
        <v>556</v>
      </c>
      <c r="L147" s="39"/>
      <c r="M147" s="198" t="s">
        <v>1</v>
      </c>
      <c r="N147" s="199" t="s">
        <v>42</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1452</v>
      </c>
      <c r="AT147" s="202" t="s">
        <v>149</v>
      </c>
      <c r="AU147" s="202" t="s">
        <v>87</v>
      </c>
      <c r="AY147" s="17" t="s">
        <v>146</v>
      </c>
      <c r="BE147" s="203">
        <f>IF(N147="základní",J147,0)</f>
        <v>0</v>
      </c>
      <c r="BF147" s="203">
        <f>IF(N147="snížená",J147,0)</f>
        <v>0</v>
      </c>
      <c r="BG147" s="203">
        <f>IF(N147="zákl. přenesená",J147,0)</f>
        <v>0</v>
      </c>
      <c r="BH147" s="203">
        <f>IF(N147="sníž. přenesená",J147,0)</f>
        <v>0</v>
      </c>
      <c r="BI147" s="203">
        <f>IF(N147="nulová",J147,0)</f>
        <v>0</v>
      </c>
      <c r="BJ147" s="17" t="s">
        <v>85</v>
      </c>
      <c r="BK147" s="203">
        <f>ROUND(I147*H147,2)</f>
        <v>0</v>
      </c>
      <c r="BL147" s="17" t="s">
        <v>1452</v>
      </c>
      <c r="BM147" s="202" t="s">
        <v>1761</v>
      </c>
    </row>
    <row r="148" spans="1:65" s="2" customFormat="1" ht="10.199999999999999">
      <c r="A148" s="34"/>
      <c r="B148" s="35"/>
      <c r="C148" s="36"/>
      <c r="D148" s="204" t="s">
        <v>156</v>
      </c>
      <c r="E148" s="36"/>
      <c r="F148" s="205" t="s">
        <v>1759</v>
      </c>
      <c r="G148" s="36"/>
      <c r="H148" s="36"/>
      <c r="I148" s="206"/>
      <c r="J148" s="36"/>
      <c r="K148" s="36"/>
      <c r="L148" s="39"/>
      <c r="M148" s="207"/>
      <c r="N148" s="208"/>
      <c r="O148" s="71"/>
      <c r="P148" s="71"/>
      <c r="Q148" s="71"/>
      <c r="R148" s="71"/>
      <c r="S148" s="71"/>
      <c r="T148" s="72"/>
      <c r="U148" s="34"/>
      <c r="V148" s="34"/>
      <c r="W148" s="34"/>
      <c r="X148" s="34"/>
      <c r="Y148" s="34"/>
      <c r="Z148" s="34"/>
      <c r="AA148" s="34"/>
      <c r="AB148" s="34"/>
      <c r="AC148" s="34"/>
      <c r="AD148" s="34"/>
      <c r="AE148" s="34"/>
      <c r="AT148" s="17" t="s">
        <v>156</v>
      </c>
      <c r="AU148" s="17" t="s">
        <v>87</v>
      </c>
    </row>
    <row r="149" spans="1:65" s="2" customFormat="1" ht="19.2">
      <c r="A149" s="34"/>
      <c r="B149" s="35"/>
      <c r="C149" s="36"/>
      <c r="D149" s="204" t="s">
        <v>240</v>
      </c>
      <c r="E149" s="36"/>
      <c r="F149" s="230" t="s">
        <v>1735</v>
      </c>
      <c r="G149" s="36"/>
      <c r="H149" s="36"/>
      <c r="I149" s="206"/>
      <c r="J149" s="36"/>
      <c r="K149" s="36"/>
      <c r="L149" s="39"/>
      <c r="M149" s="256"/>
      <c r="N149" s="257"/>
      <c r="O149" s="258"/>
      <c r="P149" s="258"/>
      <c r="Q149" s="258"/>
      <c r="R149" s="258"/>
      <c r="S149" s="258"/>
      <c r="T149" s="259"/>
      <c r="U149" s="34"/>
      <c r="V149" s="34"/>
      <c r="W149" s="34"/>
      <c r="X149" s="34"/>
      <c r="Y149" s="34"/>
      <c r="Z149" s="34"/>
      <c r="AA149" s="34"/>
      <c r="AB149" s="34"/>
      <c r="AC149" s="34"/>
      <c r="AD149" s="34"/>
      <c r="AE149" s="34"/>
      <c r="AT149" s="17" t="s">
        <v>240</v>
      </c>
      <c r="AU149" s="17" t="s">
        <v>87</v>
      </c>
    </row>
    <row r="150" spans="1:65" s="2" customFormat="1" ht="6.9" customHeight="1">
      <c r="A150" s="34"/>
      <c r="B150" s="54"/>
      <c r="C150" s="55"/>
      <c r="D150" s="55"/>
      <c r="E150" s="55"/>
      <c r="F150" s="55"/>
      <c r="G150" s="55"/>
      <c r="H150" s="55"/>
      <c r="I150" s="55"/>
      <c r="J150" s="55"/>
      <c r="K150" s="55"/>
      <c r="L150" s="39"/>
      <c r="M150" s="34"/>
      <c r="O150" s="34"/>
      <c r="P150" s="34"/>
      <c r="Q150" s="34"/>
      <c r="R150" s="34"/>
      <c r="S150" s="34"/>
      <c r="T150" s="34"/>
      <c r="U150" s="34"/>
      <c r="V150" s="34"/>
      <c r="W150" s="34"/>
      <c r="X150" s="34"/>
      <c r="Y150" s="34"/>
      <c r="Z150" s="34"/>
      <c r="AA150" s="34"/>
      <c r="AB150" s="34"/>
      <c r="AC150" s="34"/>
      <c r="AD150" s="34"/>
      <c r="AE150" s="34"/>
    </row>
  </sheetData>
  <sheetProtection algorithmName="SHA-512" hashValue="eOO53U24VAwCQ+WjJ1wgOEgft0HFWZ22Lz8lfTxNmvtKXBXFtwByqip2uhaAz5KqQVO4UbhDMElyjZ7A7ehJPw==" saltValue="BJ7+JPdycYaNtuJIESCW8NzgpaQjPDE5Xq9XWOXdi9rSNLpW6RALWjeFHO6t/fcTbRGfn2vrjG+CpqINie5cVA==" spinCount="100000" sheet="1" objects="1" scenarios="1" formatColumns="0" formatRows="0" autoFilter="0"/>
  <autoFilter ref="C124:K149"/>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1"/>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86</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2" customFormat="1" ht="12" customHeight="1">
      <c r="A8" s="34"/>
      <c r="B8" s="39"/>
      <c r="C8" s="34"/>
      <c r="D8" s="119" t="s">
        <v>121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8" t="s">
        <v>122</v>
      </c>
      <c r="F9" s="309"/>
      <c r="G9" s="309"/>
      <c r="H9" s="30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15. 4. 2024</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
        <v>27</v>
      </c>
      <c r="F15" s="34"/>
      <c r="G15" s="34"/>
      <c r="H15" s="34"/>
      <c r="I15" s="119" t="s">
        <v>28</v>
      </c>
      <c r="J15" s="110"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30</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0" t="str">
        <f>'Rekapitulace stavby'!E14</f>
        <v>Vyplň údaj</v>
      </c>
      <c r="F18" s="311"/>
      <c r="G18" s="311"/>
      <c r="H18" s="311"/>
      <c r="I18" s="119"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32</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28</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35</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28</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12" t="s">
        <v>1</v>
      </c>
      <c r="F27" s="312"/>
      <c r="G27" s="312"/>
      <c r="H27" s="312"/>
      <c r="I27" s="121"/>
      <c r="J27" s="121"/>
      <c r="K27" s="121"/>
      <c r="L27" s="123"/>
      <c r="S27" s="121"/>
      <c r="T27" s="121"/>
      <c r="U27" s="121"/>
      <c r="V27" s="121"/>
      <c r="W27" s="121"/>
      <c r="X27" s="121"/>
      <c r="Y27" s="121"/>
      <c r="Z27" s="121"/>
      <c r="AA27" s="121"/>
      <c r="AB27" s="121"/>
      <c r="AC27" s="121"/>
      <c r="AD27" s="121"/>
      <c r="AE27" s="121"/>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37</v>
      </c>
      <c r="E30" s="34"/>
      <c r="F30" s="34"/>
      <c r="G30" s="34"/>
      <c r="H30" s="34"/>
      <c r="I30" s="34"/>
      <c r="J30" s="126">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7" t="s">
        <v>39</v>
      </c>
      <c r="G32" s="34"/>
      <c r="H32" s="34"/>
      <c r="I32" s="127" t="s">
        <v>38</v>
      </c>
      <c r="J32" s="127"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8" t="s">
        <v>41</v>
      </c>
      <c r="E33" s="119" t="s">
        <v>42</v>
      </c>
      <c r="F33" s="129">
        <f>ROUND((SUM(BE119:BE340)),  2)</f>
        <v>0</v>
      </c>
      <c r="G33" s="34"/>
      <c r="H33" s="34"/>
      <c r="I33" s="130">
        <v>0.21</v>
      </c>
      <c r="J33" s="129">
        <f>ROUND(((SUM(BE119:BE340))*I33),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9" t="s">
        <v>43</v>
      </c>
      <c r="F34" s="129">
        <f>ROUND((SUM(BF119:BF340)),  2)</f>
        <v>0</v>
      </c>
      <c r="G34" s="34"/>
      <c r="H34" s="34"/>
      <c r="I34" s="130">
        <v>0.12</v>
      </c>
      <c r="J34" s="129">
        <f>ROUND(((SUM(BF119:BF340))*I34),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9" t="s">
        <v>44</v>
      </c>
      <c r="F35" s="129">
        <f>ROUND((SUM(BG119:BG340)),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9" t="s">
        <v>45</v>
      </c>
      <c r="F36" s="129">
        <f>ROUND((SUM(BH119:BH340)),  2)</f>
        <v>0</v>
      </c>
      <c r="G36" s="34"/>
      <c r="H36" s="34"/>
      <c r="I36" s="130">
        <v>0.12</v>
      </c>
      <c r="J36" s="12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46</v>
      </c>
      <c r="F37" s="129">
        <f>ROUND((SUM(BI119:BI340)),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47</v>
      </c>
      <c r="E39" s="133"/>
      <c r="F39" s="133"/>
      <c r="G39" s="134" t="s">
        <v>48</v>
      </c>
      <c r="H39" s="135" t="s">
        <v>49</v>
      </c>
      <c r="I39" s="133"/>
      <c r="J39" s="136">
        <f>SUM(J30:J37)</f>
        <v>0</v>
      </c>
      <c r="K39" s="13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121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5" t="str">
        <f>E9</f>
        <v xml:space="preserve">SO 01 - Oprava nástupiště </v>
      </c>
      <c r="F87" s="315"/>
      <c r="G87" s="315"/>
      <c r="H87" s="31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Bohumín</v>
      </c>
      <c r="G89" s="36"/>
      <c r="H89" s="36"/>
      <c r="I89" s="29" t="s">
        <v>22</v>
      </c>
      <c r="J89" s="66" t="str">
        <f>IF(J12="","",J12)</f>
        <v>15. 4. 2024</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124</v>
      </c>
      <c r="D94" s="150"/>
      <c r="E94" s="150"/>
      <c r="F94" s="150"/>
      <c r="G94" s="150"/>
      <c r="H94" s="150"/>
      <c r="I94" s="150"/>
      <c r="J94" s="151" t="s">
        <v>125</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52" t="s">
        <v>126</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127</v>
      </c>
    </row>
    <row r="97" spans="1:31" s="9" customFormat="1" ht="24.9" customHeight="1">
      <c r="B97" s="153"/>
      <c r="C97" s="154"/>
      <c r="D97" s="155" t="s">
        <v>128</v>
      </c>
      <c r="E97" s="156"/>
      <c r="F97" s="156"/>
      <c r="G97" s="156"/>
      <c r="H97" s="156"/>
      <c r="I97" s="156"/>
      <c r="J97" s="157">
        <f>J120</f>
        <v>0</v>
      </c>
      <c r="K97" s="154"/>
      <c r="L97" s="158"/>
    </row>
    <row r="98" spans="1:31" s="10" customFormat="1" ht="19.95" customHeight="1">
      <c r="B98" s="159"/>
      <c r="C98" s="104"/>
      <c r="D98" s="160" t="s">
        <v>129</v>
      </c>
      <c r="E98" s="161"/>
      <c r="F98" s="161"/>
      <c r="G98" s="161"/>
      <c r="H98" s="161"/>
      <c r="I98" s="161"/>
      <c r="J98" s="162">
        <f>J121</f>
        <v>0</v>
      </c>
      <c r="K98" s="104"/>
      <c r="L98" s="163"/>
    </row>
    <row r="99" spans="1:31" s="9" customFormat="1" ht="24.9" customHeight="1">
      <c r="B99" s="153"/>
      <c r="C99" s="154"/>
      <c r="D99" s="155" t="s">
        <v>130</v>
      </c>
      <c r="E99" s="156"/>
      <c r="F99" s="156"/>
      <c r="G99" s="156"/>
      <c r="H99" s="156"/>
      <c r="I99" s="156"/>
      <c r="J99" s="157">
        <f>J286</f>
        <v>0</v>
      </c>
      <c r="K99" s="154"/>
      <c r="L99" s="158"/>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131</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13" t="str">
        <f>E7</f>
        <v>Oprava nástupišť č.1 a 1a v ŽST Bohumín</v>
      </c>
      <c r="F109" s="314"/>
      <c r="G109" s="314"/>
      <c r="H109" s="31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121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65" t="str">
        <f>E9</f>
        <v xml:space="preserve">SO 01 - Oprava nástupiště </v>
      </c>
      <c r="F111" s="315"/>
      <c r="G111" s="315"/>
      <c r="H111" s="31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Bohumín</v>
      </c>
      <c r="G113" s="36"/>
      <c r="H113" s="36"/>
      <c r="I113" s="29" t="s">
        <v>22</v>
      </c>
      <c r="J113" s="66" t="str">
        <f>IF(J12="","",J12)</f>
        <v>15. 4. 2024</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64"/>
      <c r="B118" s="165"/>
      <c r="C118" s="166" t="s">
        <v>132</v>
      </c>
      <c r="D118" s="167" t="s">
        <v>62</v>
      </c>
      <c r="E118" s="167" t="s">
        <v>58</v>
      </c>
      <c r="F118" s="167" t="s">
        <v>59</v>
      </c>
      <c r="G118" s="167" t="s">
        <v>133</v>
      </c>
      <c r="H118" s="167" t="s">
        <v>134</v>
      </c>
      <c r="I118" s="167" t="s">
        <v>135</v>
      </c>
      <c r="J118" s="167" t="s">
        <v>125</v>
      </c>
      <c r="K118" s="168" t="s">
        <v>136</v>
      </c>
      <c r="L118" s="169"/>
      <c r="M118" s="75" t="s">
        <v>1</v>
      </c>
      <c r="N118" s="76" t="s">
        <v>41</v>
      </c>
      <c r="O118" s="76" t="s">
        <v>137</v>
      </c>
      <c r="P118" s="76" t="s">
        <v>138</v>
      </c>
      <c r="Q118" s="76" t="s">
        <v>139</v>
      </c>
      <c r="R118" s="76" t="s">
        <v>140</v>
      </c>
      <c r="S118" s="76" t="s">
        <v>141</v>
      </c>
      <c r="T118" s="77" t="s">
        <v>142</v>
      </c>
      <c r="U118" s="164"/>
      <c r="V118" s="164"/>
      <c r="W118" s="164"/>
      <c r="X118" s="164"/>
      <c r="Y118" s="164"/>
      <c r="Z118" s="164"/>
      <c r="AA118" s="164"/>
      <c r="AB118" s="164"/>
      <c r="AC118" s="164"/>
      <c r="AD118" s="164"/>
      <c r="AE118" s="164"/>
    </row>
    <row r="119" spans="1:65" s="2" customFormat="1" ht="22.8" customHeight="1">
      <c r="A119" s="34"/>
      <c r="B119" s="35"/>
      <c r="C119" s="82" t="s">
        <v>143</v>
      </c>
      <c r="D119" s="36"/>
      <c r="E119" s="36"/>
      <c r="F119" s="36"/>
      <c r="G119" s="36"/>
      <c r="H119" s="36"/>
      <c r="I119" s="36"/>
      <c r="J119" s="170">
        <f>BK119</f>
        <v>0</v>
      </c>
      <c r="K119" s="36"/>
      <c r="L119" s="39"/>
      <c r="M119" s="78"/>
      <c r="N119" s="171"/>
      <c r="O119" s="79"/>
      <c r="P119" s="172">
        <f>P120+P286</f>
        <v>0</v>
      </c>
      <c r="Q119" s="79"/>
      <c r="R119" s="172">
        <f>R120+R286</f>
        <v>740.71353699999986</v>
      </c>
      <c r="S119" s="79"/>
      <c r="T119" s="173">
        <f>T120+T286</f>
        <v>142.99680000000001</v>
      </c>
      <c r="U119" s="34"/>
      <c r="V119" s="34"/>
      <c r="W119" s="34"/>
      <c r="X119" s="34"/>
      <c r="Y119" s="34"/>
      <c r="Z119" s="34"/>
      <c r="AA119" s="34"/>
      <c r="AB119" s="34"/>
      <c r="AC119" s="34"/>
      <c r="AD119" s="34"/>
      <c r="AE119" s="34"/>
      <c r="AT119" s="17" t="s">
        <v>76</v>
      </c>
      <c r="AU119" s="17" t="s">
        <v>127</v>
      </c>
      <c r="BK119" s="174">
        <f>BK120+BK286</f>
        <v>0</v>
      </c>
    </row>
    <row r="120" spans="1:65" s="12" customFormat="1" ht="25.95" customHeight="1">
      <c r="B120" s="175"/>
      <c r="C120" s="176"/>
      <c r="D120" s="177" t="s">
        <v>76</v>
      </c>
      <c r="E120" s="178" t="s">
        <v>144</v>
      </c>
      <c r="F120" s="178" t="s">
        <v>145</v>
      </c>
      <c r="G120" s="176"/>
      <c r="H120" s="176"/>
      <c r="I120" s="179"/>
      <c r="J120" s="180">
        <f>BK120</f>
        <v>0</v>
      </c>
      <c r="K120" s="176"/>
      <c r="L120" s="181"/>
      <c r="M120" s="182"/>
      <c r="N120" s="183"/>
      <c r="O120" s="183"/>
      <c r="P120" s="184">
        <f>P121</f>
        <v>0</v>
      </c>
      <c r="Q120" s="183"/>
      <c r="R120" s="184">
        <f>R121</f>
        <v>740.71353699999986</v>
      </c>
      <c r="S120" s="183"/>
      <c r="T120" s="185">
        <f>T121</f>
        <v>142.99680000000001</v>
      </c>
      <c r="AR120" s="186" t="s">
        <v>85</v>
      </c>
      <c r="AT120" s="187" t="s">
        <v>76</v>
      </c>
      <c r="AU120" s="187" t="s">
        <v>77</v>
      </c>
      <c r="AY120" s="186" t="s">
        <v>146</v>
      </c>
      <c r="BK120" s="188">
        <f>BK121</f>
        <v>0</v>
      </c>
    </row>
    <row r="121" spans="1:65" s="12" customFormat="1" ht="22.8" customHeight="1">
      <c r="B121" s="175"/>
      <c r="C121" s="176"/>
      <c r="D121" s="177" t="s">
        <v>76</v>
      </c>
      <c r="E121" s="189" t="s">
        <v>147</v>
      </c>
      <c r="F121" s="189" t="s">
        <v>148</v>
      </c>
      <c r="G121" s="176"/>
      <c r="H121" s="176"/>
      <c r="I121" s="179"/>
      <c r="J121" s="190">
        <f>BK121</f>
        <v>0</v>
      </c>
      <c r="K121" s="176"/>
      <c r="L121" s="181"/>
      <c r="M121" s="182"/>
      <c r="N121" s="183"/>
      <c r="O121" s="183"/>
      <c r="P121" s="184">
        <f>SUM(P122:P285)</f>
        <v>0</v>
      </c>
      <c r="Q121" s="183"/>
      <c r="R121" s="184">
        <f>SUM(R122:R285)</f>
        <v>740.71353699999986</v>
      </c>
      <c r="S121" s="183"/>
      <c r="T121" s="185">
        <f>SUM(T122:T285)</f>
        <v>142.99680000000001</v>
      </c>
      <c r="AR121" s="186" t="s">
        <v>85</v>
      </c>
      <c r="AT121" s="187" t="s">
        <v>76</v>
      </c>
      <c r="AU121" s="187" t="s">
        <v>85</v>
      </c>
      <c r="AY121" s="186" t="s">
        <v>146</v>
      </c>
      <c r="BK121" s="188">
        <f>SUM(BK122:BK285)</f>
        <v>0</v>
      </c>
    </row>
    <row r="122" spans="1:65" s="2" customFormat="1" ht="16.5" customHeight="1">
      <c r="A122" s="34"/>
      <c r="B122" s="35"/>
      <c r="C122" s="191" t="s">
        <v>85</v>
      </c>
      <c r="D122" s="191" t="s">
        <v>149</v>
      </c>
      <c r="E122" s="192" t="s">
        <v>150</v>
      </c>
      <c r="F122" s="193" t="s">
        <v>151</v>
      </c>
      <c r="G122" s="194" t="s">
        <v>152</v>
      </c>
      <c r="H122" s="195">
        <v>341</v>
      </c>
      <c r="I122" s="196"/>
      <c r="J122" s="197">
        <f>ROUND(I122*H122,2)</f>
        <v>0</v>
      </c>
      <c r="K122" s="193" t="s">
        <v>153</v>
      </c>
      <c r="L122" s="39"/>
      <c r="M122" s="198" t="s">
        <v>1</v>
      </c>
      <c r="N122" s="199" t="s">
        <v>42</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154</v>
      </c>
      <c r="AT122" s="202" t="s">
        <v>149</v>
      </c>
      <c r="AU122" s="202" t="s">
        <v>87</v>
      </c>
      <c r="AY122" s="17" t="s">
        <v>146</v>
      </c>
      <c r="BE122" s="203">
        <f>IF(N122="základní",J122,0)</f>
        <v>0</v>
      </c>
      <c r="BF122" s="203">
        <f>IF(N122="snížená",J122,0)</f>
        <v>0</v>
      </c>
      <c r="BG122" s="203">
        <f>IF(N122="zákl. přenesená",J122,0)</f>
        <v>0</v>
      </c>
      <c r="BH122" s="203">
        <f>IF(N122="sníž. přenesená",J122,0)</f>
        <v>0</v>
      </c>
      <c r="BI122" s="203">
        <f>IF(N122="nulová",J122,0)</f>
        <v>0</v>
      </c>
      <c r="BJ122" s="17" t="s">
        <v>85</v>
      </c>
      <c r="BK122" s="203">
        <f>ROUND(I122*H122,2)</f>
        <v>0</v>
      </c>
      <c r="BL122" s="17" t="s">
        <v>154</v>
      </c>
      <c r="BM122" s="202" t="s">
        <v>155</v>
      </c>
    </row>
    <row r="123" spans="1:65" s="2" customFormat="1" ht="19.2">
      <c r="A123" s="34"/>
      <c r="B123" s="35"/>
      <c r="C123" s="36"/>
      <c r="D123" s="204" t="s">
        <v>156</v>
      </c>
      <c r="E123" s="36"/>
      <c r="F123" s="205" t="s">
        <v>157</v>
      </c>
      <c r="G123" s="36"/>
      <c r="H123" s="36"/>
      <c r="I123" s="206"/>
      <c r="J123" s="36"/>
      <c r="K123" s="36"/>
      <c r="L123" s="39"/>
      <c r="M123" s="207"/>
      <c r="N123" s="208"/>
      <c r="O123" s="71"/>
      <c r="P123" s="71"/>
      <c r="Q123" s="71"/>
      <c r="R123" s="71"/>
      <c r="S123" s="71"/>
      <c r="T123" s="72"/>
      <c r="U123" s="34"/>
      <c r="V123" s="34"/>
      <c r="W123" s="34"/>
      <c r="X123" s="34"/>
      <c r="Y123" s="34"/>
      <c r="Z123" s="34"/>
      <c r="AA123" s="34"/>
      <c r="AB123" s="34"/>
      <c r="AC123" s="34"/>
      <c r="AD123" s="34"/>
      <c r="AE123" s="34"/>
      <c r="AT123" s="17" t="s">
        <v>156</v>
      </c>
      <c r="AU123" s="17" t="s">
        <v>87</v>
      </c>
    </row>
    <row r="124" spans="1:65" s="13" customFormat="1" ht="10.199999999999999">
      <c r="B124" s="209"/>
      <c r="C124" s="210"/>
      <c r="D124" s="204" t="s">
        <v>158</v>
      </c>
      <c r="E124" s="211" t="s">
        <v>1</v>
      </c>
      <c r="F124" s="212" t="s">
        <v>159</v>
      </c>
      <c r="G124" s="210"/>
      <c r="H124" s="213">
        <v>341</v>
      </c>
      <c r="I124" s="214"/>
      <c r="J124" s="210"/>
      <c r="K124" s="210"/>
      <c r="L124" s="215"/>
      <c r="M124" s="216"/>
      <c r="N124" s="217"/>
      <c r="O124" s="217"/>
      <c r="P124" s="217"/>
      <c r="Q124" s="217"/>
      <c r="R124" s="217"/>
      <c r="S124" s="217"/>
      <c r="T124" s="218"/>
      <c r="AT124" s="219" t="s">
        <v>158</v>
      </c>
      <c r="AU124" s="219" t="s">
        <v>87</v>
      </c>
      <c r="AV124" s="13" t="s">
        <v>87</v>
      </c>
      <c r="AW124" s="13" t="s">
        <v>34</v>
      </c>
      <c r="AX124" s="13" t="s">
        <v>85</v>
      </c>
      <c r="AY124" s="219" t="s">
        <v>146</v>
      </c>
    </row>
    <row r="125" spans="1:65" s="2" customFormat="1" ht="16.5" customHeight="1">
      <c r="A125" s="34"/>
      <c r="B125" s="35"/>
      <c r="C125" s="191" t="s">
        <v>87</v>
      </c>
      <c r="D125" s="191" t="s">
        <v>149</v>
      </c>
      <c r="E125" s="192" t="s">
        <v>160</v>
      </c>
      <c r="F125" s="193" t="s">
        <v>161</v>
      </c>
      <c r="G125" s="194" t="s">
        <v>162</v>
      </c>
      <c r="H125" s="195">
        <v>1884.8</v>
      </c>
      <c r="I125" s="196"/>
      <c r="J125" s="197">
        <f>ROUND(I125*H125,2)</f>
        <v>0</v>
      </c>
      <c r="K125" s="193" t="s">
        <v>153</v>
      </c>
      <c r="L125" s="39"/>
      <c r="M125" s="198" t="s">
        <v>1</v>
      </c>
      <c r="N125" s="199" t="s">
        <v>42</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154</v>
      </c>
      <c r="AT125" s="202" t="s">
        <v>149</v>
      </c>
      <c r="AU125" s="202" t="s">
        <v>87</v>
      </c>
      <c r="AY125" s="17" t="s">
        <v>146</v>
      </c>
      <c r="BE125" s="203">
        <f>IF(N125="základní",J125,0)</f>
        <v>0</v>
      </c>
      <c r="BF125" s="203">
        <f>IF(N125="snížená",J125,0)</f>
        <v>0</v>
      </c>
      <c r="BG125" s="203">
        <f>IF(N125="zákl. přenesená",J125,0)</f>
        <v>0</v>
      </c>
      <c r="BH125" s="203">
        <f>IF(N125="sníž. přenesená",J125,0)</f>
        <v>0</v>
      </c>
      <c r="BI125" s="203">
        <f>IF(N125="nulová",J125,0)</f>
        <v>0</v>
      </c>
      <c r="BJ125" s="17" t="s">
        <v>85</v>
      </c>
      <c r="BK125" s="203">
        <f>ROUND(I125*H125,2)</f>
        <v>0</v>
      </c>
      <c r="BL125" s="17" t="s">
        <v>154</v>
      </c>
      <c r="BM125" s="202" t="s">
        <v>163</v>
      </c>
    </row>
    <row r="126" spans="1:65" s="2" customFormat="1" ht="19.2">
      <c r="A126" s="34"/>
      <c r="B126" s="35"/>
      <c r="C126" s="36"/>
      <c r="D126" s="204" t="s">
        <v>156</v>
      </c>
      <c r="E126" s="36"/>
      <c r="F126" s="205" t="s">
        <v>164</v>
      </c>
      <c r="G126" s="36"/>
      <c r="H126" s="36"/>
      <c r="I126" s="206"/>
      <c r="J126" s="36"/>
      <c r="K126" s="36"/>
      <c r="L126" s="39"/>
      <c r="M126" s="207"/>
      <c r="N126" s="208"/>
      <c r="O126" s="71"/>
      <c r="P126" s="71"/>
      <c r="Q126" s="71"/>
      <c r="R126" s="71"/>
      <c r="S126" s="71"/>
      <c r="T126" s="72"/>
      <c r="U126" s="34"/>
      <c r="V126" s="34"/>
      <c r="W126" s="34"/>
      <c r="X126" s="34"/>
      <c r="Y126" s="34"/>
      <c r="Z126" s="34"/>
      <c r="AA126" s="34"/>
      <c r="AB126" s="34"/>
      <c r="AC126" s="34"/>
      <c r="AD126" s="34"/>
      <c r="AE126" s="34"/>
      <c r="AT126" s="17" t="s">
        <v>156</v>
      </c>
      <c r="AU126" s="17" t="s">
        <v>87</v>
      </c>
    </row>
    <row r="127" spans="1:65" s="13" customFormat="1" ht="10.199999999999999">
      <c r="B127" s="209"/>
      <c r="C127" s="210"/>
      <c r="D127" s="204" t="s">
        <v>158</v>
      </c>
      <c r="E127" s="211" t="s">
        <v>1</v>
      </c>
      <c r="F127" s="212" t="s">
        <v>165</v>
      </c>
      <c r="G127" s="210"/>
      <c r="H127" s="213">
        <v>1884.8</v>
      </c>
      <c r="I127" s="214"/>
      <c r="J127" s="210"/>
      <c r="K127" s="210"/>
      <c r="L127" s="215"/>
      <c r="M127" s="216"/>
      <c r="N127" s="217"/>
      <c r="O127" s="217"/>
      <c r="P127" s="217"/>
      <c r="Q127" s="217"/>
      <c r="R127" s="217"/>
      <c r="S127" s="217"/>
      <c r="T127" s="218"/>
      <c r="AT127" s="219" t="s">
        <v>158</v>
      </c>
      <c r="AU127" s="219" t="s">
        <v>87</v>
      </c>
      <c r="AV127" s="13" t="s">
        <v>87</v>
      </c>
      <c r="AW127" s="13" t="s">
        <v>34</v>
      </c>
      <c r="AX127" s="13" t="s">
        <v>85</v>
      </c>
      <c r="AY127" s="219" t="s">
        <v>146</v>
      </c>
    </row>
    <row r="128" spans="1:65" s="2" customFormat="1" ht="16.5" customHeight="1">
      <c r="A128" s="34"/>
      <c r="B128" s="35"/>
      <c r="C128" s="191" t="s">
        <v>95</v>
      </c>
      <c r="D128" s="191" t="s">
        <v>149</v>
      </c>
      <c r="E128" s="192" t="s">
        <v>166</v>
      </c>
      <c r="F128" s="193" t="s">
        <v>167</v>
      </c>
      <c r="G128" s="194" t="s">
        <v>162</v>
      </c>
      <c r="H128" s="195">
        <v>111.2</v>
      </c>
      <c r="I128" s="196"/>
      <c r="J128" s="197">
        <f>ROUND(I128*H128,2)</f>
        <v>0</v>
      </c>
      <c r="K128" s="193" t="s">
        <v>153</v>
      </c>
      <c r="L128" s="39"/>
      <c r="M128" s="198" t="s">
        <v>1</v>
      </c>
      <c r="N128" s="199" t="s">
        <v>42</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154</v>
      </c>
      <c r="AT128" s="202" t="s">
        <v>149</v>
      </c>
      <c r="AU128" s="202" t="s">
        <v>87</v>
      </c>
      <c r="AY128" s="17" t="s">
        <v>146</v>
      </c>
      <c r="BE128" s="203">
        <f>IF(N128="základní",J128,0)</f>
        <v>0</v>
      </c>
      <c r="BF128" s="203">
        <f>IF(N128="snížená",J128,0)</f>
        <v>0</v>
      </c>
      <c r="BG128" s="203">
        <f>IF(N128="zákl. přenesená",J128,0)</f>
        <v>0</v>
      </c>
      <c r="BH128" s="203">
        <f>IF(N128="sníž. přenesená",J128,0)</f>
        <v>0</v>
      </c>
      <c r="BI128" s="203">
        <f>IF(N128="nulová",J128,0)</f>
        <v>0</v>
      </c>
      <c r="BJ128" s="17" t="s">
        <v>85</v>
      </c>
      <c r="BK128" s="203">
        <f>ROUND(I128*H128,2)</f>
        <v>0</v>
      </c>
      <c r="BL128" s="17" t="s">
        <v>154</v>
      </c>
      <c r="BM128" s="202" t="s">
        <v>168</v>
      </c>
    </row>
    <row r="129" spans="1:65" s="2" customFormat="1" ht="19.2">
      <c r="A129" s="34"/>
      <c r="B129" s="35"/>
      <c r="C129" s="36"/>
      <c r="D129" s="204" t="s">
        <v>156</v>
      </c>
      <c r="E129" s="36"/>
      <c r="F129" s="205" t="s">
        <v>169</v>
      </c>
      <c r="G129" s="36"/>
      <c r="H129" s="36"/>
      <c r="I129" s="206"/>
      <c r="J129" s="36"/>
      <c r="K129" s="36"/>
      <c r="L129" s="39"/>
      <c r="M129" s="207"/>
      <c r="N129" s="208"/>
      <c r="O129" s="71"/>
      <c r="P129" s="71"/>
      <c r="Q129" s="71"/>
      <c r="R129" s="71"/>
      <c r="S129" s="71"/>
      <c r="T129" s="72"/>
      <c r="U129" s="34"/>
      <c r="V129" s="34"/>
      <c r="W129" s="34"/>
      <c r="X129" s="34"/>
      <c r="Y129" s="34"/>
      <c r="Z129" s="34"/>
      <c r="AA129" s="34"/>
      <c r="AB129" s="34"/>
      <c r="AC129" s="34"/>
      <c r="AD129" s="34"/>
      <c r="AE129" s="34"/>
      <c r="AT129" s="17" t="s">
        <v>156</v>
      </c>
      <c r="AU129" s="17" t="s">
        <v>87</v>
      </c>
    </row>
    <row r="130" spans="1:65" s="13" customFormat="1" ht="10.199999999999999">
      <c r="B130" s="209"/>
      <c r="C130" s="210"/>
      <c r="D130" s="204" t="s">
        <v>158</v>
      </c>
      <c r="E130" s="211" t="s">
        <v>1</v>
      </c>
      <c r="F130" s="212" t="s">
        <v>170</v>
      </c>
      <c r="G130" s="210"/>
      <c r="H130" s="213">
        <v>111.2</v>
      </c>
      <c r="I130" s="214"/>
      <c r="J130" s="210"/>
      <c r="K130" s="210"/>
      <c r="L130" s="215"/>
      <c r="M130" s="216"/>
      <c r="N130" s="217"/>
      <c r="O130" s="217"/>
      <c r="P130" s="217"/>
      <c r="Q130" s="217"/>
      <c r="R130" s="217"/>
      <c r="S130" s="217"/>
      <c r="T130" s="218"/>
      <c r="AT130" s="219" t="s">
        <v>158</v>
      </c>
      <c r="AU130" s="219" t="s">
        <v>87</v>
      </c>
      <c r="AV130" s="13" t="s">
        <v>87</v>
      </c>
      <c r="AW130" s="13" t="s">
        <v>34</v>
      </c>
      <c r="AX130" s="13" t="s">
        <v>85</v>
      </c>
      <c r="AY130" s="219" t="s">
        <v>146</v>
      </c>
    </row>
    <row r="131" spans="1:65" s="2" customFormat="1" ht="16.5" customHeight="1">
      <c r="A131" s="34"/>
      <c r="B131" s="35"/>
      <c r="C131" s="191" t="s">
        <v>154</v>
      </c>
      <c r="D131" s="191" t="s">
        <v>149</v>
      </c>
      <c r="E131" s="192" t="s">
        <v>171</v>
      </c>
      <c r="F131" s="193" t="s">
        <v>172</v>
      </c>
      <c r="G131" s="194" t="s">
        <v>152</v>
      </c>
      <c r="H131" s="195">
        <v>73.25</v>
      </c>
      <c r="I131" s="196"/>
      <c r="J131" s="197">
        <f>ROUND(I131*H131,2)</f>
        <v>0</v>
      </c>
      <c r="K131" s="193" t="s">
        <v>153</v>
      </c>
      <c r="L131" s="39"/>
      <c r="M131" s="198" t="s">
        <v>1</v>
      </c>
      <c r="N131" s="199" t="s">
        <v>42</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154</v>
      </c>
      <c r="AT131" s="202" t="s">
        <v>149</v>
      </c>
      <c r="AU131" s="202" t="s">
        <v>87</v>
      </c>
      <c r="AY131" s="17" t="s">
        <v>146</v>
      </c>
      <c r="BE131" s="203">
        <f>IF(N131="základní",J131,0)</f>
        <v>0</v>
      </c>
      <c r="BF131" s="203">
        <f>IF(N131="snížená",J131,0)</f>
        <v>0</v>
      </c>
      <c r="BG131" s="203">
        <f>IF(N131="zákl. přenesená",J131,0)</f>
        <v>0</v>
      </c>
      <c r="BH131" s="203">
        <f>IF(N131="sníž. přenesená",J131,0)</f>
        <v>0</v>
      </c>
      <c r="BI131" s="203">
        <f>IF(N131="nulová",J131,0)</f>
        <v>0</v>
      </c>
      <c r="BJ131" s="17" t="s">
        <v>85</v>
      </c>
      <c r="BK131" s="203">
        <f>ROUND(I131*H131,2)</f>
        <v>0</v>
      </c>
      <c r="BL131" s="17" t="s">
        <v>154</v>
      </c>
      <c r="BM131" s="202" t="s">
        <v>173</v>
      </c>
    </row>
    <row r="132" spans="1:65" s="2" customFormat="1" ht="19.2">
      <c r="A132" s="34"/>
      <c r="B132" s="35"/>
      <c r="C132" s="36"/>
      <c r="D132" s="204" t="s">
        <v>156</v>
      </c>
      <c r="E132" s="36"/>
      <c r="F132" s="205" t="s">
        <v>174</v>
      </c>
      <c r="G132" s="36"/>
      <c r="H132" s="36"/>
      <c r="I132" s="206"/>
      <c r="J132" s="36"/>
      <c r="K132" s="36"/>
      <c r="L132" s="39"/>
      <c r="M132" s="207"/>
      <c r="N132" s="208"/>
      <c r="O132" s="71"/>
      <c r="P132" s="71"/>
      <c r="Q132" s="71"/>
      <c r="R132" s="71"/>
      <c r="S132" s="71"/>
      <c r="T132" s="72"/>
      <c r="U132" s="34"/>
      <c r="V132" s="34"/>
      <c r="W132" s="34"/>
      <c r="X132" s="34"/>
      <c r="Y132" s="34"/>
      <c r="Z132" s="34"/>
      <c r="AA132" s="34"/>
      <c r="AB132" s="34"/>
      <c r="AC132" s="34"/>
      <c r="AD132" s="34"/>
      <c r="AE132" s="34"/>
      <c r="AT132" s="17" t="s">
        <v>156</v>
      </c>
      <c r="AU132" s="17" t="s">
        <v>87</v>
      </c>
    </row>
    <row r="133" spans="1:65" s="2" customFormat="1" ht="16.5" customHeight="1">
      <c r="A133" s="34"/>
      <c r="B133" s="35"/>
      <c r="C133" s="191" t="s">
        <v>147</v>
      </c>
      <c r="D133" s="191" t="s">
        <v>149</v>
      </c>
      <c r="E133" s="192" t="s">
        <v>175</v>
      </c>
      <c r="F133" s="193" t="s">
        <v>176</v>
      </c>
      <c r="G133" s="194" t="s">
        <v>152</v>
      </c>
      <c r="H133" s="195">
        <v>3.2</v>
      </c>
      <c r="I133" s="196"/>
      <c r="J133" s="197">
        <f>ROUND(I133*H133,2)</f>
        <v>0</v>
      </c>
      <c r="K133" s="193" t="s">
        <v>153</v>
      </c>
      <c r="L133" s="39"/>
      <c r="M133" s="198" t="s">
        <v>1</v>
      </c>
      <c r="N133" s="199" t="s">
        <v>42</v>
      </c>
      <c r="O133" s="71"/>
      <c r="P133" s="200">
        <f>O133*H133</f>
        <v>0</v>
      </c>
      <c r="Q133" s="200">
        <v>0</v>
      </c>
      <c r="R133" s="200">
        <f>Q133*H133</f>
        <v>0</v>
      </c>
      <c r="S133" s="200">
        <v>0</v>
      </c>
      <c r="T133" s="201">
        <f>S133*H133</f>
        <v>0</v>
      </c>
      <c r="U133" s="34"/>
      <c r="V133" s="34"/>
      <c r="W133" s="34"/>
      <c r="X133" s="34"/>
      <c r="Y133" s="34"/>
      <c r="Z133" s="34"/>
      <c r="AA133" s="34"/>
      <c r="AB133" s="34"/>
      <c r="AC133" s="34"/>
      <c r="AD133" s="34"/>
      <c r="AE133" s="34"/>
      <c r="AR133" s="202" t="s">
        <v>154</v>
      </c>
      <c r="AT133" s="202" t="s">
        <v>149</v>
      </c>
      <c r="AU133" s="202" t="s">
        <v>87</v>
      </c>
      <c r="AY133" s="17" t="s">
        <v>146</v>
      </c>
      <c r="BE133" s="203">
        <f>IF(N133="základní",J133,0)</f>
        <v>0</v>
      </c>
      <c r="BF133" s="203">
        <f>IF(N133="snížená",J133,0)</f>
        <v>0</v>
      </c>
      <c r="BG133" s="203">
        <f>IF(N133="zákl. přenesená",J133,0)</f>
        <v>0</v>
      </c>
      <c r="BH133" s="203">
        <f>IF(N133="sníž. přenesená",J133,0)</f>
        <v>0</v>
      </c>
      <c r="BI133" s="203">
        <f>IF(N133="nulová",J133,0)</f>
        <v>0</v>
      </c>
      <c r="BJ133" s="17" t="s">
        <v>85</v>
      </c>
      <c r="BK133" s="203">
        <f>ROUND(I133*H133,2)</f>
        <v>0</v>
      </c>
      <c r="BL133" s="17" t="s">
        <v>154</v>
      </c>
      <c r="BM133" s="202" t="s">
        <v>177</v>
      </c>
    </row>
    <row r="134" spans="1:65" s="2" customFormat="1" ht="10.199999999999999">
      <c r="A134" s="34"/>
      <c r="B134" s="35"/>
      <c r="C134" s="36"/>
      <c r="D134" s="204" t="s">
        <v>156</v>
      </c>
      <c r="E134" s="36"/>
      <c r="F134" s="205" t="s">
        <v>178</v>
      </c>
      <c r="G134" s="36"/>
      <c r="H134" s="36"/>
      <c r="I134" s="206"/>
      <c r="J134" s="36"/>
      <c r="K134" s="36"/>
      <c r="L134" s="39"/>
      <c r="M134" s="207"/>
      <c r="N134" s="208"/>
      <c r="O134" s="71"/>
      <c r="P134" s="71"/>
      <c r="Q134" s="71"/>
      <c r="R134" s="71"/>
      <c r="S134" s="71"/>
      <c r="T134" s="72"/>
      <c r="U134" s="34"/>
      <c r="V134" s="34"/>
      <c r="W134" s="34"/>
      <c r="X134" s="34"/>
      <c r="Y134" s="34"/>
      <c r="Z134" s="34"/>
      <c r="AA134" s="34"/>
      <c r="AB134" s="34"/>
      <c r="AC134" s="34"/>
      <c r="AD134" s="34"/>
      <c r="AE134" s="34"/>
      <c r="AT134" s="17" t="s">
        <v>156</v>
      </c>
      <c r="AU134" s="17" t="s">
        <v>87</v>
      </c>
    </row>
    <row r="135" spans="1:65" s="2" customFormat="1" ht="16.5" customHeight="1">
      <c r="A135" s="34"/>
      <c r="B135" s="35"/>
      <c r="C135" s="191" t="s">
        <v>179</v>
      </c>
      <c r="D135" s="191" t="s">
        <v>149</v>
      </c>
      <c r="E135" s="192" t="s">
        <v>180</v>
      </c>
      <c r="F135" s="193" t="s">
        <v>181</v>
      </c>
      <c r="G135" s="194" t="s">
        <v>182</v>
      </c>
      <c r="H135" s="195">
        <v>98.28</v>
      </c>
      <c r="I135" s="196"/>
      <c r="J135" s="197">
        <f>ROUND(I135*H135,2)</f>
        <v>0</v>
      </c>
      <c r="K135" s="193" t="s">
        <v>153</v>
      </c>
      <c r="L135" s="39"/>
      <c r="M135" s="198" t="s">
        <v>1</v>
      </c>
      <c r="N135" s="199" t="s">
        <v>42</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154</v>
      </c>
      <c r="AT135" s="202" t="s">
        <v>149</v>
      </c>
      <c r="AU135" s="202" t="s">
        <v>87</v>
      </c>
      <c r="AY135" s="17" t="s">
        <v>146</v>
      </c>
      <c r="BE135" s="203">
        <f>IF(N135="základní",J135,0)</f>
        <v>0</v>
      </c>
      <c r="BF135" s="203">
        <f>IF(N135="snížená",J135,0)</f>
        <v>0</v>
      </c>
      <c r="BG135" s="203">
        <f>IF(N135="zákl. přenesená",J135,0)</f>
        <v>0</v>
      </c>
      <c r="BH135" s="203">
        <f>IF(N135="sníž. přenesená",J135,0)</f>
        <v>0</v>
      </c>
      <c r="BI135" s="203">
        <f>IF(N135="nulová",J135,0)</f>
        <v>0</v>
      </c>
      <c r="BJ135" s="17" t="s">
        <v>85</v>
      </c>
      <c r="BK135" s="203">
        <f>ROUND(I135*H135,2)</f>
        <v>0</v>
      </c>
      <c r="BL135" s="17" t="s">
        <v>154</v>
      </c>
      <c r="BM135" s="202" t="s">
        <v>183</v>
      </c>
    </row>
    <row r="136" spans="1:65" s="2" customFormat="1" ht="19.2">
      <c r="A136" s="34"/>
      <c r="B136" s="35"/>
      <c r="C136" s="36"/>
      <c r="D136" s="204" t="s">
        <v>156</v>
      </c>
      <c r="E136" s="36"/>
      <c r="F136" s="205" t="s">
        <v>184</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156</v>
      </c>
      <c r="AU136" s="17" t="s">
        <v>87</v>
      </c>
    </row>
    <row r="137" spans="1:65" s="13" customFormat="1" ht="10.199999999999999">
      <c r="B137" s="209"/>
      <c r="C137" s="210"/>
      <c r="D137" s="204" t="s">
        <v>158</v>
      </c>
      <c r="E137" s="211" t="s">
        <v>1</v>
      </c>
      <c r="F137" s="212" t="s">
        <v>185</v>
      </c>
      <c r="G137" s="210"/>
      <c r="H137" s="213">
        <v>98.28</v>
      </c>
      <c r="I137" s="214"/>
      <c r="J137" s="210"/>
      <c r="K137" s="210"/>
      <c r="L137" s="215"/>
      <c r="M137" s="216"/>
      <c r="N137" s="217"/>
      <c r="O137" s="217"/>
      <c r="P137" s="217"/>
      <c r="Q137" s="217"/>
      <c r="R137" s="217"/>
      <c r="S137" s="217"/>
      <c r="T137" s="218"/>
      <c r="AT137" s="219" t="s">
        <v>158</v>
      </c>
      <c r="AU137" s="219" t="s">
        <v>87</v>
      </c>
      <c r="AV137" s="13" t="s">
        <v>87</v>
      </c>
      <c r="AW137" s="13" t="s">
        <v>34</v>
      </c>
      <c r="AX137" s="13" t="s">
        <v>85</v>
      </c>
      <c r="AY137" s="219" t="s">
        <v>146</v>
      </c>
    </row>
    <row r="138" spans="1:65" s="2" customFormat="1" ht="16.5" customHeight="1">
      <c r="A138" s="34"/>
      <c r="B138" s="35"/>
      <c r="C138" s="191" t="s">
        <v>186</v>
      </c>
      <c r="D138" s="191" t="s">
        <v>149</v>
      </c>
      <c r="E138" s="192" t="s">
        <v>187</v>
      </c>
      <c r="F138" s="193" t="s">
        <v>188</v>
      </c>
      <c r="G138" s="194" t="s">
        <v>182</v>
      </c>
      <c r="H138" s="195">
        <v>237.9</v>
      </c>
      <c r="I138" s="196"/>
      <c r="J138" s="197">
        <f>ROUND(I138*H138,2)</f>
        <v>0</v>
      </c>
      <c r="K138" s="193" t="s">
        <v>153</v>
      </c>
      <c r="L138" s="39"/>
      <c r="M138" s="198" t="s">
        <v>1</v>
      </c>
      <c r="N138" s="199" t="s">
        <v>42</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154</v>
      </c>
      <c r="AT138" s="202" t="s">
        <v>149</v>
      </c>
      <c r="AU138" s="202" t="s">
        <v>87</v>
      </c>
      <c r="AY138" s="17" t="s">
        <v>146</v>
      </c>
      <c r="BE138" s="203">
        <f>IF(N138="základní",J138,0)</f>
        <v>0</v>
      </c>
      <c r="BF138" s="203">
        <f>IF(N138="snížená",J138,0)</f>
        <v>0</v>
      </c>
      <c r="BG138" s="203">
        <f>IF(N138="zákl. přenesená",J138,0)</f>
        <v>0</v>
      </c>
      <c r="BH138" s="203">
        <f>IF(N138="sníž. přenesená",J138,0)</f>
        <v>0</v>
      </c>
      <c r="BI138" s="203">
        <f>IF(N138="nulová",J138,0)</f>
        <v>0</v>
      </c>
      <c r="BJ138" s="17" t="s">
        <v>85</v>
      </c>
      <c r="BK138" s="203">
        <f>ROUND(I138*H138,2)</f>
        <v>0</v>
      </c>
      <c r="BL138" s="17" t="s">
        <v>154</v>
      </c>
      <c r="BM138" s="202" t="s">
        <v>189</v>
      </c>
    </row>
    <row r="139" spans="1:65" s="2" customFormat="1" ht="19.2">
      <c r="A139" s="34"/>
      <c r="B139" s="35"/>
      <c r="C139" s="36"/>
      <c r="D139" s="204" t="s">
        <v>156</v>
      </c>
      <c r="E139" s="36"/>
      <c r="F139" s="205" t="s">
        <v>190</v>
      </c>
      <c r="G139" s="36"/>
      <c r="H139" s="36"/>
      <c r="I139" s="206"/>
      <c r="J139" s="36"/>
      <c r="K139" s="36"/>
      <c r="L139" s="39"/>
      <c r="M139" s="207"/>
      <c r="N139" s="208"/>
      <c r="O139" s="71"/>
      <c r="P139" s="71"/>
      <c r="Q139" s="71"/>
      <c r="R139" s="71"/>
      <c r="S139" s="71"/>
      <c r="T139" s="72"/>
      <c r="U139" s="34"/>
      <c r="V139" s="34"/>
      <c r="W139" s="34"/>
      <c r="X139" s="34"/>
      <c r="Y139" s="34"/>
      <c r="Z139" s="34"/>
      <c r="AA139" s="34"/>
      <c r="AB139" s="34"/>
      <c r="AC139" s="34"/>
      <c r="AD139" s="34"/>
      <c r="AE139" s="34"/>
      <c r="AT139" s="17" t="s">
        <v>156</v>
      </c>
      <c r="AU139" s="17" t="s">
        <v>87</v>
      </c>
    </row>
    <row r="140" spans="1:65" s="13" customFormat="1" ht="10.199999999999999">
      <c r="B140" s="209"/>
      <c r="C140" s="210"/>
      <c r="D140" s="204" t="s">
        <v>158</v>
      </c>
      <c r="E140" s="211" t="s">
        <v>1</v>
      </c>
      <c r="F140" s="212" t="s">
        <v>191</v>
      </c>
      <c r="G140" s="210"/>
      <c r="H140" s="213">
        <v>237.9</v>
      </c>
      <c r="I140" s="214"/>
      <c r="J140" s="210"/>
      <c r="K140" s="210"/>
      <c r="L140" s="215"/>
      <c r="M140" s="216"/>
      <c r="N140" s="217"/>
      <c r="O140" s="217"/>
      <c r="P140" s="217"/>
      <c r="Q140" s="217"/>
      <c r="R140" s="217"/>
      <c r="S140" s="217"/>
      <c r="T140" s="218"/>
      <c r="AT140" s="219" t="s">
        <v>158</v>
      </c>
      <c r="AU140" s="219" t="s">
        <v>87</v>
      </c>
      <c r="AV140" s="13" t="s">
        <v>87</v>
      </c>
      <c r="AW140" s="13" t="s">
        <v>34</v>
      </c>
      <c r="AX140" s="13" t="s">
        <v>85</v>
      </c>
      <c r="AY140" s="219" t="s">
        <v>146</v>
      </c>
    </row>
    <row r="141" spans="1:65" s="2" customFormat="1" ht="16.5" customHeight="1">
      <c r="A141" s="34"/>
      <c r="B141" s="35"/>
      <c r="C141" s="191" t="s">
        <v>192</v>
      </c>
      <c r="D141" s="191" t="s">
        <v>149</v>
      </c>
      <c r="E141" s="192" t="s">
        <v>193</v>
      </c>
      <c r="F141" s="193" t="s">
        <v>194</v>
      </c>
      <c r="G141" s="194" t="s">
        <v>162</v>
      </c>
      <c r="H141" s="195">
        <v>589.82000000000005</v>
      </c>
      <c r="I141" s="196"/>
      <c r="J141" s="197">
        <f>ROUND(I141*H141,2)</f>
        <v>0</v>
      </c>
      <c r="K141" s="193" t="s">
        <v>1</v>
      </c>
      <c r="L141" s="39"/>
      <c r="M141" s="198" t="s">
        <v>1</v>
      </c>
      <c r="N141" s="199" t="s">
        <v>42</v>
      </c>
      <c r="O141" s="71"/>
      <c r="P141" s="200">
        <f>O141*H141</f>
        <v>0</v>
      </c>
      <c r="Q141" s="200">
        <v>0</v>
      </c>
      <c r="R141" s="200">
        <f>Q141*H141</f>
        <v>0</v>
      </c>
      <c r="S141" s="200">
        <v>0.24</v>
      </c>
      <c r="T141" s="201">
        <f>S141*H141</f>
        <v>141.55680000000001</v>
      </c>
      <c r="U141" s="34"/>
      <c r="V141" s="34"/>
      <c r="W141" s="34"/>
      <c r="X141" s="34"/>
      <c r="Y141" s="34"/>
      <c r="Z141" s="34"/>
      <c r="AA141" s="34"/>
      <c r="AB141" s="34"/>
      <c r="AC141" s="34"/>
      <c r="AD141" s="34"/>
      <c r="AE141" s="34"/>
      <c r="AR141" s="202" t="s">
        <v>154</v>
      </c>
      <c r="AT141" s="202" t="s">
        <v>149</v>
      </c>
      <c r="AU141" s="202" t="s">
        <v>87</v>
      </c>
      <c r="AY141" s="17" t="s">
        <v>146</v>
      </c>
      <c r="BE141" s="203">
        <f>IF(N141="základní",J141,0)</f>
        <v>0</v>
      </c>
      <c r="BF141" s="203">
        <f>IF(N141="snížená",J141,0)</f>
        <v>0</v>
      </c>
      <c r="BG141" s="203">
        <f>IF(N141="zákl. přenesená",J141,0)</f>
        <v>0</v>
      </c>
      <c r="BH141" s="203">
        <f>IF(N141="sníž. přenesená",J141,0)</f>
        <v>0</v>
      </c>
      <c r="BI141" s="203">
        <f>IF(N141="nulová",J141,0)</f>
        <v>0</v>
      </c>
      <c r="BJ141" s="17" t="s">
        <v>85</v>
      </c>
      <c r="BK141" s="203">
        <f>ROUND(I141*H141,2)</f>
        <v>0</v>
      </c>
      <c r="BL141" s="17" t="s">
        <v>154</v>
      </c>
      <c r="BM141" s="202" t="s">
        <v>195</v>
      </c>
    </row>
    <row r="142" spans="1:65" s="2" customFormat="1" ht="19.2">
      <c r="A142" s="34"/>
      <c r="B142" s="35"/>
      <c r="C142" s="36"/>
      <c r="D142" s="204" t="s">
        <v>156</v>
      </c>
      <c r="E142" s="36"/>
      <c r="F142" s="205" t="s">
        <v>196</v>
      </c>
      <c r="G142" s="36"/>
      <c r="H142" s="36"/>
      <c r="I142" s="206"/>
      <c r="J142" s="36"/>
      <c r="K142" s="36"/>
      <c r="L142" s="39"/>
      <c r="M142" s="207"/>
      <c r="N142" s="208"/>
      <c r="O142" s="71"/>
      <c r="P142" s="71"/>
      <c r="Q142" s="71"/>
      <c r="R142" s="71"/>
      <c r="S142" s="71"/>
      <c r="T142" s="72"/>
      <c r="U142" s="34"/>
      <c r="V142" s="34"/>
      <c r="W142" s="34"/>
      <c r="X142" s="34"/>
      <c r="Y142" s="34"/>
      <c r="Z142" s="34"/>
      <c r="AA142" s="34"/>
      <c r="AB142" s="34"/>
      <c r="AC142" s="34"/>
      <c r="AD142" s="34"/>
      <c r="AE142" s="34"/>
      <c r="AT142" s="17" t="s">
        <v>156</v>
      </c>
      <c r="AU142" s="17" t="s">
        <v>87</v>
      </c>
    </row>
    <row r="143" spans="1:65" s="13" customFormat="1" ht="10.199999999999999">
      <c r="B143" s="209"/>
      <c r="C143" s="210"/>
      <c r="D143" s="204" t="s">
        <v>158</v>
      </c>
      <c r="E143" s="211" t="s">
        <v>1</v>
      </c>
      <c r="F143" s="212" t="s">
        <v>197</v>
      </c>
      <c r="G143" s="210"/>
      <c r="H143" s="213">
        <v>589.82000000000005</v>
      </c>
      <c r="I143" s="214"/>
      <c r="J143" s="210"/>
      <c r="K143" s="210"/>
      <c r="L143" s="215"/>
      <c r="M143" s="216"/>
      <c r="N143" s="217"/>
      <c r="O143" s="217"/>
      <c r="P143" s="217"/>
      <c r="Q143" s="217"/>
      <c r="R143" s="217"/>
      <c r="S143" s="217"/>
      <c r="T143" s="218"/>
      <c r="AT143" s="219" t="s">
        <v>158</v>
      </c>
      <c r="AU143" s="219" t="s">
        <v>87</v>
      </c>
      <c r="AV143" s="13" t="s">
        <v>87</v>
      </c>
      <c r="AW143" s="13" t="s">
        <v>34</v>
      </c>
      <c r="AX143" s="13" t="s">
        <v>85</v>
      </c>
      <c r="AY143" s="219" t="s">
        <v>146</v>
      </c>
    </row>
    <row r="144" spans="1:65" s="2" customFormat="1" ht="16.5" customHeight="1">
      <c r="A144" s="34"/>
      <c r="B144" s="35"/>
      <c r="C144" s="191" t="s">
        <v>198</v>
      </c>
      <c r="D144" s="191" t="s">
        <v>149</v>
      </c>
      <c r="E144" s="192" t="s">
        <v>187</v>
      </c>
      <c r="F144" s="193" t="s">
        <v>188</v>
      </c>
      <c r="G144" s="194" t="s">
        <v>182</v>
      </c>
      <c r="H144" s="195">
        <v>20.297999999999998</v>
      </c>
      <c r="I144" s="196"/>
      <c r="J144" s="197">
        <f>ROUND(I144*H144,2)</f>
        <v>0</v>
      </c>
      <c r="K144" s="193" t="s">
        <v>153</v>
      </c>
      <c r="L144" s="39"/>
      <c r="M144" s="198" t="s">
        <v>1</v>
      </c>
      <c r="N144" s="199" t="s">
        <v>42</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154</v>
      </c>
      <c r="AT144" s="202" t="s">
        <v>149</v>
      </c>
      <c r="AU144" s="202" t="s">
        <v>87</v>
      </c>
      <c r="AY144" s="17" t="s">
        <v>146</v>
      </c>
      <c r="BE144" s="203">
        <f>IF(N144="základní",J144,0)</f>
        <v>0</v>
      </c>
      <c r="BF144" s="203">
        <f>IF(N144="snížená",J144,0)</f>
        <v>0</v>
      </c>
      <c r="BG144" s="203">
        <f>IF(N144="zákl. přenesená",J144,0)</f>
        <v>0</v>
      </c>
      <c r="BH144" s="203">
        <f>IF(N144="sníž. přenesená",J144,0)</f>
        <v>0</v>
      </c>
      <c r="BI144" s="203">
        <f>IF(N144="nulová",J144,0)</f>
        <v>0</v>
      </c>
      <c r="BJ144" s="17" t="s">
        <v>85</v>
      </c>
      <c r="BK144" s="203">
        <f>ROUND(I144*H144,2)</f>
        <v>0</v>
      </c>
      <c r="BL144" s="17" t="s">
        <v>154</v>
      </c>
      <c r="BM144" s="202" t="s">
        <v>199</v>
      </c>
    </row>
    <row r="145" spans="1:65" s="2" customFormat="1" ht="19.2">
      <c r="A145" s="34"/>
      <c r="B145" s="35"/>
      <c r="C145" s="36"/>
      <c r="D145" s="204" t="s">
        <v>156</v>
      </c>
      <c r="E145" s="36"/>
      <c r="F145" s="205" t="s">
        <v>190</v>
      </c>
      <c r="G145" s="36"/>
      <c r="H145" s="36"/>
      <c r="I145" s="206"/>
      <c r="J145" s="36"/>
      <c r="K145" s="36"/>
      <c r="L145" s="39"/>
      <c r="M145" s="207"/>
      <c r="N145" s="208"/>
      <c r="O145" s="71"/>
      <c r="P145" s="71"/>
      <c r="Q145" s="71"/>
      <c r="R145" s="71"/>
      <c r="S145" s="71"/>
      <c r="T145" s="72"/>
      <c r="U145" s="34"/>
      <c r="V145" s="34"/>
      <c r="W145" s="34"/>
      <c r="X145" s="34"/>
      <c r="Y145" s="34"/>
      <c r="Z145" s="34"/>
      <c r="AA145" s="34"/>
      <c r="AB145" s="34"/>
      <c r="AC145" s="34"/>
      <c r="AD145" s="34"/>
      <c r="AE145" s="34"/>
      <c r="AT145" s="17" t="s">
        <v>156</v>
      </c>
      <c r="AU145" s="17" t="s">
        <v>87</v>
      </c>
    </row>
    <row r="146" spans="1:65" s="13" customFormat="1" ht="10.199999999999999">
      <c r="B146" s="209"/>
      <c r="C146" s="210"/>
      <c r="D146" s="204" t="s">
        <v>158</v>
      </c>
      <c r="E146" s="211" t="s">
        <v>1</v>
      </c>
      <c r="F146" s="212" t="s">
        <v>200</v>
      </c>
      <c r="G146" s="210"/>
      <c r="H146" s="213">
        <v>20.297999999999998</v>
      </c>
      <c r="I146" s="214"/>
      <c r="J146" s="210"/>
      <c r="K146" s="210"/>
      <c r="L146" s="215"/>
      <c r="M146" s="216"/>
      <c r="N146" s="217"/>
      <c r="O146" s="217"/>
      <c r="P146" s="217"/>
      <c r="Q146" s="217"/>
      <c r="R146" s="217"/>
      <c r="S146" s="217"/>
      <c r="T146" s="218"/>
      <c r="AT146" s="219" t="s">
        <v>158</v>
      </c>
      <c r="AU146" s="219" t="s">
        <v>87</v>
      </c>
      <c r="AV146" s="13" t="s">
        <v>87</v>
      </c>
      <c r="AW146" s="13" t="s">
        <v>34</v>
      </c>
      <c r="AX146" s="13" t="s">
        <v>85</v>
      </c>
      <c r="AY146" s="219" t="s">
        <v>146</v>
      </c>
    </row>
    <row r="147" spans="1:65" s="2" customFormat="1" ht="16.5" customHeight="1">
      <c r="A147" s="34"/>
      <c r="B147" s="35"/>
      <c r="C147" s="191" t="s">
        <v>201</v>
      </c>
      <c r="D147" s="191" t="s">
        <v>149</v>
      </c>
      <c r="E147" s="192" t="s">
        <v>202</v>
      </c>
      <c r="F147" s="193" t="s">
        <v>203</v>
      </c>
      <c r="G147" s="194" t="s">
        <v>182</v>
      </c>
      <c r="H147" s="195">
        <v>0.6</v>
      </c>
      <c r="I147" s="196"/>
      <c r="J147" s="197">
        <f>ROUND(I147*H147,2)</f>
        <v>0</v>
      </c>
      <c r="K147" s="193" t="s">
        <v>1</v>
      </c>
      <c r="L147" s="39"/>
      <c r="M147" s="198" t="s">
        <v>1</v>
      </c>
      <c r="N147" s="199" t="s">
        <v>42</v>
      </c>
      <c r="O147" s="71"/>
      <c r="P147" s="200">
        <f>O147*H147</f>
        <v>0</v>
      </c>
      <c r="Q147" s="200">
        <v>0</v>
      </c>
      <c r="R147" s="200">
        <f>Q147*H147</f>
        <v>0</v>
      </c>
      <c r="S147" s="200">
        <v>2.4</v>
      </c>
      <c r="T147" s="201">
        <f>S147*H147</f>
        <v>1.44</v>
      </c>
      <c r="U147" s="34"/>
      <c r="V147" s="34"/>
      <c r="W147" s="34"/>
      <c r="X147" s="34"/>
      <c r="Y147" s="34"/>
      <c r="Z147" s="34"/>
      <c r="AA147" s="34"/>
      <c r="AB147" s="34"/>
      <c r="AC147" s="34"/>
      <c r="AD147" s="34"/>
      <c r="AE147" s="34"/>
      <c r="AR147" s="202" t="s">
        <v>154</v>
      </c>
      <c r="AT147" s="202" t="s">
        <v>149</v>
      </c>
      <c r="AU147" s="202" t="s">
        <v>87</v>
      </c>
      <c r="AY147" s="17" t="s">
        <v>146</v>
      </c>
      <c r="BE147" s="203">
        <f>IF(N147="základní",J147,0)</f>
        <v>0</v>
      </c>
      <c r="BF147" s="203">
        <f>IF(N147="snížená",J147,0)</f>
        <v>0</v>
      </c>
      <c r="BG147" s="203">
        <f>IF(N147="zákl. přenesená",J147,0)</f>
        <v>0</v>
      </c>
      <c r="BH147" s="203">
        <f>IF(N147="sníž. přenesená",J147,0)</f>
        <v>0</v>
      </c>
      <c r="BI147" s="203">
        <f>IF(N147="nulová",J147,0)</f>
        <v>0</v>
      </c>
      <c r="BJ147" s="17" t="s">
        <v>85</v>
      </c>
      <c r="BK147" s="203">
        <f>ROUND(I147*H147,2)</f>
        <v>0</v>
      </c>
      <c r="BL147" s="17" t="s">
        <v>154</v>
      </c>
      <c r="BM147" s="202" t="s">
        <v>204</v>
      </c>
    </row>
    <row r="148" spans="1:65" s="2" customFormat="1" ht="10.199999999999999">
      <c r="A148" s="34"/>
      <c r="B148" s="35"/>
      <c r="C148" s="36"/>
      <c r="D148" s="204" t="s">
        <v>156</v>
      </c>
      <c r="E148" s="36"/>
      <c r="F148" s="205" t="s">
        <v>205</v>
      </c>
      <c r="G148" s="36"/>
      <c r="H148" s="36"/>
      <c r="I148" s="206"/>
      <c r="J148" s="36"/>
      <c r="K148" s="36"/>
      <c r="L148" s="39"/>
      <c r="M148" s="207"/>
      <c r="N148" s="208"/>
      <c r="O148" s="71"/>
      <c r="P148" s="71"/>
      <c r="Q148" s="71"/>
      <c r="R148" s="71"/>
      <c r="S148" s="71"/>
      <c r="T148" s="72"/>
      <c r="U148" s="34"/>
      <c r="V148" s="34"/>
      <c r="W148" s="34"/>
      <c r="X148" s="34"/>
      <c r="Y148" s="34"/>
      <c r="Z148" s="34"/>
      <c r="AA148" s="34"/>
      <c r="AB148" s="34"/>
      <c r="AC148" s="34"/>
      <c r="AD148" s="34"/>
      <c r="AE148" s="34"/>
      <c r="AT148" s="17" t="s">
        <v>156</v>
      </c>
      <c r="AU148" s="17" t="s">
        <v>87</v>
      </c>
    </row>
    <row r="149" spans="1:65" s="2" customFormat="1" ht="16.5" customHeight="1">
      <c r="A149" s="34"/>
      <c r="B149" s="35"/>
      <c r="C149" s="191" t="s">
        <v>206</v>
      </c>
      <c r="D149" s="191" t="s">
        <v>149</v>
      </c>
      <c r="E149" s="192" t="s">
        <v>207</v>
      </c>
      <c r="F149" s="193" t="s">
        <v>208</v>
      </c>
      <c r="G149" s="194" t="s">
        <v>162</v>
      </c>
      <c r="H149" s="195">
        <v>341</v>
      </c>
      <c r="I149" s="196"/>
      <c r="J149" s="197">
        <f>ROUND(I149*H149,2)</f>
        <v>0</v>
      </c>
      <c r="K149" s="193" t="s">
        <v>153</v>
      </c>
      <c r="L149" s="39"/>
      <c r="M149" s="198" t="s">
        <v>1</v>
      </c>
      <c r="N149" s="199" t="s">
        <v>42</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154</v>
      </c>
      <c r="AT149" s="202" t="s">
        <v>149</v>
      </c>
      <c r="AU149" s="202" t="s">
        <v>87</v>
      </c>
      <c r="AY149" s="17" t="s">
        <v>146</v>
      </c>
      <c r="BE149" s="203">
        <f>IF(N149="základní",J149,0)</f>
        <v>0</v>
      </c>
      <c r="BF149" s="203">
        <f>IF(N149="snížená",J149,0)</f>
        <v>0</v>
      </c>
      <c r="BG149" s="203">
        <f>IF(N149="zákl. přenesená",J149,0)</f>
        <v>0</v>
      </c>
      <c r="BH149" s="203">
        <f>IF(N149="sníž. přenesená",J149,0)</f>
        <v>0</v>
      </c>
      <c r="BI149" s="203">
        <f>IF(N149="nulová",J149,0)</f>
        <v>0</v>
      </c>
      <c r="BJ149" s="17" t="s">
        <v>85</v>
      </c>
      <c r="BK149" s="203">
        <f>ROUND(I149*H149,2)</f>
        <v>0</v>
      </c>
      <c r="BL149" s="17" t="s">
        <v>154</v>
      </c>
      <c r="BM149" s="202" t="s">
        <v>209</v>
      </c>
    </row>
    <row r="150" spans="1:65" s="2" customFormat="1" ht="19.2">
      <c r="A150" s="34"/>
      <c r="B150" s="35"/>
      <c r="C150" s="36"/>
      <c r="D150" s="204" t="s">
        <v>156</v>
      </c>
      <c r="E150" s="36"/>
      <c r="F150" s="205" t="s">
        <v>210</v>
      </c>
      <c r="G150" s="36"/>
      <c r="H150" s="36"/>
      <c r="I150" s="206"/>
      <c r="J150" s="36"/>
      <c r="K150" s="36"/>
      <c r="L150" s="39"/>
      <c r="M150" s="207"/>
      <c r="N150" s="208"/>
      <c r="O150" s="71"/>
      <c r="P150" s="71"/>
      <c r="Q150" s="71"/>
      <c r="R150" s="71"/>
      <c r="S150" s="71"/>
      <c r="T150" s="72"/>
      <c r="U150" s="34"/>
      <c r="V150" s="34"/>
      <c r="W150" s="34"/>
      <c r="X150" s="34"/>
      <c r="Y150" s="34"/>
      <c r="Z150" s="34"/>
      <c r="AA150" s="34"/>
      <c r="AB150" s="34"/>
      <c r="AC150" s="34"/>
      <c r="AD150" s="34"/>
      <c r="AE150" s="34"/>
      <c r="AT150" s="17" t="s">
        <v>156</v>
      </c>
      <c r="AU150" s="17" t="s">
        <v>87</v>
      </c>
    </row>
    <row r="151" spans="1:65" s="13" customFormat="1" ht="10.199999999999999">
      <c r="B151" s="209"/>
      <c r="C151" s="210"/>
      <c r="D151" s="204" t="s">
        <v>158</v>
      </c>
      <c r="E151" s="211" t="s">
        <v>1</v>
      </c>
      <c r="F151" s="212" t="s">
        <v>211</v>
      </c>
      <c r="G151" s="210"/>
      <c r="H151" s="213">
        <v>341</v>
      </c>
      <c r="I151" s="214"/>
      <c r="J151" s="210"/>
      <c r="K151" s="210"/>
      <c r="L151" s="215"/>
      <c r="M151" s="216"/>
      <c r="N151" s="217"/>
      <c r="O151" s="217"/>
      <c r="P151" s="217"/>
      <c r="Q151" s="217"/>
      <c r="R151" s="217"/>
      <c r="S151" s="217"/>
      <c r="T151" s="218"/>
      <c r="AT151" s="219" t="s">
        <v>158</v>
      </c>
      <c r="AU151" s="219" t="s">
        <v>87</v>
      </c>
      <c r="AV151" s="13" t="s">
        <v>87</v>
      </c>
      <c r="AW151" s="13" t="s">
        <v>34</v>
      </c>
      <c r="AX151" s="13" t="s">
        <v>85</v>
      </c>
      <c r="AY151" s="219" t="s">
        <v>146</v>
      </c>
    </row>
    <row r="152" spans="1:65" s="2" customFormat="1" ht="16.5" customHeight="1">
      <c r="A152" s="34"/>
      <c r="B152" s="35"/>
      <c r="C152" s="191" t="s">
        <v>8</v>
      </c>
      <c r="D152" s="191" t="s">
        <v>149</v>
      </c>
      <c r="E152" s="192" t="s">
        <v>212</v>
      </c>
      <c r="F152" s="193" t="s">
        <v>213</v>
      </c>
      <c r="G152" s="194" t="s">
        <v>162</v>
      </c>
      <c r="H152" s="195">
        <v>341</v>
      </c>
      <c r="I152" s="196"/>
      <c r="J152" s="197">
        <f>ROUND(I152*H152,2)</f>
        <v>0</v>
      </c>
      <c r="K152" s="193" t="s">
        <v>1</v>
      </c>
      <c r="L152" s="39"/>
      <c r="M152" s="198" t="s">
        <v>1</v>
      </c>
      <c r="N152" s="199" t="s">
        <v>42</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154</v>
      </c>
      <c r="AT152" s="202" t="s">
        <v>149</v>
      </c>
      <c r="AU152" s="202" t="s">
        <v>87</v>
      </c>
      <c r="AY152" s="17" t="s">
        <v>146</v>
      </c>
      <c r="BE152" s="203">
        <f>IF(N152="základní",J152,0)</f>
        <v>0</v>
      </c>
      <c r="BF152" s="203">
        <f>IF(N152="snížená",J152,0)</f>
        <v>0</v>
      </c>
      <c r="BG152" s="203">
        <f>IF(N152="zákl. přenesená",J152,0)</f>
        <v>0</v>
      </c>
      <c r="BH152" s="203">
        <f>IF(N152="sníž. přenesená",J152,0)</f>
        <v>0</v>
      </c>
      <c r="BI152" s="203">
        <f>IF(N152="nulová",J152,0)</f>
        <v>0</v>
      </c>
      <c r="BJ152" s="17" t="s">
        <v>85</v>
      </c>
      <c r="BK152" s="203">
        <f>ROUND(I152*H152,2)</f>
        <v>0</v>
      </c>
      <c r="BL152" s="17" t="s">
        <v>154</v>
      </c>
      <c r="BM152" s="202" t="s">
        <v>214</v>
      </c>
    </row>
    <row r="153" spans="1:65" s="2" customFormat="1" ht="10.199999999999999">
      <c r="A153" s="34"/>
      <c r="B153" s="35"/>
      <c r="C153" s="36"/>
      <c r="D153" s="204" t="s">
        <v>156</v>
      </c>
      <c r="E153" s="36"/>
      <c r="F153" s="205" t="s">
        <v>213</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156</v>
      </c>
      <c r="AU153" s="17" t="s">
        <v>87</v>
      </c>
    </row>
    <row r="154" spans="1:65" s="13" customFormat="1" ht="10.199999999999999">
      <c r="B154" s="209"/>
      <c r="C154" s="210"/>
      <c r="D154" s="204" t="s">
        <v>158</v>
      </c>
      <c r="E154" s="211" t="s">
        <v>1</v>
      </c>
      <c r="F154" s="212" t="s">
        <v>211</v>
      </c>
      <c r="G154" s="210"/>
      <c r="H154" s="213">
        <v>341</v>
      </c>
      <c r="I154" s="214"/>
      <c r="J154" s="210"/>
      <c r="K154" s="210"/>
      <c r="L154" s="215"/>
      <c r="M154" s="216"/>
      <c r="N154" s="217"/>
      <c r="O154" s="217"/>
      <c r="P154" s="217"/>
      <c r="Q154" s="217"/>
      <c r="R154" s="217"/>
      <c r="S154" s="217"/>
      <c r="T154" s="218"/>
      <c r="AT154" s="219" t="s">
        <v>158</v>
      </c>
      <c r="AU154" s="219" t="s">
        <v>87</v>
      </c>
      <c r="AV154" s="13" t="s">
        <v>87</v>
      </c>
      <c r="AW154" s="13" t="s">
        <v>34</v>
      </c>
      <c r="AX154" s="13" t="s">
        <v>85</v>
      </c>
      <c r="AY154" s="219" t="s">
        <v>146</v>
      </c>
    </row>
    <row r="155" spans="1:65" s="2" customFormat="1" ht="16.5" customHeight="1">
      <c r="A155" s="34"/>
      <c r="B155" s="35"/>
      <c r="C155" s="220" t="s">
        <v>215</v>
      </c>
      <c r="D155" s="220" t="s">
        <v>216</v>
      </c>
      <c r="E155" s="221" t="s">
        <v>217</v>
      </c>
      <c r="F155" s="222" t="s">
        <v>218</v>
      </c>
      <c r="G155" s="223" t="s">
        <v>182</v>
      </c>
      <c r="H155" s="224">
        <v>34.1</v>
      </c>
      <c r="I155" s="225"/>
      <c r="J155" s="226">
        <f>ROUND(I155*H155,2)</f>
        <v>0</v>
      </c>
      <c r="K155" s="222" t="s">
        <v>153</v>
      </c>
      <c r="L155" s="227"/>
      <c r="M155" s="228" t="s">
        <v>1</v>
      </c>
      <c r="N155" s="229" t="s">
        <v>42</v>
      </c>
      <c r="O155" s="71"/>
      <c r="P155" s="200">
        <f>O155*H155</f>
        <v>0</v>
      </c>
      <c r="Q155" s="200">
        <v>2.234</v>
      </c>
      <c r="R155" s="200">
        <f>Q155*H155</f>
        <v>76.179400000000001</v>
      </c>
      <c r="S155" s="200">
        <v>0</v>
      </c>
      <c r="T155" s="201">
        <f>S155*H155</f>
        <v>0</v>
      </c>
      <c r="U155" s="34"/>
      <c r="V155" s="34"/>
      <c r="W155" s="34"/>
      <c r="X155" s="34"/>
      <c r="Y155" s="34"/>
      <c r="Z155" s="34"/>
      <c r="AA155" s="34"/>
      <c r="AB155" s="34"/>
      <c r="AC155" s="34"/>
      <c r="AD155" s="34"/>
      <c r="AE155" s="34"/>
      <c r="AR155" s="202" t="s">
        <v>219</v>
      </c>
      <c r="AT155" s="202" t="s">
        <v>216</v>
      </c>
      <c r="AU155" s="202" t="s">
        <v>87</v>
      </c>
      <c r="AY155" s="17" t="s">
        <v>146</v>
      </c>
      <c r="BE155" s="203">
        <f>IF(N155="základní",J155,0)</f>
        <v>0</v>
      </c>
      <c r="BF155" s="203">
        <f>IF(N155="snížená",J155,0)</f>
        <v>0</v>
      </c>
      <c r="BG155" s="203">
        <f>IF(N155="zákl. přenesená",J155,0)</f>
        <v>0</v>
      </c>
      <c r="BH155" s="203">
        <f>IF(N155="sníž. přenesená",J155,0)</f>
        <v>0</v>
      </c>
      <c r="BI155" s="203">
        <f>IF(N155="nulová",J155,0)</f>
        <v>0</v>
      </c>
      <c r="BJ155" s="17" t="s">
        <v>85</v>
      </c>
      <c r="BK155" s="203">
        <f>ROUND(I155*H155,2)</f>
        <v>0</v>
      </c>
      <c r="BL155" s="17" t="s">
        <v>219</v>
      </c>
      <c r="BM155" s="202" t="s">
        <v>220</v>
      </c>
    </row>
    <row r="156" spans="1:65" s="2" customFormat="1" ht="10.199999999999999">
      <c r="A156" s="34"/>
      <c r="B156" s="35"/>
      <c r="C156" s="36"/>
      <c r="D156" s="204" t="s">
        <v>156</v>
      </c>
      <c r="E156" s="36"/>
      <c r="F156" s="205" t="s">
        <v>218</v>
      </c>
      <c r="G156" s="36"/>
      <c r="H156" s="36"/>
      <c r="I156" s="206"/>
      <c r="J156" s="36"/>
      <c r="K156" s="36"/>
      <c r="L156" s="39"/>
      <c r="M156" s="207"/>
      <c r="N156" s="208"/>
      <c r="O156" s="71"/>
      <c r="P156" s="71"/>
      <c r="Q156" s="71"/>
      <c r="R156" s="71"/>
      <c r="S156" s="71"/>
      <c r="T156" s="72"/>
      <c r="U156" s="34"/>
      <c r="V156" s="34"/>
      <c r="W156" s="34"/>
      <c r="X156" s="34"/>
      <c r="Y156" s="34"/>
      <c r="Z156" s="34"/>
      <c r="AA156" s="34"/>
      <c r="AB156" s="34"/>
      <c r="AC156" s="34"/>
      <c r="AD156" s="34"/>
      <c r="AE156" s="34"/>
      <c r="AT156" s="17" t="s">
        <v>156</v>
      </c>
      <c r="AU156" s="17" t="s">
        <v>87</v>
      </c>
    </row>
    <row r="157" spans="1:65" s="13" customFormat="1" ht="10.199999999999999">
      <c r="B157" s="209"/>
      <c r="C157" s="210"/>
      <c r="D157" s="204" t="s">
        <v>158</v>
      </c>
      <c r="E157" s="211" t="s">
        <v>1</v>
      </c>
      <c r="F157" s="212" t="s">
        <v>221</v>
      </c>
      <c r="G157" s="210"/>
      <c r="H157" s="213">
        <v>34.1</v>
      </c>
      <c r="I157" s="214"/>
      <c r="J157" s="210"/>
      <c r="K157" s="210"/>
      <c r="L157" s="215"/>
      <c r="M157" s="216"/>
      <c r="N157" s="217"/>
      <c r="O157" s="217"/>
      <c r="P157" s="217"/>
      <c r="Q157" s="217"/>
      <c r="R157" s="217"/>
      <c r="S157" s="217"/>
      <c r="T157" s="218"/>
      <c r="AT157" s="219" t="s">
        <v>158</v>
      </c>
      <c r="AU157" s="219" t="s">
        <v>87</v>
      </c>
      <c r="AV157" s="13" t="s">
        <v>87</v>
      </c>
      <c r="AW157" s="13" t="s">
        <v>34</v>
      </c>
      <c r="AX157" s="13" t="s">
        <v>85</v>
      </c>
      <c r="AY157" s="219" t="s">
        <v>146</v>
      </c>
    </row>
    <row r="158" spans="1:65" s="2" customFormat="1" ht="16.5" customHeight="1">
      <c r="A158" s="34"/>
      <c r="B158" s="35"/>
      <c r="C158" s="191" t="s">
        <v>222</v>
      </c>
      <c r="D158" s="191" t="s">
        <v>149</v>
      </c>
      <c r="E158" s="192" t="s">
        <v>223</v>
      </c>
      <c r="F158" s="193" t="s">
        <v>224</v>
      </c>
      <c r="G158" s="194" t="s">
        <v>225</v>
      </c>
      <c r="H158" s="195">
        <v>341</v>
      </c>
      <c r="I158" s="196"/>
      <c r="J158" s="197">
        <f>ROUND(I158*H158,2)</f>
        <v>0</v>
      </c>
      <c r="K158" s="193" t="s">
        <v>1</v>
      </c>
      <c r="L158" s="39"/>
      <c r="M158" s="198" t="s">
        <v>1</v>
      </c>
      <c r="N158" s="199" t="s">
        <v>42</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154</v>
      </c>
      <c r="AT158" s="202" t="s">
        <v>149</v>
      </c>
      <c r="AU158" s="202" t="s">
        <v>87</v>
      </c>
      <c r="AY158" s="17" t="s">
        <v>146</v>
      </c>
      <c r="BE158" s="203">
        <f>IF(N158="základní",J158,0)</f>
        <v>0</v>
      </c>
      <c r="BF158" s="203">
        <f>IF(N158="snížená",J158,0)</f>
        <v>0</v>
      </c>
      <c r="BG158" s="203">
        <f>IF(N158="zákl. přenesená",J158,0)</f>
        <v>0</v>
      </c>
      <c r="BH158" s="203">
        <f>IF(N158="sníž. přenesená",J158,0)</f>
        <v>0</v>
      </c>
      <c r="BI158" s="203">
        <f>IF(N158="nulová",J158,0)</f>
        <v>0</v>
      </c>
      <c r="BJ158" s="17" t="s">
        <v>85</v>
      </c>
      <c r="BK158" s="203">
        <f>ROUND(I158*H158,2)</f>
        <v>0</v>
      </c>
      <c r="BL158" s="17" t="s">
        <v>154</v>
      </c>
      <c r="BM158" s="202" t="s">
        <v>226</v>
      </c>
    </row>
    <row r="159" spans="1:65" s="2" customFormat="1" ht="19.2">
      <c r="A159" s="34"/>
      <c r="B159" s="35"/>
      <c r="C159" s="36"/>
      <c r="D159" s="204" t="s">
        <v>156</v>
      </c>
      <c r="E159" s="36"/>
      <c r="F159" s="205" t="s">
        <v>227</v>
      </c>
      <c r="G159" s="36"/>
      <c r="H159" s="36"/>
      <c r="I159" s="206"/>
      <c r="J159" s="36"/>
      <c r="K159" s="36"/>
      <c r="L159" s="39"/>
      <c r="M159" s="207"/>
      <c r="N159" s="208"/>
      <c r="O159" s="71"/>
      <c r="P159" s="71"/>
      <c r="Q159" s="71"/>
      <c r="R159" s="71"/>
      <c r="S159" s="71"/>
      <c r="T159" s="72"/>
      <c r="U159" s="34"/>
      <c r="V159" s="34"/>
      <c r="W159" s="34"/>
      <c r="X159" s="34"/>
      <c r="Y159" s="34"/>
      <c r="Z159" s="34"/>
      <c r="AA159" s="34"/>
      <c r="AB159" s="34"/>
      <c r="AC159" s="34"/>
      <c r="AD159" s="34"/>
      <c r="AE159" s="34"/>
      <c r="AT159" s="17" t="s">
        <v>156</v>
      </c>
      <c r="AU159" s="17" t="s">
        <v>87</v>
      </c>
    </row>
    <row r="160" spans="1:65" s="13" customFormat="1" ht="10.199999999999999">
      <c r="B160" s="209"/>
      <c r="C160" s="210"/>
      <c r="D160" s="204" t="s">
        <v>158</v>
      </c>
      <c r="E160" s="211" t="s">
        <v>1</v>
      </c>
      <c r="F160" s="212" t="s">
        <v>228</v>
      </c>
      <c r="G160" s="210"/>
      <c r="H160" s="213">
        <v>341</v>
      </c>
      <c r="I160" s="214"/>
      <c r="J160" s="210"/>
      <c r="K160" s="210"/>
      <c r="L160" s="215"/>
      <c r="M160" s="216"/>
      <c r="N160" s="217"/>
      <c r="O160" s="217"/>
      <c r="P160" s="217"/>
      <c r="Q160" s="217"/>
      <c r="R160" s="217"/>
      <c r="S160" s="217"/>
      <c r="T160" s="218"/>
      <c r="AT160" s="219" t="s">
        <v>158</v>
      </c>
      <c r="AU160" s="219" t="s">
        <v>87</v>
      </c>
      <c r="AV160" s="13" t="s">
        <v>87</v>
      </c>
      <c r="AW160" s="13" t="s">
        <v>34</v>
      </c>
      <c r="AX160" s="13" t="s">
        <v>85</v>
      </c>
      <c r="AY160" s="219" t="s">
        <v>146</v>
      </c>
    </row>
    <row r="161" spans="1:65" s="2" customFormat="1" ht="16.5" customHeight="1">
      <c r="A161" s="34"/>
      <c r="B161" s="35"/>
      <c r="C161" s="191" t="s">
        <v>229</v>
      </c>
      <c r="D161" s="191" t="s">
        <v>149</v>
      </c>
      <c r="E161" s="192" t="s">
        <v>230</v>
      </c>
      <c r="F161" s="193" t="s">
        <v>231</v>
      </c>
      <c r="G161" s="194" t="s">
        <v>152</v>
      </c>
      <c r="H161" s="195">
        <v>337</v>
      </c>
      <c r="I161" s="196"/>
      <c r="J161" s="197">
        <f>ROUND(I161*H161,2)</f>
        <v>0</v>
      </c>
      <c r="K161" s="193" t="s">
        <v>1</v>
      </c>
      <c r="L161" s="39"/>
      <c r="M161" s="198" t="s">
        <v>1</v>
      </c>
      <c r="N161" s="199" t="s">
        <v>42</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154</v>
      </c>
      <c r="AT161" s="202" t="s">
        <v>149</v>
      </c>
      <c r="AU161" s="202" t="s">
        <v>87</v>
      </c>
      <c r="AY161" s="17" t="s">
        <v>146</v>
      </c>
      <c r="BE161" s="203">
        <f>IF(N161="základní",J161,0)</f>
        <v>0</v>
      </c>
      <c r="BF161" s="203">
        <f>IF(N161="snížená",J161,0)</f>
        <v>0</v>
      </c>
      <c r="BG161" s="203">
        <f>IF(N161="zákl. přenesená",J161,0)</f>
        <v>0</v>
      </c>
      <c r="BH161" s="203">
        <f>IF(N161="sníž. přenesená",J161,0)</f>
        <v>0</v>
      </c>
      <c r="BI161" s="203">
        <f>IF(N161="nulová",J161,0)</f>
        <v>0</v>
      </c>
      <c r="BJ161" s="17" t="s">
        <v>85</v>
      </c>
      <c r="BK161" s="203">
        <f>ROUND(I161*H161,2)</f>
        <v>0</v>
      </c>
      <c r="BL161" s="17" t="s">
        <v>154</v>
      </c>
      <c r="BM161" s="202" t="s">
        <v>232</v>
      </c>
    </row>
    <row r="162" spans="1:65" s="2" customFormat="1" ht="19.2">
      <c r="A162" s="34"/>
      <c r="B162" s="35"/>
      <c r="C162" s="36"/>
      <c r="D162" s="204" t="s">
        <v>156</v>
      </c>
      <c r="E162" s="36"/>
      <c r="F162" s="205" t="s">
        <v>233</v>
      </c>
      <c r="G162" s="36"/>
      <c r="H162" s="36"/>
      <c r="I162" s="206"/>
      <c r="J162" s="36"/>
      <c r="K162" s="36"/>
      <c r="L162" s="39"/>
      <c r="M162" s="207"/>
      <c r="N162" s="208"/>
      <c r="O162" s="71"/>
      <c r="P162" s="71"/>
      <c r="Q162" s="71"/>
      <c r="R162" s="71"/>
      <c r="S162" s="71"/>
      <c r="T162" s="72"/>
      <c r="U162" s="34"/>
      <c r="V162" s="34"/>
      <c r="W162" s="34"/>
      <c r="X162" s="34"/>
      <c r="Y162" s="34"/>
      <c r="Z162" s="34"/>
      <c r="AA162" s="34"/>
      <c r="AB162" s="34"/>
      <c r="AC162" s="34"/>
      <c r="AD162" s="34"/>
      <c r="AE162" s="34"/>
      <c r="AT162" s="17" t="s">
        <v>156</v>
      </c>
      <c r="AU162" s="17" t="s">
        <v>87</v>
      </c>
    </row>
    <row r="163" spans="1:65" s="13" customFormat="1" ht="10.199999999999999">
      <c r="B163" s="209"/>
      <c r="C163" s="210"/>
      <c r="D163" s="204" t="s">
        <v>158</v>
      </c>
      <c r="E163" s="211" t="s">
        <v>1</v>
      </c>
      <c r="F163" s="212" t="s">
        <v>234</v>
      </c>
      <c r="G163" s="210"/>
      <c r="H163" s="213">
        <v>337</v>
      </c>
      <c r="I163" s="214"/>
      <c r="J163" s="210"/>
      <c r="K163" s="210"/>
      <c r="L163" s="215"/>
      <c r="M163" s="216"/>
      <c r="N163" s="217"/>
      <c r="O163" s="217"/>
      <c r="P163" s="217"/>
      <c r="Q163" s="217"/>
      <c r="R163" s="217"/>
      <c r="S163" s="217"/>
      <c r="T163" s="218"/>
      <c r="AT163" s="219" t="s">
        <v>158</v>
      </c>
      <c r="AU163" s="219" t="s">
        <v>87</v>
      </c>
      <c r="AV163" s="13" t="s">
        <v>87</v>
      </c>
      <c r="AW163" s="13" t="s">
        <v>34</v>
      </c>
      <c r="AX163" s="13" t="s">
        <v>85</v>
      </c>
      <c r="AY163" s="219" t="s">
        <v>146</v>
      </c>
    </row>
    <row r="164" spans="1:65" s="2" customFormat="1" ht="16.5" customHeight="1">
      <c r="A164" s="34"/>
      <c r="B164" s="35"/>
      <c r="C164" s="220" t="s">
        <v>235</v>
      </c>
      <c r="D164" s="220" t="s">
        <v>216</v>
      </c>
      <c r="E164" s="221" t="s">
        <v>236</v>
      </c>
      <c r="F164" s="222" t="s">
        <v>237</v>
      </c>
      <c r="G164" s="223" t="s">
        <v>238</v>
      </c>
      <c r="H164" s="224">
        <v>1</v>
      </c>
      <c r="I164" s="225"/>
      <c r="J164" s="226">
        <f>ROUND(I164*H164,2)</f>
        <v>0</v>
      </c>
      <c r="K164" s="222" t="s">
        <v>1</v>
      </c>
      <c r="L164" s="227"/>
      <c r="M164" s="228" t="s">
        <v>1</v>
      </c>
      <c r="N164" s="229" t="s">
        <v>42</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219</v>
      </c>
      <c r="AT164" s="202" t="s">
        <v>216</v>
      </c>
      <c r="AU164" s="202" t="s">
        <v>87</v>
      </c>
      <c r="AY164" s="17" t="s">
        <v>146</v>
      </c>
      <c r="BE164" s="203">
        <f>IF(N164="základní",J164,0)</f>
        <v>0</v>
      </c>
      <c r="BF164" s="203">
        <f>IF(N164="snížená",J164,0)</f>
        <v>0</v>
      </c>
      <c r="BG164" s="203">
        <f>IF(N164="zákl. přenesená",J164,0)</f>
        <v>0</v>
      </c>
      <c r="BH164" s="203">
        <f>IF(N164="sníž. přenesená",J164,0)</f>
        <v>0</v>
      </c>
      <c r="BI164" s="203">
        <f>IF(N164="nulová",J164,0)</f>
        <v>0</v>
      </c>
      <c r="BJ164" s="17" t="s">
        <v>85</v>
      </c>
      <c r="BK164" s="203">
        <f>ROUND(I164*H164,2)</f>
        <v>0</v>
      </c>
      <c r="BL164" s="17" t="s">
        <v>219</v>
      </c>
      <c r="BM164" s="202" t="s">
        <v>239</v>
      </c>
    </row>
    <row r="165" spans="1:65" s="2" customFormat="1" ht="10.199999999999999">
      <c r="A165" s="34"/>
      <c r="B165" s="35"/>
      <c r="C165" s="36"/>
      <c r="D165" s="204" t="s">
        <v>156</v>
      </c>
      <c r="E165" s="36"/>
      <c r="F165" s="205" t="s">
        <v>237</v>
      </c>
      <c r="G165" s="36"/>
      <c r="H165" s="36"/>
      <c r="I165" s="206"/>
      <c r="J165" s="36"/>
      <c r="K165" s="36"/>
      <c r="L165" s="39"/>
      <c r="M165" s="207"/>
      <c r="N165" s="208"/>
      <c r="O165" s="71"/>
      <c r="P165" s="71"/>
      <c r="Q165" s="71"/>
      <c r="R165" s="71"/>
      <c r="S165" s="71"/>
      <c r="T165" s="72"/>
      <c r="U165" s="34"/>
      <c r="V165" s="34"/>
      <c r="W165" s="34"/>
      <c r="X165" s="34"/>
      <c r="Y165" s="34"/>
      <c r="Z165" s="34"/>
      <c r="AA165" s="34"/>
      <c r="AB165" s="34"/>
      <c r="AC165" s="34"/>
      <c r="AD165" s="34"/>
      <c r="AE165" s="34"/>
      <c r="AT165" s="17" t="s">
        <v>156</v>
      </c>
      <c r="AU165" s="17" t="s">
        <v>87</v>
      </c>
    </row>
    <row r="166" spans="1:65" s="2" customFormat="1" ht="105.6">
      <c r="A166" s="34"/>
      <c r="B166" s="35"/>
      <c r="C166" s="36"/>
      <c r="D166" s="204" t="s">
        <v>240</v>
      </c>
      <c r="E166" s="36"/>
      <c r="F166" s="230" t="s">
        <v>241</v>
      </c>
      <c r="G166" s="36"/>
      <c r="H166" s="36"/>
      <c r="I166" s="206"/>
      <c r="J166" s="36"/>
      <c r="K166" s="36"/>
      <c r="L166" s="39"/>
      <c r="M166" s="207"/>
      <c r="N166" s="208"/>
      <c r="O166" s="71"/>
      <c r="P166" s="71"/>
      <c r="Q166" s="71"/>
      <c r="R166" s="71"/>
      <c r="S166" s="71"/>
      <c r="T166" s="72"/>
      <c r="U166" s="34"/>
      <c r="V166" s="34"/>
      <c r="W166" s="34"/>
      <c r="X166" s="34"/>
      <c r="Y166" s="34"/>
      <c r="Z166" s="34"/>
      <c r="AA166" s="34"/>
      <c r="AB166" s="34"/>
      <c r="AC166" s="34"/>
      <c r="AD166" s="34"/>
      <c r="AE166" s="34"/>
      <c r="AT166" s="17" t="s">
        <v>240</v>
      </c>
      <c r="AU166" s="17" t="s">
        <v>87</v>
      </c>
    </row>
    <row r="167" spans="1:65" s="2" customFormat="1" ht="16.5" customHeight="1">
      <c r="A167" s="34"/>
      <c r="B167" s="35"/>
      <c r="C167" s="191" t="s">
        <v>242</v>
      </c>
      <c r="D167" s="191" t="s">
        <v>149</v>
      </c>
      <c r="E167" s="192" t="s">
        <v>243</v>
      </c>
      <c r="F167" s="193" t="s">
        <v>244</v>
      </c>
      <c r="G167" s="194" t="s">
        <v>182</v>
      </c>
      <c r="H167" s="195">
        <v>178.31</v>
      </c>
      <c r="I167" s="196"/>
      <c r="J167" s="197">
        <f>ROUND(I167*H167,2)</f>
        <v>0</v>
      </c>
      <c r="K167" s="193" t="s">
        <v>153</v>
      </c>
      <c r="L167" s="39"/>
      <c r="M167" s="198" t="s">
        <v>1</v>
      </c>
      <c r="N167" s="199" t="s">
        <v>42</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154</v>
      </c>
      <c r="AT167" s="202" t="s">
        <v>149</v>
      </c>
      <c r="AU167" s="202" t="s">
        <v>87</v>
      </c>
      <c r="AY167" s="17" t="s">
        <v>146</v>
      </c>
      <c r="BE167" s="203">
        <f>IF(N167="základní",J167,0)</f>
        <v>0</v>
      </c>
      <c r="BF167" s="203">
        <f>IF(N167="snížená",J167,0)</f>
        <v>0</v>
      </c>
      <c r="BG167" s="203">
        <f>IF(N167="zákl. přenesená",J167,0)</f>
        <v>0</v>
      </c>
      <c r="BH167" s="203">
        <f>IF(N167="sníž. přenesená",J167,0)</f>
        <v>0</v>
      </c>
      <c r="BI167" s="203">
        <f>IF(N167="nulová",J167,0)</f>
        <v>0</v>
      </c>
      <c r="BJ167" s="17" t="s">
        <v>85</v>
      </c>
      <c r="BK167" s="203">
        <f>ROUND(I167*H167,2)</f>
        <v>0</v>
      </c>
      <c r="BL167" s="17" t="s">
        <v>154</v>
      </c>
      <c r="BM167" s="202" t="s">
        <v>245</v>
      </c>
    </row>
    <row r="168" spans="1:65" s="2" customFormat="1" ht="19.2">
      <c r="A168" s="34"/>
      <c r="B168" s="35"/>
      <c r="C168" s="36"/>
      <c r="D168" s="204" t="s">
        <v>156</v>
      </c>
      <c r="E168" s="36"/>
      <c r="F168" s="205" t="s">
        <v>246</v>
      </c>
      <c r="G168" s="36"/>
      <c r="H168" s="36"/>
      <c r="I168" s="206"/>
      <c r="J168" s="36"/>
      <c r="K168" s="36"/>
      <c r="L168" s="39"/>
      <c r="M168" s="207"/>
      <c r="N168" s="208"/>
      <c r="O168" s="71"/>
      <c r="P168" s="71"/>
      <c r="Q168" s="71"/>
      <c r="R168" s="71"/>
      <c r="S168" s="71"/>
      <c r="T168" s="72"/>
      <c r="U168" s="34"/>
      <c r="V168" s="34"/>
      <c r="W168" s="34"/>
      <c r="X168" s="34"/>
      <c r="Y168" s="34"/>
      <c r="Z168" s="34"/>
      <c r="AA168" s="34"/>
      <c r="AB168" s="34"/>
      <c r="AC168" s="34"/>
      <c r="AD168" s="34"/>
      <c r="AE168" s="34"/>
      <c r="AT168" s="17" t="s">
        <v>156</v>
      </c>
      <c r="AU168" s="17" t="s">
        <v>87</v>
      </c>
    </row>
    <row r="169" spans="1:65" s="13" customFormat="1" ht="10.199999999999999">
      <c r="B169" s="209"/>
      <c r="C169" s="210"/>
      <c r="D169" s="204" t="s">
        <v>158</v>
      </c>
      <c r="E169" s="211" t="s">
        <v>1</v>
      </c>
      <c r="F169" s="212" t="s">
        <v>247</v>
      </c>
      <c r="G169" s="210"/>
      <c r="H169" s="213">
        <v>178.31</v>
      </c>
      <c r="I169" s="214"/>
      <c r="J169" s="210"/>
      <c r="K169" s="210"/>
      <c r="L169" s="215"/>
      <c r="M169" s="216"/>
      <c r="N169" s="217"/>
      <c r="O169" s="217"/>
      <c r="P169" s="217"/>
      <c r="Q169" s="217"/>
      <c r="R169" s="217"/>
      <c r="S169" s="217"/>
      <c r="T169" s="218"/>
      <c r="AT169" s="219" t="s">
        <v>158</v>
      </c>
      <c r="AU169" s="219" t="s">
        <v>87</v>
      </c>
      <c r="AV169" s="13" t="s">
        <v>87</v>
      </c>
      <c r="AW169" s="13" t="s">
        <v>34</v>
      </c>
      <c r="AX169" s="13" t="s">
        <v>85</v>
      </c>
      <c r="AY169" s="219" t="s">
        <v>146</v>
      </c>
    </row>
    <row r="170" spans="1:65" s="2" customFormat="1" ht="16.5" customHeight="1">
      <c r="A170" s="34"/>
      <c r="B170" s="35"/>
      <c r="C170" s="191" t="s">
        <v>248</v>
      </c>
      <c r="D170" s="191" t="s">
        <v>149</v>
      </c>
      <c r="E170" s="192" t="s">
        <v>243</v>
      </c>
      <c r="F170" s="193" t="s">
        <v>244</v>
      </c>
      <c r="G170" s="194" t="s">
        <v>182</v>
      </c>
      <c r="H170" s="195">
        <v>28.2</v>
      </c>
      <c r="I170" s="196"/>
      <c r="J170" s="197">
        <f>ROUND(I170*H170,2)</f>
        <v>0</v>
      </c>
      <c r="K170" s="193" t="s">
        <v>153</v>
      </c>
      <c r="L170" s="39"/>
      <c r="M170" s="198" t="s">
        <v>1</v>
      </c>
      <c r="N170" s="199" t="s">
        <v>42</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154</v>
      </c>
      <c r="AT170" s="202" t="s">
        <v>149</v>
      </c>
      <c r="AU170" s="202" t="s">
        <v>87</v>
      </c>
      <c r="AY170" s="17" t="s">
        <v>146</v>
      </c>
      <c r="BE170" s="203">
        <f>IF(N170="základní",J170,0)</f>
        <v>0</v>
      </c>
      <c r="BF170" s="203">
        <f>IF(N170="snížená",J170,0)</f>
        <v>0</v>
      </c>
      <c r="BG170" s="203">
        <f>IF(N170="zákl. přenesená",J170,0)</f>
        <v>0</v>
      </c>
      <c r="BH170" s="203">
        <f>IF(N170="sníž. přenesená",J170,0)</f>
        <v>0</v>
      </c>
      <c r="BI170" s="203">
        <f>IF(N170="nulová",J170,0)</f>
        <v>0</v>
      </c>
      <c r="BJ170" s="17" t="s">
        <v>85</v>
      </c>
      <c r="BK170" s="203">
        <f>ROUND(I170*H170,2)</f>
        <v>0</v>
      </c>
      <c r="BL170" s="17" t="s">
        <v>154</v>
      </c>
      <c r="BM170" s="202" t="s">
        <v>249</v>
      </c>
    </row>
    <row r="171" spans="1:65" s="2" customFormat="1" ht="19.2">
      <c r="A171" s="34"/>
      <c r="B171" s="35"/>
      <c r="C171" s="36"/>
      <c r="D171" s="204" t="s">
        <v>156</v>
      </c>
      <c r="E171" s="36"/>
      <c r="F171" s="205" t="s">
        <v>246</v>
      </c>
      <c r="G171" s="36"/>
      <c r="H171" s="36"/>
      <c r="I171" s="206"/>
      <c r="J171" s="36"/>
      <c r="K171" s="36"/>
      <c r="L171" s="39"/>
      <c r="M171" s="207"/>
      <c r="N171" s="208"/>
      <c r="O171" s="71"/>
      <c r="P171" s="71"/>
      <c r="Q171" s="71"/>
      <c r="R171" s="71"/>
      <c r="S171" s="71"/>
      <c r="T171" s="72"/>
      <c r="U171" s="34"/>
      <c r="V171" s="34"/>
      <c r="W171" s="34"/>
      <c r="X171" s="34"/>
      <c r="Y171" s="34"/>
      <c r="Z171" s="34"/>
      <c r="AA171" s="34"/>
      <c r="AB171" s="34"/>
      <c r="AC171" s="34"/>
      <c r="AD171" s="34"/>
      <c r="AE171" s="34"/>
      <c r="AT171" s="17" t="s">
        <v>156</v>
      </c>
      <c r="AU171" s="17" t="s">
        <v>87</v>
      </c>
    </row>
    <row r="172" spans="1:65" s="13" customFormat="1" ht="10.199999999999999">
      <c r="B172" s="209"/>
      <c r="C172" s="210"/>
      <c r="D172" s="204" t="s">
        <v>158</v>
      </c>
      <c r="E172" s="211" t="s">
        <v>1</v>
      </c>
      <c r="F172" s="212" t="s">
        <v>250</v>
      </c>
      <c r="G172" s="210"/>
      <c r="H172" s="213">
        <v>28.2</v>
      </c>
      <c r="I172" s="214"/>
      <c r="J172" s="210"/>
      <c r="K172" s="210"/>
      <c r="L172" s="215"/>
      <c r="M172" s="216"/>
      <c r="N172" s="217"/>
      <c r="O172" s="217"/>
      <c r="P172" s="217"/>
      <c r="Q172" s="217"/>
      <c r="R172" s="217"/>
      <c r="S172" s="217"/>
      <c r="T172" s="218"/>
      <c r="AT172" s="219" t="s">
        <v>158</v>
      </c>
      <c r="AU172" s="219" t="s">
        <v>87</v>
      </c>
      <c r="AV172" s="13" t="s">
        <v>87</v>
      </c>
      <c r="AW172" s="13" t="s">
        <v>34</v>
      </c>
      <c r="AX172" s="13" t="s">
        <v>85</v>
      </c>
      <c r="AY172" s="219" t="s">
        <v>146</v>
      </c>
    </row>
    <row r="173" spans="1:65" s="2" customFormat="1" ht="16.5" customHeight="1">
      <c r="A173" s="34"/>
      <c r="B173" s="35"/>
      <c r="C173" s="191" t="s">
        <v>251</v>
      </c>
      <c r="D173" s="191" t="s">
        <v>149</v>
      </c>
      <c r="E173" s="192" t="s">
        <v>212</v>
      </c>
      <c r="F173" s="193" t="s">
        <v>213</v>
      </c>
      <c r="G173" s="194" t="s">
        <v>162</v>
      </c>
      <c r="H173" s="195">
        <v>821.17</v>
      </c>
      <c r="I173" s="196"/>
      <c r="J173" s="197">
        <f>ROUND(I173*H173,2)</f>
        <v>0</v>
      </c>
      <c r="K173" s="193" t="s">
        <v>1</v>
      </c>
      <c r="L173" s="39"/>
      <c r="M173" s="198" t="s">
        <v>1</v>
      </c>
      <c r="N173" s="199" t="s">
        <v>42</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154</v>
      </c>
      <c r="AT173" s="202" t="s">
        <v>149</v>
      </c>
      <c r="AU173" s="202" t="s">
        <v>87</v>
      </c>
      <c r="AY173" s="17" t="s">
        <v>146</v>
      </c>
      <c r="BE173" s="203">
        <f>IF(N173="základní",J173,0)</f>
        <v>0</v>
      </c>
      <c r="BF173" s="203">
        <f>IF(N173="snížená",J173,0)</f>
        <v>0</v>
      </c>
      <c r="BG173" s="203">
        <f>IF(N173="zákl. přenesená",J173,0)</f>
        <v>0</v>
      </c>
      <c r="BH173" s="203">
        <f>IF(N173="sníž. přenesená",J173,0)</f>
        <v>0</v>
      </c>
      <c r="BI173" s="203">
        <f>IF(N173="nulová",J173,0)</f>
        <v>0</v>
      </c>
      <c r="BJ173" s="17" t="s">
        <v>85</v>
      </c>
      <c r="BK173" s="203">
        <f>ROUND(I173*H173,2)</f>
        <v>0</v>
      </c>
      <c r="BL173" s="17" t="s">
        <v>154</v>
      </c>
      <c r="BM173" s="202" t="s">
        <v>252</v>
      </c>
    </row>
    <row r="174" spans="1:65" s="2" customFormat="1" ht="10.199999999999999">
      <c r="A174" s="34"/>
      <c r="B174" s="35"/>
      <c r="C174" s="36"/>
      <c r="D174" s="204" t="s">
        <v>156</v>
      </c>
      <c r="E174" s="36"/>
      <c r="F174" s="205" t="s">
        <v>213</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156</v>
      </c>
      <c r="AU174" s="17" t="s">
        <v>87</v>
      </c>
    </row>
    <row r="175" spans="1:65" s="13" customFormat="1" ht="10.199999999999999">
      <c r="B175" s="209"/>
      <c r="C175" s="210"/>
      <c r="D175" s="204" t="s">
        <v>158</v>
      </c>
      <c r="E175" s="211" t="s">
        <v>1</v>
      </c>
      <c r="F175" s="212" t="s">
        <v>253</v>
      </c>
      <c r="G175" s="210"/>
      <c r="H175" s="213">
        <v>821.17</v>
      </c>
      <c r="I175" s="214"/>
      <c r="J175" s="210"/>
      <c r="K175" s="210"/>
      <c r="L175" s="215"/>
      <c r="M175" s="216"/>
      <c r="N175" s="217"/>
      <c r="O175" s="217"/>
      <c r="P175" s="217"/>
      <c r="Q175" s="217"/>
      <c r="R175" s="217"/>
      <c r="S175" s="217"/>
      <c r="T175" s="218"/>
      <c r="AT175" s="219" t="s">
        <v>158</v>
      </c>
      <c r="AU175" s="219" t="s">
        <v>87</v>
      </c>
      <c r="AV175" s="13" t="s">
        <v>87</v>
      </c>
      <c r="AW175" s="13" t="s">
        <v>34</v>
      </c>
      <c r="AX175" s="13" t="s">
        <v>85</v>
      </c>
      <c r="AY175" s="219" t="s">
        <v>146</v>
      </c>
    </row>
    <row r="176" spans="1:65" s="2" customFormat="1" ht="16.5" customHeight="1">
      <c r="A176" s="34"/>
      <c r="B176" s="35"/>
      <c r="C176" s="220" t="s">
        <v>254</v>
      </c>
      <c r="D176" s="220" t="s">
        <v>216</v>
      </c>
      <c r="E176" s="221" t="s">
        <v>217</v>
      </c>
      <c r="F176" s="222" t="s">
        <v>218</v>
      </c>
      <c r="G176" s="223" t="s">
        <v>182</v>
      </c>
      <c r="H176" s="224">
        <v>82.117000000000004</v>
      </c>
      <c r="I176" s="225"/>
      <c r="J176" s="226">
        <f>ROUND(I176*H176,2)</f>
        <v>0</v>
      </c>
      <c r="K176" s="222" t="s">
        <v>153</v>
      </c>
      <c r="L176" s="227"/>
      <c r="M176" s="228" t="s">
        <v>1</v>
      </c>
      <c r="N176" s="229" t="s">
        <v>42</v>
      </c>
      <c r="O176" s="71"/>
      <c r="P176" s="200">
        <f>O176*H176</f>
        <v>0</v>
      </c>
      <c r="Q176" s="200">
        <v>2.234</v>
      </c>
      <c r="R176" s="200">
        <f>Q176*H176</f>
        <v>183.449378</v>
      </c>
      <c r="S176" s="200">
        <v>0</v>
      </c>
      <c r="T176" s="201">
        <f>S176*H176</f>
        <v>0</v>
      </c>
      <c r="U176" s="34"/>
      <c r="V176" s="34"/>
      <c r="W176" s="34"/>
      <c r="X176" s="34"/>
      <c r="Y176" s="34"/>
      <c r="Z176" s="34"/>
      <c r="AA176" s="34"/>
      <c r="AB176" s="34"/>
      <c r="AC176" s="34"/>
      <c r="AD176" s="34"/>
      <c r="AE176" s="34"/>
      <c r="AR176" s="202" t="s">
        <v>219</v>
      </c>
      <c r="AT176" s="202" t="s">
        <v>216</v>
      </c>
      <c r="AU176" s="202" t="s">
        <v>87</v>
      </c>
      <c r="AY176" s="17" t="s">
        <v>146</v>
      </c>
      <c r="BE176" s="203">
        <f>IF(N176="základní",J176,0)</f>
        <v>0</v>
      </c>
      <c r="BF176" s="203">
        <f>IF(N176="snížená",J176,0)</f>
        <v>0</v>
      </c>
      <c r="BG176" s="203">
        <f>IF(N176="zákl. přenesená",J176,0)</f>
        <v>0</v>
      </c>
      <c r="BH176" s="203">
        <f>IF(N176="sníž. přenesená",J176,0)</f>
        <v>0</v>
      </c>
      <c r="BI176" s="203">
        <f>IF(N176="nulová",J176,0)</f>
        <v>0</v>
      </c>
      <c r="BJ176" s="17" t="s">
        <v>85</v>
      </c>
      <c r="BK176" s="203">
        <f>ROUND(I176*H176,2)</f>
        <v>0</v>
      </c>
      <c r="BL176" s="17" t="s">
        <v>219</v>
      </c>
      <c r="BM176" s="202" t="s">
        <v>255</v>
      </c>
    </row>
    <row r="177" spans="1:65" s="2" customFormat="1" ht="10.199999999999999">
      <c r="A177" s="34"/>
      <c r="B177" s="35"/>
      <c r="C177" s="36"/>
      <c r="D177" s="204" t="s">
        <v>156</v>
      </c>
      <c r="E177" s="36"/>
      <c r="F177" s="205" t="s">
        <v>218</v>
      </c>
      <c r="G177" s="36"/>
      <c r="H177" s="36"/>
      <c r="I177" s="206"/>
      <c r="J177" s="36"/>
      <c r="K177" s="36"/>
      <c r="L177" s="39"/>
      <c r="M177" s="207"/>
      <c r="N177" s="208"/>
      <c r="O177" s="71"/>
      <c r="P177" s="71"/>
      <c r="Q177" s="71"/>
      <c r="R177" s="71"/>
      <c r="S177" s="71"/>
      <c r="T177" s="72"/>
      <c r="U177" s="34"/>
      <c r="V177" s="34"/>
      <c r="W177" s="34"/>
      <c r="X177" s="34"/>
      <c r="Y177" s="34"/>
      <c r="Z177" s="34"/>
      <c r="AA177" s="34"/>
      <c r="AB177" s="34"/>
      <c r="AC177" s="34"/>
      <c r="AD177" s="34"/>
      <c r="AE177" s="34"/>
      <c r="AT177" s="17" t="s">
        <v>156</v>
      </c>
      <c r="AU177" s="17" t="s">
        <v>87</v>
      </c>
    </row>
    <row r="178" spans="1:65" s="13" customFormat="1" ht="10.199999999999999">
      <c r="B178" s="209"/>
      <c r="C178" s="210"/>
      <c r="D178" s="204" t="s">
        <v>158</v>
      </c>
      <c r="E178" s="211" t="s">
        <v>1</v>
      </c>
      <c r="F178" s="212" t="s">
        <v>256</v>
      </c>
      <c r="G178" s="210"/>
      <c r="H178" s="213">
        <v>82.117000000000004</v>
      </c>
      <c r="I178" s="214"/>
      <c r="J178" s="210"/>
      <c r="K178" s="210"/>
      <c r="L178" s="215"/>
      <c r="M178" s="216"/>
      <c r="N178" s="217"/>
      <c r="O178" s="217"/>
      <c r="P178" s="217"/>
      <c r="Q178" s="217"/>
      <c r="R178" s="217"/>
      <c r="S178" s="217"/>
      <c r="T178" s="218"/>
      <c r="AT178" s="219" t="s">
        <v>158</v>
      </c>
      <c r="AU178" s="219" t="s">
        <v>87</v>
      </c>
      <c r="AV178" s="13" t="s">
        <v>87</v>
      </c>
      <c r="AW178" s="13" t="s">
        <v>34</v>
      </c>
      <c r="AX178" s="13" t="s">
        <v>85</v>
      </c>
      <c r="AY178" s="219" t="s">
        <v>146</v>
      </c>
    </row>
    <row r="179" spans="1:65" s="2" customFormat="1" ht="16.5" customHeight="1">
      <c r="A179" s="34"/>
      <c r="B179" s="35"/>
      <c r="C179" s="191" t="s">
        <v>7</v>
      </c>
      <c r="D179" s="191" t="s">
        <v>149</v>
      </c>
      <c r="E179" s="192" t="s">
        <v>257</v>
      </c>
      <c r="F179" s="193" t="s">
        <v>258</v>
      </c>
      <c r="G179" s="194" t="s">
        <v>162</v>
      </c>
      <c r="H179" s="195">
        <v>1674</v>
      </c>
      <c r="I179" s="196"/>
      <c r="J179" s="197">
        <f>ROUND(I179*H179,2)</f>
        <v>0</v>
      </c>
      <c r="K179" s="193" t="s">
        <v>153</v>
      </c>
      <c r="L179" s="39"/>
      <c r="M179" s="198" t="s">
        <v>1</v>
      </c>
      <c r="N179" s="199" t="s">
        <v>42</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154</v>
      </c>
      <c r="AT179" s="202" t="s">
        <v>149</v>
      </c>
      <c r="AU179" s="202" t="s">
        <v>87</v>
      </c>
      <c r="AY179" s="17" t="s">
        <v>146</v>
      </c>
      <c r="BE179" s="203">
        <f>IF(N179="základní",J179,0)</f>
        <v>0</v>
      </c>
      <c r="BF179" s="203">
        <f>IF(N179="snížená",J179,0)</f>
        <v>0</v>
      </c>
      <c r="BG179" s="203">
        <f>IF(N179="zákl. přenesená",J179,0)</f>
        <v>0</v>
      </c>
      <c r="BH179" s="203">
        <f>IF(N179="sníž. přenesená",J179,0)</f>
        <v>0</v>
      </c>
      <c r="BI179" s="203">
        <f>IF(N179="nulová",J179,0)</f>
        <v>0</v>
      </c>
      <c r="BJ179" s="17" t="s">
        <v>85</v>
      </c>
      <c r="BK179" s="203">
        <f>ROUND(I179*H179,2)</f>
        <v>0</v>
      </c>
      <c r="BL179" s="17" t="s">
        <v>154</v>
      </c>
      <c r="BM179" s="202" t="s">
        <v>259</v>
      </c>
    </row>
    <row r="180" spans="1:65" s="2" customFormat="1" ht="19.2">
      <c r="A180" s="34"/>
      <c r="B180" s="35"/>
      <c r="C180" s="36"/>
      <c r="D180" s="204" t="s">
        <v>156</v>
      </c>
      <c r="E180" s="36"/>
      <c r="F180" s="205" t="s">
        <v>260</v>
      </c>
      <c r="G180" s="36"/>
      <c r="H180" s="36"/>
      <c r="I180" s="206"/>
      <c r="J180" s="36"/>
      <c r="K180" s="36"/>
      <c r="L180" s="39"/>
      <c r="M180" s="207"/>
      <c r="N180" s="208"/>
      <c r="O180" s="71"/>
      <c r="P180" s="71"/>
      <c r="Q180" s="71"/>
      <c r="R180" s="71"/>
      <c r="S180" s="71"/>
      <c r="T180" s="72"/>
      <c r="U180" s="34"/>
      <c r="V180" s="34"/>
      <c r="W180" s="34"/>
      <c r="X180" s="34"/>
      <c r="Y180" s="34"/>
      <c r="Z180" s="34"/>
      <c r="AA180" s="34"/>
      <c r="AB180" s="34"/>
      <c r="AC180" s="34"/>
      <c r="AD180" s="34"/>
      <c r="AE180" s="34"/>
      <c r="AT180" s="17" t="s">
        <v>156</v>
      </c>
      <c r="AU180" s="17" t="s">
        <v>87</v>
      </c>
    </row>
    <row r="181" spans="1:65" s="13" customFormat="1" ht="10.199999999999999">
      <c r="B181" s="209"/>
      <c r="C181" s="210"/>
      <c r="D181" s="204" t="s">
        <v>158</v>
      </c>
      <c r="E181" s="211" t="s">
        <v>1</v>
      </c>
      <c r="F181" s="212" t="s">
        <v>261</v>
      </c>
      <c r="G181" s="210"/>
      <c r="H181" s="213">
        <v>1674</v>
      </c>
      <c r="I181" s="214"/>
      <c r="J181" s="210"/>
      <c r="K181" s="210"/>
      <c r="L181" s="215"/>
      <c r="M181" s="216"/>
      <c r="N181" s="217"/>
      <c r="O181" s="217"/>
      <c r="P181" s="217"/>
      <c r="Q181" s="217"/>
      <c r="R181" s="217"/>
      <c r="S181" s="217"/>
      <c r="T181" s="218"/>
      <c r="AT181" s="219" t="s">
        <v>158</v>
      </c>
      <c r="AU181" s="219" t="s">
        <v>87</v>
      </c>
      <c r="AV181" s="13" t="s">
        <v>87</v>
      </c>
      <c r="AW181" s="13" t="s">
        <v>34</v>
      </c>
      <c r="AX181" s="13" t="s">
        <v>85</v>
      </c>
      <c r="AY181" s="219" t="s">
        <v>146</v>
      </c>
    </row>
    <row r="182" spans="1:65" s="2" customFormat="1" ht="16.5" customHeight="1">
      <c r="A182" s="34"/>
      <c r="B182" s="35"/>
      <c r="C182" s="191" t="s">
        <v>262</v>
      </c>
      <c r="D182" s="191" t="s">
        <v>149</v>
      </c>
      <c r="E182" s="192" t="s">
        <v>263</v>
      </c>
      <c r="F182" s="193" t="s">
        <v>264</v>
      </c>
      <c r="G182" s="194" t="s">
        <v>152</v>
      </c>
      <c r="H182" s="195">
        <v>30</v>
      </c>
      <c r="I182" s="196"/>
      <c r="J182" s="197">
        <f>ROUND(I182*H182,2)</f>
        <v>0</v>
      </c>
      <c r="K182" s="193" t="s">
        <v>1</v>
      </c>
      <c r="L182" s="39"/>
      <c r="M182" s="198" t="s">
        <v>1</v>
      </c>
      <c r="N182" s="199" t="s">
        <v>42</v>
      </c>
      <c r="O182" s="71"/>
      <c r="P182" s="200">
        <f>O182*H182</f>
        <v>0</v>
      </c>
      <c r="Q182" s="200">
        <v>1.0000000000000001E-5</v>
      </c>
      <c r="R182" s="200">
        <f>Q182*H182</f>
        <v>3.0000000000000003E-4</v>
      </c>
      <c r="S182" s="200">
        <v>0</v>
      </c>
      <c r="T182" s="201">
        <f>S182*H182</f>
        <v>0</v>
      </c>
      <c r="U182" s="34"/>
      <c r="V182" s="34"/>
      <c r="W182" s="34"/>
      <c r="X182" s="34"/>
      <c r="Y182" s="34"/>
      <c r="Z182" s="34"/>
      <c r="AA182" s="34"/>
      <c r="AB182" s="34"/>
      <c r="AC182" s="34"/>
      <c r="AD182" s="34"/>
      <c r="AE182" s="34"/>
      <c r="AR182" s="202" t="s">
        <v>154</v>
      </c>
      <c r="AT182" s="202" t="s">
        <v>149</v>
      </c>
      <c r="AU182" s="202" t="s">
        <v>87</v>
      </c>
      <c r="AY182" s="17" t="s">
        <v>146</v>
      </c>
      <c r="BE182" s="203">
        <f>IF(N182="základní",J182,0)</f>
        <v>0</v>
      </c>
      <c r="BF182" s="203">
        <f>IF(N182="snížená",J182,0)</f>
        <v>0</v>
      </c>
      <c r="BG182" s="203">
        <f>IF(N182="zákl. přenesená",J182,0)</f>
        <v>0</v>
      </c>
      <c r="BH182" s="203">
        <f>IF(N182="sníž. přenesená",J182,0)</f>
        <v>0</v>
      </c>
      <c r="BI182" s="203">
        <f>IF(N182="nulová",J182,0)</f>
        <v>0</v>
      </c>
      <c r="BJ182" s="17" t="s">
        <v>85</v>
      </c>
      <c r="BK182" s="203">
        <f>ROUND(I182*H182,2)</f>
        <v>0</v>
      </c>
      <c r="BL182" s="17" t="s">
        <v>154</v>
      </c>
      <c r="BM182" s="202" t="s">
        <v>265</v>
      </c>
    </row>
    <row r="183" spans="1:65" s="2" customFormat="1" ht="10.199999999999999">
      <c r="A183" s="34"/>
      <c r="B183" s="35"/>
      <c r="C183" s="36"/>
      <c r="D183" s="204" t="s">
        <v>156</v>
      </c>
      <c r="E183" s="36"/>
      <c r="F183" s="205" t="s">
        <v>266</v>
      </c>
      <c r="G183" s="36"/>
      <c r="H183" s="36"/>
      <c r="I183" s="206"/>
      <c r="J183" s="36"/>
      <c r="K183" s="36"/>
      <c r="L183" s="39"/>
      <c r="M183" s="207"/>
      <c r="N183" s="208"/>
      <c r="O183" s="71"/>
      <c r="P183" s="71"/>
      <c r="Q183" s="71"/>
      <c r="R183" s="71"/>
      <c r="S183" s="71"/>
      <c r="T183" s="72"/>
      <c r="U183" s="34"/>
      <c r="V183" s="34"/>
      <c r="W183" s="34"/>
      <c r="X183" s="34"/>
      <c r="Y183" s="34"/>
      <c r="Z183" s="34"/>
      <c r="AA183" s="34"/>
      <c r="AB183" s="34"/>
      <c r="AC183" s="34"/>
      <c r="AD183" s="34"/>
      <c r="AE183" s="34"/>
      <c r="AT183" s="17" t="s">
        <v>156</v>
      </c>
      <c r="AU183" s="17" t="s">
        <v>87</v>
      </c>
    </row>
    <row r="184" spans="1:65" s="2" customFormat="1" ht="16.5" customHeight="1">
      <c r="A184" s="34"/>
      <c r="B184" s="35"/>
      <c r="C184" s="220" t="s">
        <v>267</v>
      </c>
      <c r="D184" s="220" t="s">
        <v>216</v>
      </c>
      <c r="E184" s="221" t="s">
        <v>268</v>
      </c>
      <c r="F184" s="222" t="s">
        <v>269</v>
      </c>
      <c r="G184" s="223" t="s">
        <v>162</v>
      </c>
      <c r="H184" s="224">
        <v>1609.94</v>
      </c>
      <c r="I184" s="225"/>
      <c r="J184" s="226">
        <f>ROUND(I184*H184,2)</f>
        <v>0</v>
      </c>
      <c r="K184" s="222" t="s">
        <v>153</v>
      </c>
      <c r="L184" s="227"/>
      <c r="M184" s="228" t="s">
        <v>1</v>
      </c>
      <c r="N184" s="229" t="s">
        <v>42</v>
      </c>
      <c r="O184" s="71"/>
      <c r="P184" s="200">
        <f>O184*H184</f>
        <v>0</v>
      </c>
      <c r="Q184" s="200">
        <v>0.19500000000000001</v>
      </c>
      <c r="R184" s="200">
        <f>Q184*H184</f>
        <v>313.93830000000003</v>
      </c>
      <c r="S184" s="200">
        <v>0</v>
      </c>
      <c r="T184" s="201">
        <f>S184*H184</f>
        <v>0</v>
      </c>
      <c r="U184" s="34"/>
      <c r="V184" s="34"/>
      <c r="W184" s="34"/>
      <c r="X184" s="34"/>
      <c r="Y184" s="34"/>
      <c r="Z184" s="34"/>
      <c r="AA184" s="34"/>
      <c r="AB184" s="34"/>
      <c r="AC184" s="34"/>
      <c r="AD184" s="34"/>
      <c r="AE184" s="34"/>
      <c r="AR184" s="202" t="s">
        <v>219</v>
      </c>
      <c r="AT184" s="202" t="s">
        <v>216</v>
      </c>
      <c r="AU184" s="202" t="s">
        <v>87</v>
      </c>
      <c r="AY184" s="17" t="s">
        <v>146</v>
      </c>
      <c r="BE184" s="203">
        <f>IF(N184="základní",J184,0)</f>
        <v>0</v>
      </c>
      <c r="BF184" s="203">
        <f>IF(N184="snížená",J184,0)</f>
        <v>0</v>
      </c>
      <c r="BG184" s="203">
        <f>IF(N184="zákl. přenesená",J184,0)</f>
        <v>0</v>
      </c>
      <c r="BH184" s="203">
        <f>IF(N184="sníž. přenesená",J184,0)</f>
        <v>0</v>
      </c>
      <c r="BI184" s="203">
        <f>IF(N184="nulová",J184,0)</f>
        <v>0</v>
      </c>
      <c r="BJ184" s="17" t="s">
        <v>85</v>
      </c>
      <c r="BK184" s="203">
        <f>ROUND(I184*H184,2)</f>
        <v>0</v>
      </c>
      <c r="BL184" s="17" t="s">
        <v>219</v>
      </c>
      <c r="BM184" s="202" t="s">
        <v>270</v>
      </c>
    </row>
    <row r="185" spans="1:65" s="2" customFormat="1" ht="10.199999999999999">
      <c r="A185" s="34"/>
      <c r="B185" s="35"/>
      <c r="C185" s="36"/>
      <c r="D185" s="204" t="s">
        <v>156</v>
      </c>
      <c r="E185" s="36"/>
      <c r="F185" s="205" t="s">
        <v>269</v>
      </c>
      <c r="G185" s="36"/>
      <c r="H185" s="36"/>
      <c r="I185" s="206"/>
      <c r="J185" s="36"/>
      <c r="K185" s="36"/>
      <c r="L185" s="39"/>
      <c r="M185" s="207"/>
      <c r="N185" s="208"/>
      <c r="O185" s="71"/>
      <c r="P185" s="71"/>
      <c r="Q185" s="71"/>
      <c r="R185" s="71"/>
      <c r="S185" s="71"/>
      <c r="T185" s="72"/>
      <c r="U185" s="34"/>
      <c r="V185" s="34"/>
      <c r="W185" s="34"/>
      <c r="X185" s="34"/>
      <c r="Y185" s="34"/>
      <c r="Z185" s="34"/>
      <c r="AA185" s="34"/>
      <c r="AB185" s="34"/>
      <c r="AC185" s="34"/>
      <c r="AD185" s="34"/>
      <c r="AE185" s="34"/>
      <c r="AT185" s="17" t="s">
        <v>156</v>
      </c>
      <c r="AU185" s="17" t="s">
        <v>87</v>
      </c>
    </row>
    <row r="186" spans="1:65" s="13" customFormat="1" ht="10.199999999999999">
      <c r="B186" s="209"/>
      <c r="C186" s="210"/>
      <c r="D186" s="204" t="s">
        <v>158</v>
      </c>
      <c r="E186" s="211" t="s">
        <v>1</v>
      </c>
      <c r="F186" s="212" t="s">
        <v>271</v>
      </c>
      <c r="G186" s="210"/>
      <c r="H186" s="213">
        <v>1609.94</v>
      </c>
      <c r="I186" s="214"/>
      <c r="J186" s="210"/>
      <c r="K186" s="210"/>
      <c r="L186" s="215"/>
      <c r="M186" s="216"/>
      <c r="N186" s="217"/>
      <c r="O186" s="217"/>
      <c r="P186" s="217"/>
      <c r="Q186" s="217"/>
      <c r="R186" s="217"/>
      <c r="S186" s="217"/>
      <c r="T186" s="218"/>
      <c r="AT186" s="219" t="s">
        <v>158</v>
      </c>
      <c r="AU186" s="219" t="s">
        <v>87</v>
      </c>
      <c r="AV186" s="13" t="s">
        <v>87</v>
      </c>
      <c r="AW186" s="13" t="s">
        <v>34</v>
      </c>
      <c r="AX186" s="13" t="s">
        <v>85</v>
      </c>
      <c r="AY186" s="219" t="s">
        <v>146</v>
      </c>
    </row>
    <row r="187" spans="1:65" s="2" customFormat="1" ht="16.5" customHeight="1">
      <c r="A187" s="34"/>
      <c r="B187" s="35"/>
      <c r="C187" s="220" t="s">
        <v>272</v>
      </c>
      <c r="D187" s="220" t="s">
        <v>216</v>
      </c>
      <c r="E187" s="221" t="s">
        <v>273</v>
      </c>
      <c r="F187" s="222" t="s">
        <v>274</v>
      </c>
      <c r="G187" s="223" t="s">
        <v>162</v>
      </c>
      <c r="H187" s="224">
        <v>75.587999999999994</v>
      </c>
      <c r="I187" s="225"/>
      <c r="J187" s="226">
        <f>ROUND(I187*H187,2)</f>
        <v>0</v>
      </c>
      <c r="K187" s="222" t="s">
        <v>153</v>
      </c>
      <c r="L187" s="227"/>
      <c r="M187" s="228" t="s">
        <v>1</v>
      </c>
      <c r="N187" s="229" t="s">
        <v>42</v>
      </c>
      <c r="O187" s="71"/>
      <c r="P187" s="200">
        <f>O187*H187</f>
        <v>0</v>
      </c>
      <c r="Q187" s="200">
        <v>0.19500000000000001</v>
      </c>
      <c r="R187" s="200">
        <f>Q187*H187</f>
        <v>14.739659999999999</v>
      </c>
      <c r="S187" s="200">
        <v>0</v>
      </c>
      <c r="T187" s="201">
        <f>S187*H187</f>
        <v>0</v>
      </c>
      <c r="U187" s="34"/>
      <c r="V187" s="34"/>
      <c r="W187" s="34"/>
      <c r="X187" s="34"/>
      <c r="Y187" s="34"/>
      <c r="Z187" s="34"/>
      <c r="AA187" s="34"/>
      <c r="AB187" s="34"/>
      <c r="AC187" s="34"/>
      <c r="AD187" s="34"/>
      <c r="AE187" s="34"/>
      <c r="AR187" s="202" t="s">
        <v>219</v>
      </c>
      <c r="AT187" s="202" t="s">
        <v>216</v>
      </c>
      <c r="AU187" s="202" t="s">
        <v>87</v>
      </c>
      <c r="AY187" s="17" t="s">
        <v>146</v>
      </c>
      <c r="BE187" s="203">
        <f>IF(N187="základní",J187,0)</f>
        <v>0</v>
      </c>
      <c r="BF187" s="203">
        <f>IF(N187="snížená",J187,0)</f>
        <v>0</v>
      </c>
      <c r="BG187" s="203">
        <f>IF(N187="zákl. přenesená",J187,0)</f>
        <v>0</v>
      </c>
      <c r="BH187" s="203">
        <f>IF(N187="sníž. přenesená",J187,0)</f>
        <v>0</v>
      </c>
      <c r="BI187" s="203">
        <f>IF(N187="nulová",J187,0)</f>
        <v>0</v>
      </c>
      <c r="BJ187" s="17" t="s">
        <v>85</v>
      </c>
      <c r="BK187" s="203">
        <f>ROUND(I187*H187,2)</f>
        <v>0</v>
      </c>
      <c r="BL187" s="17" t="s">
        <v>219</v>
      </c>
      <c r="BM187" s="202" t="s">
        <v>275</v>
      </c>
    </row>
    <row r="188" spans="1:65" s="2" customFormat="1" ht="10.199999999999999">
      <c r="A188" s="34"/>
      <c r="B188" s="35"/>
      <c r="C188" s="36"/>
      <c r="D188" s="204" t="s">
        <v>156</v>
      </c>
      <c r="E188" s="36"/>
      <c r="F188" s="205" t="s">
        <v>276</v>
      </c>
      <c r="G188" s="36"/>
      <c r="H188" s="36"/>
      <c r="I188" s="206"/>
      <c r="J188" s="36"/>
      <c r="K188" s="36"/>
      <c r="L188" s="39"/>
      <c r="M188" s="207"/>
      <c r="N188" s="208"/>
      <c r="O188" s="71"/>
      <c r="P188" s="71"/>
      <c r="Q188" s="71"/>
      <c r="R188" s="71"/>
      <c r="S188" s="71"/>
      <c r="T188" s="72"/>
      <c r="U188" s="34"/>
      <c r="V188" s="34"/>
      <c r="W188" s="34"/>
      <c r="X188" s="34"/>
      <c r="Y188" s="34"/>
      <c r="Z188" s="34"/>
      <c r="AA188" s="34"/>
      <c r="AB188" s="34"/>
      <c r="AC188" s="34"/>
      <c r="AD188" s="34"/>
      <c r="AE188" s="34"/>
      <c r="AT188" s="17" t="s">
        <v>156</v>
      </c>
      <c r="AU188" s="17" t="s">
        <v>87</v>
      </c>
    </row>
    <row r="189" spans="1:65" s="13" customFormat="1" ht="10.199999999999999">
      <c r="B189" s="209"/>
      <c r="C189" s="210"/>
      <c r="D189" s="204" t="s">
        <v>158</v>
      </c>
      <c r="E189" s="211" t="s">
        <v>1</v>
      </c>
      <c r="F189" s="212" t="s">
        <v>277</v>
      </c>
      <c r="G189" s="210"/>
      <c r="H189" s="213">
        <v>75.587999999999994</v>
      </c>
      <c r="I189" s="214"/>
      <c r="J189" s="210"/>
      <c r="K189" s="210"/>
      <c r="L189" s="215"/>
      <c r="M189" s="216"/>
      <c r="N189" s="217"/>
      <c r="O189" s="217"/>
      <c r="P189" s="217"/>
      <c r="Q189" s="217"/>
      <c r="R189" s="217"/>
      <c r="S189" s="217"/>
      <c r="T189" s="218"/>
      <c r="AT189" s="219" t="s">
        <v>158</v>
      </c>
      <c r="AU189" s="219" t="s">
        <v>87</v>
      </c>
      <c r="AV189" s="13" t="s">
        <v>87</v>
      </c>
      <c r="AW189" s="13" t="s">
        <v>34</v>
      </c>
      <c r="AX189" s="13" t="s">
        <v>85</v>
      </c>
      <c r="AY189" s="219" t="s">
        <v>146</v>
      </c>
    </row>
    <row r="190" spans="1:65" s="2" customFormat="1" ht="16.5" customHeight="1">
      <c r="A190" s="34"/>
      <c r="B190" s="35"/>
      <c r="C190" s="220" t="s">
        <v>278</v>
      </c>
      <c r="D190" s="220" t="s">
        <v>216</v>
      </c>
      <c r="E190" s="221" t="s">
        <v>279</v>
      </c>
      <c r="F190" s="222" t="s">
        <v>280</v>
      </c>
      <c r="G190" s="223" t="s">
        <v>162</v>
      </c>
      <c r="H190" s="224">
        <v>5.16</v>
      </c>
      <c r="I190" s="225"/>
      <c r="J190" s="226">
        <f>ROUND(I190*H190,2)</f>
        <v>0</v>
      </c>
      <c r="K190" s="222" t="s">
        <v>1</v>
      </c>
      <c r="L190" s="227"/>
      <c r="M190" s="228" t="s">
        <v>1</v>
      </c>
      <c r="N190" s="229" t="s">
        <v>42</v>
      </c>
      <c r="O190" s="71"/>
      <c r="P190" s="200">
        <f>O190*H190</f>
        <v>0</v>
      </c>
      <c r="Q190" s="200">
        <v>0.19500000000000001</v>
      </c>
      <c r="R190" s="200">
        <f>Q190*H190</f>
        <v>1.0062</v>
      </c>
      <c r="S190" s="200">
        <v>0</v>
      </c>
      <c r="T190" s="201">
        <f>S190*H190</f>
        <v>0</v>
      </c>
      <c r="U190" s="34"/>
      <c r="V190" s="34"/>
      <c r="W190" s="34"/>
      <c r="X190" s="34"/>
      <c r="Y190" s="34"/>
      <c r="Z190" s="34"/>
      <c r="AA190" s="34"/>
      <c r="AB190" s="34"/>
      <c r="AC190" s="34"/>
      <c r="AD190" s="34"/>
      <c r="AE190" s="34"/>
      <c r="AR190" s="202" t="s">
        <v>219</v>
      </c>
      <c r="AT190" s="202" t="s">
        <v>216</v>
      </c>
      <c r="AU190" s="202" t="s">
        <v>87</v>
      </c>
      <c r="AY190" s="17" t="s">
        <v>146</v>
      </c>
      <c r="BE190" s="203">
        <f>IF(N190="základní",J190,0)</f>
        <v>0</v>
      </c>
      <c r="BF190" s="203">
        <f>IF(N190="snížená",J190,0)</f>
        <v>0</v>
      </c>
      <c r="BG190" s="203">
        <f>IF(N190="zákl. přenesená",J190,0)</f>
        <v>0</v>
      </c>
      <c r="BH190" s="203">
        <f>IF(N190="sníž. přenesená",J190,0)</f>
        <v>0</v>
      </c>
      <c r="BI190" s="203">
        <f>IF(N190="nulová",J190,0)</f>
        <v>0</v>
      </c>
      <c r="BJ190" s="17" t="s">
        <v>85</v>
      </c>
      <c r="BK190" s="203">
        <f>ROUND(I190*H190,2)</f>
        <v>0</v>
      </c>
      <c r="BL190" s="17" t="s">
        <v>219</v>
      </c>
      <c r="BM190" s="202" t="s">
        <v>281</v>
      </c>
    </row>
    <row r="191" spans="1:65" s="2" customFormat="1" ht="10.199999999999999">
      <c r="A191" s="34"/>
      <c r="B191" s="35"/>
      <c r="C191" s="36"/>
      <c r="D191" s="204" t="s">
        <v>156</v>
      </c>
      <c r="E191" s="36"/>
      <c r="F191" s="205" t="s">
        <v>276</v>
      </c>
      <c r="G191" s="36"/>
      <c r="H191" s="36"/>
      <c r="I191" s="206"/>
      <c r="J191" s="36"/>
      <c r="K191" s="36"/>
      <c r="L191" s="39"/>
      <c r="M191" s="207"/>
      <c r="N191" s="208"/>
      <c r="O191" s="71"/>
      <c r="P191" s="71"/>
      <c r="Q191" s="71"/>
      <c r="R191" s="71"/>
      <c r="S191" s="71"/>
      <c r="T191" s="72"/>
      <c r="U191" s="34"/>
      <c r="V191" s="34"/>
      <c r="W191" s="34"/>
      <c r="X191" s="34"/>
      <c r="Y191" s="34"/>
      <c r="Z191" s="34"/>
      <c r="AA191" s="34"/>
      <c r="AB191" s="34"/>
      <c r="AC191" s="34"/>
      <c r="AD191" s="34"/>
      <c r="AE191" s="34"/>
      <c r="AT191" s="17" t="s">
        <v>156</v>
      </c>
      <c r="AU191" s="17" t="s">
        <v>87</v>
      </c>
    </row>
    <row r="192" spans="1:65" s="2" customFormat="1" ht="16.5" customHeight="1">
      <c r="A192" s="34"/>
      <c r="B192" s="35"/>
      <c r="C192" s="220" t="s">
        <v>282</v>
      </c>
      <c r="D192" s="220" t="s">
        <v>216</v>
      </c>
      <c r="E192" s="221" t="s">
        <v>283</v>
      </c>
      <c r="F192" s="222" t="s">
        <v>284</v>
      </c>
      <c r="G192" s="223" t="s">
        <v>285</v>
      </c>
      <c r="H192" s="224">
        <v>65.408000000000001</v>
      </c>
      <c r="I192" s="225"/>
      <c r="J192" s="226">
        <f>ROUND(I192*H192,2)</f>
        <v>0</v>
      </c>
      <c r="K192" s="222" t="s">
        <v>153</v>
      </c>
      <c r="L192" s="227"/>
      <c r="M192" s="228" t="s">
        <v>1</v>
      </c>
      <c r="N192" s="229" t="s">
        <v>42</v>
      </c>
      <c r="O192" s="71"/>
      <c r="P192" s="200">
        <f>O192*H192</f>
        <v>0</v>
      </c>
      <c r="Q192" s="200">
        <v>1</v>
      </c>
      <c r="R192" s="200">
        <f>Q192*H192</f>
        <v>65.408000000000001</v>
      </c>
      <c r="S192" s="200">
        <v>0</v>
      </c>
      <c r="T192" s="201">
        <f>S192*H192</f>
        <v>0</v>
      </c>
      <c r="U192" s="34"/>
      <c r="V192" s="34"/>
      <c r="W192" s="34"/>
      <c r="X192" s="34"/>
      <c r="Y192" s="34"/>
      <c r="Z192" s="34"/>
      <c r="AA192" s="34"/>
      <c r="AB192" s="34"/>
      <c r="AC192" s="34"/>
      <c r="AD192" s="34"/>
      <c r="AE192" s="34"/>
      <c r="AR192" s="202" t="s">
        <v>219</v>
      </c>
      <c r="AT192" s="202" t="s">
        <v>216</v>
      </c>
      <c r="AU192" s="202" t="s">
        <v>87</v>
      </c>
      <c r="AY192" s="17" t="s">
        <v>146</v>
      </c>
      <c r="BE192" s="203">
        <f>IF(N192="základní",J192,0)</f>
        <v>0</v>
      </c>
      <c r="BF192" s="203">
        <f>IF(N192="snížená",J192,0)</f>
        <v>0</v>
      </c>
      <c r="BG192" s="203">
        <f>IF(N192="zákl. přenesená",J192,0)</f>
        <v>0</v>
      </c>
      <c r="BH192" s="203">
        <f>IF(N192="sníž. přenesená",J192,0)</f>
        <v>0</v>
      </c>
      <c r="BI192" s="203">
        <f>IF(N192="nulová",J192,0)</f>
        <v>0</v>
      </c>
      <c r="BJ192" s="17" t="s">
        <v>85</v>
      </c>
      <c r="BK192" s="203">
        <f>ROUND(I192*H192,2)</f>
        <v>0</v>
      </c>
      <c r="BL192" s="17" t="s">
        <v>219</v>
      </c>
      <c r="BM192" s="202" t="s">
        <v>286</v>
      </c>
    </row>
    <row r="193" spans="1:65" s="2" customFormat="1" ht="10.199999999999999">
      <c r="A193" s="34"/>
      <c r="B193" s="35"/>
      <c r="C193" s="36"/>
      <c r="D193" s="204" t="s">
        <v>156</v>
      </c>
      <c r="E193" s="36"/>
      <c r="F193" s="205" t="s">
        <v>284</v>
      </c>
      <c r="G193" s="36"/>
      <c r="H193" s="36"/>
      <c r="I193" s="206"/>
      <c r="J193" s="36"/>
      <c r="K193" s="36"/>
      <c r="L193" s="39"/>
      <c r="M193" s="207"/>
      <c r="N193" s="208"/>
      <c r="O193" s="71"/>
      <c r="P193" s="71"/>
      <c r="Q193" s="71"/>
      <c r="R193" s="71"/>
      <c r="S193" s="71"/>
      <c r="T193" s="72"/>
      <c r="U193" s="34"/>
      <c r="V193" s="34"/>
      <c r="W193" s="34"/>
      <c r="X193" s="34"/>
      <c r="Y193" s="34"/>
      <c r="Z193" s="34"/>
      <c r="AA193" s="34"/>
      <c r="AB193" s="34"/>
      <c r="AC193" s="34"/>
      <c r="AD193" s="34"/>
      <c r="AE193" s="34"/>
      <c r="AT193" s="17" t="s">
        <v>156</v>
      </c>
      <c r="AU193" s="17" t="s">
        <v>87</v>
      </c>
    </row>
    <row r="194" spans="1:65" s="13" customFormat="1" ht="10.199999999999999">
      <c r="B194" s="209"/>
      <c r="C194" s="210"/>
      <c r="D194" s="204" t="s">
        <v>158</v>
      </c>
      <c r="E194" s="211" t="s">
        <v>1</v>
      </c>
      <c r="F194" s="212" t="s">
        <v>287</v>
      </c>
      <c r="G194" s="210"/>
      <c r="H194" s="213">
        <v>65.408000000000001</v>
      </c>
      <c r="I194" s="214"/>
      <c r="J194" s="210"/>
      <c r="K194" s="210"/>
      <c r="L194" s="215"/>
      <c r="M194" s="216"/>
      <c r="N194" s="217"/>
      <c r="O194" s="217"/>
      <c r="P194" s="217"/>
      <c r="Q194" s="217"/>
      <c r="R194" s="217"/>
      <c r="S194" s="217"/>
      <c r="T194" s="218"/>
      <c r="AT194" s="219" t="s">
        <v>158</v>
      </c>
      <c r="AU194" s="219" t="s">
        <v>87</v>
      </c>
      <c r="AV194" s="13" t="s">
        <v>87</v>
      </c>
      <c r="AW194" s="13" t="s">
        <v>34</v>
      </c>
      <c r="AX194" s="13" t="s">
        <v>85</v>
      </c>
      <c r="AY194" s="219" t="s">
        <v>146</v>
      </c>
    </row>
    <row r="195" spans="1:65" s="2" customFormat="1" ht="16.5" customHeight="1">
      <c r="A195" s="34"/>
      <c r="B195" s="35"/>
      <c r="C195" s="220" t="s">
        <v>288</v>
      </c>
      <c r="D195" s="220" t="s">
        <v>216</v>
      </c>
      <c r="E195" s="221" t="s">
        <v>289</v>
      </c>
      <c r="F195" s="222" t="s">
        <v>290</v>
      </c>
      <c r="G195" s="223" t="s">
        <v>285</v>
      </c>
      <c r="H195" s="224">
        <v>6.6959999999999997</v>
      </c>
      <c r="I195" s="225"/>
      <c r="J195" s="226">
        <f>ROUND(I195*H195,2)</f>
        <v>0</v>
      </c>
      <c r="K195" s="222" t="s">
        <v>1</v>
      </c>
      <c r="L195" s="227"/>
      <c r="M195" s="228" t="s">
        <v>1</v>
      </c>
      <c r="N195" s="229" t="s">
        <v>42</v>
      </c>
      <c r="O195" s="71"/>
      <c r="P195" s="200">
        <f>O195*H195</f>
        <v>0</v>
      </c>
      <c r="Q195" s="200">
        <v>1E-3</v>
      </c>
      <c r="R195" s="200">
        <f>Q195*H195</f>
        <v>6.6959999999999997E-3</v>
      </c>
      <c r="S195" s="200">
        <v>0</v>
      </c>
      <c r="T195" s="201">
        <f>S195*H195</f>
        <v>0</v>
      </c>
      <c r="U195" s="34"/>
      <c r="V195" s="34"/>
      <c r="W195" s="34"/>
      <c r="X195" s="34"/>
      <c r="Y195" s="34"/>
      <c r="Z195" s="34"/>
      <c r="AA195" s="34"/>
      <c r="AB195" s="34"/>
      <c r="AC195" s="34"/>
      <c r="AD195" s="34"/>
      <c r="AE195" s="34"/>
      <c r="AR195" s="202" t="s">
        <v>219</v>
      </c>
      <c r="AT195" s="202" t="s">
        <v>216</v>
      </c>
      <c r="AU195" s="202" t="s">
        <v>87</v>
      </c>
      <c r="AY195" s="17" t="s">
        <v>146</v>
      </c>
      <c r="BE195" s="203">
        <f>IF(N195="základní",J195,0)</f>
        <v>0</v>
      </c>
      <c r="BF195" s="203">
        <f>IF(N195="snížená",J195,0)</f>
        <v>0</v>
      </c>
      <c r="BG195" s="203">
        <f>IF(N195="zákl. přenesená",J195,0)</f>
        <v>0</v>
      </c>
      <c r="BH195" s="203">
        <f>IF(N195="sníž. přenesená",J195,0)</f>
        <v>0</v>
      </c>
      <c r="BI195" s="203">
        <f>IF(N195="nulová",J195,0)</f>
        <v>0</v>
      </c>
      <c r="BJ195" s="17" t="s">
        <v>85</v>
      </c>
      <c r="BK195" s="203">
        <f>ROUND(I195*H195,2)</f>
        <v>0</v>
      </c>
      <c r="BL195" s="17" t="s">
        <v>219</v>
      </c>
      <c r="BM195" s="202" t="s">
        <v>291</v>
      </c>
    </row>
    <row r="196" spans="1:65" s="2" customFormat="1" ht="10.199999999999999">
      <c r="A196" s="34"/>
      <c r="B196" s="35"/>
      <c r="C196" s="36"/>
      <c r="D196" s="204" t="s">
        <v>156</v>
      </c>
      <c r="E196" s="36"/>
      <c r="F196" s="205" t="s">
        <v>290</v>
      </c>
      <c r="G196" s="36"/>
      <c r="H196" s="36"/>
      <c r="I196" s="206"/>
      <c r="J196" s="36"/>
      <c r="K196" s="36"/>
      <c r="L196" s="39"/>
      <c r="M196" s="207"/>
      <c r="N196" s="208"/>
      <c r="O196" s="71"/>
      <c r="P196" s="71"/>
      <c r="Q196" s="71"/>
      <c r="R196" s="71"/>
      <c r="S196" s="71"/>
      <c r="T196" s="72"/>
      <c r="U196" s="34"/>
      <c r="V196" s="34"/>
      <c r="W196" s="34"/>
      <c r="X196" s="34"/>
      <c r="Y196" s="34"/>
      <c r="Z196" s="34"/>
      <c r="AA196" s="34"/>
      <c r="AB196" s="34"/>
      <c r="AC196" s="34"/>
      <c r="AD196" s="34"/>
      <c r="AE196" s="34"/>
      <c r="AT196" s="17" t="s">
        <v>156</v>
      </c>
      <c r="AU196" s="17" t="s">
        <v>87</v>
      </c>
    </row>
    <row r="197" spans="1:65" s="2" customFormat="1" ht="16.5" customHeight="1">
      <c r="A197" s="34"/>
      <c r="B197" s="35"/>
      <c r="C197" s="191" t="s">
        <v>292</v>
      </c>
      <c r="D197" s="191" t="s">
        <v>149</v>
      </c>
      <c r="E197" s="192" t="s">
        <v>293</v>
      </c>
      <c r="F197" s="193" t="s">
        <v>294</v>
      </c>
      <c r="G197" s="194" t="s">
        <v>152</v>
      </c>
      <c r="H197" s="195">
        <v>84</v>
      </c>
      <c r="I197" s="196"/>
      <c r="J197" s="197">
        <f>ROUND(I197*H197,2)</f>
        <v>0</v>
      </c>
      <c r="K197" s="193" t="s">
        <v>153</v>
      </c>
      <c r="L197" s="39"/>
      <c r="M197" s="198" t="s">
        <v>1</v>
      </c>
      <c r="N197" s="199" t="s">
        <v>42</v>
      </c>
      <c r="O197" s="71"/>
      <c r="P197" s="200">
        <f>O197*H197</f>
        <v>0</v>
      </c>
      <c r="Q197" s="200">
        <v>0</v>
      </c>
      <c r="R197" s="200">
        <f>Q197*H197</f>
        <v>0</v>
      </c>
      <c r="S197" s="200">
        <v>0</v>
      </c>
      <c r="T197" s="201">
        <f>S197*H197</f>
        <v>0</v>
      </c>
      <c r="U197" s="34"/>
      <c r="V197" s="34"/>
      <c r="W197" s="34"/>
      <c r="X197" s="34"/>
      <c r="Y197" s="34"/>
      <c r="Z197" s="34"/>
      <c r="AA197" s="34"/>
      <c r="AB197" s="34"/>
      <c r="AC197" s="34"/>
      <c r="AD197" s="34"/>
      <c r="AE197" s="34"/>
      <c r="AR197" s="202" t="s">
        <v>154</v>
      </c>
      <c r="AT197" s="202" t="s">
        <v>149</v>
      </c>
      <c r="AU197" s="202" t="s">
        <v>87</v>
      </c>
      <c r="AY197" s="17" t="s">
        <v>146</v>
      </c>
      <c r="BE197" s="203">
        <f>IF(N197="základní",J197,0)</f>
        <v>0</v>
      </c>
      <c r="BF197" s="203">
        <f>IF(N197="snížená",J197,0)</f>
        <v>0</v>
      </c>
      <c r="BG197" s="203">
        <f>IF(N197="zákl. přenesená",J197,0)</f>
        <v>0</v>
      </c>
      <c r="BH197" s="203">
        <f>IF(N197="sníž. přenesená",J197,0)</f>
        <v>0</v>
      </c>
      <c r="BI197" s="203">
        <f>IF(N197="nulová",J197,0)</f>
        <v>0</v>
      </c>
      <c r="BJ197" s="17" t="s">
        <v>85</v>
      </c>
      <c r="BK197" s="203">
        <f>ROUND(I197*H197,2)</f>
        <v>0</v>
      </c>
      <c r="BL197" s="17" t="s">
        <v>154</v>
      </c>
      <c r="BM197" s="202" t="s">
        <v>295</v>
      </c>
    </row>
    <row r="198" spans="1:65" s="2" customFormat="1" ht="19.2">
      <c r="A198" s="34"/>
      <c r="B198" s="35"/>
      <c r="C198" s="36"/>
      <c r="D198" s="204" t="s">
        <v>156</v>
      </c>
      <c r="E198" s="36"/>
      <c r="F198" s="205" t="s">
        <v>296</v>
      </c>
      <c r="G198" s="36"/>
      <c r="H198" s="36"/>
      <c r="I198" s="206"/>
      <c r="J198" s="36"/>
      <c r="K198" s="36"/>
      <c r="L198" s="39"/>
      <c r="M198" s="207"/>
      <c r="N198" s="208"/>
      <c r="O198" s="71"/>
      <c r="P198" s="71"/>
      <c r="Q198" s="71"/>
      <c r="R198" s="71"/>
      <c r="S198" s="71"/>
      <c r="T198" s="72"/>
      <c r="U198" s="34"/>
      <c r="V198" s="34"/>
      <c r="W198" s="34"/>
      <c r="X198" s="34"/>
      <c r="Y198" s="34"/>
      <c r="Z198" s="34"/>
      <c r="AA198" s="34"/>
      <c r="AB198" s="34"/>
      <c r="AC198" s="34"/>
      <c r="AD198" s="34"/>
      <c r="AE198" s="34"/>
      <c r="AT198" s="17" t="s">
        <v>156</v>
      </c>
      <c r="AU198" s="17" t="s">
        <v>87</v>
      </c>
    </row>
    <row r="199" spans="1:65" s="2" customFormat="1" ht="16.5" customHeight="1">
      <c r="A199" s="34"/>
      <c r="B199" s="35"/>
      <c r="C199" s="220" t="s">
        <v>297</v>
      </c>
      <c r="D199" s="220" t="s">
        <v>216</v>
      </c>
      <c r="E199" s="221" t="s">
        <v>298</v>
      </c>
      <c r="F199" s="222" t="s">
        <v>299</v>
      </c>
      <c r="G199" s="223" t="s">
        <v>300</v>
      </c>
      <c r="H199" s="224">
        <v>86</v>
      </c>
      <c r="I199" s="225"/>
      <c r="J199" s="226">
        <f>ROUND(I199*H199,2)</f>
        <v>0</v>
      </c>
      <c r="K199" s="222" t="s">
        <v>153</v>
      </c>
      <c r="L199" s="227"/>
      <c r="M199" s="228" t="s">
        <v>1</v>
      </c>
      <c r="N199" s="229" t="s">
        <v>42</v>
      </c>
      <c r="O199" s="71"/>
      <c r="P199" s="200">
        <f>O199*H199</f>
        <v>0</v>
      </c>
      <c r="Q199" s="200">
        <v>5.8999999999999997E-2</v>
      </c>
      <c r="R199" s="200">
        <f>Q199*H199</f>
        <v>5.0739999999999998</v>
      </c>
      <c r="S199" s="200">
        <v>0</v>
      </c>
      <c r="T199" s="201">
        <f>S199*H199</f>
        <v>0</v>
      </c>
      <c r="U199" s="34"/>
      <c r="V199" s="34"/>
      <c r="W199" s="34"/>
      <c r="X199" s="34"/>
      <c r="Y199" s="34"/>
      <c r="Z199" s="34"/>
      <c r="AA199" s="34"/>
      <c r="AB199" s="34"/>
      <c r="AC199" s="34"/>
      <c r="AD199" s="34"/>
      <c r="AE199" s="34"/>
      <c r="AR199" s="202" t="s">
        <v>219</v>
      </c>
      <c r="AT199" s="202" t="s">
        <v>216</v>
      </c>
      <c r="AU199" s="202" t="s">
        <v>87</v>
      </c>
      <c r="AY199" s="17" t="s">
        <v>146</v>
      </c>
      <c r="BE199" s="203">
        <f>IF(N199="základní",J199,0)</f>
        <v>0</v>
      </c>
      <c r="BF199" s="203">
        <f>IF(N199="snížená",J199,0)</f>
        <v>0</v>
      </c>
      <c r="BG199" s="203">
        <f>IF(N199="zákl. přenesená",J199,0)</f>
        <v>0</v>
      </c>
      <c r="BH199" s="203">
        <f>IF(N199="sníž. přenesená",J199,0)</f>
        <v>0</v>
      </c>
      <c r="BI199" s="203">
        <f>IF(N199="nulová",J199,0)</f>
        <v>0</v>
      </c>
      <c r="BJ199" s="17" t="s">
        <v>85</v>
      </c>
      <c r="BK199" s="203">
        <f>ROUND(I199*H199,2)</f>
        <v>0</v>
      </c>
      <c r="BL199" s="17" t="s">
        <v>219</v>
      </c>
      <c r="BM199" s="202" t="s">
        <v>301</v>
      </c>
    </row>
    <row r="200" spans="1:65" s="2" customFormat="1" ht="10.199999999999999">
      <c r="A200" s="34"/>
      <c r="B200" s="35"/>
      <c r="C200" s="36"/>
      <c r="D200" s="204" t="s">
        <v>156</v>
      </c>
      <c r="E200" s="36"/>
      <c r="F200" s="205" t="s">
        <v>299</v>
      </c>
      <c r="G200" s="36"/>
      <c r="H200" s="36"/>
      <c r="I200" s="206"/>
      <c r="J200" s="36"/>
      <c r="K200" s="36"/>
      <c r="L200" s="39"/>
      <c r="M200" s="207"/>
      <c r="N200" s="208"/>
      <c r="O200" s="71"/>
      <c r="P200" s="71"/>
      <c r="Q200" s="71"/>
      <c r="R200" s="71"/>
      <c r="S200" s="71"/>
      <c r="T200" s="72"/>
      <c r="U200" s="34"/>
      <c r="V200" s="34"/>
      <c r="W200" s="34"/>
      <c r="X200" s="34"/>
      <c r="Y200" s="34"/>
      <c r="Z200" s="34"/>
      <c r="AA200" s="34"/>
      <c r="AB200" s="34"/>
      <c r="AC200" s="34"/>
      <c r="AD200" s="34"/>
      <c r="AE200" s="34"/>
      <c r="AT200" s="17" t="s">
        <v>156</v>
      </c>
      <c r="AU200" s="17" t="s">
        <v>87</v>
      </c>
    </row>
    <row r="201" spans="1:65" s="2" customFormat="1" ht="16.5" customHeight="1">
      <c r="A201" s="34"/>
      <c r="B201" s="35"/>
      <c r="C201" s="220" t="s">
        <v>302</v>
      </c>
      <c r="D201" s="220" t="s">
        <v>216</v>
      </c>
      <c r="E201" s="221" t="s">
        <v>303</v>
      </c>
      <c r="F201" s="222" t="s">
        <v>304</v>
      </c>
      <c r="G201" s="223" t="s">
        <v>182</v>
      </c>
      <c r="H201" s="224">
        <v>3.36</v>
      </c>
      <c r="I201" s="225"/>
      <c r="J201" s="226">
        <f>ROUND(I201*H201,2)</f>
        <v>0</v>
      </c>
      <c r="K201" s="222" t="s">
        <v>153</v>
      </c>
      <c r="L201" s="227"/>
      <c r="M201" s="228" t="s">
        <v>1</v>
      </c>
      <c r="N201" s="229" t="s">
        <v>42</v>
      </c>
      <c r="O201" s="71"/>
      <c r="P201" s="200">
        <f>O201*H201</f>
        <v>0</v>
      </c>
      <c r="Q201" s="200">
        <v>2.4289999999999998</v>
      </c>
      <c r="R201" s="200">
        <f>Q201*H201</f>
        <v>8.1614399999999989</v>
      </c>
      <c r="S201" s="200">
        <v>0</v>
      </c>
      <c r="T201" s="201">
        <f>S201*H201</f>
        <v>0</v>
      </c>
      <c r="U201" s="34"/>
      <c r="V201" s="34"/>
      <c r="W201" s="34"/>
      <c r="X201" s="34"/>
      <c r="Y201" s="34"/>
      <c r="Z201" s="34"/>
      <c r="AA201" s="34"/>
      <c r="AB201" s="34"/>
      <c r="AC201" s="34"/>
      <c r="AD201" s="34"/>
      <c r="AE201" s="34"/>
      <c r="AR201" s="202" t="s">
        <v>219</v>
      </c>
      <c r="AT201" s="202" t="s">
        <v>216</v>
      </c>
      <c r="AU201" s="202" t="s">
        <v>87</v>
      </c>
      <c r="AY201" s="17" t="s">
        <v>146</v>
      </c>
      <c r="BE201" s="203">
        <f>IF(N201="základní",J201,0)</f>
        <v>0</v>
      </c>
      <c r="BF201" s="203">
        <f>IF(N201="snížená",J201,0)</f>
        <v>0</v>
      </c>
      <c r="BG201" s="203">
        <f>IF(N201="zákl. přenesená",J201,0)</f>
        <v>0</v>
      </c>
      <c r="BH201" s="203">
        <f>IF(N201="sníž. přenesená",J201,0)</f>
        <v>0</v>
      </c>
      <c r="BI201" s="203">
        <f>IF(N201="nulová",J201,0)</f>
        <v>0</v>
      </c>
      <c r="BJ201" s="17" t="s">
        <v>85</v>
      </c>
      <c r="BK201" s="203">
        <f>ROUND(I201*H201,2)</f>
        <v>0</v>
      </c>
      <c r="BL201" s="17" t="s">
        <v>219</v>
      </c>
      <c r="BM201" s="202" t="s">
        <v>305</v>
      </c>
    </row>
    <row r="202" spans="1:65" s="2" customFormat="1" ht="10.199999999999999">
      <c r="A202" s="34"/>
      <c r="B202" s="35"/>
      <c r="C202" s="36"/>
      <c r="D202" s="204" t="s">
        <v>156</v>
      </c>
      <c r="E202" s="36"/>
      <c r="F202" s="205" t="s">
        <v>304</v>
      </c>
      <c r="G202" s="36"/>
      <c r="H202" s="36"/>
      <c r="I202" s="206"/>
      <c r="J202" s="36"/>
      <c r="K202" s="36"/>
      <c r="L202" s="39"/>
      <c r="M202" s="207"/>
      <c r="N202" s="208"/>
      <c r="O202" s="71"/>
      <c r="P202" s="71"/>
      <c r="Q202" s="71"/>
      <c r="R202" s="71"/>
      <c r="S202" s="71"/>
      <c r="T202" s="72"/>
      <c r="U202" s="34"/>
      <c r="V202" s="34"/>
      <c r="W202" s="34"/>
      <c r="X202" s="34"/>
      <c r="Y202" s="34"/>
      <c r="Z202" s="34"/>
      <c r="AA202" s="34"/>
      <c r="AB202" s="34"/>
      <c r="AC202" s="34"/>
      <c r="AD202" s="34"/>
      <c r="AE202" s="34"/>
      <c r="AT202" s="17" t="s">
        <v>156</v>
      </c>
      <c r="AU202" s="17" t="s">
        <v>87</v>
      </c>
    </row>
    <row r="203" spans="1:65" s="13" customFormat="1" ht="10.199999999999999">
      <c r="B203" s="209"/>
      <c r="C203" s="210"/>
      <c r="D203" s="204" t="s">
        <v>158</v>
      </c>
      <c r="E203" s="211" t="s">
        <v>1</v>
      </c>
      <c r="F203" s="212" t="s">
        <v>306</v>
      </c>
      <c r="G203" s="210"/>
      <c r="H203" s="213">
        <v>3.36</v>
      </c>
      <c r="I203" s="214"/>
      <c r="J203" s="210"/>
      <c r="K203" s="210"/>
      <c r="L203" s="215"/>
      <c r="M203" s="216"/>
      <c r="N203" s="217"/>
      <c r="O203" s="217"/>
      <c r="P203" s="217"/>
      <c r="Q203" s="217"/>
      <c r="R203" s="217"/>
      <c r="S203" s="217"/>
      <c r="T203" s="218"/>
      <c r="AT203" s="219" t="s">
        <v>158</v>
      </c>
      <c r="AU203" s="219" t="s">
        <v>87</v>
      </c>
      <c r="AV203" s="13" t="s">
        <v>87</v>
      </c>
      <c r="AW203" s="13" t="s">
        <v>34</v>
      </c>
      <c r="AX203" s="13" t="s">
        <v>85</v>
      </c>
      <c r="AY203" s="219" t="s">
        <v>146</v>
      </c>
    </row>
    <row r="204" spans="1:65" s="2" customFormat="1" ht="16.5" customHeight="1">
      <c r="A204" s="34"/>
      <c r="B204" s="35"/>
      <c r="C204" s="191" t="s">
        <v>307</v>
      </c>
      <c r="D204" s="191" t="s">
        <v>149</v>
      </c>
      <c r="E204" s="192" t="s">
        <v>308</v>
      </c>
      <c r="F204" s="193" t="s">
        <v>309</v>
      </c>
      <c r="G204" s="194" t="s">
        <v>162</v>
      </c>
      <c r="H204" s="195">
        <v>18</v>
      </c>
      <c r="I204" s="196"/>
      <c r="J204" s="197">
        <f>ROUND(I204*H204,2)</f>
        <v>0</v>
      </c>
      <c r="K204" s="193" t="s">
        <v>153</v>
      </c>
      <c r="L204" s="39"/>
      <c r="M204" s="198" t="s">
        <v>1</v>
      </c>
      <c r="N204" s="199" t="s">
        <v>42</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154</v>
      </c>
      <c r="AT204" s="202" t="s">
        <v>149</v>
      </c>
      <c r="AU204" s="202" t="s">
        <v>87</v>
      </c>
      <c r="AY204" s="17" t="s">
        <v>146</v>
      </c>
      <c r="BE204" s="203">
        <f>IF(N204="základní",J204,0)</f>
        <v>0</v>
      </c>
      <c r="BF204" s="203">
        <f>IF(N204="snížená",J204,0)</f>
        <v>0</v>
      </c>
      <c r="BG204" s="203">
        <f>IF(N204="zákl. přenesená",J204,0)</f>
        <v>0</v>
      </c>
      <c r="BH204" s="203">
        <f>IF(N204="sníž. přenesená",J204,0)</f>
        <v>0</v>
      </c>
      <c r="BI204" s="203">
        <f>IF(N204="nulová",J204,0)</f>
        <v>0</v>
      </c>
      <c r="BJ204" s="17" t="s">
        <v>85</v>
      </c>
      <c r="BK204" s="203">
        <f>ROUND(I204*H204,2)</f>
        <v>0</v>
      </c>
      <c r="BL204" s="17" t="s">
        <v>154</v>
      </c>
      <c r="BM204" s="202" t="s">
        <v>310</v>
      </c>
    </row>
    <row r="205" spans="1:65" s="2" customFormat="1" ht="19.2">
      <c r="A205" s="34"/>
      <c r="B205" s="35"/>
      <c r="C205" s="36"/>
      <c r="D205" s="204" t="s">
        <v>156</v>
      </c>
      <c r="E205" s="36"/>
      <c r="F205" s="205" t="s">
        <v>311</v>
      </c>
      <c r="G205" s="36"/>
      <c r="H205" s="36"/>
      <c r="I205" s="206"/>
      <c r="J205" s="36"/>
      <c r="K205" s="36"/>
      <c r="L205" s="39"/>
      <c r="M205" s="207"/>
      <c r="N205" s="208"/>
      <c r="O205" s="71"/>
      <c r="P205" s="71"/>
      <c r="Q205" s="71"/>
      <c r="R205" s="71"/>
      <c r="S205" s="71"/>
      <c r="T205" s="72"/>
      <c r="U205" s="34"/>
      <c r="V205" s="34"/>
      <c r="W205" s="34"/>
      <c r="X205" s="34"/>
      <c r="Y205" s="34"/>
      <c r="Z205" s="34"/>
      <c r="AA205" s="34"/>
      <c r="AB205" s="34"/>
      <c r="AC205" s="34"/>
      <c r="AD205" s="34"/>
      <c r="AE205" s="34"/>
      <c r="AT205" s="17" t="s">
        <v>156</v>
      </c>
      <c r="AU205" s="17" t="s">
        <v>87</v>
      </c>
    </row>
    <row r="206" spans="1:65" s="13" customFormat="1" ht="10.199999999999999">
      <c r="B206" s="209"/>
      <c r="C206" s="210"/>
      <c r="D206" s="204" t="s">
        <v>158</v>
      </c>
      <c r="E206" s="211" t="s">
        <v>1</v>
      </c>
      <c r="F206" s="212" t="s">
        <v>312</v>
      </c>
      <c r="G206" s="210"/>
      <c r="H206" s="213">
        <v>18</v>
      </c>
      <c r="I206" s="214"/>
      <c r="J206" s="210"/>
      <c r="K206" s="210"/>
      <c r="L206" s="215"/>
      <c r="M206" s="216"/>
      <c r="N206" s="217"/>
      <c r="O206" s="217"/>
      <c r="P206" s="217"/>
      <c r="Q206" s="217"/>
      <c r="R206" s="217"/>
      <c r="S206" s="217"/>
      <c r="T206" s="218"/>
      <c r="AT206" s="219" t="s">
        <v>158</v>
      </c>
      <c r="AU206" s="219" t="s">
        <v>87</v>
      </c>
      <c r="AV206" s="13" t="s">
        <v>87</v>
      </c>
      <c r="AW206" s="13" t="s">
        <v>34</v>
      </c>
      <c r="AX206" s="13" t="s">
        <v>85</v>
      </c>
      <c r="AY206" s="219" t="s">
        <v>146</v>
      </c>
    </row>
    <row r="207" spans="1:65" s="2" customFormat="1" ht="16.5" customHeight="1">
      <c r="A207" s="34"/>
      <c r="B207" s="35"/>
      <c r="C207" s="220" t="s">
        <v>313</v>
      </c>
      <c r="D207" s="220" t="s">
        <v>216</v>
      </c>
      <c r="E207" s="221" t="s">
        <v>314</v>
      </c>
      <c r="F207" s="222" t="s">
        <v>315</v>
      </c>
      <c r="G207" s="223" t="s">
        <v>300</v>
      </c>
      <c r="H207" s="224">
        <v>75</v>
      </c>
      <c r="I207" s="225"/>
      <c r="J207" s="226">
        <f>ROUND(I207*H207,2)</f>
        <v>0</v>
      </c>
      <c r="K207" s="222" t="s">
        <v>153</v>
      </c>
      <c r="L207" s="227"/>
      <c r="M207" s="228" t="s">
        <v>1</v>
      </c>
      <c r="N207" s="229" t="s">
        <v>42</v>
      </c>
      <c r="O207" s="71"/>
      <c r="P207" s="200">
        <f>O207*H207</f>
        <v>0</v>
      </c>
      <c r="Q207" s="200">
        <v>2.7E-2</v>
      </c>
      <c r="R207" s="200">
        <f>Q207*H207</f>
        <v>2.0249999999999999</v>
      </c>
      <c r="S207" s="200">
        <v>0</v>
      </c>
      <c r="T207" s="201">
        <f>S207*H207</f>
        <v>0</v>
      </c>
      <c r="U207" s="34"/>
      <c r="V207" s="34"/>
      <c r="W207" s="34"/>
      <c r="X207" s="34"/>
      <c r="Y207" s="34"/>
      <c r="Z207" s="34"/>
      <c r="AA207" s="34"/>
      <c r="AB207" s="34"/>
      <c r="AC207" s="34"/>
      <c r="AD207" s="34"/>
      <c r="AE207" s="34"/>
      <c r="AR207" s="202" t="s">
        <v>219</v>
      </c>
      <c r="AT207" s="202" t="s">
        <v>216</v>
      </c>
      <c r="AU207" s="202" t="s">
        <v>87</v>
      </c>
      <c r="AY207" s="17" t="s">
        <v>146</v>
      </c>
      <c r="BE207" s="203">
        <f>IF(N207="základní",J207,0)</f>
        <v>0</v>
      </c>
      <c r="BF207" s="203">
        <f>IF(N207="snížená",J207,0)</f>
        <v>0</v>
      </c>
      <c r="BG207" s="203">
        <f>IF(N207="zákl. přenesená",J207,0)</f>
        <v>0</v>
      </c>
      <c r="BH207" s="203">
        <f>IF(N207="sníž. přenesená",J207,0)</f>
        <v>0</v>
      </c>
      <c r="BI207" s="203">
        <f>IF(N207="nulová",J207,0)</f>
        <v>0</v>
      </c>
      <c r="BJ207" s="17" t="s">
        <v>85</v>
      </c>
      <c r="BK207" s="203">
        <f>ROUND(I207*H207,2)</f>
        <v>0</v>
      </c>
      <c r="BL207" s="17" t="s">
        <v>219</v>
      </c>
      <c r="BM207" s="202" t="s">
        <v>316</v>
      </c>
    </row>
    <row r="208" spans="1:65" s="2" customFormat="1" ht="10.199999999999999">
      <c r="A208" s="34"/>
      <c r="B208" s="35"/>
      <c r="C208" s="36"/>
      <c r="D208" s="204" t="s">
        <v>156</v>
      </c>
      <c r="E208" s="36"/>
      <c r="F208" s="205" t="s">
        <v>315</v>
      </c>
      <c r="G208" s="36"/>
      <c r="H208" s="36"/>
      <c r="I208" s="206"/>
      <c r="J208" s="36"/>
      <c r="K208" s="36"/>
      <c r="L208" s="39"/>
      <c r="M208" s="207"/>
      <c r="N208" s="208"/>
      <c r="O208" s="71"/>
      <c r="P208" s="71"/>
      <c r="Q208" s="71"/>
      <c r="R208" s="71"/>
      <c r="S208" s="71"/>
      <c r="T208" s="72"/>
      <c r="U208" s="34"/>
      <c r="V208" s="34"/>
      <c r="W208" s="34"/>
      <c r="X208" s="34"/>
      <c r="Y208" s="34"/>
      <c r="Z208" s="34"/>
      <c r="AA208" s="34"/>
      <c r="AB208" s="34"/>
      <c r="AC208" s="34"/>
      <c r="AD208" s="34"/>
      <c r="AE208" s="34"/>
      <c r="AT208" s="17" t="s">
        <v>156</v>
      </c>
      <c r="AU208" s="17" t="s">
        <v>87</v>
      </c>
    </row>
    <row r="209" spans="1:65" s="2" customFormat="1" ht="16.5" customHeight="1">
      <c r="A209" s="34"/>
      <c r="B209" s="35"/>
      <c r="C209" s="191" t="s">
        <v>317</v>
      </c>
      <c r="D209" s="191" t="s">
        <v>149</v>
      </c>
      <c r="E209" s="192" t="s">
        <v>318</v>
      </c>
      <c r="F209" s="193" t="s">
        <v>319</v>
      </c>
      <c r="G209" s="194" t="s">
        <v>152</v>
      </c>
      <c r="H209" s="195">
        <v>8.1999999999999993</v>
      </c>
      <c r="I209" s="196"/>
      <c r="J209" s="197">
        <f>ROUND(I209*H209,2)</f>
        <v>0</v>
      </c>
      <c r="K209" s="193" t="s">
        <v>153</v>
      </c>
      <c r="L209" s="39"/>
      <c r="M209" s="198" t="s">
        <v>1</v>
      </c>
      <c r="N209" s="199" t="s">
        <v>42</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154</v>
      </c>
      <c r="AT209" s="202" t="s">
        <v>149</v>
      </c>
      <c r="AU209" s="202" t="s">
        <v>87</v>
      </c>
      <c r="AY209" s="17" t="s">
        <v>146</v>
      </c>
      <c r="BE209" s="203">
        <f>IF(N209="základní",J209,0)</f>
        <v>0</v>
      </c>
      <c r="BF209" s="203">
        <f>IF(N209="snížená",J209,0)</f>
        <v>0</v>
      </c>
      <c r="BG209" s="203">
        <f>IF(N209="zákl. přenesená",J209,0)</f>
        <v>0</v>
      </c>
      <c r="BH209" s="203">
        <f>IF(N209="sníž. přenesená",J209,0)</f>
        <v>0</v>
      </c>
      <c r="BI209" s="203">
        <f>IF(N209="nulová",J209,0)</f>
        <v>0</v>
      </c>
      <c r="BJ209" s="17" t="s">
        <v>85</v>
      </c>
      <c r="BK209" s="203">
        <f>ROUND(I209*H209,2)</f>
        <v>0</v>
      </c>
      <c r="BL209" s="17" t="s">
        <v>154</v>
      </c>
      <c r="BM209" s="202" t="s">
        <v>320</v>
      </c>
    </row>
    <row r="210" spans="1:65" s="2" customFormat="1" ht="28.8">
      <c r="A210" s="34"/>
      <c r="B210" s="35"/>
      <c r="C210" s="36"/>
      <c r="D210" s="204" t="s">
        <v>156</v>
      </c>
      <c r="E210" s="36"/>
      <c r="F210" s="205" t="s">
        <v>321</v>
      </c>
      <c r="G210" s="36"/>
      <c r="H210" s="36"/>
      <c r="I210" s="206"/>
      <c r="J210" s="36"/>
      <c r="K210" s="36"/>
      <c r="L210" s="39"/>
      <c r="M210" s="207"/>
      <c r="N210" s="208"/>
      <c r="O210" s="71"/>
      <c r="P210" s="71"/>
      <c r="Q210" s="71"/>
      <c r="R210" s="71"/>
      <c r="S210" s="71"/>
      <c r="T210" s="72"/>
      <c r="U210" s="34"/>
      <c r="V210" s="34"/>
      <c r="W210" s="34"/>
      <c r="X210" s="34"/>
      <c r="Y210" s="34"/>
      <c r="Z210" s="34"/>
      <c r="AA210" s="34"/>
      <c r="AB210" s="34"/>
      <c r="AC210" s="34"/>
      <c r="AD210" s="34"/>
      <c r="AE210" s="34"/>
      <c r="AT210" s="17" t="s">
        <v>156</v>
      </c>
      <c r="AU210" s="17" t="s">
        <v>87</v>
      </c>
    </row>
    <row r="211" spans="1:65" s="2" customFormat="1" ht="16.5" customHeight="1">
      <c r="A211" s="34"/>
      <c r="B211" s="35"/>
      <c r="C211" s="220" t="s">
        <v>322</v>
      </c>
      <c r="D211" s="220" t="s">
        <v>216</v>
      </c>
      <c r="E211" s="221" t="s">
        <v>323</v>
      </c>
      <c r="F211" s="222" t="s">
        <v>324</v>
      </c>
      <c r="G211" s="223" t="s">
        <v>325</v>
      </c>
      <c r="H211" s="224">
        <v>3</v>
      </c>
      <c r="I211" s="225"/>
      <c r="J211" s="226">
        <f>ROUND(I211*H211,2)</f>
        <v>0</v>
      </c>
      <c r="K211" s="222" t="s">
        <v>1</v>
      </c>
      <c r="L211" s="227"/>
      <c r="M211" s="228" t="s">
        <v>1</v>
      </c>
      <c r="N211" s="229" t="s">
        <v>42</v>
      </c>
      <c r="O211" s="71"/>
      <c r="P211" s="200">
        <f>O211*H211</f>
        <v>0</v>
      </c>
      <c r="Q211" s="200">
        <v>1E-3</v>
      </c>
      <c r="R211" s="200">
        <f>Q211*H211</f>
        <v>3.0000000000000001E-3</v>
      </c>
      <c r="S211" s="200">
        <v>0</v>
      </c>
      <c r="T211" s="201">
        <f>S211*H211</f>
        <v>0</v>
      </c>
      <c r="U211" s="34"/>
      <c r="V211" s="34"/>
      <c r="W211" s="34"/>
      <c r="X211" s="34"/>
      <c r="Y211" s="34"/>
      <c r="Z211" s="34"/>
      <c r="AA211" s="34"/>
      <c r="AB211" s="34"/>
      <c r="AC211" s="34"/>
      <c r="AD211" s="34"/>
      <c r="AE211" s="34"/>
      <c r="AR211" s="202" t="s">
        <v>219</v>
      </c>
      <c r="AT211" s="202" t="s">
        <v>216</v>
      </c>
      <c r="AU211" s="202" t="s">
        <v>87</v>
      </c>
      <c r="AY211" s="17" t="s">
        <v>146</v>
      </c>
      <c r="BE211" s="203">
        <f>IF(N211="základní",J211,0)</f>
        <v>0</v>
      </c>
      <c r="BF211" s="203">
        <f>IF(N211="snížená",J211,0)</f>
        <v>0</v>
      </c>
      <c r="BG211" s="203">
        <f>IF(N211="zákl. přenesená",J211,0)</f>
        <v>0</v>
      </c>
      <c r="BH211" s="203">
        <f>IF(N211="sníž. přenesená",J211,0)</f>
        <v>0</v>
      </c>
      <c r="BI211" s="203">
        <f>IF(N211="nulová",J211,0)</f>
        <v>0</v>
      </c>
      <c r="BJ211" s="17" t="s">
        <v>85</v>
      </c>
      <c r="BK211" s="203">
        <f>ROUND(I211*H211,2)</f>
        <v>0</v>
      </c>
      <c r="BL211" s="17" t="s">
        <v>219</v>
      </c>
      <c r="BM211" s="202" t="s">
        <v>326</v>
      </c>
    </row>
    <row r="212" spans="1:65" s="2" customFormat="1" ht="10.199999999999999">
      <c r="A212" s="34"/>
      <c r="B212" s="35"/>
      <c r="C212" s="36"/>
      <c r="D212" s="204" t="s">
        <v>156</v>
      </c>
      <c r="E212" s="36"/>
      <c r="F212" s="205" t="s">
        <v>324</v>
      </c>
      <c r="G212" s="36"/>
      <c r="H212" s="36"/>
      <c r="I212" s="206"/>
      <c r="J212" s="36"/>
      <c r="K212" s="36"/>
      <c r="L212" s="39"/>
      <c r="M212" s="207"/>
      <c r="N212" s="208"/>
      <c r="O212" s="71"/>
      <c r="P212" s="71"/>
      <c r="Q212" s="71"/>
      <c r="R212" s="71"/>
      <c r="S212" s="71"/>
      <c r="T212" s="72"/>
      <c r="U212" s="34"/>
      <c r="V212" s="34"/>
      <c r="W212" s="34"/>
      <c r="X212" s="34"/>
      <c r="Y212" s="34"/>
      <c r="Z212" s="34"/>
      <c r="AA212" s="34"/>
      <c r="AB212" s="34"/>
      <c r="AC212" s="34"/>
      <c r="AD212" s="34"/>
      <c r="AE212" s="34"/>
      <c r="AT212" s="17" t="s">
        <v>156</v>
      </c>
      <c r="AU212" s="17" t="s">
        <v>87</v>
      </c>
    </row>
    <row r="213" spans="1:65" s="2" customFormat="1" ht="16.5" customHeight="1">
      <c r="A213" s="34"/>
      <c r="B213" s="35"/>
      <c r="C213" s="220" t="s">
        <v>327</v>
      </c>
      <c r="D213" s="220" t="s">
        <v>216</v>
      </c>
      <c r="E213" s="221" t="s">
        <v>328</v>
      </c>
      <c r="F213" s="222" t="s">
        <v>329</v>
      </c>
      <c r="G213" s="223" t="s">
        <v>325</v>
      </c>
      <c r="H213" s="224">
        <v>0.6</v>
      </c>
      <c r="I213" s="225"/>
      <c r="J213" s="226">
        <f>ROUND(I213*H213,2)</f>
        <v>0</v>
      </c>
      <c r="K213" s="222" t="s">
        <v>1</v>
      </c>
      <c r="L213" s="227"/>
      <c r="M213" s="228" t="s">
        <v>1</v>
      </c>
      <c r="N213" s="229" t="s">
        <v>42</v>
      </c>
      <c r="O213" s="71"/>
      <c r="P213" s="200">
        <f>O213*H213</f>
        <v>0</v>
      </c>
      <c r="Q213" s="200">
        <v>1E-3</v>
      </c>
      <c r="R213" s="200">
        <f>Q213*H213</f>
        <v>5.9999999999999995E-4</v>
      </c>
      <c r="S213" s="200">
        <v>0</v>
      </c>
      <c r="T213" s="201">
        <f>S213*H213</f>
        <v>0</v>
      </c>
      <c r="U213" s="34"/>
      <c r="V213" s="34"/>
      <c r="W213" s="34"/>
      <c r="X213" s="34"/>
      <c r="Y213" s="34"/>
      <c r="Z213" s="34"/>
      <c r="AA213" s="34"/>
      <c r="AB213" s="34"/>
      <c r="AC213" s="34"/>
      <c r="AD213" s="34"/>
      <c r="AE213" s="34"/>
      <c r="AR213" s="202" t="s">
        <v>219</v>
      </c>
      <c r="AT213" s="202" t="s">
        <v>216</v>
      </c>
      <c r="AU213" s="202" t="s">
        <v>87</v>
      </c>
      <c r="AY213" s="17" t="s">
        <v>146</v>
      </c>
      <c r="BE213" s="203">
        <f>IF(N213="základní",J213,0)</f>
        <v>0</v>
      </c>
      <c r="BF213" s="203">
        <f>IF(N213="snížená",J213,0)</f>
        <v>0</v>
      </c>
      <c r="BG213" s="203">
        <f>IF(N213="zákl. přenesená",J213,0)</f>
        <v>0</v>
      </c>
      <c r="BH213" s="203">
        <f>IF(N213="sníž. přenesená",J213,0)</f>
        <v>0</v>
      </c>
      <c r="BI213" s="203">
        <f>IF(N213="nulová",J213,0)</f>
        <v>0</v>
      </c>
      <c r="BJ213" s="17" t="s">
        <v>85</v>
      </c>
      <c r="BK213" s="203">
        <f>ROUND(I213*H213,2)</f>
        <v>0</v>
      </c>
      <c r="BL213" s="17" t="s">
        <v>219</v>
      </c>
      <c r="BM213" s="202" t="s">
        <v>330</v>
      </c>
    </row>
    <row r="214" spans="1:65" s="2" customFormat="1" ht="10.199999999999999">
      <c r="A214" s="34"/>
      <c r="B214" s="35"/>
      <c r="C214" s="36"/>
      <c r="D214" s="204" t="s">
        <v>156</v>
      </c>
      <c r="E214" s="36"/>
      <c r="F214" s="205" t="s">
        <v>329</v>
      </c>
      <c r="G214" s="36"/>
      <c r="H214" s="36"/>
      <c r="I214" s="206"/>
      <c r="J214" s="36"/>
      <c r="K214" s="36"/>
      <c r="L214" s="39"/>
      <c r="M214" s="207"/>
      <c r="N214" s="208"/>
      <c r="O214" s="71"/>
      <c r="P214" s="71"/>
      <c r="Q214" s="71"/>
      <c r="R214" s="71"/>
      <c r="S214" s="71"/>
      <c r="T214" s="72"/>
      <c r="U214" s="34"/>
      <c r="V214" s="34"/>
      <c r="W214" s="34"/>
      <c r="X214" s="34"/>
      <c r="Y214" s="34"/>
      <c r="Z214" s="34"/>
      <c r="AA214" s="34"/>
      <c r="AB214" s="34"/>
      <c r="AC214" s="34"/>
      <c r="AD214" s="34"/>
      <c r="AE214" s="34"/>
      <c r="AT214" s="17" t="s">
        <v>156</v>
      </c>
      <c r="AU214" s="17" t="s">
        <v>87</v>
      </c>
    </row>
    <row r="215" spans="1:65" s="2" customFormat="1" ht="16.5" customHeight="1">
      <c r="A215" s="34"/>
      <c r="B215" s="35"/>
      <c r="C215" s="191" t="s">
        <v>331</v>
      </c>
      <c r="D215" s="191" t="s">
        <v>149</v>
      </c>
      <c r="E215" s="192" t="s">
        <v>207</v>
      </c>
      <c r="F215" s="193" t="s">
        <v>208</v>
      </c>
      <c r="G215" s="194" t="s">
        <v>162</v>
      </c>
      <c r="H215" s="195">
        <v>89.4</v>
      </c>
      <c r="I215" s="196"/>
      <c r="J215" s="197">
        <f>ROUND(I215*H215,2)</f>
        <v>0</v>
      </c>
      <c r="K215" s="193" t="s">
        <v>153</v>
      </c>
      <c r="L215" s="39"/>
      <c r="M215" s="198" t="s">
        <v>1</v>
      </c>
      <c r="N215" s="199" t="s">
        <v>42</v>
      </c>
      <c r="O215" s="71"/>
      <c r="P215" s="200">
        <f>O215*H215</f>
        <v>0</v>
      </c>
      <c r="Q215" s="200">
        <v>0</v>
      </c>
      <c r="R215" s="200">
        <f>Q215*H215</f>
        <v>0</v>
      </c>
      <c r="S215" s="200">
        <v>0</v>
      </c>
      <c r="T215" s="201">
        <f>S215*H215</f>
        <v>0</v>
      </c>
      <c r="U215" s="34"/>
      <c r="V215" s="34"/>
      <c r="W215" s="34"/>
      <c r="X215" s="34"/>
      <c r="Y215" s="34"/>
      <c r="Z215" s="34"/>
      <c r="AA215" s="34"/>
      <c r="AB215" s="34"/>
      <c r="AC215" s="34"/>
      <c r="AD215" s="34"/>
      <c r="AE215" s="34"/>
      <c r="AR215" s="202" t="s">
        <v>154</v>
      </c>
      <c r="AT215" s="202" t="s">
        <v>149</v>
      </c>
      <c r="AU215" s="202" t="s">
        <v>87</v>
      </c>
      <c r="AY215" s="17" t="s">
        <v>146</v>
      </c>
      <c r="BE215" s="203">
        <f>IF(N215="základní",J215,0)</f>
        <v>0</v>
      </c>
      <c r="BF215" s="203">
        <f>IF(N215="snížená",J215,0)</f>
        <v>0</v>
      </c>
      <c r="BG215" s="203">
        <f>IF(N215="zákl. přenesená",J215,0)</f>
        <v>0</v>
      </c>
      <c r="BH215" s="203">
        <f>IF(N215="sníž. přenesená",J215,0)</f>
        <v>0</v>
      </c>
      <c r="BI215" s="203">
        <f>IF(N215="nulová",J215,0)</f>
        <v>0</v>
      </c>
      <c r="BJ215" s="17" t="s">
        <v>85</v>
      </c>
      <c r="BK215" s="203">
        <f>ROUND(I215*H215,2)</f>
        <v>0</v>
      </c>
      <c r="BL215" s="17" t="s">
        <v>154</v>
      </c>
      <c r="BM215" s="202" t="s">
        <v>332</v>
      </c>
    </row>
    <row r="216" spans="1:65" s="2" customFormat="1" ht="19.2">
      <c r="A216" s="34"/>
      <c r="B216" s="35"/>
      <c r="C216" s="36"/>
      <c r="D216" s="204" t="s">
        <v>156</v>
      </c>
      <c r="E216" s="36"/>
      <c r="F216" s="205" t="s">
        <v>210</v>
      </c>
      <c r="G216" s="36"/>
      <c r="H216" s="36"/>
      <c r="I216" s="206"/>
      <c r="J216" s="36"/>
      <c r="K216" s="36"/>
      <c r="L216" s="39"/>
      <c r="M216" s="207"/>
      <c r="N216" s="208"/>
      <c r="O216" s="71"/>
      <c r="P216" s="71"/>
      <c r="Q216" s="71"/>
      <c r="R216" s="71"/>
      <c r="S216" s="71"/>
      <c r="T216" s="72"/>
      <c r="U216" s="34"/>
      <c r="V216" s="34"/>
      <c r="W216" s="34"/>
      <c r="X216" s="34"/>
      <c r="Y216" s="34"/>
      <c r="Z216" s="34"/>
      <c r="AA216" s="34"/>
      <c r="AB216" s="34"/>
      <c r="AC216" s="34"/>
      <c r="AD216" s="34"/>
      <c r="AE216" s="34"/>
      <c r="AT216" s="17" t="s">
        <v>156</v>
      </c>
      <c r="AU216" s="17" t="s">
        <v>87</v>
      </c>
    </row>
    <row r="217" spans="1:65" s="13" customFormat="1" ht="10.199999999999999">
      <c r="B217" s="209"/>
      <c r="C217" s="210"/>
      <c r="D217" s="204" t="s">
        <v>158</v>
      </c>
      <c r="E217" s="211" t="s">
        <v>1</v>
      </c>
      <c r="F217" s="212" t="s">
        <v>333</v>
      </c>
      <c r="G217" s="210"/>
      <c r="H217" s="213">
        <v>3</v>
      </c>
      <c r="I217" s="214"/>
      <c r="J217" s="210"/>
      <c r="K217" s="210"/>
      <c r="L217" s="215"/>
      <c r="M217" s="216"/>
      <c r="N217" s="217"/>
      <c r="O217" s="217"/>
      <c r="P217" s="217"/>
      <c r="Q217" s="217"/>
      <c r="R217" s="217"/>
      <c r="S217" s="217"/>
      <c r="T217" s="218"/>
      <c r="AT217" s="219" t="s">
        <v>158</v>
      </c>
      <c r="AU217" s="219" t="s">
        <v>87</v>
      </c>
      <c r="AV217" s="13" t="s">
        <v>87</v>
      </c>
      <c r="AW217" s="13" t="s">
        <v>34</v>
      </c>
      <c r="AX217" s="13" t="s">
        <v>77</v>
      </c>
      <c r="AY217" s="219" t="s">
        <v>146</v>
      </c>
    </row>
    <row r="218" spans="1:65" s="13" customFormat="1" ht="10.199999999999999">
      <c r="B218" s="209"/>
      <c r="C218" s="210"/>
      <c r="D218" s="204" t="s">
        <v>158</v>
      </c>
      <c r="E218" s="211" t="s">
        <v>1</v>
      </c>
      <c r="F218" s="212" t="s">
        <v>334</v>
      </c>
      <c r="G218" s="210"/>
      <c r="H218" s="213">
        <v>86.4</v>
      </c>
      <c r="I218" s="214"/>
      <c r="J218" s="210"/>
      <c r="K218" s="210"/>
      <c r="L218" s="215"/>
      <c r="M218" s="216"/>
      <c r="N218" s="217"/>
      <c r="O218" s="217"/>
      <c r="P218" s="217"/>
      <c r="Q218" s="217"/>
      <c r="R218" s="217"/>
      <c r="S218" s="217"/>
      <c r="T218" s="218"/>
      <c r="AT218" s="219" t="s">
        <v>158</v>
      </c>
      <c r="AU218" s="219" t="s">
        <v>87</v>
      </c>
      <c r="AV218" s="13" t="s">
        <v>87</v>
      </c>
      <c r="AW218" s="13" t="s">
        <v>34</v>
      </c>
      <c r="AX218" s="13" t="s">
        <v>77</v>
      </c>
      <c r="AY218" s="219" t="s">
        <v>146</v>
      </c>
    </row>
    <row r="219" spans="1:65" s="14" customFormat="1" ht="10.199999999999999">
      <c r="B219" s="231"/>
      <c r="C219" s="232"/>
      <c r="D219" s="204" t="s">
        <v>158</v>
      </c>
      <c r="E219" s="233" t="s">
        <v>1</v>
      </c>
      <c r="F219" s="234" t="s">
        <v>335</v>
      </c>
      <c r="G219" s="232"/>
      <c r="H219" s="235">
        <v>89.4</v>
      </c>
      <c r="I219" s="236"/>
      <c r="J219" s="232"/>
      <c r="K219" s="232"/>
      <c r="L219" s="237"/>
      <c r="M219" s="238"/>
      <c r="N219" s="239"/>
      <c r="O219" s="239"/>
      <c r="P219" s="239"/>
      <c r="Q219" s="239"/>
      <c r="R219" s="239"/>
      <c r="S219" s="239"/>
      <c r="T219" s="240"/>
      <c r="AT219" s="241" t="s">
        <v>158</v>
      </c>
      <c r="AU219" s="241" t="s">
        <v>87</v>
      </c>
      <c r="AV219" s="14" t="s">
        <v>154</v>
      </c>
      <c r="AW219" s="14" t="s">
        <v>34</v>
      </c>
      <c r="AX219" s="14" t="s">
        <v>85</v>
      </c>
      <c r="AY219" s="241" t="s">
        <v>146</v>
      </c>
    </row>
    <row r="220" spans="1:65" s="2" customFormat="1" ht="16.5" customHeight="1">
      <c r="A220" s="34"/>
      <c r="B220" s="35"/>
      <c r="C220" s="191" t="s">
        <v>336</v>
      </c>
      <c r="D220" s="191" t="s">
        <v>149</v>
      </c>
      <c r="E220" s="192" t="s">
        <v>337</v>
      </c>
      <c r="F220" s="193" t="s">
        <v>338</v>
      </c>
      <c r="G220" s="194" t="s">
        <v>300</v>
      </c>
      <c r="H220" s="195">
        <v>3</v>
      </c>
      <c r="I220" s="196"/>
      <c r="J220" s="197">
        <f>ROUND(I220*H220,2)</f>
        <v>0</v>
      </c>
      <c r="K220" s="193" t="s">
        <v>153</v>
      </c>
      <c r="L220" s="39"/>
      <c r="M220" s="198" t="s">
        <v>1</v>
      </c>
      <c r="N220" s="199" t="s">
        <v>42</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154</v>
      </c>
      <c r="AT220" s="202" t="s">
        <v>149</v>
      </c>
      <c r="AU220" s="202" t="s">
        <v>87</v>
      </c>
      <c r="AY220" s="17" t="s">
        <v>146</v>
      </c>
      <c r="BE220" s="203">
        <f>IF(N220="základní",J220,0)</f>
        <v>0</v>
      </c>
      <c r="BF220" s="203">
        <f>IF(N220="snížená",J220,0)</f>
        <v>0</v>
      </c>
      <c r="BG220" s="203">
        <f>IF(N220="zákl. přenesená",J220,0)</f>
        <v>0</v>
      </c>
      <c r="BH220" s="203">
        <f>IF(N220="sníž. přenesená",J220,0)</f>
        <v>0</v>
      </c>
      <c r="BI220" s="203">
        <f>IF(N220="nulová",J220,0)</f>
        <v>0</v>
      </c>
      <c r="BJ220" s="17" t="s">
        <v>85</v>
      </c>
      <c r="BK220" s="203">
        <f>ROUND(I220*H220,2)</f>
        <v>0</v>
      </c>
      <c r="BL220" s="17" t="s">
        <v>154</v>
      </c>
      <c r="BM220" s="202" t="s">
        <v>339</v>
      </c>
    </row>
    <row r="221" spans="1:65" s="2" customFormat="1" ht="19.2">
      <c r="A221" s="34"/>
      <c r="B221" s="35"/>
      <c r="C221" s="36"/>
      <c r="D221" s="204" t="s">
        <v>156</v>
      </c>
      <c r="E221" s="36"/>
      <c r="F221" s="205" t="s">
        <v>340</v>
      </c>
      <c r="G221" s="36"/>
      <c r="H221" s="36"/>
      <c r="I221" s="206"/>
      <c r="J221" s="36"/>
      <c r="K221" s="36"/>
      <c r="L221" s="39"/>
      <c r="M221" s="207"/>
      <c r="N221" s="208"/>
      <c r="O221" s="71"/>
      <c r="P221" s="71"/>
      <c r="Q221" s="71"/>
      <c r="R221" s="71"/>
      <c r="S221" s="71"/>
      <c r="T221" s="72"/>
      <c r="U221" s="34"/>
      <c r="V221" s="34"/>
      <c r="W221" s="34"/>
      <c r="X221" s="34"/>
      <c r="Y221" s="34"/>
      <c r="Z221" s="34"/>
      <c r="AA221" s="34"/>
      <c r="AB221" s="34"/>
      <c r="AC221" s="34"/>
      <c r="AD221" s="34"/>
      <c r="AE221" s="34"/>
      <c r="AT221" s="17" t="s">
        <v>156</v>
      </c>
      <c r="AU221" s="17" t="s">
        <v>87</v>
      </c>
    </row>
    <row r="222" spans="1:65" s="2" customFormat="1" ht="16.5" customHeight="1">
      <c r="A222" s="34"/>
      <c r="B222" s="35"/>
      <c r="C222" s="191" t="s">
        <v>341</v>
      </c>
      <c r="D222" s="191" t="s">
        <v>149</v>
      </c>
      <c r="E222" s="192" t="s">
        <v>342</v>
      </c>
      <c r="F222" s="193" t="s">
        <v>343</v>
      </c>
      <c r="G222" s="194" t="s">
        <v>300</v>
      </c>
      <c r="H222" s="195">
        <v>5</v>
      </c>
      <c r="I222" s="196"/>
      <c r="J222" s="197">
        <f>ROUND(I222*H222,2)</f>
        <v>0</v>
      </c>
      <c r="K222" s="193" t="s">
        <v>153</v>
      </c>
      <c r="L222" s="39"/>
      <c r="M222" s="198" t="s">
        <v>1</v>
      </c>
      <c r="N222" s="199" t="s">
        <v>42</v>
      </c>
      <c r="O222" s="71"/>
      <c r="P222" s="200">
        <f>O222*H222</f>
        <v>0</v>
      </c>
      <c r="Q222" s="200">
        <v>0</v>
      </c>
      <c r="R222" s="200">
        <f>Q222*H222</f>
        <v>0</v>
      </c>
      <c r="S222" s="200">
        <v>0</v>
      </c>
      <c r="T222" s="201">
        <f>S222*H222</f>
        <v>0</v>
      </c>
      <c r="U222" s="34"/>
      <c r="V222" s="34"/>
      <c r="W222" s="34"/>
      <c r="X222" s="34"/>
      <c r="Y222" s="34"/>
      <c r="Z222" s="34"/>
      <c r="AA222" s="34"/>
      <c r="AB222" s="34"/>
      <c r="AC222" s="34"/>
      <c r="AD222" s="34"/>
      <c r="AE222" s="34"/>
      <c r="AR222" s="202" t="s">
        <v>154</v>
      </c>
      <c r="AT222" s="202" t="s">
        <v>149</v>
      </c>
      <c r="AU222" s="202" t="s">
        <v>87</v>
      </c>
      <c r="AY222" s="17" t="s">
        <v>146</v>
      </c>
      <c r="BE222" s="203">
        <f>IF(N222="základní",J222,0)</f>
        <v>0</v>
      </c>
      <c r="BF222" s="203">
        <f>IF(N222="snížená",J222,0)</f>
        <v>0</v>
      </c>
      <c r="BG222" s="203">
        <f>IF(N222="zákl. přenesená",J222,0)</f>
        <v>0</v>
      </c>
      <c r="BH222" s="203">
        <f>IF(N222="sníž. přenesená",J222,0)</f>
        <v>0</v>
      </c>
      <c r="BI222" s="203">
        <f>IF(N222="nulová",J222,0)</f>
        <v>0</v>
      </c>
      <c r="BJ222" s="17" t="s">
        <v>85</v>
      </c>
      <c r="BK222" s="203">
        <f>ROUND(I222*H222,2)</f>
        <v>0</v>
      </c>
      <c r="BL222" s="17" t="s">
        <v>154</v>
      </c>
      <c r="BM222" s="202" t="s">
        <v>344</v>
      </c>
    </row>
    <row r="223" spans="1:65" s="2" customFormat="1" ht="28.8">
      <c r="A223" s="34"/>
      <c r="B223" s="35"/>
      <c r="C223" s="36"/>
      <c r="D223" s="204" t="s">
        <v>156</v>
      </c>
      <c r="E223" s="36"/>
      <c r="F223" s="205" t="s">
        <v>345</v>
      </c>
      <c r="G223" s="36"/>
      <c r="H223" s="36"/>
      <c r="I223" s="206"/>
      <c r="J223" s="36"/>
      <c r="K223" s="36"/>
      <c r="L223" s="39"/>
      <c r="M223" s="207"/>
      <c r="N223" s="208"/>
      <c r="O223" s="71"/>
      <c r="P223" s="71"/>
      <c r="Q223" s="71"/>
      <c r="R223" s="71"/>
      <c r="S223" s="71"/>
      <c r="T223" s="72"/>
      <c r="U223" s="34"/>
      <c r="V223" s="34"/>
      <c r="W223" s="34"/>
      <c r="X223" s="34"/>
      <c r="Y223" s="34"/>
      <c r="Z223" s="34"/>
      <c r="AA223" s="34"/>
      <c r="AB223" s="34"/>
      <c r="AC223" s="34"/>
      <c r="AD223" s="34"/>
      <c r="AE223" s="34"/>
      <c r="AT223" s="17" t="s">
        <v>156</v>
      </c>
      <c r="AU223" s="17" t="s">
        <v>87</v>
      </c>
    </row>
    <row r="224" spans="1:65" s="2" customFormat="1" ht="16.5" customHeight="1">
      <c r="A224" s="34"/>
      <c r="B224" s="35"/>
      <c r="C224" s="220" t="s">
        <v>346</v>
      </c>
      <c r="D224" s="220" t="s">
        <v>216</v>
      </c>
      <c r="E224" s="221" t="s">
        <v>347</v>
      </c>
      <c r="F224" s="222" t="s">
        <v>348</v>
      </c>
      <c r="G224" s="223" t="s">
        <v>300</v>
      </c>
      <c r="H224" s="224">
        <v>5</v>
      </c>
      <c r="I224" s="225"/>
      <c r="J224" s="226">
        <f>ROUND(I224*H224,2)</f>
        <v>0</v>
      </c>
      <c r="K224" s="222" t="s">
        <v>1</v>
      </c>
      <c r="L224" s="227"/>
      <c r="M224" s="228" t="s">
        <v>1</v>
      </c>
      <c r="N224" s="229" t="s">
        <v>42</v>
      </c>
      <c r="O224" s="71"/>
      <c r="P224" s="200">
        <f>O224*H224</f>
        <v>0</v>
      </c>
      <c r="Q224" s="200">
        <v>3.0000000000000001E-3</v>
      </c>
      <c r="R224" s="200">
        <f>Q224*H224</f>
        <v>1.4999999999999999E-2</v>
      </c>
      <c r="S224" s="200">
        <v>0</v>
      </c>
      <c r="T224" s="201">
        <f>S224*H224</f>
        <v>0</v>
      </c>
      <c r="U224" s="34"/>
      <c r="V224" s="34"/>
      <c r="W224" s="34"/>
      <c r="X224" s="34"/>
      <c r="Y224" s="34"/>
      <c r="Z224" s="34"/>
      <c r="AA224" s="34"/>
      <c r="AB224" s="34"/>
      <c r="AC224" s="34"/>
      <c r="AD224" s="34"/>
      <c r="AE224" s="34"/>
      <c r="AR224" s="202" t="s">
        <v>349</v>
      </c>
      <c r="AT224" s="202" t="s">
        <v>216</v>
      </c>
      <c r="AU224" s="202" t="s">
        <v>87</v>
      </c>
      <c r="AY224" s="17" t="s">
        <v>146</v>
      </c>
      <c r="BE224" s="203">
        <f>IF(N224="základní",J224,0)</f>
        <v>0</v>
      </c>
      <c r="BF224" s="203">
        <f>IF(N224="snížená",J224,0)</f>
        <v>0</v>
      </c>
      <c r="BG224" s="203">
        <f>IF(N224="zákl. přenesená",J224,0)</f>
        <v>0</v>
      </c>
      <c r="BH224" s="203">
        <f>IF(N224="sníž. přenesená",J224,0)</f>
        <v>0</v>
      </c>
      <c r="BI224" s="203">
        <f>IF(N224="nulová",J224,0)</f>
        <v>0</v>
      </c>
      <c r="BJ224" s="17" t="s">
        <v>85</v>
      </c>
      <c r="BK224" s="203">
        <f>ROUND(I224*H224,2)</f>
        <v>0</v>
      </c>
      <c r="BL224" s="17" t="s">
        <v>350</v>
      </c>
      <c r="BM224" s="202" t="s">
        <v>351</v>
      </c>
    </row>
    <row r="225" spans="1:65" s="2" customFormat="1" ht="10.199999999999999">
      <c r="A225" s="34"/>
      <c r="B225" s="35"/>
      <c r="C225" s="36"/>
      <c r="D225" s="204" t="s">
        <v>156</v>
      </c>
      <c r="E225" s="36"/>
      <c r="F225" s="205" t="s">
        <v>348</v>
      </c>
      <c r="G225" s="36"/>
      <c r="H225" s="36"/>
      <c r="I225" s="206"/>
      <c r="J225" s="36"/>
      <c r="K225" s="36"/>
      <c r="L225" s="39"/>
      <c r="M225" s="207"/>
      <c r="N225" s="208"/>
      <c r="O225" s="71"/>
      <c r="P225" s="71"/>
      <c r="Q225" s="71"/>
      <c r="R225" s="71"/>
      <c r="S225" s="71"/>
      <c r="T225" s="72"/>
      <c r="U225" s="34"/>
      <c r="V225" s="34"/>
      <c r="W225" s="34"/>
      <c r="X225" s="34"/>
      <c r="Y225" s="34"/>
      <c r="Z225" s="34"/>
      <c r="AA225" s="34"/>
      <c r="AB225" s="34"/>
      <c r="AC225" s="34"/>
      <c r="AD225" s="34"/>
      <c r="AE225" s="34"/>
      <c r="AT225" s="17" t="s">
        <v>156</v>
      </c>
      <c r="AU225" s="17" t="s">
        <v>87</v>
      </c>
    </row>
    <row r="226" spans="1:65" s="2" customFormat="1" ht="16.5" customHeight="1">
      <c r="A226" s="34"/>
      <c r="B226" s="35"/>
      <c r="C226" s="220" t="s">
        <v>352</v>
      </c>
      <c r="D226" s="220" t="s">
        <v>216</v>
      </c>
      <c r="E226" s="221" t="s">
        <v>353</v>
      </c>
      <c r="F226" s="222" t="s">
        <v>354</v>
      </c>
      <c r="G226" s="223" t="s">
        <v>300</v>
      </c>
      <c r="H226" s="224">
        <v>10</v>
      </c>
      <c r="I226" s="225"/>
      <c r="J226" s="226">
        <f>ROUND(I226*H226,2)</f>
        <v>0</v>
      </c>
      <c r="K226" s="222" t="s">
        <v>153</v>
      </c>
      <c r="L226" s="227"/>
      <c r="M226" s="228" t="s">
        <v>1</v>
      </c>
      <c r="N226" s="229" t="s">
        <v>42</v>
      </c>
      <c r="O226" s="71"/>
      <c r="P226" s="200">
        <f>O226*H226</f>
        <v>0</v>
      </c>
      <c r="Q226" s="200">
        <v>1.4999999999999999E-4</v>
      </c>
      <c r="R226" s="200">
        <f>Q226*H226</f>
        <v>1.4999999999999998E-3</v>
      </c>
      <c r="S226" s="200">
        <v>0</v>
      </c>
      <c r="T226" s="201">
        <f>S226*H226</f>
        <v>0</v>
      </c>
      <c r="U226" s="34"/>
      <c r="V226" s="34"/>
      <c r="W226" s="34"/>
      <c r="X226" s="34"/>
      <c r="Y226" s="34"/>
      <c r="Z226" s="34"/>
      <c r="AA226" s="34"/>
      <c r="AB226" s="34"/>
      <c r="AC226" s="34"/>
      <c r="AD226" s="34"/>
      <c r="AE226" s="34"/>
      <c r="AR226" s="202" t="s">
        <v>349</v>
      </c>
      <c r="AT226" s="202" t="s">
        <v>216</v>
      </c>
      <c r="AU226" s="202" t="s">
        <v>87</v>
      </c>
      <c r="AY226" s="17" t="s">
        <v>146</v>
      </c>
      <c r="BE226" s="203">
        <f>IF(N226="základní",J226,0)</f>
        <v>0</v>
      </c>
      <c r="BF226" s="203">
        <f>IF(N226="snížená",J226,0)</f>
        <v>0</v>
      </c>
      <c r="BG226" s="203">
        <f>IF(N226="zákl. přenesená",J226,0)</f>
        <v>0</v>
      </c>
      <c r="BH226" s="203">
        <f>IF(N226="sníž. přenesená",J226,0)</f>
        <v>0</v>
      </c>
      <c r="BI226" s="203">
        <f>IF(N226="nulová",J226,0)</f>
        <v>0</v>
      </c>
      <c r="BJ226" s="17" t="s">
        <v>85</v>
      </c>
      <c r="BK226" s="203">
        <f>ROUND(I226*H226,2)</f>
        <v>0</v>
      </c>
      <c r="BL226" s="17" t="s">
        <v>350</v>
      </c>
      <c r="BM226" s="202" t="s">
        <v>355</v>
      </c>
    </row>
    <row r="227" spans="1:65" s="2" customFormat="1" ht="10.199999999999999">
      <c r="A227" s="34"/>
      <c r="B227" s="35"/>
      <c r="C227" s="36"/>
      <c r="D227" s="204" t="s">
        <v>156</v>
      </c>
      <c r="E227" s="36"/>
      <c r="F227" s="205" t="s">
        <v>354</v>
      </c>
      <c r="G227" s="36"/>
      <c r="H227" s="36"/>
      <c r="I227" s="206"/>
      <c r="J227" s="36"/>
      <c r="K227" s="36"/>
      <c r="L227" s="39"/>
      <c r="M227" s="207"/>
      <c r="N227" s="208"/>
      <c r="O227" s="71"/>
      <c r="P227" s="71"/>
      <c r="Q227" s="71"/>
      <c r="R227" s="71"/>
      <c r="S227" s="71"/>
      <c r="T227" s="72"/>
      <c r="U227" s="34"/>
      <c r="V227" s="34"/>
      <c r="W227" s="34"/>
      <c r="X227" s="34"/>
      <c r="Y227" s="34"/>
      <c r="Z227" s="34"/>
      <c r="AA227" s="34"/>
      <c r="AB227" s="34"/>
      <c r="AC227" s="34"/>
      <c r="AD227" s="34"/>
      <c r="AE227" s="34"/>
      <c r="AT227" s="17" t="s">
        <v>156</v>
      </c>
      <c r="AU227" s="17" t="s">
        <v>87</v>
      </c>
    </row>
    <row r="228" spans="1:65" s="2" customFormat="1" ht="16.5" customHeight="1">
      <c r="A228" s="34"/>
      <c r="B228" s="35"/>
      <c r="C228" s="220" t="s">
        <v>356</v>
      </c>
      <c r="D228" s="220" t="s">
        <v>216</v>
      </c>
      <c r="E228" s="221" t="s">
        <v>357</v>
      </c>
      <c r="F228" s="222" t="s">
        <v>358</v>
      </c>
      <c r="G228" s="223" t="s">
        <v>300</v>
      </c>
      <c r="H228" s="224">
        <v>5</v>
      </c>
      <c r="I228" s="225"/>
      <c r="J228" s="226">
        <f>ROUND(I228*H228,2)</f>
        <v>0</v>
      </c>
      <c r="K228" s="222" t="s">
        <v>153</v>
      </c>
      <c r="L228" s="227"/>
      <c r="M228" s="228" t="s">
        <v>1</v>
      </c>
      <c r="N228" s="229" t="s">
        <v>42</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349</v>
      </c>
      <c r="AT228" s="202" t="s">
        <v>216</v>
      </c>
      <c r="AU228" s="202" t="s">
        <v>87</v>
      </c>
      <c r="AY228" s="17" t="s">
        <v>146</v>
      </c>
      <c r="BE228" s="203">
        <f>IF(N228="základní",J228,0)</f>
        <v>0</v>
      </c>
      <c r="BF228" s="203">
        <f>IF(N228="snížená",J228,0)</f>
        <v>0</v>
      </c>
      <c r="BG228" s="203">
        <f>IF(N228="zákl. přenesená",J228,0)</f>
        <v>0</v>
      </c>
      <c r="BH228" s="203">
        <f>IF(N228="sníž. přenesená",J228,0)</f>
        <v>0</v>
      </c>
      <c r="BI228" s="203">
        <f>IF(N228="nulová",J228,0)</f>
        <v>0</v>
      </c>
      <c r="BJ228" s="17" t="s">
        <v>85</v>
      </c>
      <c r="BK228" s="203">
        <f>ROUND(I228*H228,2)</f>
        <v>0</v>
      </c>
      <c r="BL228" s="17" t="s">
        <v>350</v>
      </c>
      <c r="BM228" s="202" t="s">
        <v>359</v>
      </c>
    </row>
    <row r="229" spans="1:65" s="2" customFormat="1" ht="10.199999999999999">
      <c r="A229" s="34"/>
      <c r="B229" s="35"/>
      <c r="C229" s="36"/>
      <c r="D229" s="204" t="s">
        <v>156</v>
      </c>
      <c r="E229" s="36"/>
      <c r="F229" s="205" t="s">
        <v>358</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156</v>
      </c>
      <c r="AU229" s="17" t="s">
        <v>87</v>
      </c>
    </row>
    <row r="230" spans="1:65" s="2" customFormat="1" ht="16.5" customHeight="1">
      <c r="A230" s="34"/>
      <c r="B230" s="35"/>
      <c r="C230" s="220" t="s">
        <v>360</v>
      </c>
      <c r="D230" s="220" t="s">
        <v>216</v>
      </c>
      <c r="E230" s="221" t="s">
        <v>361</v>
      </c>
      <c r="F230" s="222" t="s">
        <v>362</v>
      </c>
      <c r="G230" s="223" t="s">
        <v>152</v>
      </c>
      <c r="H230" s="224">
        <v>15</v>
      </c>
      <c r="I230" s="225"/>
      <c r="J230" s="226">
        <f>ROUND(I230*H230,2)</f>
        <v>0</v>
      </c>
      <c r="K230" s="222" t="s">
        <v>153</v>
      </c>
      <c r="L230" s="227"/>
      <c r="M230" s="228" t="s">
        <v>1</v>
      </c>
      <c r="N230" s="229" t="s">
        <v>42</v>
      </c>
      <c r="O230" s="71"/>
      <c r="P230" s="200">
        <f>O230*H230</f>
        <v>0</v>
      </c>
      <c r="Q230" s="200">
        <v>3.2000000000000002E-3</v>
      </c>
      <c r="R230" s="200">
        <f>Q230*H230</f>
        <v>4.8000000000000001E-2</v>
      </c>
      <c r="S230" s="200">
        <v>0</v>
      </c>
      <c r="T230" s="201">
        <f>S230*H230</f>
        <v>0</v>
      </c>
      <c r="U230" s="34"/>
      <c r="V230" s="34"/>
      <c r="W230" s="34"/>
      <c r="X230" s="34"/>
      <c r="Y230" s="34"/>
      <c r="Z230" s="34"/>
      <c r="AA230" s="34"/>
      <c r="AB230" s="34"/>
      <c r="AC230" s="34"/>
      <c r="AD230" s="34"/>
      <c r="AE230" s="34"/>
      <c r="AR230" s="202" t="s">
        <v>349</v>
      </c>
      <c r="AT230" s="202" t="s">
        <v>216</v>
      </c>
      <c r="AU230" s="202" t="s">
        <v>87</v>
      </c>
      <c r="AY230" s="17" t="s">
        <v>146</v>
      </c>
      <c r="BE230" s="203">
        <f>IF(N230="základní",J230,0)</f>
        <v>0</v>
      </c>
      <c r="BF230" s="203">
        <f>IF(N230="snížená",J230,0)</f>
        <v>0</v>
      </c>
      <c r="BG230" s="203">
        <f>IF(N230="zákl. přenesená",J230,0)</f>
        <v>0</v>
      </c>
      <c r="BH230" s="203">
        <f>IF(N230="sníž. přenesená",J230,0)</f>
        <v>0</v>
      </c>
      <c r="BI230" s="203">
        <f>IF(N230="nulová",J230,0)</f>
        <v>0</v>
      </c>
      <c r="BJ230" s="17" t="s">
        <v>85</v>
      </c>
      <c r="BK230" s="203">
        <f>ROUND(I230*H230,2)</f>
        <v>0</v>
      </c>
      <c r="BL230" s="17" t="s">
        <v>350</v>
      </c>
      <c r="BM230" s="202" t="s">
        <v>363</v>
      </c>
    </row>
    <row r="231" spans="1:65" s="2" customFormat="1" ht="10.199999999999999">
      <c r="A231" s="34"/>
      <c r="B231" s="35"/>
      <c r="C231" s="36"/>
      <c r="D231" s="204" t="s">
        <v>156</v>
      </c>
      <c r="E231" s="36"/>
      <c r="F231" s="205" t="s">
        <v>362</v>
      </c>
      <c r="G231" s="36"/>
      <c r="H231" s="36"/>
      <c r="I231" s="206"/>
      <c r="J231" s="36"/>
      <c r="K231" s="36"/>
      <c r="L231" s="39"/>
      <c r="M231" s="207"/>
      <c r="N231" s="208"/>
      <c r="O231" s="71"/>
      <c r="P231" s="71"/>
      <c r="Q231" s="71"/>
      <c r="R231" s="71"/>
      <c r="S231" s="71"/>
      <c r="T231" s="72"/>
      <c r="U231" s="34"/>
      <c r="V231" s="34"/>
      <c r="W231" s="34"/>
      <c r="X231" s="34"/>
      <c r="Y231" s="34"/>
      <c r="Z231" s="34"/>
      <c r="AA231" s="34"/>
      <c r="AB231" s="34"/>
      <c r="AC231" s="34"/>
      <c r="AD231" s="34"/>
      <c r="AE231" s="34"/>
      <c r="AT231" s="17" t="s">
        <v>156</v>
      </c>
      <c r="AU231" s="17" t="s">
        <v>87</v>
      </c>
    </row>
    <row r="232" spans="1:65" s="13" customFormat="1" ht="10.199999999999999">
      <c r="B232" s="209"/>
      <c r="C232" s="210"/>
      <c r="D232" s="204" t="s">
        <v>158</v>
      </c>
      <c r="E232" s="211" t="s">
        <v>1</v>
      </c>
      <c r="F232" s="212" t="s">
        <v>364</v>
      </c>
      <c r="G232" s="210"/>
      <c r="H232" s="213">
        <v>15</v>
      </c>
      <c r="I232" s="214"/>
      <c r="J232" s="210"/>
      <c r="K232" s="210"/>
      <c r="L232" s="215"/>
      <c r="M232" s="216"/>
      <c r="N232" s="217"/>
      <c r="O232" s="217"/>
      <c r="P232" s="217"/>
      <c r="Q232" s="217"/>
      <c r="R232" s="217"/>
      <c r="S232" s="217"/>
      <c r="T232" s="218"/>
      <c r="AT232" s="219" t="s">
        <v>158</v>
      </c>
      <c r="AU232" s="219" t="s">
        <v>87</v>
      </c>
      <c r="AV232" s="13" t="s">
        <v>87</v>
      </c>
      <c r="AW232" s="13" t="s">
        <v>34</v>
      </c>
      <c r="AX232" s="13" t="s">
        <v>85</v>
      </c>
      <c r="AY232" s="219" t="s">
        <v>146</v>
      </c>
    </row>
    <row r="233" spans="1:65" s="2" customFormat="1" ht="16.5" customHeight="1">
      <c r="A233" s="34"/>
      <c r="B233" s="35"/>
      <c r="C233" s="220" t="s">
        <v>365</v>
      </c>
      <c r="D233" s="220" t="s">
        <v>216</v>
      </c>
      <c r="E233" s="221" t="s">
        <v>366</v>
      </c>
      <c r="F233" s="222" t="s">
        <v>367</v>
      </c>
      <c r="G233" s="223" t="s">
        <v>300</v>
      </c>
      <c r="H233" s="224">
        <v>2</v>
      </c>
      <c r="I233" s="225"/>
      <c r="J233" s="226">
        <f>ROUND(I233*H233,2)</f>
        <v>0</v>
      </c>
      <c r="K233" s="222" t="s">
        <v>153</v>
      </c>
      <c r="L233" s="227"/>
      <c r="M233" s="228" t="s">
        <v>1</v>
      </c>
      <c r="N233" s="229" t="s">
        <v>42</v>
      </c>
      <c r="O233" s="71"/>
      <c r="P233" s="200">
        <f>O233*H233</f>
        <v>0</v>
      </c>
      <c r="Q233" s="200">
        <v>0</v>
      </c>
      <c r="R233" s="200">
        <f>Q233*H233</f>
        <v>0</v>
      </c>
      <c r="S233" s="200">
        <v>0</v>
      </c>
      <c r="T233" s="201">
        <f>S233*H233</f>
        <v>0</v>
      </c>
      <c r="U233" s="34"/>
      <c r="V233" s="34"/>
      <c r="W233" s="34"/>
      <c r="X233" s="34"/>
      <c r="Y233" s="34"/>
      <c r="Z233" s="34"/>
      <c r="AA233" s="34"/>
      <c r="AB233" s="34"/>
      <c r="AC233" s="34"/>
      <c r="AD233" s="34"/>
      <c r="AE233" s="34"/>
      <c r="AR233" s="202" t="s">
        <v>349</v>
      </c>
      <c r="AT233" s="202" t="s">
        <v>216</v>
      </c>
      <c r="AU233" s="202" t="s">
        <v>87</v>
      </c>
      <c r="AY233" s="17" t="s">
        <v>146</v>
      </c>
      <c r="BE233" s="203">
        <f>IF(N233="základní",J233,0)</f>
        <v>0</v>
      </c>
      <c r="BF233" s="203">
        <f>IF(N233="snížená",J233,0)</f>
        <v>0</v>
      </c>
      <c r="BG233" s="203">
        <f>IF(N233="zákl. přenesená",J233,0)</f>
        <v>0</v>
      </c>
      <c r="BH233" s="203">
        <f>IF(N233="sníž. přenesená",J233,0)</f>
        <v>0</v>
      </c>
      <c r="BI233" s="203">
        <f>IF(N233="nulová",J233,0)</f>
        <v>0</v>
      </c>
      <c r="BJ233" s="17" t="s">
        <v>85</v>
      </c>
      <c r="BK233" s="203">
        <f>ROUND(I233*H233,2)</f>
        <v>0</v>
      </c>
      <c r="BL233" s="17" t="s">
        <v>350</v>
      </c>
      <c r="BM233" s="202" t="s">
        <v>368</v>
      </c>
    </row>
    <row r="234" spans="1:65" s="2" customFormat="1" ht="10.199999999999999">
      <c r="A234" s="34"/>
      <c r="B234" s="35"/>
      <c r="C234" s="36"/>
      <c r="D234" s="204" t="s">
        <v>156</v>
      </c>
      <c r="E234" s="36"/>
      <c r="F234" s="205" t="s">
        <v>367</v>
      </c>
      <c r="G234" s="36"/>
      <c r="H234" s="36"/>
      <c r="I234" s="206"/>
      <c r="J234" s="36"/>
      <c r="K234" s="36"/>
      <c r="L234" s="39"/>
      <c r="M234" s="207"/>
      <c r="N234" s="208"/>
      <c r="O234" s="71"/>
      <c r="P234" s="71"/>
      <c r="Q234" s="71"/>
      <c r="R234" s="71"/>
      <c r="S234" s="71"/>
      <c r="T234" s="72"/>
      <c r="U234" s="34"/>
      <c r="V234" s="34"/>
      <c r="W234" s="34"/>
      <c r="X234" s="34"/>
      <c r="Y234" s="34"/>
      <c r="Z234" s="34"/>
      <c r="AA234" s="34"/>
      <c r="AB234" s="34"/>
      <c r="AC234" s="34"/>
      <c r="AD234" s="34"/>
      <c r="AE234" s="34"/>
      <c r="AT234" s="17" t="s">
        <v>156</v>
      </c>
      <c r="AU234" s="17" t="s">
        <v>87</v>
      </c>
    </row>
    <row r="235" spans="1:65" s="2" customFormat="1" ht="16.5" customHeight="1">
      <c r="A235" s="34"/>
      <c r="B235" s="35"/>
      <c r="C235" s="220" t="s">
        <v>369</v>
      </c>
      <c r="D235" s="220" t="s">
        <v>216</v>
      </c>
      <c r="E235" s="221" t="s">
        <v>303</v>
      </c>
      <c r="F235" s="222" t="s">
        <v>304</v>
      </c>
      <c r="G235" s="223" t="s">
        <v>182</v>
      </c>
      <c r="H235" s="224">
        <v>0.14699999999999999</v>
      </c>
      <c r="I235" s="225"/>
      <c r="J235" s="226">
        <f>ROUND(I235*H235,2)</f>
        <v>0</v>
      </c>
      <c r="K235" s="222" t="s">
        <v>153</v>
      </c>
      <c r="L235" s="227"/>
      <c r="M235" s="228" t="s">
        <v>1</v>
      </c>
      <c r="N235" s="229" t="s">
        <v>42</v>
      </c>
      <c r="O235" s="71"/>
      <c r="P235" s="200">
        <f>O235*H235</f>
        <v>0</v>
      </c>
      <c r="Q235" s="200">
        <v>2.4289999999999998</v>
      </c>
      <c r="R235" s="200">
        <f>Q235*H235</f>
        <v>0.35706299999999996</v>
      </c>
      <c r="S235" s="200">
        <v>0</v>
      </c>
      <c r="T235" s="201">
        <f>S235*H235</f>
        <v>0</v>
      </c>
      <c r="U235" s="34"/>
      <c r="V235" s="34"/>
      <c r="W235" s="34"/>
      <c r="X235" s="34"/>
      <c r="Y235" s="34"/>
      <c r="Z235" s="34"/>
      <c r="AA235" s="34"/>
      <c r="AB235" s="34"/>
      <c r="AC235" s="34"/>
      <c r="AD235" s="34"/>
      <c r="AE235" s="34"/>
      <c r="AR235" s="202" t="s">
        <v>219</v>
      </c>
      <c r="AT235" s="202" t="s">
        <v>216</v>
      </c>
      <c r="AU235" s="202" t="s">
        <v>87</v>
      </c>
      <c r="AY235" s="17" t="s">
        <v>146</v>
      </c>
      <c r="BE235" s="203">
        <f>IF(N235="základní",J235,0)</f>
        <v>0</v>
      </c>
      <c r="BF235" s="203">
        <f>IF(N235="snížená",J235,0)</f>
        <v>0</v>
      </c>
      <c r="BG235" s="203">
        <f>IF(N235="zákl. přenesená",J235,0)</f>
        <v>0</v>
      </c>
      <c r="BH235" s="203">
        <f>IF(N235="sníž. přenesená",J235,0)</f>
        <v>0</v>
      </c>
      <c r="BI235" s="203">
        <f>IF(N235="nulová",J235,0)</f>
        <v>0</v>
      </c>
      <c r="BJ235" s="17" t="s">
        <v>85</v>
      </c>
      <c r="BK235" s="203">
        <f>ROUND(I235*H235,2)</f>
        <v>0</v>
      </c>
      <c r="BL235" s="17" t="s">
        <v>219</v>
      </c>
      <c r="BM235" s="202" t="s">
        <v>370</v>
      </c>
    </row>
    <row r="236" spans="1:65" s="2" customFormat="1" ht="10.199999999999999">
      <c r="A236" s="34"/>
      <c r="B236" s="35"/>
      <c r="C236" s="36"/>
      <c r="D236" s="204" t="s">
        <v>156</v>
      </c>
      <c r="E236" s="36"/>
      <c r="F236" s="205" t="s">
        <v>304</v>
      </c>
      <c r="G236" s="36"/>
      <c r="H236" s="36"/>
      <c r="I236" s="206"/>
      <c r="J236" s="36"/>
      <c r="K236" s="36"/>
      <c r="L236" s="39"/>
      <c r="M236" s="207"/>
      <c r="N236" s="208"/>
      <c r="O236" s="71"/>
      <c r="P236" s="71"/>
      <c r="Q236" s="71"/>
      <c r="R236" s="71"/>
      <c r="S236" s="71"/>
      <c r="T236" s="72"/>
      <c r="U236" s="34"/>
      <c r="V236" s="34"/>
      <c r="W236" s="34"/>
      <c r="X236" s="34"/>
      <c r="Y236" s="34"/>
      <c r="Z236" s="34"/>
      <c r="AA236" s="34"/>
      <c r="AB236" s="34"/>
      <c r="AC236" s="34"/>
      <c r="AD236" s="34"/>
      <c r="AE236" s="34"/>
      <c r="AT236" s="17" t="s">
        <v>156</v>
      </c>
      <c r="AU236" s="17" t="s">
        <v>87</v>
      </c>
    </row>
    <row r="237" spans="1:65" s="13" customFormat="1" ht="10.199999999999999">
      <c r="B237" s="209"/>
      <c r="C237" s="210"/>
      <c r="D237" s="204" t="s">
        <v>158</v>
      </c>
      <c r="E237" s="211" t="s">
        <v>1</v>
      </c>
      <c r="F237" s="212" t="s">
        <v>371</v>
      </c>
      <c r="G237" s="210"/>
      <c r="H237" s="213">
        <v>0.14699999999999999</v>
      </c>
      <c r="I237" s="214"/>
      <c r="J237" s="210"/>
      <c r="K237" s="210"/>
      <c r="L237" s="215"/>
      <c r="M237" s="216"/>
      <c r="N237" s="217"/>
      <c r="O237" s="217"/>
      <c r="P237" s="217"/>
      <c r="Q237" s="217"/>
      <c r="R237" s="217"/>
      <c r="S237" s="217"/>
      <c r="T237" s="218"/>
      <c r="AT237" s="219" t="s">
        <v>158</v>
      </c>
      <c r="AU237" s="219" t="s">
        <v>87</v>
      </c>
      <c r="AV237" s="13" t="s">
        <v>87</v>
      </c>
      <c r="AW237" s="13" t="s">
        <v>34</v>
      </c>
      <c r="AX237" s="13" t="s">
        <v>85</v>
      </c>
      <c r="AY237" s="219" t="s">
        <v>146</v>
      </c>
    </row>
    <row r="238" spans="1:65" s="2" customFormat="1" ht="16.5" customHeight="1">
      <c r="A238" s="34"/>
      <c r="B238" s="35"/>
      <c r="C238" s="191" t="s">
        <v>372</v>
      </c>
      <c r="D238" s="191" t="s">
        <v>149</v>
      </c>
      <c r="E238" s="192" t="s">
        <v>373</v>
      </c>
      <c r="F238" s="193" t="s">
        <v>374</v>
      </c>
      <c r="G238" s="194" t="s">
        <v>375</v>
      </c>
      <c r="H238" s="195">
        <v>0.877</v>
      </c>
      <c r="I238" s="196"/>
      <c r="J238" s="197">
        <f>ROUND(I238*H238,2)</f>
        <v>0</v>
      </c>
      <c r="K238" s="193" t="s">
        <v>153</v>
      </c>
      <c r="L238" s="39"/>
      <c r="M238" s="198" t="s">
        <v>1</v>
      </c>
      <c r="N238" s="199" t="s">
        <v>42</v>
      </c>
      <c r="O238" s="71"/>
      <c r="P238" s="200">
        <f>O238*H238</f>
        <v>0</v>
      </c>
      <c r="Q238" s="200">
        <v>0</v>
      </c>
      <c r="R238" s="200">
        <f>Q238*H238</f>
        <v>0</v>
      </c>
      <c r="S238" s="200">
        <v>0</v>
      </c>
      <c r="T238" s="201">
        <f>S238*H238</f>
        <v>0</v>
      </c>
      <c r="U238" s="34"/>
      <c r="V238" s="34"/>
      <c r="W238" s="34"/>
      <c r="X238" s="34"/>
      <c r="Y238" s="34"/>
      <c r="Z238" s="34"/>
      <c r="AA238" s="34"/>
      <c r="AB238" s="34"/>
      <c r="AC238" s="34"/>
      <c r="AD238" s="34"/>
      <c r="AE238" s="34"/>
      <c r="AR238" s="202" t="s">
        <v>154</v>
      </c>
      <c r="AT238" s="202" t="s">
        <v>149</v>
      </c>
      <c r="AU238" s="202" t="s">
        <v>87</v>
      </c>
      <c r="AY238" s="17" t="s">
        <v>146</v>
      </c>
      <c r="BE238" s="203">
        <f>IF(N238="základní",J238,0)</f>
        <v>0</v>
      </c>
      <c r="BF238" s="203">
        <f>IF(N238="snížená",J238,0)</f>
        <v>0</v>
      </c>
      <c r="BG238" s="203">
        <f>IF(N238="zákl. přenesená",J238,0)</f>
        <v>0</v>
      </c>
      <c r="BH238" s="203">
        <f>IF(N238="sníž. přenesená",J238,0)</f>
        <v>0</v>
      </c>
      <c r="BI238" s="203">
        <f>IF(N238="nulová",J238,0)</f>
        <v>0</v>
      </c>
      <c r="BJ238" s="17" t="s">
        <v>85</v>
      </c>
      <c r="BK238" s="203">
        <f>ROUND(I238*H238,2)</f>
        <v>0</v>
      </c>
      <c r="BL238" s="17" t="s">
        <v>154</v>
      </c>
      <c r="BM238" s="202" t="s">
        <v>376</v>
      </c>
    </row>
    <row r="239" spans="1:65" s="2" customFormat="1" ht="57.6">
      <c r="A239" s="34"/>
      <c r="B239" s="35"/>
      <c r="C239" s="36"/>
      <c r="D239" s="204" t="s">
        <v>156</v>
      </c>
      <c r="E239" s="36"/>
      <c r="F239" s="205" t="s">
        <v>377</v>
      </c>
      <c r="G239" s="36"/>
      <c r="H239" s="36"/>
      <c r="I239" s="206"/>
      <c r="J239" s="36"/>
      <c r="K239" s="36"/>
      <c r="L239" s="39"/>
      <c r="M239" s="207"/>
      <c r="N239" s="208"/>
      <c r="O239" s="71"/>
      <c r="P239" s="71"/>
      <c r="Q239" s="71"/>
      <c r="R239" s="71"/>
      <c r="S239" s="71"/>
      <c r="T239" s="72"/>
      <c r="U239" s="34"/>
      <c r="V239" s="34"/>
      <c r="W239" s="34"/>
      <c r="X239" s="34"/>
      <c r="Y239" s="34"/>
      <c r="Z239" s="34"/>
      <c r="AA239" s="34"/>
      <c r="AB239" s="34"/>
      <c r="AC239" s="34"/>
      <c r="AD239" s="34"/>
      <c r="AE239" s="34"/>
      <c r="AT239" s="17" t="s">
        <v>156</v>
      </c>
      <c r="AU239" s="17" t="s">
        <v>87</v>
      </c>
    </row>
    <row r="240" spans="1:65" s="13" customFormat="1" ht="10.199999999999999">
      <c r="B240" s="209"/>
      <c r="C240" s="210"/>
      <c r="D240" s="204" t="s">
        <v>158</v>
      </c>
      <c r="E240" s="211" t="s">
        <v>1</v>
      </c>
      <c r="F240" s="212" t="s">
        <v>378</v>
      </c>
      <c r="G240" s="210"/>
      <c r="H240" s="213">
        <v>0.877</v>
      </c>
      <c r="I240" s="214"/>
      <c r="J240" s="210"/>
      <c r="K240" s="210"/>
      <c r="L240" s="215"/>
      <c r="M240" s="216"/>
      <c r="N240" s="217"/>
      <c r="O240" s="217"/>
      <c r="P240" s="217"/>
      <c r="Q240" s="217"/>
      <c r="R240" s="217"/>
      <c r="S240" s="217"/>
      <c r="T240" s="218"/>
      <c r="AT240" s="219" t="s">
        <v>158</v>
      </c>
      <c r="AU240" s="219" t="s">
        <v>87</v>
      </c>
      <c r="AV240" s="13" t="s">
        <v>87</v>
      </c>
      <c r="AW240" s="13" t="s">
        <v>34</v>
      </c>
      <c r="AX240" s="13" t="s">
        <v>85</v>
      </c>
      <c r="AY240" s="219" t="s">
        <v>146</v>
      </c>
    </row>
    <row r="241" spans="1:65" s="2" customFormat="1" ht="16.5" customHeight="1">
      <c r="A241" s="34"/>
      <c r="B241" s="35"/>
      <c r="C241" s="191" t="s">
        <v>379</v>
      </c>
      <c r="D241" s="191" t="s">
        <v>149</v>
      </c>
      <c r="E241" s="192" t="s">
        <v>380</v>
      </c>
      <c r="F241" s="193" t="s">
        <v>381</v>
      </c>
      <c r="G241" s="194" t="s">
        <v>375</v>
      </c>
      <c r="H241" s="195">
        <v>0.2</v>
      </c>
      <c r="I241" s="196"/>
      <c r="J241" s="197">
        <f>ROUND(I241*H241,2)</f>
        <v>0</v>
      </c>
      <c r="K241" s="193" t="s">
        <v>153</v>
      </c>
      <c r="L241" s="39"/>
      <c r="M241" s="198" t="s">
        <v>1</v>
      </c>
      <c r="N241" s="199" t="s">
        <v>42</v>
      </c>
      <c r="O241" s="71"/>
      <c r="P241" s="200">
        <f>O241*H241</f>
        <v>0</v>
      </c>
      <c r="Q241" s="200">
        <v>0</v>
      </c>
      <c r="R241" s="200">
        <f>Q241*H241</f>
        <v>0</v>
      </c>
      <c r="S241" s="200">
        <v>0</v>
      </c>
      <c r="T241" s="201">
        <f>S241*H241</f>
        <v>0</v>
      </c>
      <c r="U241" s="34"/>
      <c r="V241" s="34"/>
      <c r="W241" s="34"/>
      <c r="X241" s="34"/>
      <c r="Y241" s="34"/>
      <c r="Z241" s="34"/>
      <c r="AA241" s="34"/>
      <c r="AB241" s="34"/>
      <c r="AC241" s="34"/>
      <c r="AD241" s="34"/>
      <c r="AE241" s="34"/>
      <c r="AR241" s="202" t="s">
        <v>154</v>
      </c>
      <c r="AT241" s="202" t="s">
        <v>149</v>
      </c>
      <c r="AU241" s="202" t="s">
        <v>87</v>
      </c>
      <c r="AY241" s="17" t="s">
        <v>146</v>
      </c>
      <c r="BE241" s="203">
        <f>IF(N241="základní",J241,0)</f>
        <v>0</v>
      </c>
      <c r="BF241" s="203">
        <f>IF(N241="snížená",J241,0)</f>
        <v>0</v>
      </c>
      <c r="BG241" s="203">
        <f>IF(N241="zákl. přenesená",J241,0)</f>
        <v>0</v>
      </c>
      <c r="BH241" s="203">
        <f>IF(N241="sníž. přenesená",J241,0)</f>
        <v>0</v>
      </c>
      <c r="BI241" s="203">
        <f>IF(N241="nulová",J241,0)</f>
        <v>0</v>
      </c>
      <c r="BJ241" s="17" t="s">
        <v>85</v>
      </c>
      <c r="BK241" s="203">
        <f>ROUND(I241*H241,2)</f>
        <v>0</v>
      </c>
      <c r="BL241" s="17" t="s">
        <v>154</v>
      </c>
      <c r="BM241" s="202" t="s">
        <v>382</v>
      </c>
    </row>
    <row r="242" spans="1:65" s="2" customFormat="1" ht="57.6">
      <c r="A242" s="34"/>
      <c r="B242" s="35"/>
      <c r="C242" s="36"/>
      <c r="D242" s="204" t="s">
        <v>156</v>
      </c>
      <c r="E242" s="36"/>
      <c r="F242" s="205" t="s">
        <v>383</v>
      </c>
      <c r="G242" s="36"/>
      <c r="H242" s="36"/>
      <c r="I242" s="206"/>
      <c r="J242" s="36"/>
      <c r="K242" s="36"/>
      <c r="L242" s="39"/>
      <c r="M242" s="207"/>
      <c r="N242" s="208"/>
      <c r="O242" s="71"/>
      <c r="P242" s="71"/>
      <c r="Q242" s="71"/>
      <c r="R242" s="71"/>
      <c r="S242" s="71"/>
      <c r="T242" s="72"/>
      <c r="U242" s="34"/>
      <c r="V242" s="34"/>
      <c r="W242" s="34"/>
      <c r="X242" s="34"/>
      <c r="Y242" s="34"/>
      <c r="Z242" s="34"/>
      <c r="AA242" s="34"/>
      <c r="AB242" s="34"/>
      <c r="AC242" s="34"/>
      <c r="AD242" s="34"/>
      <c r="AE242" s="34"/>
      <c r="AT242" s="17" t="s">
        <v>156</v>
      </c>
      <c r="AU242" s="17" t="s">
        <v>87</v>
      </c>
    </row>
    <row r="243" spans="1:65" s="2" customFormat="1" ht="16.5" customHeight="1">
      <c r="A243" s="34"/>
      <c r="B243" s="35"/>
      <c r="C243" s="191" t="s">
        <v>384</v>
      </c>
      <c r="D243" s="191" t="s">
        <v>149</v>
      </c>
      <c r="E243" s="192" t="s">
        <v>385</v>
      </c>
      <c r="F243" s="193" t="s">
        <v>386</v>
      </c>
      <c r="G243" s="194" t="s">
        <v>152</v>
      </c>
      <c r="H243" s="195">
        <v>87.68</v>
      </c>
      <c r="I243" s="196"/>
      <c r="J243" s="197">
        <f>ROUND(I243*H243,2)</f>
        <v>0</v>
      </c>
      <c r="K243" s="193" t="s">
        <v>153</v>
      </c>
      <c r="L243" s="39"/>
      <c r="M243" s="198" t="s">
        <v>1</v>
      </c>
      <c r="N243" s="199" t="s">
        <v>42</v>
      </c>
      <c r="O243" s="71"/>
      <c r="P243" s="200">
        <f>O243*H243</f>
        <v>0</v>
      </c>
      <c r="Q243" s="200">
        <v>0</v>
      </c>
      <c r="R243" s="200">
        <f>Q243*H243</f>
        <v>0</v>
      </c>
      <c r="S243" s="200">
        <v>0</v>
      </c>
      <c r="T243" s="201">
        <f>S243*H243</f>
        <v>0</v>
      </c>
      <c r="U243" s="34"/>
      <c r="V243" s="34"/>
      <c r="W243" s="34"/>
      <c r="X243" s="34"/>
      <c r="Y243" s="34"/>
      <c r="Z243" s="34"/>
      <c r="AA243" s="34"/>
      <c r="AB243" s="34"/>
      <c r="AC243" s="34"/>
      <c r="AD243" s="34"/>
      <c r="AE243" s="34"/>
      <c r="AR243" s="202" t="s">
        <v>154</v>
      </c>
      <c r="AT243" s="202" t="s">
        <v>149</v>
      </c>
      <c r="AU243" s="202" t="s">
        <v>87</v>
      </c>
      <c r="AY243" s="17" t="s">
        <v>146</v>
      </c>
      <c r="BE243" s="203">
        <f>IF(N243="základní",J243,0)</f>
        <v>0</v>
      </c>
      <c r="BF243" s="203">
        <f>IF(N243="snížená",J243,0)</f>
        <v>0</v>
      </c>
      <c r="BG243" s="203">
        <f>IF(N243="zákl. přenesená",J243,0)</f>
        <v>0</v>
      </c>
      <c r="BH243" s="203">
        <f>IF(N243="sníž. přenesená",J243,0)</f>
        <v>0</v>
      </c>
      <c r="BI243" s="203">
        <f>IF(N243="nulová",J243,0)</f>
        <v>0</v>
      </c>
      <c r="BJ243" s="17" t="s">
        <v>85</v>
      </c>
      <c r="BK243" s="203">
        <f>ROUND(I243*H243,2)</f>
        <v>0</v>
      </c>
      <c r="BL243" s="17" t="s">
        <v>154</v>
      </c>
      <c r="BM243" s="202" t="s">
        <v>387</v>
      </c>
    </row>
    <row r="244" spans="1:65" s="2" customFormat="1" ht="57.6">
      <c r="A244" s="34"/>
      <c r="B244" s="35"/>
      <c r="C244" s="36"/>
      <c r="D244" s="204" t="s">
        <v>156</v>
      </c>
      <c r="E244" s="36"/>
      <c r="F244" s="205" t="s">
        <v>388</v>
      </c>
      <c r="G244" s="36"/>
      <c r="H244" s="36"/>
      <c r="I244" s="206"/>
      <c r="J244" s="36"/>
      <c r="K244" s="36"/>
      <c r="L244" s="39"/>
      <c r="M244" s="207"/>
      <c r="N244" s="208"/>
      <c r="O244" s="71"/>
      <c r="P244" s="71"/>
      <c r="Q244" s="71"/>
      <c r="R244" s="71"/>
      <c r="S244" s="71"/>
      <c r="T244" s="72"/>
      <c r="U244" s="34"/>
      <c r="V244" s="34"/>
      <c r="W244" s="34"/>
      <c r="X244" s="34"/>
      <c r="Y244" s="34"/>
      <c r="Z244" s="34"/>
      <c r="AA244" s="34"/>
      <c r="AB244" s="34"/>
      <c r="AC244" s="34"/>
      <c r="AD244" s="34"/>
      <c r="AE244" s="34"/>
      <c r="AT244" s="17" t="s">
        <v>156</v>
      </c>
      <c r="AU244" s="17" t="s">
        <v>87</v>
      </c>
    </row>
    <row r="245" spans="1:65" s="13" customFormat="1" ht="10.199999999999999">
      <c r="B245" s="209"/>
      <c r="C245" s="210"/>
      <c r="D245" s="204" t="s">
        <v>158</v>
      </c>
      <c r="E245" s="211" t="s">
        <v>1</v>
      </c>
      <c r="F245" s="212" t="s">
        <v>389</v>
      </c>
      <c r="G245" s="210"/>
      <c r="H245" s="213">
        <v>87.68</v>
      </c>
      <c r="I245" s="214"/>
      <c r="J245" s="210"/>
      <c r="K245" s="210"/>
      <c r="L245" s="215"/>
      <c r="M245" s="216"/>
      <c r="N245" s="217"/>
      <c r="O245" s="217"/>
      <c r="P245" s="217"/>
      <c r="Q245" s="217"/>
      <c r="R245" s="217"/>
      <c r="S245" s="217"/>
      <c r="T245" s="218"/>
      <c r="AT245" s="219" t="s">
        <v>158</v>
      </c>
      <c r="AU245" s="219" t="s">
        <v>87</v>
      </c>
      <c r="AV245" s="13" t="s">
        <v>87</v>
      </c>
      <c r="AW245" s="13" t="s">
        <v>34</v>
      </c>
      <c r="AX245" s="13" t="s">
        <v>85</v>
      </c>
      <c r="AY245" s="219" t="s">
        <v>146</v>
      </c>
    </row>
    <row r="246" spans="1:65" s="2" customFormat="1" ht="16.5" customHeight="1">
      <c r="A246" s="34"/>
      <c r="B246" s="35"/>
      <c r="C246" s="191" t="s">
        <v>390</v>
      </c>
      <c r="D246" s="191" t="s">
        <v>149</v>
      </c>
      <c r="E246" s="192" t="s">
        <v>391</v>
      </c>
      <c r="F246" s="193" t="s">
        <v>392</v>
      </c>
      <c r="G246" s="194" t="s">
        <v>182</v>
      </c>
      <c r="H246" s="195">
        <v>30</v>
      </c>
      <c r="I246" s="196"/>
      <c r="J246" s="197">
        <f>ROUND(I246*H246,2)</f>
        <v>0</v>
      </c>
      <c r="K246" s="193" t="s">
        <v>153</v>
      </c>
      <c r="L246" s="39"/>
      <c r="M246" s="198" t="s">
        <v>1</v>
      </c>
      <c r="N246" s="199" t="s">
        <v>42</v>
      </c>
      <c r="O246" s="71"/>
      <c r="P246" s="200">
        <f>O246*H246</f>
        <v>0</v>
      </c>
      <c r="Q246" s="200">
        <v>0</v>
      </c>
      <c r="R246" s="200">
        <f>Q246*H246</f>
        <v>0</v>
      </c>
      <c r="S246" s="200">
        <v>0</v>
      </c>
      <c r="T246" s="201">
        <f>S246*H246</f>
        <v>0</v>
      </c>
      <c r="U246" s="34"/>
      <c r="V246" s="34"/>
      <c r="W246" s="34"/>
      <c r="X246" s="34"/>
      <c r="Y246" s="34"/>
      <c r="Z246" s="34"/>
      <c r="AA246" s="34"/>
      <c r="AB246" s="34"/>
      <c r="AC246" s="34"/>
      <c r="AD246" s="34"/>
      <c r="AE246" s="34"/>
      <c r="AR246" s="202" t="s">
        <v>154</v>
      </c>
      <c r="AT246" s="202" t="s">
        <v>149</v>
      </c>
      <c r="AU246" s="202" t="s">
        <v>87</v>
      </c>
      <c r="AY246" s="17" t="s">
        <v>146</v>
      </c>
      <c r="BE246" s="203">
        <f>IF(N246="základní",J246,0)</f>
        <v>0</v>
      </c>
      <c r="BF246" s="203">
        <f>IF(N246="snížená",J246,0)</f>
        <v>0</v>
      </c>
      <c r="BG246" s="203">
        <f>IF(N246="zákl. přenesená",J246,0)</f>
        <v>0</v>
      </c>
      <c r="BH246" s="203">
        <f>IF(N246="sníž. přenesená",J246,0)</f>
        <v>0</v>
      </c>
      <c r="BI246" s="203">
        <f>IF(N246="nulová",J246,0)</f>
        <v>0</v>
      </c>
      <c r="BJ246" s="17" t="s">
        <v>85</v>
      </c>
      <c r="BK246" s="203">
        <f>ROUND(I246*H246,2)</f>
        <v>0</v>
      </c>
      <c r="BL246" s="17" t="s">
        <v>154</v>
      </c>
      <c r="BM246" s="202" t="s">
        <v>393</v>
      </c>
    </row>
    <row r="247" spans="1:65" s="2" customFormat="1" ht="28.8">
      <c r="A247" s="34"/>
      <c r="B247" s="35"/>
      <c r="C247" s="36"/>
      <c r="D247" s="204" t="s">
        <v>156</v>
      </c>
      <c r="E247" s="36"/>
      <c r="F247" s="205" t="s">
        <v>394</v>
      </c>
      <c r="G247" s="36"/>
      <c r="H247" s="36"/>
      <c r="I247" s="206"/>
      <c r="J247" s="36"/>
      <c r="K247" s="36"/>
      <c r="L247" s="39"/>
      <c r="M247" s="207"/>
      <c r="N247" s="208"/>
      <c r="O247" s="71"/>
      <c r="P247" s="71"/>
      <c r="Q247" s="71"/>
      <c r="R247" s="71"/>
      <c r="S247" s="71"/>
      <c r="T247" s="72"/>
      <c r="U247" s="34"/>
      <c r="V247" s="34"/>
      <c r="W247" s="34"/>
      <c r="X247" s="34"/>
      <c r="Y247" s="34"/>
      <c r="Z247" s="34"/>
      <c r="AA247" s="34"/>
      <c r="AB247" s="34"/>
      <c r="AC247" s="34"/>
      <c r="AD247" s="34"/>
      <c r="AE247" s="34"/>
      <c r="AT247" s="17" t="s">
        <v>156</v>
      </c>
      <c r="AU247" s="17" t="s">
        <v>87</v>
      </c>
    </row>
    <row r="248" spans="1:65" s="2" customFormat="1" ht="16.5" customHeight="1">
      <c r="A248" s="34"/>
      <c r="B248" s="35"/>
      <c r="C248" s="191" t="s">
        <v>395</v>
      </c>
      <c r="D248" s="191" t="s">
        <v>149</v>
      </c>
      <c r="E248" s="192" t="s">
        <v>396</v>
      </c>
      <c r="F248" s="193" t="s">
        <v>397</v>
      </c>
      <c r="G248" s="194" t="s">
        <v>182</v>
      </c>
      <c r="H248" s="195">
        <v>5</v>
      </c>
      <c r="I248" s="196"/>
      <c r="J248" s="197">
        <f>ROUND(I248*H248,2)</f>
        <v>0</v>
      </c>
      <c r="K248" s="193" t="s">
        <v>153</v>
      </c>
      <c r="L248" s="39"/>
      <c r="M248" s="198" t="s">
        <v>1</v>
      </c>
      <c r="N248" s="199" t="s">
        <v>42</v>
      </c>
      <c r="O248" s="71"/>
      <c r="P248" s="200">
        <f>O248*H248</f>
        <v>0</v>
      </c>
      <c r="Q248" s="200">
        <v>0</v>
      </c>
      <c r="R248" s="200">
        <f>Q248*H248</f>
        <v>0</v>
      </c>
      <c r="S248" s="200">
        <v>0</v>
      </c>
      <c r="T248" s="201">
        <f>S248*H248</f>
        <v>0</v>
      </c>
      <c r="U248" s="34"/>
      <c r="V248" s="34"/>
      <c r="W248" s="34"/>
      <c r="X248" s="34"/>
      <c r="Y248" s="34"/>
      <c r="Z248" s="34"/>
      <c r="AA248" s="34"/>
      <c r="AB248" s="34"/>
      <c r="AC248" s="34"/>
      <c r="AD248" s="34"/>
      <c r="AE248" s="34"/>
      <c r="AR248" s="202" t="s">
        <v>154</v>
      </c>
      <c r="AT248" s="202" t="s">
        <v>149</v>
      </c>
      <c r="AU248" s="202" t="s">
        <v>87</v>
      </c>
      <c r="AY248" s="17" t="s">
        <v>146</v>
      </c>
      <c r="BE248" s="203">
        <f>IF(N248="základní",J248,0)</f>
        <v>0</v>
      </c>
      <c r="BF248" s="203">
        <f>IF(N248="snížená",J248,0)</f>
        <v>0</v>
      </c>
      <c r="BG248" s="203">
        <f>IF(N248="zákl. přenesená",J248,0)</f>
        <v>0</v>
      </c>
      <c r="BH248" s="203">
        <f>IF(N248="sníž. přenesená",J248,0)</f>
        <v>0</v>
      </c>
      <c r="BI248" s="203">
        <f>IF(N248="nulová",J248,0)</f>
        <v>0</v>
      </c>
      <c r="BJ248" s="17" t="s">
        <v>85</v>
      </c>
      <c r="BK248" s="203">
        <f>ROUND(I248*H248,2)</f>
        <v>0</v>
      </c>
      <c r="BL248" s="17" t="s">
        <v>154</v>
      </c>
      <c r="BM248" s="202" t="s">
        <v>398</v>
      </c>
    </row>
    <row r="249" spans="1:65" s="2" customFormat="1" ht="28.8">
      <c r="A249" s="34"/>
      <c r="B249" s="35"/>
      <c r="C249" s="36"/>
      <c r="D249" s="204" t="s">
        <v>156</v>
      </c>
      <c r="E249" s="36"/>
      <c r="F249" s="205" t="s">
        <v>399</v>
      </c>
      <c r="G249" s="36"/>
      <c r="H249" s="36"/>
      <c r="I249" s="206"/>
      <c r="J249" s="36"/>
      <c r="K249" s="36"/>
      <c r="L249" s="39"/>
      <c r="M249" s="207"/>
      <c r="N249" s="208"/>
      <c r="O249" s="71"/>
      <c r="P249" s="71"/>
      <c r="Q249" s="71"/>
      <c r="R249" s="71"/>
      <c r="S249" s="71"/>
      <c r="T249" s="72"/>
      <c r="U249" s="34"/>
      <c r="V249" s="34"/>
      <c r="W249" s="34"/>
      <c r="X249" s="34"/>
      <c r="Y249" s="34"/>
      <c r="Z249" s="34"/>
      <c r="AA249" s="34"/>
      <c r="AB249" s="34"/>
      <c r="AC249" s="34"/>
      <c r="AD249" s="34"/>
      <c r="AE249" s="34"/>
      <c r="AT249" s="17" t="s">
        <v>156</v>
      </c>
      <c r="AU249" s="17" t="s">
        <v>87</v>
      </c>
    </row>
    <row r="250" spans="1:65" s="2" customFormat="1" ht="16.5" customHeight="1">
      <c r="A250" s="34"/>
      <c r="B250" s="35"/>
      <c r="C250" s="220" t="s">
        <v>400</v>
      </c>
      <c r="D250" s="220" t="s">
        <v>216</v>
      </c>
      <c r="E250" s="221" t="s">
        <v>401</v>
      </c>
      <c r="F250" s="222" t="s">
        <v>402</v>
      </c>
      <c r="G250" s="223" t="s">
        <v>285</v>
      </c>
      <c r="H250" s="224">
        <v>59.5</v>
      </c>
      <c r="I250" s="225"/>
      <c r="J250" s="226">
        <f>ROUND(I250*H250,2)</f>
        <v>0</v>
      </c>
      <c r="K250" s="222" t="s">
        <v>153</v>
      </c>
      <c r="L250" s="227"/>
      <c r="M250" s="228" t="s">
        <v>1</v>
      </c>
      <c r="N250" s="229" t="s">
        <v>42</v>
      </c>
      <c r="O250" s="71"/>
      <c r="P250" s="200">
        <f>O250*H250</f>
        <v>0</v>
      </c>
      <c r="Q250" s="200">
        <v>1</v>
      </c>
      <c r="R250" s="200">
        <f>Q250*H250</f>
        <v>59.5</v>
      </c>
      <c r="S250" s="200">
        <v>0</v>
      </c>
      <c r="T250" s="201">
        <f>S250*H250</f>
        <v>0</v>
      </c>
      <c r="U250" s="34"/>
      <c r="V250" s="34"/>
      <c r="W250" s="34"/>
      <c r="X250" s="34"/>
      <c r="Y250" s="34"/>
      <c r="Z250" s="34"/>
      <c r="AA250" s="34"/>
      <c r="AB250" s="34"/>
      <c r="AC250" s="34"/>
      <c r="AD250" s="34"/>
      <c r="AE250" s="34"/>
      <c r="AR250" s="202" t="s">
        <v>219</v>
      </c>
      <c r="AT250" s="202" t="s">
        <v>216</v>
      </c>
      <c r="AU250" s="202" t="s">
        <v>87</v>
      </c>
      <c r="AY250" s="17" t="s">
        <v>146</v>
      </c>
      <c r="BE250" s="203">
        <f>IF(N250="základní",J250,0)</f>
        <v>0</v>
      </c>
      <c r="BF250" s="203">
        <f>IF(N250="snížená",J250,0)</f>
        <v>0</v>
      </c>
      <c r="BG250" s="203">
        <f>IF(N250="zákl. přenesená",J250,0)</f>
        <v>0</v>
      </c>
      <c r="BH250" s="203">
        <f>IF(N250="sníž. přenesená",J250,0)</f>
        <v>0</v>
      </c>
      <c r="BI250" s="203">
        <f>IF(N250="nulová",J250,0)</f>
        <v>0</v>
      </c>
      <c r="BJ250" s="17" t="s">
        <v>85</v>
      </c>
      <c r="BK250" s="203">
        <f>ROUND(I250*H250,2)</f>
        <v>0</v>
      </c>
      <c r="BL250" s="17" t="s">
        <v>219</v>
      </c>
      <c r="BM250" s="202" t="s">
        <v>403</v>
      </c>
    </row>
    <row r="251" spans="1:65" s="2" customFormat="1" ht="10.199999999999999">
      <c r="A251" s="34"/>
      <c r="B251" s="35"/>
      <c r="C251" s="36"/>
      <c r="D251" s="204" t="s">
        <v>156</v>
      </c>
      <c r="E251" s="36"/>
      <c r="F251" s="205" t="s">
        <v>402</v>
      </c>
      <c r="G251" s="36"/>
      <c r="H251" s="36"/>
      <c r="I251" s="206"/>
      <c r="J251" s="36"/>
      <c r="K251" s="36"/>
      <c r="L251" s="39"/>
      <c r="M251" s="207"/>
      <c r="N251" s="208"/>
      <c r="O251" s="71"/>
      <c r="P251" s="71"/>
      <c r="Q251" s="71"/>
      <c r="R251" s="71"/>
      <c r="S251" s="71"/>
      <c r="T251" s="72"/>
      <c r="U251" s="34"/>
      <c r="V251" s="34"/>
      <c r="W251" s="34"/>
      <c r="X251" s="34"/>
      <c r="Y251" s="34"/>
      <c r="Z251" s="34"/>
      <c r="AA251" s="34"/>
      <c r="AB251" s="34"/>
      <c r="AC251" s="34"/>
      <c r="AD251" s="34"/>
      <c r="AE251" s="34"/>
      <c r="AT251" s="17" t="s">
        <v>156</v>
      </c>
      <c r="AU251" s="17" t="s">
        <v>87</v>
      </c>
    </row>
    <row r="252" spans="1:65" s="13" customFormat="1" ht="10.199999999999999">
      <c r="B252" s="209"/>
      <c r="C252" s="210"/>
      <c r="D252" s="204" t="s">
        <v>158</v>
      </c>
      <c r="E252" s="211" t="s">
        <v>1</v>
      </c>
      <c r="F252" s="212" t="s">
        <v>404</v>
      </c>
      <c r="G252" s="210"/>
      <c r="H252" s="213">
        <v>59.5</v>
      </c>
      <c r="I252" s="214"/>
      <c r="J252" s="210"/>
      <c r="K252" s="210"/>
      <c r="L252" s="215"/>
      <c r="M252" s="216"/>
      <c r="N252" s="217"/>
      <c r="O252" s="217"/>
      <c r="P252" s="217"/>
      <c r="Q252" s="217"/>
      <c r="R252" s="217"/>
      <c r="S252" s="217"/>
      <c r="T252" s="218"/>
      <c r="AT252" s="219" t="s">
        <v>158</v>
      </c>
      <c r="AU252" s="219" t="s">
        <v>87</v>
      </c>
      <c r="AV252" s="13" t="s">
        <v>87</v>
      </c>
      <c r="AW252" s="13" t="s">
        <v>34</v>
      </c>
      <c r="AX252" s="13" t="s">
        <v>85</v>
      </c>
      <c r="AY252" s="219" t="s">
        <v>146</v>
      </c>
    </row>
    <row r="253" spans="1:65" s="2" customFormat="1" ht="16.5" customHeight="1">
      <c r="A253" s="34"/>
      <c r="B253" s="35"/>
      <c r="C253" s="191" t="s">
        <v>405</v>
      </c>
      <c r="D253" s="191" t="s">
        <v>149</v>
      </c>
      <c r="E253" s="192" t="s">
        <v>406</v>
      </c>
      <c r="F253" s="193" t="s">
        <v>407</v>
      </c>
      <c r="G253" s="194" t="s">
        <v>375</v>
      </c>
      <c r="H253" s="195">
        <v>1.077</v>
      </c>
      <c r="I253" s="196"/>
      <c r="J253" s="197">
        <f>ROUND(I253*H253,2)</f>
        <v>0</v>
      </c>
      <c r="K253" s="193" t="s">
        <v>153</v>
      </c>
      <c r="L253" s="39"/>
      <c r="M253" s="198" t="s">
        <v>1</v>
      </c>
      <c r="N253" s="199" t="s">
        <v>42</v>
      </c>
      <c r="O253" s="71"/>
      <c r="P253" s="200">
        <f>O253*H253</f>
        <v>0</v>
      </c>
      <c r="Q253" s="200">
        <v>0</v>
      </c>
      <c r="R253" s="200">
        <f>Q253*H253</f>
        <v>0</v>
      </c>
      <c r="S253" s="200">
        <v>0</v>
      </c>
      <c r="T253" s="201">
        <f>S253*H253</f>
        <v>0</v>
      </c>
      <c r="U253" s="34"/>
      <c r="V253" s="34"/>
      <c r="W253" s="34"/>
      <c r="X253" s="34"/>
      <c r="Y253" s="34"/>
      <c r="Z253" s="34"/>
      <c r="AA253" s="34"/>
      <c r="AB253" s="34"/>
      <c r="AC253" s="34"/>
      <c r="AD253" s="34"/>
      <c r="AE253" s="34"/>
      <c r="AR253" s="202" t="s">
        <v>154</v>
      </c>
      <c r="AT253" s="202" t="s">
        <v>149</v>
      </c>
      <c r="AU253" s="202" t="s">
        <v>87</v>
      </c>
      <c r="AY253" s="17" t="s">
        <v>146</v>
      </c>
      <c r="BE253" s="203">
        <f>IF(N253="základní",J253,0)</f>
        <v>0</v>
      </c>
      <c r="BF253" s="203">
        <f>IF(N253="snížená",J253,0)</f>
        <v>0</v>
      </c>
      <c r="BG253" s="203">
        <f>IF(N253="zákl. přenesená",J253,0)</f>
        <v>0</v>
      </c>
      <c r="BH253" s="203">
        <f>IF(N253="sníž. přenesená",J253,0)</f>
        <v>0</v>
      </c>
      <c r="BI253" s="203">
        <f>IF(N253="nulová",J253,0)</f>
        <v>0</v>
      </c>
      <c r="BJ253" s="17" t="s">
        <v>85</v>
      </c>
      <c r="BK253" s="203">
        <f>ROUND(I253*H253,2)</f>
        <v>0</v>
      </c>
      <c r="BL253" s="17" t="s">
        <v>154</v>
      </c>
      <c r="BM253" s="202" t="s">
        <v>408</v>
      </c>
    </row>
    <row r="254" spans="1:65" s="2" customFormat="1" ht="19.2">
      <c r="A254" s="34"/>
      <c r="B254" s="35"/>
      <c r="C254" s="36"/>
      <c r="D254" s="204" t="s">
        <v>156</v>
      </c>
      <c r="E254" s="36"/>
      <c r="F254" s="205" t="s">
        <v>409</v>
      </c>
      <c r="G254" s="36"/>
      <c r="H254" s="36"/>
      <c r="I254" s="206"/>
      <c r="J254" s="36"/>
      <c r="K254" s="36"/>
      <c r="L254" s="39"/>
      <c r="M254" s="207"/>
      <c r="N254" s="208"/>
      <c r="O254" s="71"/>
      <c r="P254" s="71"/>
      <c r="Q254" s="71"/>
      <c r="R254" s="71"/>
      <c r="S254" s="71"/>
      <c r="T254" s="72"/>
      <c r="U254" s="34"/>
      <c r="V254" s="34"/>
      <c r="W254" s="34"/>
      <c r="X254" s="34"/>
      <c r="Y254" s="34"/>
      <c r="Z254" s="34"/>
      <c r="AA254" s="34"/>
      <c r="AB254" s="34"/>
      <c r="AC254" s="34"/>
      <c r="AD254" s="34"/>
      <c r="AE254" s="34"/>
      <c r="AT254" s="17" t="s">
        <v>156</v>
      </c>
      <c r="AU254" s="17" t="s">
        <v>87</v>
      </c>
    </row>
    <row r="255" spans="1:65" s="2" customFormat="1" ht="16.5" customHeight="1">
      <c r="A255" s="34"/>
      <c r="B255" s="35"/>
      <c r="C255" s="191" t="s">
        <v>410</v>
      </c>
      <c r="D255" s="191" t="s">
        <v>149</v>
      </c>
      <c r="E255" s="192" t="s">
        <v>411</v>
      </c>
      <c r="F255" s="193" t="s">
        <v>412</v>
      </c>
      <c r="G255" s="194" t="s">
        <v>152</v>
      </c>
      <c r="H255" s="195">
        <v>87.68</v>
      </c>
      <c r="I255" s="196"/>
      <c r="J255" s="197">
        <f>ROUND(I255*H255,2)</f>
        <v>0</v>
      </c>
      <c r="K255" s="193" t="s">
        <v>153</v>
      </c>
      <c r="L255" s="39"/>
      <c r="M255" s="198" t="s">
        <v>1</v>
      </c>
      <c r="N255" s="199" t="s">
        <v>42</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154</v>
      </c>
      <c r="AT255" s="202" t="s">
        <v>149</v>
      </c>
      <c r="AU255" s="202" t="s">
        <v>87</v>
      </c>
      <c r="AY255" s="17" t="s">
        <v>146</v>
      </c>
      <c r="BE255" s="203">
        <f>IF(N255="základní",J255,0)</f>
        <v>0</v>
      </c>
      <c r="BF255" s="203">
        <f>IF(N255="snížená",J255,0)</f>
        <v>0</v>
      </c>
      <c r="BG255" s="203">
        <f>IF(N255="zákl. přenesená",J255,0)</f>
        <v>0</v>
      </c>
      <c r="BH255" s="203">
        <f>IF(N255="sníž. přenesená",J255,0)</f>
        <v>0</v>
      </c>
      <c r="BI255" s="203">
        <f>IF(N255="nulová",J255,0)</f>
        <v>0</v>
      </c>
      <c r="BJ255" s="17" t="s">
        <v>85</v>
      </c>
      <c r="BK255" s="203">
        <f>ROUND(I255*H255,2)</f>
        <v>0</v>
      </c>
      <c r="BL255" s="17" t="s">
        <v>154</v>
      </c>
      <c r="BM255" s="202" t="s">
        <v>413</v>
      </c>
    </row>
    <row r="256" spans="1:65" s="2" customFormat="1" ht="19.2">
      <c r="A256" s="34"/>
      <c r="B256" s="35"/>
      <c r="C256" s="36"/>
      <c r="D256" s="204" t="s">
        <v>156</v>
      </c>
      <c r="E256" s="36"/>
      <c r="F256" s="205" t="s">
        <v>414</v>
      </c>
      <c r="G256" s="36"/>
      <c r="H256" s="36"/>
      <c r="I256" s="206"/>
      <c r="J256" s="36"/>
      <c r="K256" s="36"/>
      <c r="L256" s="39"/>
      <c r="M256" s="207"/>
      <c r="N256" s="208"/>
      <c r="O256" s="71"/>
      <c r="P256" s="71"/>
      <c r="Q256" s="71"/>
      <c r="R256" s="71"/>
      <c r="S256" s="71"/>
      <c r="T256" s="72"/>
      <c r="U256" s="34"/>
      <c r="V256" s="34"/>
      <c r="W256" s="34"/>
      <c r="X256" s="34"/>
      <c r="Y256" s="34"/>
      <c r="Z256" s="34"/>
      <c r="AA256" s="34"/>
      <c r="AB256" s="34"/>
      <c r="AC256" s="34"/>
      <c r="AD256" s="34"/>
      <c r="AE256" s="34"/>
      <c r="AT256" s="17" t="s">
        <v>156</v>
      </c>
      <c r="AU256" s="17" t="s">
        <v>87</v>
      </c>
    </row>
    <row r="257" spans="1:65" s="2" customFormat="1" ht="21.75" customHeight="1">
      <c r="A257" s="34"/>
      <c r="B257" s="35"/>
      <c r="C257" s="191" t="s">
        <v>415</v>
      </c>
      <c r="D257" s="191" t="s">
        <v>149</v>
      </c>
      <c r="E257" s="192" t="s">
        <v>416</v>
      </c>
      <c r="F257" s="193" t="s">
        <v>417</v>
      </c>
      <c r="G257" s="194" t="s">
        <v>152</v>
      </c>
      <c r="H257" s="195">
        <v>5.4</v>
      </c>
      <c r="I257" s="196"/>
      <c r="J257" s="197">
        <f>ROUND(I257*H257,2)</f>
        <v>0</v>
      </c>
      <c r="K257" s="193" t="s">
        <v>153</v>
      </c>
      <c r="L257" s="39"/>
      <c r="M257" s="198" t="s">
        <v>1</v>
      </c>
      <c r="N257" s="199" t="s">
        <v>42</v>
      </c>
      <c r="O257" s="71"/>
      <c r="P257" s="200">
        <f>O257*H257</f>
        <v>0</v>
      </c>
      <c r="Q257" s="200">
        <v>0</v>
      </c>
      <c r="R257" s="200">
        <f>Q257*H257</f>
        <v>0</v>
      </c>
      <c r="S257" s="200">
        <v>0</v>
      </c>
      <c r="T257" s="201">
        <f>S257*H257</f>
        <v>0</v>
      </c>
      <c r="U257" s="34"/>
      <c r="V257" s="34"/>
      <c r="W257" s="34"/>
      <c r="X257" s="34"/>
      <c r="Y257" s="34"/>
      <c r="Z257" s="34"/>
      <c r="AA257" s="34"/>
      <c r="AB257" s="34"/>
      <c r="AC257" s="34"/>
      <c r="AD257" s="34"/>
      <c r="AE257" s="34"/>
      <c r="AR257" s="202" t="s">
        <v>154</v>
      </c>
      <c r="AT257" s="202" t="s">
        <v>149</v>
      </c>
      <c r="AU257" s="202" t="s">
        <v>87</v>
      </c>
      <c r="AY257" s="17" t="s">
        <v>146</v>
      </c>
      <c r="BE257" s="203">
        <f>IF(N257="základní",J257,0)</f>
        <v>0</v>
      </c>
      <c r="BF257" s="203">
        <f>IF(N257="snížená",J257,0)</f>
        <v>0</v>
      </c>
      <c r="BG257" s="203">
        <f>IF(N257="zákl. přenesená",J257,0)</f>
        <v>0</v>
      </c>
      <c r="BH257" s="203">
        <f>IF(N257="sníž. přenesená",J257,0)</f>
        <v>0</v>
      </c>
      <c r="BI257" s="203">
        <f>IF(N257="nulová",J257,0)</f>
        <v>0</v>
      </c>
      <c r="BJ257" s="17" t="s">
        <v>85</v>
      </c>
      <c r="BK257" s="203">
        <f>ROUND(I257*H257,2)</f>
        <v>0</v>
      </c>
      <c r="BL257" s="17" t="s">
        <v>154</v>
      </c>
      <c r="BM257" s="202" t="s">
        <v>418</v>
      </c>
    </row>
    <row r="258" spans="1:65" s="2" customFormat="1" ht="19.2">
      <c r="A258" s="34"/>
      <c r="B258" s="35"/>
      <c r="C258" s="36"/>
      <c r="D258" s="204" t="s">
        <v>156</v>
      </c>
      <c r="E258" s="36"/>
      <c r="F258" s="205" t="s">
        <v>419</v>
      </c>
      <c r="G258" s="36"/>
      <c r="H258" s="36"/>
      <c r="I258" s="206"/>
      <c r="J258" s="36"/>
      <c r="K258" s="36"/>
      <c r="L258" s="39"/>
      <c r="M258" s="207"/>
      <c r="N258" s="208"/>
      <c r="O258" s="71"/>
      <c r="P258" s="71"/>
      <c r="Q258" s="71"/>
      <c r="R258" s="71"/>
      <c r="S258" s="71"/>
      <c r="T258" s="72"/>
      <c r="U258" s="34"/>
      <c r="V258" s="34"/>
      <c r="W258" s="34"/>
      <c r="X258" s="34"/>
      <c r="Y258" s="34"/>
      <c r="Z258" s="34"/>
      <c r="AA258" s="34"/>
      <c r="AB258" s="34"/>
      <c r="AC258" s="34"/>
      <c r="AD258" s="34"/>
      <c r="AE258" s="34"/>
      <c r="AT258" s="17" t="s">
        <v>156</v>
      </c>
      <c r="AU258" s="17" t="s">
        <v>87</v>
      </c>
    </row>
    <row r="259" spans="1:65" s="13" customFormat="1" ht="10.199999999999999">
      <c r="B259" s="209"/>
      <c r="C259" s="210"/>
      <c r="D259" s="204" t="s">
        <v>158</v>
      </c>
      <c r="E259" s="211" t="s">
        <v>1</v>
      </c>
      <c r="F259" s="212" t="s">
        <v>420</v>
      </c>
      <c r="G259" s="210"/>
      <c r="H259" s="213">
        <v>5.4</v>
      </c>
      <c r="I259" s="214"/>
      <c r="J259" s="210"/>
      <c r="K259" s="210"/>
      <c r="L259" s="215"/>
      <c r="M259" s="216"/>
      <c r="N259" s="217"/>
      <c r="O259" s="217"/>
      <c r="P259" s="217"/>
      <c r="Q259" s="217"/>
      <c r="R259" s="217"/>
      <c r="S259" s="217"/>
      <c r="T259" s="218"/>
      <c r="AT259" s="219" t="s">
        <v>158</v>
      </c>
      <c r="AU259" s="219" t="s">
        <v>87</v>
      </c>
      <c r="AV259" s="13" t="s">
        <v>87</v>
      </c>
      <c r="AW259" s="13" t="s">
        <v>34</v>
      </c>
      <c r="AX259" s="13" t="s">
        <v>85</v>
      </c>
      <c r="AY259" s="219" t="s">
        <v>146</v>
      </c>
    </row>
    <row r="260" spans="1:65" s="2" customFormat="1" ht="21.75" customHeight="1">
      <c r="A260" s="34"/>
      <c r="B260" s="35"/>
      <c r="C260" s="191" t="s">
        <v>421</v>
      </c>
      <c r="D260" s="191" t="s">
        <v>149</v>
      </c>
      <c r="E260" s="192" t="s">
        <v>422</v>
      </c>
      <c r="F260" s="193" t="s">
        <v>423</v>
      </c>
      <c r="G260" s="194" t="s">
        <v>152</v>
      </c>
      <c r="H260" s="195">
        <v>5.4</v>
      </c>
      <c r="I260" s="196"/>
      <c r="J260" s="197">
        <f>ROUND(I260*H260,2)</f>
        <v>0</v>
      </c>
      <c r="K260" s="193" t="s">
        <v>153</v>
      </c>
      <c r="L260" s="39"/>
      <c r="M260" s="198" t="s">
        <v>1</v>
      </c>
      <c r="N260" s="199" t="s">
        <v>42</v>
      </c>
      <c r="O260" s="71"/>
      <c r="P260" s="200">
        <f>O260*H260</f>
        <v>0</v>
      </c>
      <c r="Q260" s="200">
        <v>0</v>
      </c>
      <c r="R260" s="200">
        <f>Q260*H260</f>
        <v>0</v>
      </c>
      <c r="S260" s="200">
        <v>0</v>
      </c>
      <c r="T260" s="201">
        <f>S260*H260</f>
        <v>0</v>
      </c>
      <c r="U260" s="34"/>
      <c r="V260" s="34"/>
      <c r="W260" s="34"/>
      <c r="X260" s="34"/>
      <c r="Y260" s="34"/>
      <c r="Z260" s="34"/>
      <c r="AA260" s="34"/>
      <c r="AB260" s="34"/>
      <c r="AC260" s="34"/>
      <c r="AD260" s="34"/>
      <c r="AE260" s="34"/>
      <c r="AR260" s="202" t="s">
        <v>154</v>
      </c>
      <c r="AT260" s="202" t="s">
        <v>149</v>
      </c>
      <c r="AU260" s="202" t="s">
        <v>87</v>
      </c>
      <c r="AY260" s="17" t="s">
        <v>146</v>
      </c>
      <c r="BE260" s="203">
        <f>IF(N260="základní",J260,0)</f>
        <v>0</v>
      </c>
      <c r="BF260" s="203">
        <f>IF(N260="snížená",J260,0)</f>
        <v>0</v>
      </c>
      <c r="BG260" s="203">
        <f>IF(N260="zákl. přenesená",J260,0)</f>
        <v>0</v>
      </c>
      <c r="BH260" s="203">
        <f>IF(N260="sníž. přenesená",J260,0)</f>
        <v>0</v>
      </c>
      <c r="BI260" s="203">
        <f>IF(N260="nulová",J260,0)</f>
        <v>0</v>
      </c>
      <c r="BJ260" s="17" t="s">
        <v>85</v>
      </c>
      <c r="BK260" s="203">
        <f>ROUND(I260*H260,2)</f>
        <v>0</v>
      </c>
      <c r="BL260" s="17" t="s">
        <v>154</v>
      </c>
      <c r="BM260" s="202" t="s">
        <v>424</v>
      </c>
    </row>
    <row r="261" spans="1:65" s="2" customFormat="1" ht="19.2">
      <c r="A261" s="34"/>
      <c r="B261" s="35"/>
      <c r="C261" s="36"/>
      <c r="D261" s="204" t="s">
        <v>156</v>
      </c>
      <c r="E261" s="36"/>
      <c r="F261" s="205" t="s">
        <v>425</v>
      </c>
      <c r="G261" s="36"/>
      <c r="H261" s="36"/>
      <c r="I261" s="206"/>
      <c r="J261" s="36"/>
      <c r="K261" s="36"/>
      <c r="L261" s="39"/>
      <c r="M261" s="207"/>
      <c r="N261" s="208"/>
      <c r="O261" s="71"/>
      <c r="P261" s="71"/>
      <c r="Q261" s="71"/>
      <c r="R261" s="71"/>
      <c r="S261" s="71"/>
      <c r="T261" s="72"/>
      <c r="U261" s="34"/>
      <c r="V261" s="34"/>
      <c r="W261" s="34"/>
      <c r="X261" s="34"/>
      <c r="Y261" s="34"/>
      <c r="Z261" s="34"/>
      <c r="AA261" s="34"/>
      <c r="AB261" s="34"/>
      <c r="AC261" s="34"/>
      <c r="AD261" s="34"/>
      <c r="AE261" s="34"/>
      <c r="AT261" s="17" t="s">
        <v>156</v>
      </c>
      <c r="AU261" s="17" t="s">
        <v>87</v>
      </c>
    </row>
    <row r="262" spans="1:65" s="13" customFormat="1" ht="10.199999999999999">
      <c r="B262" s="209"/>
      <c r="C262" s="210"/>
      <c r="D262" s="204" t="s">
        <v>158</v>
      </c>
      <c r="E262" s="211" t="s">
        <v>1</v>
      </c>
      <c r="F262" s="212" t="s">
        <v>420</v>
      </c>
      <c r="G262" s="210"/>
      <c r="H262" s="213">
        <v>5.4</v>
      </c>
      <c r="I262" s="214"/>
      <c r="J262" s="210"/>
      <c r="K262" s="210"/>
      <c r="L262" s="215"/>
      <c r="M262" s="216"/>
      <c r="N262" s="217"/>
      <c r="O262" s="217"/>
      <c r="P262" s="217"/>
      <c r="Q262" s="217"/>
      <c r="R262" s="217"/>
      <c r="S262" s="217"/>
      <c r="T262" s="218"/>
      <c r="AT262" s="219" t="s">
        <v>158</v>
      </c>
      <c r="AU262" s="219" t="s">
        <v>87</v>
      </c>
      <c r="AV262" s="13" t="s">
        <v>87</v>
      </c>
      <c r="AW262" s="13" t="s">
        <v>34</v>
      </c>
      <c r="AX262" s="13" t="s">
        <v>85</v>
      </c>
      <c r="AY262" s="219" t="s">
        <v>146</v>
      </c>
    </row>
    <row r="263" spans="1:65" s="2" customFormat="1" ht="24.15" customHeight="1">
      <c r="A263" s="34"/>
      <c r="B263" s="35"/>
      <c r="C263" s="191" t="s">
        <v>426</v>
      </c>
      <c r="D263" s="191" t="s">
        <v>149</v>
      </c>
      <c r="E263" s="192" t="s">
        <v>427</v>
      </c>
      <c r="F263" s="193" t="s">
        <v>428</v>
      </c>
      <c r="G263" s="194" t="s">
        <v>300</v>
      </c>
      <c r="H263" s="195">
        <v>44</v>
      </c>
      <c r="I263" s="196"/>
      <c r="J263" s="197">
        <f>ROUND(I263*H263,2)</f>
        <v>0</v>
      </c>
      <c r="K263" s="193" t="s">
        <v>153</v>
      </c>
      <c r="L263" s="39"/>
      <c r="M263" s="198" t="s">
        <v>1</v>
      </c>
      <c r="N263" s="199" t="s">
        <v>42</v>
      </c>
      <c r="O263" s="71"/>
      <c r="P263" s="200">
        <f>O263*H263</f>
        <v>0</v>
      </c>
      <c r="Q263" s="200">
        <v>0</v>
      </c>
      <c r="R263" s="200">
        <f>Q263*H263</f>
        <v>0</v>
      </c>
      <c r="S263" s="200">
        <v>0</v>
      </c>
      <c r="T263" s="201">
        <f>S263*H263</f>
        <v>0</v>
      </c>
      <c r="U263" s="34"/>
      <c r="V263" s="34"/>
      <c r="W263" s="34"/>
      <c r="X263" s="34"/>
      <c r="Y263" s="34"/>
      <c r="Z263" s="34"/>
      <c r="AA263" s="34"/>
      <c r="AB263" s="34"/>
      <c r="AC263" s="34"/>
      <c r="AD263" s="34"/>
      <c r="AE263" s="34"/>
      <c r="AR263" s="202" t="s">
        <v>154</v>
      </c>
      <c r="AT263" s="202" t="s">
        <v>149</v>
      </c>
      <c r="AU263" s="202" t="s">
        <v>87</v>
      </c>
      <c r="AY263" s="17" t="s">
        <v>146</v>
      </c>
      <c r="BE263" s="203">
        <f>IF(N263="základní",J263,0)</f>
        <v>0</v>
      </c>
      <c r="BF263" s="203">
        <f>IF(N263="snížená",J263,0)</f>
        <v>0</v>
      </c>
      <c r="BG263" s="203">
        <f>IF(N263="zákl. přenesená",J263,0)</f>
        <v>0</v>
      </c>
      <c r="BH263" s="203">
        <f>IF(N263="sníž. přenesená",J263,0)</f>
        <v>0</v>
      </c>
      <c r="BI263" s="203">
        <f>IF(N263="nulová",J263,0)</f>
        <v>0</v>
      </c>
      <c r="BJ263" s="17" t="s">
        <v>85</v>
      </c>
      <c r="BK263" s="203">
        <f>ROUND(I263*H263,2)</f>
        <v>0</v>
      </c>
      <c r="BL263" s="17" t="s">
        <v>154</v>
      </c>
      <c r="BM263" s="202" t="s">
        <v>429</v>
      </c>
    </row>
    <row r="264" spans="1:65" s="2" customFormat="1" ht="19.2">
      <c r="A264" s="34"/>
      <c r="B264" s="35"/>
      <c r="C264" s="36"/>
      <c r="D264" s="204" t="s">
        <v>156</v>
      </c>
      <c r="E264" s="36"/>
      <c r="F264" s="205" t="s">
        <v>430</v>
      </c>
      <c r="G264" s="36"/>
      <c r="H264" s="36"/>
      <c r="I264" s="206"/>
      <c r="J264" s="36"/>
      <c r="K264" s="36"/>
      <c r="L264" s="39"/>
      <c r="M264" s="207"/>
      <c r="N264" s="208"/>
      <c r="O264" s="71"/>
      <c r="P264" s="71"/>
      <c r="Q264" s="71"/>
      <c r="R264" s="71"/>
      <c r="S264" s="71"/>
      <c r="T264" s="72"/>
      <c r="U264" s="34"/>
      <c r="V264" s="34"/>
      <c r="W264" s="34"/>
      <c r="X264" s="34"/>
      <c r="Y264" s="34"/>
      <c r="Z264" s="34"/>
      <c r="AA264" s="34"/>
      <c r="AB264" s="34"/>
      <c r="AC264" s="34"/>
      <c r="AD264" s="34"/>
      <c r="AE264" s="34"/>
      <c r="AT264" s="17" t="s">
        <v>156</v>
      </c>
      <c r="AU264" s="17" t="s">
        <v>87</v>
      </c>
    </row>
    <row r="265" spans="1:65" s="2" customFormat="1" ht="16.5" customHeight="1">
      <c r="A265" s="34"/>
      <c r="B265" s="35"/>
      <c r="C265" s="191" t="s">
        <v>431</v>
      </c>
      <c r="D265" s="191" t="s">
        <v>149</v>
      </c>
      <c r="E265" s="192" t="s">
        <v>432</v>
      </c>
      <c r="F265" s="193" t="s">
        <v>433</v>
      </c>
      <c r="G265" s="194" t="s">
        <v>300</v>
      </c>
      <c r="H265" s="195">
        <v>44</v>
      </c>
      <c r="I265" s="196"/>
      <c r="J265" s="197">
        <f>ROUND(I265*H265,2)</f>
        <v>0</v>
      </c>
      <c r="K265" s="193" t="s">
        <v>153</v>
      </c>
      <c r="L265" s="39"/>
      <c r="M265" s="198" t="s">
        <v>1</v>
      </c>
      <c r="N265" s="199" t="s">
        <v>42</v>
      </c>
      <c r="O265" s="71"/>
      <c r="P265" s="200">
        <f>O265*H265</f>
        <v>0</v>
      </c>
      <c r="Q265" s="200">
        <v>0</v>
      </c>
      <c r="R265" s="200">
        <f>Q265*H265</f>
        <v>0</v>
      </c>
      <c r="S265" s="200">
        <v>0</v>
      </c>
      <c r="T265" s="201">
        <f>S265*H265</f>
        <v>0</v>
      </c>
      <c r="U265" s="34"/>
      <c r="V265" s="34"/>
      <c r="W265" s="34"/>
      <c r="X265" s="34"/>
      <c r="Y265" s="34"/>
      <c r="Z265" s="34"/>
      <c r="AA265" s="34"/>
      <c r="AB265" s="34"/>
      <c r="AC265" s="34"/>
      <c r="AD265" s="34"/>
      <c r="AE265" s="34"/>
      <c r="AR265" s="202" t="s">
        <v>154</v>
      </c>
      <c r="AT265" s="202" t="s">
        <v>149</v>
      </c>
      <c r="AU265" s="202" t="s">
        <v>87</v>
      </c>
      <c r="AY265" s="17" t="s">
        <v>146</v>
      </c>
      <c r="BE265" s="203">
        <f>IF(N265="základní",J265,0)</f>
        <v>0</v>
      </c>
      <c r="BF265" s="203">
        <f>IF(N265="snížená",J265,0)</f>
        <v>0</v>
      </c>
      <c r="BG265" s="203">
        <f>IF(N265="zákl. přenesená",J265,0)</f>
        <v>0</v>
      </c>
      <c r="BH265" s="203">
        <f>IF(N265="sníž. přenesená",J265,0)</f>
        <v>0</v>
      </c>
      <c r="BI265" s="203">
        <f>IF(N265="nulová",J265,0)</f>
        <v>0</v>
      </c>
      <c r="BJ265" s="17" t="s">
        <v>85</v>
      </c>
      <c r="BK265" s="203">
        <f>ROUND(I265*H265,2)</f>
        <v>0</v>
      </c>
      <c r="BL265" s="17" t="s">
        <v>154</v>
      </c>
      <c r="BM265" s="202" t="s">
        <v>434</v>
      </c>
    </row>
    <row r="266" spans="1:65" s="2" customFormat="1" ht="10.199999999999999">
      <c r="A266" s="34"/>
      <c r="B266" s="35"/>
      <c r="C266" s="36"/>
      <c r="D266" s="204" t="s">
        <v>156</v>
      </c>
      <c r="E266" s="36"/>
      <c r="F266" s="205" t="s">
        <v>433</v>
      </c>
      <c r="G266" s="36"/>
      <c r="H266" s="36"/>
      <c r="I266" s="206"/>
      <c r="J266" s="36"/>
      <c r="K266" s="36"/>
      <c r="L266" s="39"/>
      <c r="M266" s="207"/>
      <c r="N266" s="208"/>
      <c r="O266" s="71"/>
      <c r="P266" s="71"/>
      <c r="Q266" s="71"/>
      <c r="R266" s="71"/>
      <c r="S266" s="71"/>
      <c r="T266" s="72"/>
      <c r="U266" s="34"/>
      <c r="V266" s="34"/>
      <c r="W266" s="34"/>
      <c r="X266" s="34"/>
      <c r="Y266" s="34"/>
      <c r="Z266" s="34"/>
      <c r="AA266" s="34"/>
      <c r="AB266" s="34"/>
      <c r="AC266" s="34"/>
      <c r="AD266" s="34"/>
      <c r="AE266" s="34"/>
      <c r="AT266" s="17" t="s">
        <v>156</v>
      </c>
      <c r="AU266" s="17" t="s">
        <v>87</v>
      </c>
    </row>
    <row r="267" spans="1:65" s="2" customFormat="1" ht="16.5" customHeight="1">
      <c r="A267" s="34"/>
      <c r="B267" s="35"/>
      <c r="C267" s="191" t="s">
        <v>435</v>
      </c>
      <c r="D267" s="191" t="s">
        <v>149</v>
      </c>
      <c r="E267" s="192" t="s">
        <v>436</v>
      </c>
      <c r="F267" s="193" t="s">
        <v>437</v>
      </c>
      <c r="G267" s="194" t="s">
        <v>300</v>
      </c>
      <c r="H267" s="195">
        <v>3</v>
      </c>
      <c r="I267" s="196"/>
      <c r="J267" s="197">
        <f>ROUND(I267*H267,2)</f>
        <v>0</v>
      </c>
      <c r="K267" s="193" t="s">
        <v>153</v>
      </c>
      <c r="L267" s="39"/>
      <c r="M267" s="198" t="s">
        <v>1</v>
      </c>
      <c r="N267" s="199" t="s">
        <v>42</v>
      </c>
      <c r="O267" s="71"/>
      <c r="P267" s="200">
        <f>O267*H267</f>
        <v>0</v>
      </c>
      <c r="Q267" s="200">
        <v>0</v>
      </c>
      <c r="R267" s="200">
        <f>Q267*H267</f>
        <v>0</v>
      </c>
      <c r="S267" s="200">
        <v>0</v>
      </c>
      <c r="T267" s="201">
        <f>S267*H267</f>
        <v>0</v>
      </c>
      <c r="U267" s="34"/>
      <c r="V267" s="34"/>
      <c r="W267" s="34"/>
      <c r="X267" s="34"/>
      <c r="Y267" s="34"/>
      <c r="Z267" s="34"/>
      <c r="AA267" s="34"/>
      <c r="AB267" s="34"/>
      <c r="AC267" s="34"/>
      <c r="AD267" s="34"/>
      <c r="AE267" s="34"/>
      <c r="AR267" s="202" t="s">
        <v>154</v>
      </c>
      <c r="AT267" s="202" t="s">
        <v>149</v>
      </c>
      <c r="AU267" s="202" t="s">
        <v>87</v>
      </c>
      <c r="AY267" s="17" t="s">
        <v>146</v>
      </c>
      <c r="BE267" s="203">
        <f>IF(N267="základní",J267,0)</f>
        <v>0</v>
      </c>
      <c r="BF267" s="203">
        <f>IF(N267="snížená",J267,0)</f>
        <v>0</v>
      </c>
      <c r="BG267" s="203">
        <f>IF(N267="zákl. přenesená",J267,0)</f>
        <v>0</v>
      </c>
      <c r="BH267" s="203">
        <f>IF(N267="sníž. přenesená",J267,0)</f>
        <v>0</v>
      </c>
      <c r="BI267" s="203">
        <f>IF(N267="nulová",J267,0)</f>
        <v>0</v>
      </c>
      <c r="BJ267" s="17" t="s">
        <v>85</v>
      </c>
      <c r="BK267" s="203">
        <f>ROUND(I267*H267,2)</f>
        <v>0</v>
      </c>
      <c r="BL267" s="17" t="s">
        <v>154</v>
      </c>
      <c r="BM267" s="202" t="s">
        <v>438</v>
      </c>
    </row>
    <row r="268" spans="1:65" s="2" customFormat="1" ht="10.199999999999999">
      <c r="A268" s="34"/>
      <c r="B268" s="35"/>
      <c r="C268" s="36"/>
      <c r="D268" s="204" t="s">
        <v>156</v>
      </c>
      <c r="E268" s="36"/>
      <c r="F268" s="205" t="s">
        <v>437</v>
      </c>
      <c r="G268" s="36"/>
      <c r="H268" s="36"/>
      <c r="I268" s="206"/>
      <c r="J268" s="36"/>
      <c r="K268" s="36"/>
      <c r="L268" s="39"/>
      <c r="M268" s="207"/>
      <c r="N268" s="208"/>
      <c r="O268" s="71"/>
      <c r="P268" s="71"/>
      <c r="Q268" s="71"/>
      <c r="R268" s="71"/>
      <c r="S268" s="71"/>
      <c r="T268" s="72"/>
      <c r="U268" s="34"/>
      <c r="V268" s="34"/>
      <c r="W268" s="34"/>
      <c r="X268" s="34"/>
      <c r="Y268" s="34"/>
      <c r="Z268" s="34"/>
      <c r="AA268" s="34"/>
      <c r="AB268" s="34"/>
      <c r="AC268" s="34"/>
      <c r="AD268" s="34"/>
      <c r="AE268" s="34"/>
      <c r="AT268" s="17" t="s">
        <v>156</v>
      </c>
      <c r="AU268" s="17" t="s">
        <v>87</v>
      </c>
    </row>
    <row r="269" spans="1:65" s="2" customFormat="1" ht="16.5" customHeight="1">
      <c r="A269" s="34"/>
      <c r="B269" s="35"/>
      <c r="C269" s="191" t="s">
        <v>439</v>
      </c>
      <c r="D269" s="191" t="s">
        <v>149</v>
      </c>
      <c r="E269" s="192" t="s">
        <v>440</v>
      </c>
      <c r="F269" s="193" t="s">
        <v>441</v>
      </c>
      <c r="G269" s="194" t="s">
        <v>300</v>
      </c>
      <c r="H269" s="195">
        <v>3</v>
      </c>
      <c r="I269" s="196"/>
      <c r="J269" s="197">
        <f>ROUND(I269*H269,2)</f>
        <v>0</v>
      </c>
      <c r="K269" s="193" t="s">
        <v>153</v>
      </c>
      <c r="L269" s="39"/>
      <c r="M269" s="198" t="s">
        <v>1</v>
      </c>
      <c r="N269" s="199" t="s">
        <v>42</v>
      </c>
      <c r="O269" s="71"/>
      <c r="P269" s="200">
        <f>O269*H269</f>
        <v>0</v>
      </c>
      <c r="Q269" s="200">
        <v>0</v>
      </c>
      <c r="R269" s="200">
        <f>Q269*H269</f>
        <v>0</v>
      </c>
      <c r="S269" s="200">
        <v>0</v>
      </c>
      <c r="T269" s="201">
        <f>S269*H269</f>
        <v>0</v>
      </c>
      <c r="U269" s="34"/>
      <c r="V269" s="34"/>
      <c r="W269" s="34"/>
      <c r="X269" s="34"/>
      <c r="Y269" s="34"/>
      <c r="Z269" s="34"/>
      <c r="AA269" s="34"/>
      <c r="AB269" s="34"/>
      <c r="AC269" s="34"/>
      <c r="AD269" s="34"/>
      <c r="AE269" s="34"/>
      <c r="AR269" s="202" t="s">
        <v>154</v>
      </c>
      <c r="AT269" s="202" t="s">
        <v>149</v>
      </c>
      <c r="AU269" s="202" t="s">
        <v>87</v>
      </c>
      <c r="AY269" s="17" t="s">
        <v>146</v>
      </c>
      <c r="BE269" s="203">
        <f>IF(N269="základní",J269,0)</f>
        <v>0</v>
      </c>
      <c r="BF269" s="203">
        <f>IF(N269="snížená",J269,0)</f>
        <v>0</v>
      </c>
      <c r="BG269" s="203">
        <f>IF(N269="zákl. přenesená",J269,0)</f>
        <v>0</v>
      </c>
      <c r="BH269" s="203">
        <f>IF(N269="sníž. přenesená",J269,0)</f>
        <v>0</v>
      </c>
      <c r="BI269" s="203">
        <f>IF(N269="nulová",J269,0)</f>
        <v>0</v>
      </c>
      <c r="BJ269" s="17" t="s">
        <v>85</v>
      </c>
      <c r="BK269" s="203">
        <f>ROUND(I269*H269,2)</f>
        <v>0</v>
      </c>
      <c r="BL269" s="17" t="s">
        <v>154</v>
      </c>
      <c r="BM269" s="202" t="s">
        <v>442</v>
      </c>
    </row>
    <row r="270" spans="1:65" s="2" customFormat="1" ht="10.199999999999999">
      <c r="A270" s="34"/>
      <c r="B270" s="35"/>
      <c r="C270" s="36"/>
      <c r="D270" s="204" t="s">
        <v>156</v>
      </c>
      <c r="E270" s="36"/>
      <c r="F270" s="205" t="s">
        <v>443</v>
      </c>
      <c r="G270" s="36"/>
      <c r="H270" s="36"/>
      <c r="I270" s="206"/>
      <c r="J270" s="36"/>
      <c r="K270" s="36"/>
      <c r="L270" s="39"/>
      <c r="M270" s="207"/>
      <c r="N270" s="208"/>
      <c r="O270" s="71"/>
      <c r="P270" s="71"/>
      <c r="Q270" s="71"/>
      <c r="R270" s="71"/>
      <c r="S270" s="71"/>
      <c r="T270" s="72"/>
      <c r="U270" s="34"/>
      <c r="V270" s="34"/>
      <c r="W270" s="34"/>
      <c r="X270" s="34"/>
      <c r="Y270" s="34"/>
      <c r="Z270" s="34"/>
      <c r="AA270" s="34"/>
      <c r="AB270" s="34"/>
      <c r="AC270" s="34"/>
      <c r="AD270" s="34"/>
      <c r="AE270" s="34"/>
      <c r="AT270" s="17" t="s">
        <v>156</v>
      </c>
      <c r="AU270" s="17" t="s">
        <v>87</v>
      </c>
    </row>
    <row r="271" spans="1:65" s="2" customFormat="1" ht="16.5" customHeight="1">
      <c r="A271" s="34"/>
      <c r="B271" s="35"/>
      <c r="C271" s="191" t="s">
        <v>444</v>
      </c>
      <c r="D271" s="191" t="s">
        <v>149</v>
      </c>
      <c r="E271" s="192" t="s">
        <v>445</v>
      </c>
      <c r="F271" s="193" t="s">
        <v>446</v>
      </c>
      <c r="G271" s="194" t="s">
        <v>152</v>
      </c>
      <c r="H271" s="195">
        <v>2.7</v>
      </c>
      <c r="I271" s="196"/>
      <c r="J271" s="197">
        <f>ROUND(I271*H271,2)</f>
        <v>0</v>
      </c>
      <c r="K271" s="193" t="s">
        <v>153</v>
      </c>
      <c r="L271" s="39"/>
      <c r="M271" s="198" t="s">
        <v>1</v>
      </c>
      <c r="N271" s="199" t="s">
        <v>42</v>
      </c>
      <c r="O271" s="71"/>
      <c r="P271" s="200">
        <f>O271*H271</f>
        <v>0</v>
      </c>
      <c r="Q271" s="200">
        <v>0</v>
      </c>
      <c r="R271" s="200">
        <f>Q271*H271</f>
        <v>0</v>
      </c>
      <c r="S271" s="200">
        <v>0</v>
      </c>
      <c r="T271" s="201">
        <f>S271*H271</f>
        <v>0</v>
      </c>
      <c r="U271" s="34"/>
      <c r="V271" s="34"/>
      <c r="W271" s="34"/>
      <c r="X271" s="34"/>
      <c r="Y271" s="34"/>
      <c r="Z271" s="34"/>
      <c r="AA271" s="34"/>
      <c r="AB271" s="34"/>
      <c r="AC271" s="34"/>
      <c r="AD271" s="34"/>
      <c r="AE271" s="34"/>
      <c r="AR271" s="202" t="s">
        <v>154</v>
      </c>
      <c r="AT271" s="202" t="s">
        <v>149</v>
      </c>
      <c r="AU271" s="202" t="s">
        <v>87</v>
      </c>
      <c r="AY271" s="17" t="s">
        <v>146</v>
      </c>
      <c r="BE271" s="203">
        <f>IF(N271="základní",J271,0)</f>
        <v>0</v>
      </c>
      <c r="BF271" s="203">
        <f>IF(N271="snížená",J271,0)</f>
        <v>0</v>
      </c>
      <c r="BG271" s="203">
        <f>IF(N271="zákl. přenesená",J271,0)</f>
        <v>0</v>
      </c>
      <c r="BH271" s="203">
        <f>IF(N271="sníž. přenesená",J271,0)</f>
        <v>0</v>
      </c>
      <c r="BI271" s="203">
        <f>IF(N271="nulová",J271,0)</f>
        <v>0</v>
      </c>
      <c r="BJ271" s="17" t="s">
        <v>85</v>
      </c>
      <c r="BK271" s="203">
        <f>ROUND(I271*H271,2)</f>
        <v>0</v>
      </c>
      <c r="BL271" s="17" t="s">
        <v>154</v>
      </c>
      <c r="BM271" s="202" t="s">
        <v>447</v>
      </c>
    </row>
    <row r="272" spans="1:65" s="2" customFormat="1" ht="19.2">
      <c r="A272" s="34"/>
      <c r="B272" s="35"/>
      <c r="C272" s="36"/>
      <c r="D272" s="204" t="s">
        <v>156</v>
      </c>
      <c r="E272" s="36"/>
      <c r="F272" s="205" t="s">
        <v>448</v>
      </c>
      <c r="G272" s="36"/>
      <c r="H272" s="36"/>
      <c r="I272" s="206"/>
      <c r="J272" s="36"/>
      <c r="K272" s="36"/>
      <c r="L272" s="39"/>
      <c r="M272" s="207"/>
      <c r="N272" s="208"/>
      <c r="O272" s="71"/>
      <c r="P272" s="71"/>
      <c r="Q272" s="71"/>
      <c r="R272" s="71"/>
      <c r="S272" s="71"/>
      <c r="T272" s="72"/>
      <c r="U272" s="34"/>
      <c r="V272" s="34"/>
      <c r="W272" s="34"/>
      <c r="X272" s="34"/>
      <c r="Y272" s="34"/>
      <c r="Z272" s="34"/>
      <c r="AA272" s="34"/>
      <c r="AB272" s="34"/>
      <c r="AC272" s="34"/>
      <c r="AD272" s="34"/>
      <c r="AE272" s="34"/>
      <c r="AT272" s="17" t="s">
        <v>156</v>
      </c>
      <c r="AU272" s="17" t="s">
        <v>87</v>
      </c>
    </row>
    <row r="273" spans="1:65" s="2" customFormat="1" ht="16.5" customHeight="1">
      <c r="A273" s="34"/>
      <c r="B273" s="35"/>
      <c r="C273" s="191" t="s">
        <v>449</v>
      </c>
      <c r="D273" s="191" t="s">
        <v>149</v>
      </c>
      <c r="E273" s="192" t="s">
        <v>450</v>
      </c>
      <c r="F273" s="193" t="s">
        <v>451</v>
      </c>
      <c r="G273" s="194" t="s">
        <v>152</v>
      </c>
      <c r="H273" s="195">
        <v>2.7</v>
      </c>
      <c r="I273" s="196"/>
      <c r="J273" s="197">
        <f>ROUND(I273*H273,2)</f>
        <v>0</v>
      </c>
      <c r="K273" s="193" t="s">
        <v>153</v>
      </c>
      <c r="L273" s="39"/>
      <c r="M273" s="198" t="s">
        <v>1</v>
      </c>
      <c r="N273" s="199" t="s">
        <v>42</v>
      </c>
      <c r="O273" s="71"/>
      <c r="P273" s="200">
        <f>O273*H273</f>
        <v>0</v>
      </c>
      <c r="Q273" s="200">
        <v>0</v>
      </c>
      <c r="R273" s="200">
        <f>Q273*H273</f>
        <v>0</v>
      </c>
      <c r="S273" s="200">
        <v>0</v>
      </c>
      <c r="T273" s="201">
        <f>S273*H273</f>
        <v>0</v>
      </c>
      <c r="U273" s="34"/>
      <c r="V273" s="34"/>
      <c r="W273" s="34"/>
      <c r="X273" s="34"/>
      <c r="Y273" s="34"/>
      <c r="Z273" s="34"/>
      <c r="AA273" s="34"/>
      <c r="AB273" s="34"/>
      <c r="AC273" s="34"/>
      <c r="AD273" s="34"/>
      <c r="AE273" s="34"/>
      <c r="AR273" s="202" t="s">
        <v>154</v>
      </c>
      <c r="AT273" s="202" t="s">
        <v>149</v>
      </c>
      <c r="AU273" s="202" t="s">
        <v>87</v>
      </c>
      <c r="AY273" s="17" t="s">
        <v>146</v>
      </c>
      <c r="BE273" s="203">
        <f>IF(N273="základní",J273,0)</f>
        <v>0</v>
      </c>
      <c r="BF273" s="203">
        <f>IF(N273="snížená",J273,0)</f>
        <v>0</v>
      </c>
      <c r="BG273" s="203">
        <f>IF(N273="zákl. přenesená",J273,0)</f>
        <v>0</v>
      </c>
      <c r="BH273" s="203">
        <f>IF(N273="sníž. přenesená",J273,0)</f>
        <v>0</v>
      </c>
      <c r="BI273" s="203">
        <f>IF(N273="nulová",J273,0)</f>
        <v>0</v>
      </c>
      <c r="BJ273" s="17" t="s">
        <v>85</v>
      </c>
      <c r="BK273" s="203">
        <f>ROUND(I273*H273,2)</f>
        <v>0</v>
      </c>
      <c r="BL273" s="17" t="s">
        <v>154</v>
      </c>
      <c r="BM273" s="202" t="s">
        <v>452</v>
      </c>
    </row>
    <row r="274" spans="1:65" s="2" customFormat="1" ht="19.2">
      <c r="A274" s="34"/>
      <c r="B274" s="35"/>
      <c r="C274" s="36"/>
      <c r="D274" s="204" t="s">
        <v>156</v>
      </c>
      <c r="E274" s="36"/>
      <c r="F274" s="205" t="s">
        <v>453</v>
      </c>
      <c r="G274" s="36"/>
      <c r="H274" s="36"/>
      <c r="I274" s="206"/>
      <c r="J274" s="36"/>
      <c r="K274" s="36"/>
      <c r="L274" s="39"/>
      <c r="M274" s="207"/>
      <c r="N274" s="208"/>
      <c r="O274" s="71"/>
      <c r="P274" s="71"/>
      <c r="Q274" s="71"/>
      <c r="R274" s="71"/>
      <c r="S274" s="71"/>
      <c r="T274" s="72"/>
      <c r="U274" s="34"/>
      <c r="V274" s="34"/>
      <c r="W274" s="34"/>
      <c r="X274" s="34"/>
      <c r="Y274" s="34"/>
      <c r="Z274" s="34"/>
      <c r="AA274" s="34"/>
      <c r="AB274" s="34"/>
      <c r="AC274" s="34"/>
      <c r="AD274" s="34"/>
      <c r="AE274" s="34"/>
      <c r="AT274" s="17" t="s">
        <v>156</v>
      </c>
      <c r="AU274" s="17" t="s">
        <v>87</v>
      </c>
    </row>
    <row r="275" spans="1:65" s="2" customFormat="1" ht="16.5" customHeight="1">
      <c r="A275" s="34"/>
      <c r="B275" s="35"/>
      <c r="C275" s="191" t="s">
        <v>454</v>
      </c>
      <c r="D275" s="191" t="s">
        <v>149</v>
      </c>
      <c r="E275" s="192" t="s">
        <v>455</v>
      </c>
      <c r="F275" s="193" t="s">
        <v>456</v>
      </c>
      <c r="G275" s="194" t="s">
        <v>162</v>
      </c>
      <c r="H275" s="195">
        <v>60</v>
      </c>
      <c r="I275" s="196"/>
      <c r="J275" s="197">
        <f>ROUND(I275*H275,2)</f>
        <v>0</v>
      </c>
      <c r="K275" s="193" t="s">
        <v>153</v>
      </c>
      <c r="L275" s="39"/>
      <c r="M275" s="198" t="s">
        <v>1</v>
      </c>
      <c r="N275" s="199" t="s">
        <v>42</v>
      </c>
      <c r="O275" s="71"/>
      <c r="P275" s="200">
        <f>O275*H275</f>
        <v>0</v>
      </c>
      <c r="Q275" s="200">
        <v>0</v>
      </c>
      <c r="R275" s="200">
        <f>Q275*H275</f>
        <v>0</v>
      </c>
      <c r="S275" s="200">
        <v>0</v>
      </c>
      <c r="T275" s="201">
        <f>S275*H275</f>
        <v>0</v>
      </c>
      <c r="U275" s="34"/>
      <c r="V275" s="34"/>
      <c r="W275" s="34"/>
      <c r="X275" s="34"/>
      <c r="Y275" s="34"/>
      <c r="Z275" s="34"/>
      <c r="AA275" s="34"/>
      <c r="AB275" s="34"/>
      <c r="AC275" s="34"/>
      <c r="AD275" s="34"/>
      <c r="AE275" s="34"/>
      <c r="AR275" s="202" t="s">
        <v>154</v>
      </c>
      <c r="AT275" s="202" t="s">
        <v>149</v>
      </c>
      <c r="AU275" s="202" t="s">
        <v>87</v>
      </c>
      <c r="AY275" s="17" t="s">
        <v>146</v>
      </c>
      <c r="BE275" s="203">
        <f>IF(N275="základní",J275,0)</f>
        <v>0</v>
      </c>
      <c r="BF275" s="203">
        <f>IF(N275="snížená",J275,0)</f>
        <v>0</v>
      </c>
      <c r="BG275" s="203">
        <f>IF(N275="zákl. přenesená",J275,0)</f>
        <v>0</v>
      </c>
      <c r="BH275" s="203">
        <f>IF(N275="sníž. přenesená",J275,0)</f>
        <v>0</v>
      </c>
      <c r="BI275" s="203">
        <f>IF(N275="nulová",J275,0)</f>
        <v>0</v>
      </c>
      <c r="BJ275" s="17" t="s">
        <v>85</v>
      </c>
      <c r="BK275" s="203">
        <f>ROUND(I275*H275,2)</f>
        <v>0</v>
      </c>
      <c r="BL275" s="17" t="s">
        <v>154</v>
      </c>
      <c r="BM275" s="202" t="s">
        <v>457</v>
      </c>
    </row>
    <row r="276" spans="1:65" s="2" customFormat="1" ht="19.2">
      <c r="A276" s="34"/>
      <c r="B276" s="35"/>
      <c r="C276" s="36"/>
      <c r="D276" s="204" t="s">
        <v>156</v>
      </c>
      <c r="E276" s="36"/>
      <c r="F276" s="205" t="s">
        <v>458</v>
      </c>
      <c r="G276" s="36"/>
      <c r="H276" s="36"/>
      <c r="I276" s="206"/>
      <c r="J276" s="36"/>
      <c r="K276" s="36"/>
      <c r="L276" s="39"/>
      <c r="M276" s="207"/>
      <c r="N276" s="208"/>
      <c r="O276" s="71"/>
      <c r="P276" s="71"/>
      <c r="Q276" s="71"/>
      <c r="R276" s="71"/>
      <c r="S276" s="71"/>
      <c r="T276" s="72"/>
      <c r="U276" s="34"/>
      <c r="V276" s="34"/>
      <c r="W276" s="34"/>
      <c r="X276" s="34"/>
      <c r="Y276" s="34"/>
      <c r="Z276" s="34"/>
      <c r="AA276" s="34"/>
      <c r="AB276" s="34"/>
      <c r="AC276" s="34"/>
      <c r="AD276" s="34"/>
      <c r="AE276" s="34"/>
      <c r="AT276" s="17" t="s">
        <v>156</v>
      </c>
      <c r="AU276" s="17" t="s">
        <v>87</v>
      </c>
    </row>
    <row r="277" spans="1:65" s="13" customFormat="1" ht="10.199999999999999">
      <c r="B277" s="209"/>
      <c r="C277" s="210"/>
      <c r="D277" s="204" t="s">
        <v>158</v>
      </c>
      <c r="E277" s="211" t="s">
        <v>1</v>
      </c>
      <c r="F277" s="212" t="s">
        <v>459</v>
      </c>
      <c r="G277" s="210"/>
      <c r="H277" s="213">
        <v>60</v>
      </c>
      <c r="I277" s="214"/>
      <c r="J277" s="210"/>
      <c r="K277" s="210"/>
      <c r="L277" s="215"/>
      <c r="M277" s="216"/>
      <c r="N277" s="217"/>
      <c r="O277" s="217"/>
      <c r="P277" s="217"/>
      <c r="Q277" s="217"/>
      <c r="R277" s="217"/>
      <c r="S277" s="217"/>
      <c r="T277" s="218"/>
      <c r="AT277" s="219" t="s">
        <v>158</v>
      </c>
      <c r="AU277" s="219" t="s">
        <v>87</v>
      </c>
      <c r="AV277" s="13" t="s">
        <v>87</v>
      </c>
      <c r="AW277" s="13" t="s">
        <v>34</v>
      </c>
      <c r="AX277" s="13" t="s">
        <v>85</v>
      </c>
      <c r="AY277" s="219" t="s">
        <v>146</v>
      </c>
    </row>
    <row r="278" spans="1:65" s="2" customFormat="1" ht="16.5" customHeight="1">
      <c r="A278" s="34"/>
      <c r="B278" s="35"/>
      <c r="C278" s="191" t="s">
        <v>460</v>
      </c>
      <c r="D278" s="191" t="s">
        <v>149</v>
      </c>
      <c r="E278" s="192" t="s">
        <v>180</v>
      </c>
      <c r="F278" s="193" t="s">
        <v>181</v>
      </c>
      <c r="G278" s="194" t="s">
        <v>182</v>
      </c>
      <c r="H278" s="195">
        <v>6</v>
      </c>
      <c r="I278" s="196"/>
      <c r="J278" s="197">
        <f>ROUND(I278*H278,2)</f>
        <v>0</v>
      </c>
      <c r="K278" s="193" t="s">
        <v>153</v>
      </c>
      <c r="L278" s="39"/>
      <c r="M278" s="198" t="s">
        <v>1</v>
      </c>
      <c r="N278" s="199" t="s">
        <v>42</v>
      </c>
      <c r="O278" s="71"/>
      <c r="P278" s="200">
        <f>O278*H278</f>
        <v>0</v>
      </c>
      <c r="Q278" s="200">
        <v>0</v>
      </c>
      <c r="R278" s="200">
        <f>Q278*H278</f>
        <v>0</v>
      </c>
      <c r="S278" s="200">
        <v>0</v>
      </c>
      <c r="T278" s="201">
        <f>S278*H278</f>
        <v>0</v>
      </c>
      <c r="U278" s="34"/>
      <c r="V278" s="34"/>
      <c r="W278" s="34"/>
      <c r="X278" s="34"/>
      <c r="Y278" s="34"/>
      <c r="Z278" s="34"/>
      <c r="AA278" s="34"/>
      <c r="AB278" s="34"/>
      <c r="AC278" s="34"/>
      <c r="AD278" s="34"/>
      <c r="AE278" s="34"/>
      <c r="AR278" s="202" t="s">
        <v>154</v>
      </c>
      <c r="AT278" s="202" t="s">
        <v>149</v>
      </c>
      <c r="AU278" s="202" t="s">
        <v>87</v>
      </c>
      <c r="AY278" s="17" t="s">
        <v>146</v>
      </c>
      <c r="BE278" s="203">
        <f>IF(N278="základní",J278,0)</f>
        <v>0</v>
      </c>
      <c r="BF278" s="203">
        <f>IF(N278="snížená",J278,0)</f>
        <v>0</v>
      </c>
      <c r="BG278" s="203">
        <f>IF(N278="zákl. přenesená",J278,0)</f>
        <v>0</v>
      </c>
      <c r="BH278" s="203">
        <f>IF(N278="sníž. přenesená",J278,0)</f>
        <v>0</v>
      </c>
      <c r="BI278" s="203">
        <f>IF(N278="nulová",J278,0)</f>
        <v>0</v>
      </c>
      <c r="BJ278" s="17" t="s">
        <v>85</v>
      </c>
      <c r="BK278" s="203">
        <f>ROUND(I278*H278,2)</f>
        <v>0</v>
      </c>
      <c r="BL278" s="17" t="s">
        <v>154</v>
      </c>
      <c r="BM278" s="202" t="s">
        <v>461</v>
      </c>
    </row>
    <row r="279" spans="1:65" s="2" customFormat="1" ht="19.2">
      <c r="A279" s="34"/>
      <c r="B279" s="35"/>
      <c r="C279" s="36"/>
      <c r="D279" s="204" t="s">
        <v>156</v>
      </c>
      <c r="E279" s="36"/>
      <c r="F279" s="205" t="s">
        <v>184</v>
      </c>
      <c r="G279" s="36"/>
      <c r="H279" s="36"/>
      <c r="I279" s="206"/>
      <c r="J279" s="36"/>
      <c r="K279" s="36"/>
      <c r="L279" s="39"/>
      <c r="M279" s="207"/>
      <c r="N279" s="208"/>
      <c r="O279" s="71"/>
      <c r="P279" s="71"/>
      <c r="Q279" s="71"/>
      <c r="R279" s="71"/>
      <c r="S279" s="71"/>
      <c r="T279" s="72"/>
      <c r="U279" s="34"/>
      <c r="V279" s="34"/>
      <c r="W279" s="34"/>
      <c r="X279" s="34"/>
      <c r="Y279" s="34"/>
      <c r="Z279" s="34"/>
      <c r="AA279" s="34"/>
      <c r="AB279" s="34"/>
      <c r="AC279" s="34"/>
      <c r="AD279" s="34"/>
      <c r="AE279" s="34"/>
      <c r="AT279" s="17" t="s">
        <v>156</v>
      </c>
      <c r="AU279" s="17" t="s">
        <v>87</v>
      </c>
    </row>
    <row r="280" spans="1:65" s="13" customFormat="1" ht="10.199999999999999">
      <c r="B280" s="209"/>
      <c r="C280" s="210"/>
      <c r="D280" s="204" t="s">
        <v>158</v>
      </c>
      <c r="E280" s="211" t="s">
        <v>1</v>
      </c>
      <c r="F280" s="212" t="s">
        <v>462</v>
      </c>
      <c r="G280" s="210"/>
      <c r="H280" s="213">
        <v>6</v>
      </c>
      <c r="I280" s="214"/>
      <c r="J280" s="210"/>
      <c r="K280" s="210"/>
      <c r="L280" s="215"/>
      <c r="M280" s="216"/>
      <c r="N280" s="217"/>
      <c r="O280" s="217"/>
      <c r="P280" s="217"/>
      <c r="Q280" s="217"/>
      <c r="R280" s="217"/>
      <c r="S280" s="217"/>
      <c r="T280" s="218"/>
      <c r="AT280" s="219" t="s">
        <v>158</v>
      </c>
      <c r="AU280" s="219" t="s">
        <v>87</v>
      </c>
      <c r="AV280" s="13" t="s">
        <v>87</v>
      </c>
      <c r="AW280" s="13" t="s">
        <v>34</v>
      </c>
      <c r="AX280" s="13" t="s">
        <v>85</v>
      </c>
      <c r="AY280" s="219" t="s">
        <v>146</v>
      </c>
    </row>
    <row r="281" spans="1:65" s="2" customFormat="1" ht="16.5" customHeight="1">
      <c r="A281" s="34"/>
      <c r="B281" s="35"/>
      <c r="C281" s="220" t="s">
        <v>463</v>
      </c>
      <c r="D281" s="220" t="s">
        <v>216</v>
      </c>
      <c r="E281" s="221" t="s">
        <v>464</v>
      </c>
      <c r="F281" s="222" t="s">
        <v>465</v>
      </c>
      <c r="G281" s="223" t="s">
        <v>162</v>
      </c>
      <c r="H281" s="224">
        <v>12</v>
      </c>
      <c r="I281" s="225"/>
      <c r="J281" s="226">
        <f>ROUND(I281*H281,2)</f>
        <v>0</v>
      </c>
      <c r="K281" s="222" t="s">
        <v>153</v>
      </c>
      <c r="L281" s="227"/>
      <c r="M281" s="228" t="s">
        <v>1</v>
      </c>
      <c r="N281" s="229" t="s">
        <v>42</v>
      </c>
      <c r="O281" s="71"/>
      <c r="P281" s="200">
        <f>O281*H281</f>
        <v>0</v>
      </c>
      <c r="Q281" s="200">
        <v>0</v>
      </c>
      <c r="R281" s="200">
        <f>Q281*H281</f>
        <v>0</v>
      </c>
      <c r="S281" s="200">
        <v>0</v>
      </c>
      <c r="T281" s="201">
        <f>S281*H281</f>
        <v>0</v>
      </c>
      <c r="U281" s="34"/>
      <c r="V281" s="34"/>
      <c r="W281" s="34"/>
      <c r="X281" s="34"/>
      <c r="Y281" s="34"/>
      <c r="Z281" s="34"/>
      <c r="AA281" s="34"/>
      <c r="AB281" s="34"/>
      <c r="AC281" s="34"/>
      <c r="AD281" s="34"/>
      <c r="AE281" s="34"/>
      <c r="AR281" s="202" t="s">
        <v>219</v>
      </c>
      <c r="AT281" s="202" t="s">
        <v>216</v>
      </c>
      <c r="AU281" s="202" t="s">
        <v>87</v>
      </c>
      <c r="AY281" s="17" t="s">
        <v>146</v>
      </c>
      <c r="BE281" s="203">
        <f>IF(N281="základní",J281,0)</f>
        <v>0</v>
      </c>
      <c r="BF281" s="203">
        <f>IF(N281="snížená",J281,0)</f>
        <v>0</v>
      </c>
      <c r="BG281" s="203">
        <f>IF(N281="zákl. přenesená",J281,0)</f>
        <v>0</v>
      </c>
      <c r="BH281" s="203">
        <f>IF(N281="sníž. přenesená",J281,0)</f>
        <v>0</v>
      </c>
      <c r="BI281" s="203">
        <f>IF(N281="nulová",J281,0)</f>
        <v>0</v>
      </c>
      <c r="BJ281" s="17" t="s">
        <v>85</v>
      </c>
      <c r="BK281" s="203">
        <f>ROUND(I281*H281,2)</f>
        <v>0</v>
      </c>
      <c r="BL281" s="17" t="s">
        <v>219</v>
      </c>
      <c r="BM281" s="202" t="s">
        <v>466</v>
      </c>
    </row>
    <row r="282" spans="1:65" s="2" customFormat="1" ht="10.199999999999999">
      <c r="A282" s="34"/>
      <c r="B282" s="35"/>
      <c r="C282" s="36"/>
      <c r="D282" s="204" t="s">
        <v>156</v>
      </c>
      <c r="E282" s="36"/>
      <c r="F282" s="205" t="s">
        <v>465</v>
      </c>
      <c r="G282" s="36"/>
      <c r="H282" s="36"/>
      <c r="I282" s="206"/>
      <c r="J282" s="36"/>
      <c r="K282" s="36"/>
      <c r="L282" s="39"/>
      <c r="M282" s="207"/>
      <c r="N282" s="208"/>
      <c r="O282" s="71"/>
      <c r="P282" s="71"/>
      <c r="Q282" s="71"/>
      <c r="R282" s="71"/>
      <c r="S282" s="71"/>
      <c r="T282" s="72"/>
      <c r="U282" s="34"/>
      <c r="V282" s="34"/>
      <c r="W282" s="34"/>
      <c r="X282" s="34"/>
      <c r="Y282" s="34"/>
      <c r="Z282" s="34"/>
      <c r="AA282" s="34"/>
      <c r="AB282" s="34"/>
      <c r="AC282" s="34"/>
      <c r="AD282" s="34"/>
      <c r="AE282" s="34"/>
      <c r="AT282" s="17" t="s">
        <v>156</v>
      </c>
      <c r="AU282" s="17" t="s">
        <v>87</v>
      </c>
    </row>
    <row r="283" spans="1:65" s="2" customFormat="1" ht="16.5" customHeight="1">
      <c r="A283" s="34"/>
      <c r="B283" s="35"/>
      <c r="C283" s="220" t="s">
        <v>350</v>
      </c>
      <c r="D283" s="220" t="s">
        <v>216</v>
      </c>
      <c r="E283" s="221" t="s">
        <v>467</v>
      </c>
      <c r="F283" s="222" t="s">
        <v>468</v>
      </c>
      <c r="G283" s="223" t="s">
        <v>285</v>
      </c>
      <c r="H283" s="224">
        <v>10.8</v>
      </c>
      <c r="I283" s="225"/>
      <c r="J283" s="226">
        <f>ROUND(I283*H283,2)</f>
        <v>0</v>
      </c>
      <c r="K283" s="222" t="s">
        <v>153</v>
      </c>
      <c r="L283" s="227"/>
      <c r="M283" s="228" t="s">
        <v>1</v>
      </c>
      <c r="N283" s="229" t="s">
        <v>42</v>
      </c>
      <c r="O283" s="71"/>
      <c r="P283" s="200">
        <f>O283*H283</f>
        <v>0</v>
      </c>
      <c r="Q283" s="200">
        <v>1</v>
      </c>
      <c r="R283" s="200">
        <f>Q283*H283</f>
        <v>10.8</v>
      </c>
      <c r="S283" s="200">
        <v>0</v>
      </c>
      <c r="T283" s="201">
        <f>S283*H283</f>
        <v>0</v>
      </c>
      <c r="U283" s="34"/>
      <c r="V283" s="34"/>
      <c r="W283" s="34"/>
      <c r="X283" s="34"/>
      <c r="Y283" s="34"/>
      <c r="Z283" s="34"/>
      <c r="AA283" s="34"/>
      <c r="AB283" s="34"/>
      <c r="AC283" s="34"/>
      <c r="AD283" s="34"/>
      <c r="AE283" s="34"/>
      <c r="AR283" s="202" t="s">
        <v>219</v>
      </c>
      <c r="AT283" s="202" t="s">
        <v>216</v>
      </c>
      <c r="AU283" s="202" t="s">
        <v>87</v>
      </c>
      <c r="AY283" s="17" t="s">
        <v>146</v>
      </c>
      <c r="BE283" s="203">
        <f>IF(N283="základní",J283,0)</f>
        <v>0</v>
      </c>
      <c r="BF283" s="203">
        <f>IF(N283="snížená",J283,0)</f>
        <v>0</v>
      </c>
      <c r="BG283" s="203">
        <f>IF(N283="zákl. přenesená",J283,0)</f>
        <v>0</v>
      </c>
      <c r="BH283" s="203">
        <f>IF(N283="sníž. přenesená",J283,0)</f>
        <v>0</v>
      </c>
      <c r="BI283" s="203">
        <f>IF(N283="nulová",J283,0)</f>
        <v>0</v>
      </c>
      <c r="BJ283" s="17" t="s">
        <v>85</v>
      </c>
      <c r="BK283" s="203">
        <f>ROUND(I283*H283,2)</f>
        <v>0</v>
      </c>
      <c r="BL283" s="17" t="s">
        <v>219</v>
      </c>
      <c r="BM283" s="202" t="s">
        <v>469</v>
      </c>
    </row>
    <row r="284" spans="1:65" s="2" customFormat="1" ht="10.199999999999999">
      <c r="A284" s="34"/>
      <c r="B284" s="35"/>
      <c r="C284" s="36"/>
      <c r="D284" s="204" t="s">
        <v>156</v>
      </c>
      <c r="E284" s="36"/>
      <c r="F284" s="205" t="s">
        <v>468</v>
      </c>
      <c r="G284" s="36"/>
      <c r="H284" s="36"/>
      <c r="I284" s="206"/>
      <c r="J284" s="36"/>
      <c r="K284" s="36"/>
      <c r="L284" s="39"/>
      <c r="M284" s="207"/>
      <c r="N284" s="208"/>
      <c r="O284" s="71"/>
      <c r="P284" s="71"/>
      <c r="Q284" s="71"/>
      <c r="R284" s="71"/>
      <c r="S284" s="71"/>
      <c r="T284" s="72"/>
      <c r="U284" s="34"/>
      <c r="V284" s="34"/>
      <c r="W284" s="34"/>
      <c r="X284" s="34"/>
      <c r="Y284" s="34"/>
      <c r="Z284" s="34"/>
      <c r="AA284" s="34"/>
      <c r="AB284" s="34"/>
      <c r="AC284" s="34"/>
      <c r="AD284" s="34"/>
      <c r="AE284" s="34"/>
      <c r="AT284" s="17" t="s">
        <v>156</v>
      </c>
      <c r="AU284" s="17" t="s">
        <v>87</v>
      </c>
    </row>
    <row r="285" spans="1:65" s="13" customFormat="1" ht="10.199999999999999">
      <c r="B285" s="209"/>
      <c r="C285" s="210"/>
      <c r="D285" s="204" t="s">
        <v>158</v>
      </c>
      <c r="E285" s="211" t="s">
        <v>1</v>
      </c>
      <c r="F285" s="212" t="s">
        <v>470</v>
      </c>
      <c r="G285" s="210"/>
      <c r="H285" s="213">
        <v>10.8</v>
      </c>
      <c r="I285" s="214"/>
      <c r="J285" s="210"/>
      <c r="K285" s="210"/>
      <c r="L285" s="215"/>
      <c r="M285" s="216"/>
      <c r="N285" s="217"/>
      <c r="O285" s="217"/>
      <c r="P285" s="217"/>
      <c r="Q285" s="217"/>
      <c r="R285" s="217"/>
      <c r="S285" s="217"/>
      <c r="T285" s="218"/>
      <c r="AT285" s="219" t="s">
        <v>158</v>
      </c>
      <c r="AU285" s="219" t="s">
        <v>87</v>
      </c>
      <c r="AV285" s="13" t="s">
        <v>87</v>
      </c>
      <c r="AW285" s="13" t="s">
        <v>34</v>
      </c>
      <c r="AX285" s="13" t="s">
        <v>85</v>
      </c>
      <c r="AY285" s="219" t="s">
        <v>146</v>
      </c>
    </row>
    <row r="286" spans="1:65" s="12" customFormat="1" ht="25.95" customHeight="1">
      <c r="B286" s="175"/>
      <c r="C286" s="176"/>
      <c r="D286" s="177" t="s">
        <v>76</v>
      </c>
      <c r="E286" s="178" t="s">
        <v>471</v>
      </c>
      <c r="F286" s="178" t="s">
        <v>472</v>
      </c>
      <c r="G286" s="176"/>
      <c r="H286" s="176"/>
      <c r="I286" s="179"/>
      <c r="J286" s="180">
        <f>BK286</f>
        <v>0</v>
      </c>
      <c r="K286" s="176"/>
      <c r="L286" s="181"/>
      <c r="M286" s="182"/>
      <c r="N286" s="183"/>
      <c r="O286" s="183"/>
      <c r="P286" s="184">
        <f>SUM(P287:P340)</f>
        <v>0</v>
      </c>
      <c r="Q286" s="183"/>
      <c r="R286" s="184">
        <f>SUM(R287:R340)</f>
        <v>0</v>
      </c>
      <c r="S286" s="183"/>
      <c r="T286" s="185">
        <f>SUM(T287:T340)</f>
        <v>0</v>
      </c>
      <c r="AR286" s="186" t="s">
        <v>154</v>
      </c>
      <c r="AT286" s="187" t="s">
        <v>76</v>
      </c>
      <c r="AU286" s="187" t="s">
        <v>77</v>
      </c>
      <c r="AY286" s="186" t="s">
        <v>146</v>
      </c>
      <c r="BK286" s="188">
        <f>SUM(BK287:BK340)</f>
        <v>0</v>
      </c>
    </row>
    <row r="287" spans="1:65" s="2" customFormat="1" ht="16.5" customHeight="1">
      <c r="A287" s="34"/>
      <c r="B287" s="35"/>
      <c r="C287" s="191" t="s">
        <v>473</v>
      </c>
      <c r="D287" s="191" t="s">
        <v>149</v>
      </c>
      <c r="E287" s="192" t="s">
        <v>474</v>
      </c>
      <c r="F287" s="193" t="s">
        <v>475</v>
      </c>
      <c r="G287" s="194" t="s">
        <v>285</v>
      </c>
      <c r="H287" s="195">
        <v>241</v>
      </c>
      <c r="I287" s="196"/>
      <c r="J287" s="197">
        <f>ROUND(I287*H287,2)</f>
        <v>0</v>
      </c>
      <c r="K287" s="193" t="s">
        <v>1</v>
      </c>
      <c r="L287" s="39"/>
      <c r="M287" s="198" t="s">
        <v>1</v>
      </c>
      <c r="N287" s="199" t="s">
        <v>42</v>
      </c>
      <c r="O287" s="71"/>
      <c r="P287" s="200">
        <f>O287*H287</f>
        <v>0</v>
      </c>
      <c r="Q287" s="200">
        <v>0</v>
      </c>
      <c r="R287" s="200">
        <f>Q287*H287</f>
        <v>0</v>
      </c>
      <c r="S287" s="200">
        <v>0</v>
      </c>
      <c r="T287" s="201">
        <f>S287*H287</f>
        <v>0</v>
      </c>
      <c r="U287" s="34"/>
      <c r="V287" s="34"/>
      <c r="W287" s="34"/>
      <c r="X287" s="34"/>
      <c r="Y287" s="34"/>
      <c r="Z287" s="34"/>
      <c r="AA287" s="34"/>
      <c r="AB287" s="34"/>
      <c r="AC287" s="34"/>
      <c r="AD287" s="34"/>
      <c r="AE287" s="34"/>
      <c r="AR287" s="202" t="s">
        <v>476</v>
      </c>
      <c r="AT287" s="202" t="s">
        <v>149</v>
      </c>
      <c r="AU287" s="202" t="s">
        <v>85</v>
      </c>
      <c r="AY287" s="17" t="s">
        <v>146</v>
      </c>
      <c r="BE287" s="203">
        <f>IF(N287="základní",J287,0)</f>
        <v>0</v>
      </c>
      <c r="BF287" s="203">
        <f>IF(N287="snížená",J287,0)</f>
        <v>0</v>
      </c>
      <c r="BG287" s="203">
        <f>IF(N287="zákl. přenesená",J287,0)</f>
        <v>0</v>
      </c>
      <c r="BH287" s="203">
        <f>IF(N287="sníž. přenesená",J287,0)</f>
        <v>0</v>
      </c>
      <c r="BI287" s="203">
        <f>IF(N287="nulová",J287,0)</f>
        <v>0</v>
      </c>
      <c r="BJ287" s="17" t="s">
        <v>85</v>
      </c>
      <c r="BK287" s="203">
        <f>ROUND(I287*H287,2)</f>
        <v>0</v>
      </c>
      <c r="BL287" s="17" t="s">
        <v>476</v>
      </c>
      <c r="BM287" s="202" t="s">
        <v>477</v>
      </c>
    </row>
    <row r="288" spans="1:65" s="2" customFormat="1" ht="28.8">
      <c r="A288" s="34"/>
      <c r="B288" s="35"/>
      <c r="C288" s="36"/>
      <c r="D288" s="204" t="s">
        <v>156</v>
      </c>
      <c r="E288" s="36"/>
      <c r="F288" s="205" t="s">
        <v>478</v>
      </c>
      <c r="G288" s="36"/>
      <c r="H288" s="36"/>
      <c r="I288" s="206"/>
      <c r="J288" s="36"/>
      <c r="K288" s="36"/>
      <c r="L288" s="39"/>
      <c r="M288" s="207"/>
      <c r="N288" s="208"/>
      <c r="O288" s="71"/>
      <c r="P288" s="71"/>
      <c r="Q288" s="71"/>
      <c r="R288" s="71"/>
      <c r="S288" s="71"/>
      <c r="T288" s="72"/>
      <c r="U288" s="34"/>
      <c r="V288" s="34"/>
      <c r="W288" s="34"/>
      <c r="X288" s="34"/>
      <c r="Y288" s="34"/>
      <c r="Z288" s="34"/>
      <c r="AA288" s="34"/>
      <c r="AB288" s="34"/>
      <c r="AC288" s="34"/>
      <c r="AD288" s="34"/>
      <c r="AE288" s="34"/>
      <c r="AT288" s="17" t="s">
        <v>156</v>
      </c>
      <c r="AU288" s="17" t="s">
        <v>85</v>
      </c>
    </row>
    <row r="289" spans="1:65" s="13" customFormat="1" ht="10.199999999999999">
      <c r="B289" s="209"/>
      <c r="C289" s="210"/>
      <c r="D289" s="204" t="s">
        <v>158</v>
      </c>
      <c r="E289" s="211" t="s">
        <v>1</v>
      </c>
      <c r="F289" s="212" t="s">
        <v>479</v>
      </c>
      <c r="G289" s="210"/>
      <c r="H289" s="213">
        <v>241</v>
      </c>
      <c r="I289" s="214"/>
      <c r="J289" s="210"/>
      <c r="K289" s="210"/>
      <c r="L289" s="215"/>
      <c r="M289" s="216"/>
      <c r="N289" s="217"/>
      <c r="O289" s="217"/>
      <c r="P289" s="217"/>
      <c r="Q289" s="217"/>
      <c r="R289" s="217"/>
      <c r="S289" s="217"/>
      <c r="T289" s="218"/>
      <c r="AT289" s="219" t="s">
        <v>158</v>
      </c>
      <c r="AU289" s="219" t="s">
        <v>85</v>
      </c>
      <c r="AV289" s="13" t="s">
        <v>87</v>
      </c>
      <c r="AW289" s="13" t="s">
        <v>34</v>
      </c>
      <c r="AX289" s="13" t="s">
        <v>85</v>
      </c>
      <c r="AY289" s="219" t="s">
        <v>146</v>
      </c>
    </row>
    <row r="290" spans="1:65" s="2" customFormat="1" ht="24.15" customHeight="1">
      <c r="A290" s="34"/>
      <c r="B290" s="35"/>
      <c r="C290" s="191" t="s">
        <v>480</v>
      </c>
      <c r="D290" s="191" t="s">
        <v>149</v>
      </c>
      <c r="E290" s="192" t="s">
        <v>481</v>
      </c>
      <c r="F290" s="193" t="s">
        <v>482</v>
      </c>
      <c r="G290" s="194" t="s">
        <v>285</v>
      </c>
      <c r="H290" s="195">
        <v>66.835999999999999</v>
      </c>
      <c r="I290" s="196"/>
      <c r="J290" s="197">
        <f>ROUND(I290*H290,2)</f>
        <v>0</v>
      </c>
      <c r="K290" s="193" t="s">
        <v>153</v>
      </c>
      <c r="L290" s="39"/>
      <c r="M290" s="198" t="s">
        <v>1</v>
      </c>
      <c r="N290" s="199" t="s">
        <v>42</v>
      </c>
      <c r="O290" s="71"/>
      <c r="P290" s="200">
        <f>O290*H290</f>
        <v>0</v>
      </c>
      <c r="Q290" s="200">
        <v>0</v>
      </c>
      <c r="R290" s="200">
        <f>Q290*H290</f>
        <v>0</v>
      </c>
      <c r="S290" s="200">
        <v>0</v>
      </c>
      <c r="T290" s="201">
        <f>S290*H290</f>
        <v>0</v>
      </c>
      <c r="U290" s="34"/>
      <c r="V290" s="34"/>
      <c r="W290" s="34"/>
      <c r="X290" s="34"/>
      <c r="Y290" s="34"/>
      <c r="Z290" s="34"/>
      <c r="AA290" s="34"/>
      <c r="AB290" s="34"/>
      <c r="AC290" s="34"/>
      <c r="AD290" s="34"/>
      <c r="AE290" s="34"/>
      <c r="AR290" s="202" t="s">
        <v>476</v>
      </c>
      <c r="AT290" s="202" t="s">
        <v>149</v>
      </c>
      <c r="AU290" s="202" t="s">
        <v>85</v>
      </c>
      <c r="AY290" s="17" t="s">
        <v>146</v>
      </c>
      <c r="BE290" s="203">
        <f>IF(N290="základní",J290,0)</f>
        <v>0</v>
      </c>
      <c r="BF290" s="203">
        <f>IF(N290="snížená",J290,0)</f>
        <v>0</v>
      </c>
      <c r="BG290" s="203">
        <f>IF(N290="zákl. přenesená",J290,0)</f>
        <v>0</v>
      </c>
      <c r="BH290" s="203">
        <f>IF(N290="sníž. přenesená",J290,0)</f>
        <v>0</v>
      </c>
      <c r="BI290" s="203">
        <f>IF(N290="nulová",J290,0)</f>
        <v>0</v>
      </c>
      <c r="BJ290" s="17" t="s">
        <v>85</v>
      </c>
      <c r="BK290" s="203">
        <f>ROUND(I290*H290,2)</f>
        <v>0</v>
      </c>
      <c r="BL290" s="17" t="s">
        <v>476</v>
      </c>
      <c r="BM290" s="202" t="s">
        <v>483</v>
      </c>
    </row>
    <row r="291" spans="1:65" s="2" customFormat="1" ht="38.4">
      <c r="A291" s="34"/>
      <c r="B291" s="35"/>
      <c r="C291" s="36"/>
      <c r="D291" s="204" t="s">
        <v>156</v>
      </c>
      <c r="E291" s="36"/>
      <c r="F291" s="205" t="s">
        <v>484</v>
      </c>
      <c r="G291" s="36"/>
      <c r="H291" s="36"/>
      <c r="I291" s="206"/>
      <c r="J291" s="36"/>
      <c r="K291" s="36"/>
      <c r="L291" s="39"/>
      <c r="M291" s="207"/>
      <c r="N291" s="208"/>
      <c r="O291" s="71"/>
      <c r="P291" s="71"/>
      <c r="Q291" s="71"/>
      <c r="R291" s="71"/>
      <c r="S291" s="71"/>
      <c r="T291" s="72"/>
      <c r="U291" s="34"/>
      <c r="V291" s="34"/>
      <c r="W291" s="34"/>
      <c r="X291" s="34"/>
      <c r="Y291" s="34"/>
      <c r="Z291" s="34"/>
      <c r="AA291" s="34"/>
      <c r="AB291" s="34"/>
      <c r="AC291" s="34"/>
      <c r="AD291" s="34"/>
      <c r="AE291" s="34"/>
      <c r="AT291" s="17" t="s">
        <v>156</v>
      </c>
      <c r="AU291" s="17" t="s">
        <v>85</v>
      </c>
    </row>
    <row r="292" spans="1:65" s="13" customFormat="1" ht="10.199999999999999">
      <c r="B292" s="209"/>
      <c r="C292" s="210"/>
      <c r="D292" s="204" t="s">
        <v>158</v>
      </c>
      <c r="E292" s="211" t="s">
        <v>1</v>
      </c>
      <c r="F292" s="212" t="s">
        <v>485</v>
      </c>
      <c r="G292" s="210"/>
      <c r="H292" s="213">
        <v>66.835999999999999</v>
      </c>
      <c r="I292" s="214"/>
      <c r="J292" s="210"/>
      <c r="K292" s="210"/>
      <c r="L292" s="215"/>
      <c r="M292" s="216"/>
      <c r="N292" s="217"/>
      <c r="O292" s="217"/>
      <c r="P292" s="217"/>
      <c r="Q292" s="217"/>
      <c r="R292" s="217"/>
      <c r="S292" s="217"/>
      <c r="T292" s="218"/>
      <c r="AT292" s="219" t="s">
        <v>158</v>
      </c>
      <c r="AU292" s="219" t="s">
        <v>85</v>
      </c>
      <c r="AV292" s="13" t="s">
        <v>87</v>
      </c>
      <c r="AW292" s="13" t="s">
        <v>34</v>
      </c>
      <c r="AX292" s="13" t="s">
        <v>85</v>
      </c>
      <c r="AY292" s="219" t="s">
        <v>146</v>
      </c>
    </row>
    <row r="293" spans="1:65" s="2" customFormat="1" ht="24.15" customHeight="1">
      <c r="A293" s="34"/>
      <c r="B293" s="35"/>
      <c r="C293" s="191" t="s">
        <v>486</v>
      </c>
      <c r="D293" s="191" t="s">
        <v>149</v>
      </c>
      <c r="E293" s="192" t="s">
        <v>487</v>
      </c>
      <c r="F293" s="193" t="s">
        <v>488</v>
      </c>
      <c r="G293" s="194" t="s">
        <v>285</v>
      </c>
      <c r="H293" s="195">
        <v>273.95299999999997</v>
      </c>
      <c r="I293" s="196"/>
      <c r="J293" s="197">
        <f>ROUND(I293*H293,2)</f>
        <v>0</v>
      </c>
      <c r="K293" s="193" t="s">
        <v>153</v>
      </c>
      <c r="L293" s="39"/>
      <c r="M293" s="198" t="s">
        <v>1</v>
      </c>
      <c r="N293" s="199" t="s">
        <v>42</v>
      </c>
      <c r="O293" s="71"/>
      <c r="P293" s="200">
        <f>O293*H293</f>
        <v>0</v>
      </c>
      <c r="Q293" s="200">
        <v>0</v>
      </c>
      <c r="R293" s="200">
        <f>Q293*H293</f>
        <v>0</v>
      </c>
      <c r="S293" s="200">
        <v>0</v>
      </c>
      <c r="T293" s="201">
        <f>S293*H293</f>
        <v>0</v>
      </c>
      <c r="U293" s="34"/>
      <c r="V293" s="34"/>
      <c r="W293" s="34"/>
      <c r="X293" s="34"/>
      <c r="Y293" s="34"/>
      <c r="Z293" s="34"/>
      <c r="AA293" s="34"/>
      <c r="AB293" s="34"/>
      <c r="AC293" s="34"/>
      <c r="AD293" s="34"/>
      <c r="AE293" s="34"/>
      <c r="AR293" s="202" t="s">
        <v>476</v>
      </c>
      <c r="AT293" s="202" t="s">
        <v>149</v>
      </c>
      <c r="AU293" s="202" t="s">
        <v>85</v>
      </c>
      <c r="AY293" s="17" t="s">
        <v>146</v>
      </c>
      <c r="BE293" s="203">
        <f>IF(N293="základní",J293,0)</f>
        <v>0</v>
      </c>
      <c r="BF293" s="203">
        <f>IF(N293="snížená",J293,0)</f>
        <v>0</v>
      </c>
      <c r="BG293" s="203">
        <f>IF(N293="zákl. přenesená",J293,0)</f>
        <v>0</v>
      </c>
      <c r="BH293" s="203">
        <f>IF(N293="sníž. přenesená",J293,0)</f>
        <v>0</v>
      </c>
      <c r="BI293" s="203">
        <f>IF(N293="nulová",J293,0)</f>
        <v>0</v>
      </c>
      <c r="BJ293" s="17" t="s">
        <v>85</v>
      </c>
      <c r="BK293" s="203">
        <f>ROUND(I293*H293,2)</f>
        <v>0</v>
      </c>
      <c r="BL293" s="17" t="s">
        <v>476</v>
      </c>
      <c r="BM293" s="202" t="s">
        <v>489</v>
      </c>
    </row>
    <row r="294" spans="1:65" s="2" customFormat="1" ht="28.8">
      <c r="A294" s="34"/>
      <c r="B294" s="35"/>
      <c r="C294" s="36"/>
      <c r="D294" s="204" t="s">
        <v>156</v>
      </c>
      <c r="E294" s="36"/>
      <c r="F294" s="205" t="s">
        <v>490</v>
      </c>
      <c r="G294" s="36"/>
      <c r="H294" s="36"/>
      <c r="I294" s="206"/>
      <c r="J294" s="36"/>
      <c r="K294" s="36"/>
      <c r="L294" s="39"/>
      <c r="M294" s="207"/>
      <c r="N294" s="208"/>
      <c r="O294" s="71"/>
      <c r="P294" s="71"/>
      <c r="Q294" s="71"/>
      <c r="R294" s="71"/>
      <c r="S294" s="71"/>
      <c r="T294" s="72"/>
      <c r="U294" s="34"/>
      <c r="V294" s="34"/>
      <c r="W294" s="34"/>
      <c r="X294" s="34"/>
      <c r="Y294" s="34"/>
      <c r="Z294" s="34"/>
      <c r="AA294" s="34"/>
      <c r="AB294" s="34"/>
      <c r="AC294" s="34"/>
      <c r="AD294" s="34"/>
      <c r="AE294" s="34"/>
      <c r="AT294" s="17" t="s">
        <v>156</v>
      </c>
      <c r="AU294" s="17" t="s">
        <v>85</v>
      </c>
    </row>
    <row r="295" spans="1:65" s="13" customFormat="1" ht="10.199999999999999">
      <c r="B295" s="209"/>
      <c r="C295" s="210"/>
      <c r="D295" s="204" t="s">
        <v>158</v>
      </c>
      <c r="E295" s="211" t="s">
        <v>1</v>
      </c>
      <c r="F295" s="212" t="s">
        <v>491</v>
      </c>
      <c r="G295" s="210"/>
      <c r="H295" s="213">
        <v>273.95299999999997</v>
      </c>
      <c r="I295" s="214"/>
      <c r="J295" s="210"/>
      <c r="K295" s="210"/>
      <c r="L295" s="215"/>
      <c r="M295" s="216"/>
      <c r="N295" s="217"/>
      <c r="O295" s="217"/>
      <c r="P295" s="217"/>
      <c r="Q295" s="217"/>
      <c r="R295" s="217"/>
      <c r="S295" s="217"/>
      <c r="T295" s="218"/>
      <c r="AT295" s="219" t="s">
        <v>158</v>
      </c>
      <c r="AU295" s="219" t="s">
        <v>85</v>
      </c>
      <c r="AV295" s="13" t="s">
        <v>87</v>
      </c>
      <c r="AW295" s="13" t="s">
        <v>34</v>
      </c>
      <c r="AX295" s="13" t="s">
        <v>85</v>
      </c>
      <c r="AY295" s="219" t="s">
        <v>146</v>
      </c>
    </row>
    <row r="296" spans="1:65" s="2" customFormat="1" ht="16.5" customHeight="1">
      <c r="A296" s="34"/>
      <c r="B296" s="35"/>
      <c r="C296" s="191" t="s">
        <v>492</v>
      </c>
      <c r="D296" s="191" t="s">
        <v>149</v>
      </c>
      <c r="E296" s="192" t="s">
        <v>493</v>
      </c>
      <c r="F296" s="193" t="s">
        <v>494</v>
      </c>
      <c r="G296" s="194" t="s">
        <v>285</v>
      </c>
      <c r="H296" s="195">
        <v>38.081000000000003</v>
      </c>
      <c r="I296" s="196"/>
      <c r="J296" s="197">
        <f>ROUND(I296*H296,2)</f>
        <v>0</v>
      </c>
      <c r="K296" s="193" t="s">
        <v>153</v>
      </c>
      <c r="L296" s="39"/>
      <c r="M296" s="198" t="s">
        <v>1</v>
      </c>
      <c r="N296" s="199" t="s">
        <v>42</v>
      </c>
      <c r="O296" s="71"/>
      <c r="P296" s="200">
        <f>O296*H296</f>
        <v>0</v>
      </c>
      <c r="Q296" s="200">
        <v>0</v>
      </c>
      <c r="R296" s="200">
        <f>Q296*H296</f>
        <v>0</v>
      </c>
      <c r="S296" s="200">
        <v>0</v>
      </c>
      <c r="T296" s="201">
        <f>S296*H296</f>
        <v>0</v>
      </c>
      <c r="U296" s="34"/>
      <c r="V296" s="34"/>
      <c r="W296" s="34"/>
      <c r="X296" s="34"/>
      <c r="Y296" s="34"/>
      <c r="Z296" s="34"/>
      <c r="AA296" s="34"/>
      <c r="AB296" s="34"/>
      <c r="AC296" s="34"/>
      <c r="AD296" s="34"/>
      <c r="AE296" s="34"/>
      <c r="AR296" s="202" t="s">
        <v>476</v>
      </c>
      <c r="AT296" s="202" t="s">
        <v>149</v>
      </c>
      <c r="AU296" s="202" t="s">
        <v>85</v>
      </c>
      <c r="AY296" s="17" t="s">
        <v>146</v>
      </c>
      <c r="BE296" s="203">
        <f>IF(N296="základní",J296,0)</f>
        <v>0</v>
      </c>
      <c r="BF296" s="203">
        <f>IF(N296="snížená",J296,0)</f>
        <v>0</v>
      </c>
      <c r="BG296" s="203">
        <f>IF(N296="zákl. přenesená",J296,0)</f>
        <v>0</v>
      </c>
      <c r="BH296" s="203">
        <f>IF(N296="sníž. přenesená",J296,0)</f>
        <v>0</v>
      </c>
      <c r="BI296" s="203">
        <f>IF(N296="nulová",J296,0)</f>
        <v>0</v>
      </c>
      <c r="BJ296" s="17" t="s">
        <v>85</v>
      </c>
      <c r="BK296" s="203">
        <f>ROUND(I296*H296,2)</f>
        <v>0</v>
      </c>
      <c r="BL296" s="17" t="s">
        <v>476</v>
      </c>
      <c r="BM296" s="202" t="s">
        <v>495</v>
      </c>
    </row>
    <row r="297" spans="1:65" s="2" customFormat="1" ht="76.8">
      <c r="A297" s="34"/>
      <c r="B297" s="35"/>
      <c r="C297" s="36"/>
      <c r="D297" s="204" t="s">
        <v>156</v>
      </c>
      <c r="E297" s="36"/>
      <c r="F297" s="205" t="s">
        <v>496</v>
      </c>
      <c r="G297" s="36"/>
      <c r="H297" s="36"/>
      <c r="I297" s="206"/>
      <c r="J297" s="36"/>
      <c r="K297" s="36"/>
      <c r="L297" s="39"/>
      <c r="M297" s="207"/>
      <c r="N297" s="208"/>
      <c r="O297" s="71"/>
      <c r="P297" s="71"/>
      <c r="Q297" s="71"/>
      <c r="R297" s="71"/>
      <c r="S297" s="71"/>
      <c r="T297" s="72"/>
      <c r="U297" s="34"/>
      <c r="V297" s="34"/>
      <c r="W297" s="34"/>
      <c r="X297" s="34"/>
      <c r="Y297" s="34"/>
      <c r="Z297" s="34"/>
      <c r="AA297" s="34"/>
      <c r="AB297" s="34"/>
      <c r="AC297" s="34"/>
      <c r="AD297" s="34"/>
      <c r="AE297" s="34"/>
      <c r="AT297" s="17" t="s">
        <v>156</v>
      </c>
      <c r="AU297" s="17" t="s">
        <v>85</v>
      </c>
    </row>
    <row r="298" spans="1:65" s="13" customFormat="1" ht="10.199999999999999">
      <c r="B298" s="209"/>
      <c r="C298" s="210"/>
      <c r="D298" s="204" t="s">
        <v>158</v>
      </c>
      <c r="E298" s="211" t="s">
        <v>1</v>
      </c>
      <c r="F298" s="212" t="s">
        <v>497</v>
      </c>
      <c r="G298" s="210"/>
      <c r="H298" s="213">
        <v>38.081000000000003</v>
      </c>
      <c r="I298" s="214"/>
      <c r="J298" s="210"/>
      <c r="K298" s="210"/>
      <c r="L298" s="215"/>
      <c r="M298" s="216"/>
      <c r="N298" s="217"/>
      <c r="O298" s="217"/>
      <c r="P298" s="217"/>
      <c r="Q298" s="217"/>
      <c r="R298" s="217"/>
      <c r="S298" s="217"/>
      <c r="T298" s="218"/>
      <c r="AT298" s="219" t="s">
        <v>158</v>
      </c>
      <c r="AU298" s="219" t="s">
        <v>85</v>
      </c>
      <c r="AV298" s="13" t="s">
        <v>87</v>
      </c>
      <c r="AW298" s="13" t="s">
        <v>34</v>
      </c>
      <c r="AX298" s="13" t="s">
        <v>85</v>
      </c>
      <c r="AY298" s="219" t="s">
        <v>146</v>
      </c>
    </row>
    <row r="299" spans="1:65" s="2" customFormat="1" ht="24.15" customHeight="1">
      <c r="A299" s="34"/>
      <c r="B299" s="35"/>
      <c r="C299" s="191" t="s">
        <v>498</v>
      </c>
      <c r="D299" s="191" t="s">
        <v>149</v>
      </c>
      <c r="E299" s="192" t="s">
        <v>481</v>
      </c>
      <c r="F299" s="193" t="s">
        <v>482</v>
      </c>
      <c r="G299" s="194" t="s">
        <v>285</v>
      </c>
      <c r="H299" s="195">
        <v>38.081000000000003</v>
      </c>
      <c r="I299" s="196"/>
      <c r="J299" s="197">
        <f>ROUND(I299*H299,2)</f>
        <v>0</v>
      </c>
      <c r="K299" s="193" t="s">
        <v>153</v>
      </c>
      <c r="L299" s="39"/>
      <c r="M299" s="198" t="s">
        <v>1</v>
      </c>
      <c r="N299" s="199" t="s">
        <v>42</v>
      </c>
      <c r="O299" s="71"/>
      <c r="P299" s="200">
        <f>O299*H299</f>
        <v>0</v>
      </c>
      <c r="Q299" s="200">
        <v>0</v>
      </c>
      <c r="R299" s="200">
        <f>Q299*H299</f>
        <v>0</v>
      </c>
      <c r="S299" s="200">
        <v>0</v>
      </c>
      <c r="T299" s="201">
        <f>S299*H299</f>
        <v>0</v>
      </c>
      <c r="U299" s="34"/>
      <c r="V299" s="34"/>
      <c r="W299" s="34"/>
      <c r="X299" s="34"/>
      <c r="Y299" s="34"/>
      <c r="Z299" s="34"/>
      <c r="AA299" s="34"/>
      <c r="AB299" s="34"/>
      <c r="AC299" s="34"/>
      <c r="AD299" s="34"/>
      <c r="AE299" s="34"/>
      <c r="AR299" s="202" t="s">
        <v>476</v>
      </c>
      <c r="AT299" s="202" t="s">
        <v>149</v>
      </c>
      <c r="AU299" s="202" t="s">
        <v>85</v>
      </c>
      <c r="AY299" s="17" t="s">
        <v>146</v>
      </c>
      <c r="BE299" s="203">
        <f>IF(N299="základní",J299,0)</f>
        <v>0</v>
      </c>
      <c r="BF299" s="203">
        <f>IF(N299="snížená",J299,0)</f>
        <v>0</v>
      </c>
      <c r="BG299" s="203">
        <f>IF(N299="zákl. přenesená",J299,0)</f>
        <v>0</v>
      </c>
      <c r="BH299" s="203">
        <f>IF(N299="sníž. přenesená",J299,0)</f>
        <v>0</v>
      </c>
      <c r="BI299" s="203">
        <f>IF(N299="nulová",J299,0)</f>
        <v>0</v>
      </c>
      <c r="BJ299" s="17" t="s">
        <v>85</v>
      </c>
      <c r="BK299" s="203">
        <f>ROUND(I299*H299,2)</f>
        <v>0</v>
      </c>
      <c r="BL299" s="17" t="s">
        <v>476</v>
      </c>
      <c r="BM299" s="202" t="s">
        <v>499</v>
      </c>
    </row>
    <row r="300" spans="1:65" s="2" customFormat="1" ht="38.4">
      <c r="A300" s="34"/>
      <c r="B300" s="35"/>
      <c r="C300" s="36"/>
      <c r="D300" s="204" t="s">
        <v>156</v>
      </c>
      <c r="E300" s="36"/>
      <c r="F300" s="205" t="s">
        <v>484</v>
      </c>
      <c r="G300" s="36"/>
      <c r="H300" s="36"/>
      <c r="I300" s="206"/>
      <c r="J300" s="36"/>
      <c r="K300" s="36"/>
      <c r="L300" s="39"/>
      <c r="M300" s="207"/>
      <c r="N300" s="208"/>
      <c r="O300" s="71"/>
      <c r="P300" s="71"/>
      <c r="Q300" s="71"/>
      <c r="R300" s="71"/>
      <c r="S300" s="71"/>
      <c r="T300" s="72"/>
      <c r="U300" s="34"/>
      <c r="V300" s="34"/>
      <c r="W300" s="34"/>
      <c r="X300" s="34"/>
      <c r="Y300" s="34"/>
      <c r="Z300" s="34"/>
      <c r="AA300" s="34"/>
      <c r="AB300" s="34"/>
      <c r="AC300" s="34"/>
      <c r="AD300" s="34"/>
      <c r="AE300" s="34"/>
      <c r="AT300" s="17" t="s">
        <v>156</v>
      </c>
      <c r="AU300" s="17" t="s">
        <v>85</v>
      </c>
    </row>
    <row r="301" spans="1:65" s="13" customFormat="1" ht="10.199999999999999">
      <c r="B301" s="209"/>
      <c r="C301" s="210"/>
      <c r="D301" s="204" t="s">
        <v>158</v>
      </c>
      <c r="E301" s="211" t="s">
        <v>1</v>
      </c>
      <c r="F301" s="212" t="s">
        <v>500</v>
      </c>
      <c r="G301" s="210"/>
      <c r="H301" s="213">
        <v>38.081000000000003</v>
      </c>
      <c r="I301" s="214"/>
      <c r="J301" s="210"/>
      <c r="K301" s="210"/>
      <c r="L301" s="215"/>
      <c r="M301" s="216"/>
      <c r="N301" s="217"/>
      <c r="O301" s="217"/>
      <c r="P301" s="217"/>
      <c r="Q301" s="217"/>
      <c r="R301" s="217"/>
      <c r="S301" s="217"/>
      <c r="T301" s="218"/>
      <c r="AT301" s="219" t="s">
        <v>158</v>
      </c>
      <c r="AU301" s="219" t="s">
        <v>85</v>
      </c>
      <c r="AV301" s="13" t="s">
        <v>87</v>
      </c>
      <c r="AW301" s="13" t="s">
        <v>34</v>
      </c>
      <c r="AX301" s="13" t="s">
        <v>85</v>
      </c>
      <c r="AY301" s="219" t="s">
        <v>146</v>
      </c>
    </row>
    <row r="302" spans="1:65" s="2" customFormat="1" ht="16.5" customHeight="1">
      <c r="A302" s="34"/>
      <c r="B302" s="35"/>
      <c r="C302" s="191" t="s">
        <v>501</v>
      </c>
      <c r="D302" s="191" t="s">
        <v>149</v>
      </c>
      <c r="E302" s="192" t="s">
        <v>502</v>
      </c>
      <c r="F302" s="193" t="s">
        <v>503</v>
      </c>
      <c r="G302" s="194" t="s">
        <v>285</v>
      </c>
      <c r="H302" s="195">
        <v>334.15300000000002</v>
      </c>
      <c r="I302" s="196"/>
      <c r="J302" s="197">
        <f>ROUND(I302*H302,2)</f>
        <v>0</v>
      </c>
      <c r="K302" s="193" t="s">
        <v>153</v>
      </c>
      <c r="L302" s="39"/>
      <c r="M302" s="198" t="s">
        <v>1</v>
      </c>
      <c r="N302" s="199" t="s">
        <v>42</v>
      </c>
      <c r="O302" s="71"/>
      <c r="P302" s="200">
        <f>O302*H302</f>
        <v>0</v>
      </c>
      <c r="Q302" s="200">
        <v>0</v>
      </c>
      <c r="R302" s="200">
        <f>Q302*H302</f>
        <v>0</v>
      </c>
      <c r="S302" s="200">
        <v>0</v>
      </c>
      <c r="T302" s="201">
        <f>S302*H302</f>
        <v>0</v>
      </c>
      <c r="U302" s="34"/>
      <c r="V302" s="34"/>
      <c r="W302" s="34"/>
      <c r="X302" s="34"/>
      <c r="Y302" s="34"/>
      <c r="Z302" s="34"/>
      <c r="AA302" s="34"/>
      <c r="AB302" s="34"/>
      <c r="AC302" s="34"/>
      <c r="AD302" s="34"/>
      <c r="AE302" s="34"/>
      <c r="AR302" s="202" t="s">
        <v>476</v>
      </c>
      <c r="AT302" s="202" t="s">
        <v>149</v>
      </c>
      <c r="AU302" s="202" t="s">
        <v>85</v>
      </c>
      <c r="AY302" s="17" t="s">
        <v>146</v>
      </c>
      <c r="BE302" s="203">
        <f>IF(N302="základní",J302,0)</f>
        <v>0</v>
      </c>
      <c r="BF302" s="203">
        <f>IF(N302="snížená",J302,0)</f>
        <v>0</v>
      </c>
      <c r="BG302" s="203">
        <f>IF(N302="zákl. přenesená",J302,0)</f>
        <v>0</v>
      </c>
      <c r="BH302" s="203">
        <f>IF(N302="sníž. přenesená",J302,0)</f>
        <v>0</v>
      </c>
      <c r="BI302" s="203">
        <f>IF(N302="nulová",J302,0)</f>
        <v>0</v>
      </c>
      <c r="BJ302" s="17" t="s">
        <v>85</v>
      </c>
      <c r="BK302" s="203">
        <f>ROUND(I302*H302,2)</f>
        <v>0</v>
      </c>
      <c r="BL302" s="17" t="s">
        <v>476</v>
      </c>
      <c r="BM302" s="202" t="s">
        <v>504</v>
      </c>
    </row>
    <row r="303" spans="1:65" s="2" customFormat="1" ht="76.8">
      <c r="A303" s="34"/>
      <c r="B303" s="35"/>
      <c r="C303" s="36"/>
      <c r="D303" s="204" t="s">
        <v>156</v>
      </c>
      <c r="E303" s="36"/>
      <c r="F303" s="205" t="s">
        <v>505</v>
      </c>
      <c r="G303" s="36"/>
      <c r="H303" s="36"/>
      <c r="I303" s="206"/>
      <c r="J303" s="36"/>
      <c r="K303" s="36"/>
      <c r="L303" s="39"/>
      <c r="M303" s="207"/>
      <c r="N303" s="208"/>
      <c r="O303" s="71"/>
      <c r="P303" s="71"/>
      <c r="Q303" s="71"/>
      <c r="R303" s="71"/>
      <c r="S303" s="71"/>
      <c r="T303" s="72"/>
      <c r="U303" s="34"/>
      <c r="V303" s="34"/>
      <c r="W303" s="34"/>
      <c r="X303" s="34"/>
      <c r="Y303" s="34"/>
      <c r="Z303" s="34"/>
      <c r="AA303" s="34"/>
      <c r="AB303" s="34"/>
      <c r="AC303" s="34"/>
      <c r="AD303" s="34"/>
      <c r="AE303" s="34"/>
      <c r="AT303" s="17" t="s">
        <v>156</v>
      </c>
      <c r="AU303" s="17" t="s">
        <v>85</v>
      </c>
    </row>
    <row r="304" spans="1:65" s="13" customFormat="1" ht="10.199999999999999">
      <c r="B304" s="209"/>
      <c r="C304" s="210"/>
      <c r="D304" s="204" t="s">
        <v>158</v>
      </c>
      <c r="E304" s="211" t="s">
        <v>1</v>
      </c>
      <c r="F304" s="212" t="s">
        <v>506</v>
      </c>
      <c r="G304" s="210"/>
      <c r="H304" s="213">
        <v>62.78</v>
      </c>
      <c r="I304" s="214"/>
      <c r="J304" s="210"/>
      <c r="K304" s="210"/>
      <c r="L304" s="215"/>
      <c r="M304" s="216"/>
      <c r="N304" s="217"/>
      <c r="O304" s="217"/>
      <c r="P304" s="217"/>
      <c r="Q304" s="217"/>
      <c r="R304" s="217"/>
      <c r="S304" s="217"/>
      <c r="T304" s="218"/>
      <c r="AT304" s="219" t="s">
        <v>158</v>
      </c>
      <c r="AU304" s="219" t="s">
        <v>85</v>
      </c>
      <c r="AV304" s="13" t="s">
        <v>87</v>
      </c>
      <c r="AW304" s="13" t="s">
        <v>34</v>
      </c>
      <c r="AX304" s="13" t="s">
        <v>77</v>
      </c>
      <c r="AY304" s="219" t="s">
        <v>146</v>
      </c>
    </row>
    <row r="305" spans="1:65" s="13" customFormat="1" ht="10.199999999999999">
      <c r="B305" s="209"/>
      <c r="C305" s="210"/>
      <c r="D305" s="204" t="s">
        <v>158</v>
      </c>
      <c r="E305" s="211" t="s">
        <v>1</v>
      </c>
      <c r="F305" s="212" t="s">
        <v>507</v>
      </c>
      <c r="G305" s="210"/>
      <c r="H305" s="213">
        <v>36.536000000000001</v>
      </c>
      <c r="I305" s="214"/>
      <c r="J305" s="210"/>
      <c r="K305" s="210"/>
      <c r="L305" s="215"/>
      <c r="M305" s="216"/>
      <c r="N305" s="217"/>
      <c r="O305" s="217"/>
      <c r="P305" s="217"/>
      <c r="Q305" s="217"/>
      <c r="R305" s="217"/>
      <c r="S305" s="217"/>
      <c r="T305" s="218"/>
      <c r="AT305" s="219" t="s">
        <v>158</v>
      </c>
      <c r="AU305" s="219" t="s">
        <v>85</v>
      </c>
      <c r="AV305" s="13" t="s">
        <v>87</v>
      </c>
      <c r="AW305" s="13" t="s">
        <v>34</v>
      </c>
      <c r="AX305" s="13" t="s">
        <v>77</v>
      </c>
      <c r="AY305" s="219" t="s">
        <v>146</v>
      </c>
    </row>
    <row r="306" spans="1:65" s="13" customFormat="1" ht="10.199999999999999">
      <c r="B306" s="209"/>
      <c r="C306" s="210"/>
      <c r="D306" s="204" t="s">
        <v>158</v>
      </c>
      <c r="E306" s="211" t="s">
        <v>1</v>
      </c>
      <c r="F306" s="212" t="s">
        <v>508</v>
      </c>
      <c r="G306" s="210"/>
      <c r="H306" s="213">
        <v>91.84</v>
      </c>
      <c r="I306" s="214"/>
      <c r="J306" s="210"/>
      <c r="K306" s="210"/>
      <c r="L306" s="215"/>
      <c r="M306" s="216"/>
      <c r="N306" s="217"/>
      <c r="O306" s="217"/>
      <c r="P306" s="217"/>
      <c r="Q306" s="217"/>
      <c r="R306" s="217"/>
      <c r="S306" s="217"/>
      <c r="T306" s="218"/>
      <c r="AT306" s="219" t="s">
        <v>158</v>
      </c>
      <c r="AU306" s="219" t="s">
        <v>85</v>
      </c>
      <c r="AV306" s="13" t="s">
        <v>87</v>
      </c>
      <c r="AW306" s="13" t="s">
        <v>34</v>
      </c>
      <c r="AX306" s="13" t="s">
        <v>77</v>
      </c>
      <c r="AY306" s="219" t="s">
        <v>146</v>
      </c>
    </row>
    <row r="307" spans="1:65" s="13" customFormat="1" ht="10.199999999999999">
      <c r="B307" s="209"/>
      <c r="C307" s="210"/>
      <c r="D307" s="204" t="s">
        <v>158</v>
      </c>
      <c r="E307" s="211" t="s">
        <v>1</v>
      </c>
      <c r="F307" s="212" t="s">
        <v>509</v>
      </c>
      <c r="G307" s="210"/>
      <c r="H307" s="213">
        <v>142.99700000000001</v>
      </c>
      <c r="I307" s="214"/>
      <c r="J307" s="210"/>
      <c r="K307" s="210"/>
      <c r="L307" s="215"/>
      <c r="M307" s="216"/>
      <c r="N307" s="217"/>
      <c r="O307" s="217"/>
      <c r="P307" s="217"/>
      <c r="Q307" s="217"/>
      <c r="R307" s="217"/>
      <c r="S307" s="217"/>
      <c r="T307" s="218"/>
      <c r="AT307" s="219" t="s">
        <v>158</v>
      </c>
      <c r="AU307" s="219" t="s">
        <v>85</v>
      </c>
      <c r="AV307" s="13" t="s">
        <v>87</v>
      </c>
      <c r="AW307" s="13" t="s">
        <v>34</v>
      </c>
      <c r="AX307" s="13" t="s">
        <v>77</v>
      </c>
      <c r="AY307" s="219" t="s">
        <v>146</v>
      </c>
    </row>
    <row r="308" spans="1:65" s="14" customFormat="1" ht="10.199999999999999">
      <c r="B308" s="231"/>
      <c r="C308" s="232"/>
      <c r="D308" s="204" t="s">
        <v>158</v>
      </c>
      <c r="E308" s="233" t="s">
        <v>1</v>
      </c>
      <c r="F308" s="234" t="s">
        <v>335</v>
      </c>
      <c r="G308" s="232"/>
      <c r="H308" s="235">
        <v>334.15300000000002</v>
      </c>
      <c r="I308" s="236"/>
      <c r="J308" s="232"/>
      <c r="K308" s="232"/>
      <c r="L308" s="237"/>
      <c r="M308" s="238"/>
      <c r="N308" s="239"/>
      <c r="O308" s="239"/>
      <c r="P308" s="239"/>
      <c r="Q308" s="239"/>
      <c r="R308" s="239"/>
      <c r="S308" s="239"/>
      <c r="T308" s="240"/>
      <c r="AT308" s="241" t="s">
        <v>158</v>
      </c>
      <c r="AU308" s="241" t="s">
        <v>85</v>
      </c>
      <c r="AV308" s="14" t="s">
        <v>154</v>
      </c>
      <c r="AW308" s="14" t="s">
        <v>34</v>
      </c>
      <c r="AX308" s="14" t="s">
        <v>85</v>
      </c>
      <c r="AY308" s="241" t="s">
        <v>146</v>
      </c>
    </row>
    <row r="309" spans="1:65" s="2" customFormat="1" ht="24.15" customHeight="1">
      <c r="A309" s="34"/>
      <c r="B309" s="35"/>
      <c r="C309" s="191" t="s">
        <v>510</v>
      </c>
      <c r="D309" s="191" t="s">
        <v>149</v>
      </c>
      <c r="E309" s="192" t="s">
        <v>487</v>
      </c>
      <c r="F309" s="193" t="s">
        <v>488</v>
      </c>
      <c r="G309" s="194" t="s">
        <v>285</v>
      </c>
      <c r="H309" s="195">
        <v>334.15300000000002</v>
      </c>
      <c r="I309" s="196"/>
      <c r="J309" s="197">
        <f>ROUND(I309*H309,2)</f>
        <v>0</v>
      </c>
      <c r="K309" s="193" t="s">
        <v>153</v>
      </c>
      <c r="L309" s="39"/>
      <c r="M309" s="198" t="s">
        <v>1</v>
      </c>
      <c r="N309" s="199" t="s">
        <v>42</v>
      </c>
      <c r="O309" s="71"/>
      <c r="P309" s="200">
        <f>O309*H309</f>
        <v>0</v>
      </c>
      <c r="Q309" s="200">
        <v>0</v>
      </c>
      <c r="R309" s="200">
        <f>Q309*H309</f>
        <v>0</v>
      </c>
      <c r="S309" s="200">
        <v>0</v>
      </c>
      <c r="T309" s="201">
        <f>S309*H309</f>
        <v>0</v>
      </c>
      <c r="U309" s="34"/>
      <c r="V309" s="34"/>
      <c r="W309" s="34"/>
      <c r="X309" s="34"/>
      <c r="Y309" s="34"/>
      <c r="Z309" s="34"/>
      <c r="AA309" s="34"/>
      <c r="AB309" s="34"/>
      <c r="AC309" s="34"/>
      <c r="AD309" s="34"/>
      <c r="AE309" s="34"/>
      <c r="AR309" s="202" t="s">
        <v>476</v>
      </c>
      <c r="AT309" s="202" t="s">
        <v>149</v>
      </c>
      <c r="AU309" s="202" t="s">
        <v>85</v>
      </c>
      <c r="AY309" s="17" t="s">
        <v>146</v>
      </c>
      <c r="BE309" s="203">
        <f>IF(N309="základní",J309,0)</f>
        <v>0</v>
      </c>
      <c r="BF309" s="203">
        <f>IF(N309="snížená",J309,0)</f>
        <v>0</v>
      </c>
      <c r="BG309" s="203">
        <f>IF(N309="zákl. přenesená",J309,0)</f>
        <v>0</v>
      </c>
      <c r="BH309" s="203">
        <f>IF(N309="sníž. přenesená",J309,0)</f>
        <v>0</v>
      </c>
      <c r="BI309" s="203">
        <f>IF(N309="nulová",J309,0)</f>
        <v>0</v>
      </c>
      <c r="BJ309" s="17" t="s">
        <v>85</v>
      </c>
      <c r="BK309" s="203">
        <f>ROUND(I309*H309,2)</f>
        <v>0</v>
      </c>
      <c r="BL309" s="17" t="s">
        <v>476</v>
      </c>
      <c r="BM309" s="202" t="s">
        <v>511</v>
      </c>
    </row>
    <row r="310" spans="1:65" s="2" customFormat="1" ht="28.8">
      <c r="A310" s="34"/>
      <c r="B310" s="35"/>
      <c r="C310" s="36"/>
      <c r="D310" s="204" t="s">
        <v>156</v>
      </c>
      <c r="E310" s="36"/>
      <c r="F310" s="205" t="s">
        <v>490</v>
      </c>
      <c r="G310" s="36"/>
      <c r="H310" s="36"/>
      <c r="I310" s="206"/>
      <c r="J310" s="36"/>
      <c r="K310" s="36"/>
      <c r="L310" s="39"/>
      <c r="M310" s="207"/>
      <c r="N310" s="208"/>
      <c r="O310" s="71"/>
      <c r="P310" s="71"/>
      <c r="Q310" s="71"/>
      <c r="R310" s="71"/>
      <c r="S310" s="71"/>
      <c r="T310" s="72"/>
      <c r="U310" s="34"/>
      <c r="V310" s="34"/>
      <c r="W310" s="34"/>
      <c r="X310" s="34"/>
      <c r="Y310" s="34"/>
      <c r="Z310" s="34"/>
      <c r="AA310" s="34"/>
      <c r="AB310" s="34"/>
      <c r="AC310" s="34"/>
      <c r="AD310" s="34"/>
      <c r="AE310" s="34"/>
      <c r="AT310" s="17" t="s">
        <v>156</v>
      </c>
      <c r="AU310" s="17" t="s">
        <v>85</v>
      </c>
    </row>
    <row r="311" spans="1:65" s="13" customFormat="1" ht="10.199999999999999">
      <c r="B311" s="209"/>
      <c r="C311" s="210"/>
      <c r="D311" s="204" t="s">
        <v>158</v>
      </c>
      <c r="E311" s="211" t="s">
        <v>1</v>
      </c>
      <c r="F311" s="212" t="s">
        <v>506</v>
      </c>
      <c r="G311" s="210"/>
      <c r="H311" s="213">
        <v>62.78</v>
      </c>
      <c r="I311" s="214"/>
      <c r="J311" s="210"/>
      <c r="K311" s="210"/>
      <c r="L311" s="215"/>
      <c r="M311" s="216"/>
      <c r="N311" s="217"/>
      <c r="O311" s="217"/>
      <c r="P311" s="217"/>
      <c r="Q311" s="217"/>
      <c r="R311" s="217"/>
      <c r="S311" s="217"/>
      <c r="T311" s="218"/>
      <c r="AT311" s="219" t="s">
        <v>158</v>
      </c>
      <c r="AU311" s="219" t="s">
        <v>85</v>
      </c>
      <c r="AV311" s="13" t="s">
        <v>87</v>
      </c>
      <c r="AW311" s="13" t="s">
        <v>34</v>
      </c>
      <c r="AX311" s="13" t="s">
        <v>77</v>
      </c>
      <c r="AY311" s="219" t="s">
        <v>146</v>
      </c>
    </row>
    <row r="312" spans="1:65" s="13" customFormat="1" ht="10.199999999999999">
      <c r="B312" s="209"/>
      <c r="C312" s="210"/>
      <c r="D312" s="204" t="s">
        <v>158</v>
      </c>
      <c r="E312" s="211" t="s">
        <v>1</v>
      </c>
      <c r="F312" s="212" t="s">
        <v>507</v>
      </c>
      <c r="G312" s="210"/>
      <c r="H312" s="213">
        <v>36.536000000000001</v>
      </c>
      <c r="I312" s="214"/>
      <c r="J312" s="210"/>
      <c r="K312" s="210"/>
      <c r="L312" s="215"/>
      <c r="M312" s="216"/>
      <c r="N312" s="217"/>
      <c r="O312" s="217"/>
      <c r="P312" s="217"/>
      <c r="Q312" s="217"/>
      <c r="R312" s="217"/>
      <c r="S312" s="217"/>
      <c r="T312" s="218"/>
      <c r="AT312" s="219" t="s">
        <v>158</v>
      </c>
      <c r="AU312" s="219" t="s">
        <v>85</v>
      </c>
      <c r="AV312" s="13" t="s">
        <v>87</v>
      </c>
      <c r="AW312" s="13" t="s">
        <v>34</v>
      </c>
      <c r="AX312" s="13" t="s">
        <v>77</v>
      </c>
      <c r="AY312" s="219" t="s">
        <v>146</v>
      </c>
    </row>
    <row r="313" spans="1:65" s="13" customFormat="1" ht="10.199999999999999">
      <c r="B313" s="209"/>
      <c r="C313" s="210"/>
      <c r="D313" s="204" t="s">
        <v>158</v>
      </c>
      <c r="E313" s="211" t="s">
        <v>1</v>
      </c>
      <c r="F313" s="212" t="s">
        <v>508</v>
      </c>
      <c r="G313" s="210"/>
      <c r="H313" s="213">
        <v>91.84</v>
      </c>
      <c r="I313" s="214"/>
      <c r="J313" s="210"/>
      <c r="K313" s="210"/>
      <c r="L313" s="215"/>
      <c r="M313" s="216"/>
      <c r="N313" s="217"/>
      <c r="O313" s="217"/>
      <c r="P313" s="217"/>
      <c r="Q313" s="217"/>
      <c r="R313" s="217"/>
      <c r="S313" s="217"/>
      <c r="T313" s="218"/>
      <c r="AT313" s="219" t="s">
        <v>158</v>
      </c>
      <c r="AU313" s="219" t="s">
        <v>85</v>
      </c>
      <c r="AV313" s="13" t="s">
        <v>87</v>
      </c>
      <c r="AW313" s="13" t="s">
        <v>34</v>
      </c>
      <c r="AX313" s="13" t="s">
        <v>77</v>
      </c>
      <c r="AY313" s="219" t="s">
        <v>146</v>
      </c>
    </row>
    <row r="314" spans="1:65" s="13" customFormat="1" ht="10.199999999999999">
      <c r="B314" s="209"/>
      <c r="C314" s="210"/>
      <c r="D314" s="204" t="s">
        <v>158</v>
      </c>
      <c r="E314" s="211" t="s">
        <v>1</v>
      </c>
      <c r="F314" s="212" t="s">
        <v>509</v>
      </c>
      <c r="G314" s="210"/>
      <c r="H314" s="213">
        <v>142.99700000000001</v>
      </c>
      <c r="I314" s="214"/>
      <c r="J314" s="210"/>
      <c r="K314" s="210"/>
      <c r="L314" s="215"/>
      <c r="M314" s="216"/>
      <c r="N314" s="217"/>
      <c r="O314" s="217"/>
      <c r="P314" s="217"/>
      <c r="Q314" s="217"/>
      <c r="R314" s="217"/>
      <c r="S314" s="217"/>
      <c r="T314" s="218"/>
      <c r="AT314" s="219" t="s">
        <v>158</v>
      </c>
      <c r="AU314" s="219" t="s">
        <v>85</v>
      </c>
      <c r="AV314" s="13" t="s">
        <v>87</v>
      </c>
      <c r="AW314" s="13" t="s">
        <v>34</v>
      </c>
      <c r="AX314" s="13" t="s">
        <v>77</v>
      </c>
      <c r="AY314" s="219" t="s">
        <v>146</v>
      </c>
    </row>
    <row r="315" spans="1:65" s="14" customFormat="1" ht="10.199999999999999">
      <c r="B315" s="231"/>
      <c r="C315" s="232"/>
      <c r="D315" s="204" t="s">
        <v>158</v>
      </c>
      <c r="E315" s="233" t="s">
        <v>1</v>
      </c>
      <c r="F315" s="234" t="s">
        <v>335</v>
      </c>
      <c r="G315" s="232"/>
      <c r="H315" s="235">
        <v>334.15300000000002</v>
      </c>
      <c r="I315" s="236"/>
      <c r="J315" s="232"/>
      <c r="K315" s="232"/>
      <c r="L315" s="237"/>
      <c r="M315" s="238"/>
      <c r="N315" s="239"/>
      <c r="O315" s="239"/>
      <c r="P315" s="239"/>
      <c r="Q315" s="239"/>
      <c r="R315" s="239"/>
      <c r="S315" s="239"/>
      <c r="T315" s="240"/>
      <c r="AT315" s="241" t="s">
        <v>158</v>
      </c>
      <c r="AU315" s="241" t="s">
        <v>85</v>
      </c>
      <c r="AV315" s="14" t="s">
        <v>154</v>
      </c>
      <c r="AW315" s="14" t="s">
        <v>34</v>
      </c>
      <c r="AX315" s="14" t="s">
        <v>85</v>
      </c>
      <c r="AY315" s="241" t="s">
        <v>146</v>
      </c>
    </row>
    <row r="316" spans="1:65" s="2" customFormat="1" ht="24.15" customHeight="1">
      <c r="A316" s="34"/>
      <c r="B316" s="35"/>
      <c r="C316" s="191" t="s">
        <v>512</v>
      </c>
      <c r="D316" s="191" t="s">
        <v>149</v>
      </c>
      <c r="E316" s="192" t="s">
        <v>487</v>
      </c>
      <c r="F316" s="193" t="s">
        <v>488</v>
      </c>
      <c r="G316" s="194" t="s">
        <v>285</v>
      </c>
      <c r="H316" s="195">
        <v>677.09900000000005</v>
      </c>
      <c r="I316" s="196"/>
      <c r="J316" s="197">
        <f>ROUND(I316*H316,2)</f>
        <v>0</v>
      </c>
      <c r="K316" s="193" t="s">
        <v>153</v>
      </c>
      <c r="L316" s="39"/>
      <c r="M316" s="198" t="s">
        <v>1</v>
      </c>
      <c r="N316" s="199" t="s">
        <v>42</v>
      </c>
      <c r="O316" s="71"/>
      <c r="P316" s="200">
        <f>O316*H316</f>
        <v>0</v>
      </c>
      <c r="Q316" s="200">
        <v>0</v>
      </c>
      <c r="R316" s="200">
        <f>Q316*H316</f>
        <v>0</v>
      </c>
      <c r="S316" s="200">
        <v>0</v>
      </c>
      <c r="T316" s="201">
        <f>S316*H316</f>
        <v>0</v>
      </c>
      <c r="U316" s="34"/>
      <c r="V316" s="34"/>
      <c r="W316" s="34"/>
      <c r="X316" s="34"/>
      <c r="Y316" s="34"/>
      <c r="Z316" s="34"/>
      <c r="AA316" s="34"/>
      <c r="AB316" s="34"/>
      <c r="AC316" s="34"/>
      <c r="AD316" s="34"/>
      <c r="AE316" s="34"/>
      <c r="AR316" s="202" t="s">
        <v>476</v>
      </c>
      <c r="AT316" s="202" t="s">
        <v>149</v>
      </c>
      <c r="AU316" s="202" t="s">
        <v>85</v>
      </c>
      <c r="AY316" s="17" t="s">
        <v>146</v>
      </c>
      <c r="BE316" s="203">
        <f>IF(N316="základní",J316,0)</f>
        <v>0</v>
      </c>
      <c r="BF316" s="203">
        <f>IF(N316="snížená",J316,0)</f>
        <v>0</v>
      </c>
      <c r="BG316" s="203">
        <f>IF(N316="zákl. přenesená",J316,0)</f>
        <v>0</v>
      </c>
      <c r="BH316" s="203">
        <f>IF(N316="sníž. přenesená",J316,0)</f>
        <v>0</v>
      </c>
      <c r="BI316" s="203">
        <f>IF(N316="nulová",J316,0)</f>
        <v>0</v>
      </c>
      <c r="BJ316" s="17" t="s">
        <v>85</v>
      </c>
      <c r="BK316" s="203">
        <f>ROUND(I316*H316,2)</f>
        <v>0</v>
      </c>
      <c r="BL316" s="17" t="s">
        <v>476</v>
      </c>
      <c r="BM316" s="202" t="s">
        <v>513</v>
      </c>
    </row>
    <row r="317" spans="1:65" s="2" customFormat="1" ht="28.8">
      <c r="A317" s="34"/>
      <c r="B317" s="35"/>
      <c r="C317" s="36"/>
      <c r="D317" s="204" t="s">
        <v>156</v>
      </c>
      <c r="E317" s="36"/>
      <c r="F317" s="205" t="s">
        <v>490</v>
      </c>
      <c r="G317" s="36"/>
      <c r="H317" s="36"/>
      <c r="I317" s="206"/>
      <c r="J317" s="36"/>
      <c r="K317" s="36"/>
      <c r="L317" s="39"/>
      <c r="M317" s="207"/>
      <c r="N317" s="208"/>
      <c r="O317" s="71"/>
      <c r="P317" s="71"/>
      <c r="Q317" s="71"/>
      <c r="R317" s="71"/>
      <c r="S317" s="71"/>
      <c r="T317" s="72"/>
      <c r="U317" s="34"/>
      <c r="V317" s="34"/>
      <c r="W317" s="34"/>
      <c r="X317" s="34"/>
      <c r="Y317" s="34"/>
      <c r="Z317" s="34"/>
      <c r="AA317" s="34"/>
      <c r="AB317" s="34"/>
      <c r="AC317" s="34"/>
      <c r="AD317" s="34"/>
      <c r="AE317" s="34"/>
      <c r="AT317" s="17" t="s">
        <v>156</v>
      </c>
      <c r="AU317" s="17" t="s">
        <v>85</v>
      </c>
    </row>
    <row r="318" spans="1:65" s="13" customFormat="1" ht="20.399999999999999">
      <c r="B318" s="209"/>
      <c r="C318" s="210"/>
      <c r="D318" s="204" t="s">
        <v>158</v>
      </c>
      <c r="E318" s="211" t="s">
        <v>1</v>
      </c>
      <c r="F318" s="212" t="s">
        <v>514</v>
      </c>
      <c r="G318" s="210"/>
      <c r="H318" s="213">
        <v>343.54399999999998</v>
      </c>
      <c r="I318" s="214"/>
      <c r="J318" s="210"/>
      <c r="K318" s="210"/>
      <c r="L318" s="215"/>
      <c r="M318" s="216"/>
      <c r="N318" s="217"/>
      <c r="O318" s="217"/>
      <c r="P318" s="217"/>
      <c r="Q318" s="217"/>
      <c r="R318" s="217"/>
      <c r="S318" s="217"/>
      <c r="T318" s="218"/>
      <c r="AT318" s="219" t="s">
        <v>158</v>
      </c>
      <c r="AU318" s="219" t="s">
        <v>85</v>
      </c>
      <c r="AV318" s="13" t="s">
        <v>87</v>
      </c>
      <c r="AW318" s="13" t="s">
        <v>34</v>
      </c>
      <c r="AX318" s="13" t="s">
        <v>77</v>
      </c>
      <c r="AY318" s="219" t="s">
        <v>146</v>
      </c>
    </row>
    <row r="319" spans="1:65" s="13" customFormat="1" ht="10.199999999999999">
      <c r="B319" s="209"/>
      <c r="C319" s="210"/>
      <c r="D319" s="204" t="s">
        <v>158</v>
      </c>
      <c r="E319" s="211" t="s">
        <v>1</v>
      </c>
      <c r="F319" s="212" t="s">
        <v>515</v>
      </c>
      <c r="G319" s="210"/>
      <c r="H319" s="213">
        <v>65.408000000000001</v>
      </c>
      <c r="I319" s="214"/>
      <c r="J319" s="210"/>
      <c r="K319" s="210"/>
      <c r="L319" s="215"/>
      <c r="M319" s="216"/>
      <c r="N319" s="217"/>
      <c r="O319" s="217"/>
      <c r="P319" s="217"/>
      <c r="Q319" s="217"/>
      <c r="R319" s="217"/>
      <c r="S319" s="217"/>
      <c r="T319" s="218"/>
      <c r="AT319" s="219" t="s">
        <v>158</v>
      </c>
      <c r="AU319" s="219" t="s">
        <v>85</v>
      </c>
      <c r="AV319" s="13" t="s">
        <v>87</v>
      </c>
      <c r="AW319" s="13" t="s">
        <v>34</v>
      </c>
      <c r="AX319" s="13" t="s">
        <v>77</v>
      </c>
      <c r="AY319" s="219" t="s">
        <v>146</v>
      </c>
    </row>
    <row r="320" spans="1:65" s="13" customFormat="1" ht="10.199999999999999">
      <c r="B320" s="209"/>
      <c r="C320" s="210"/>
      <c r="D320" s="204" t="s">
        <v>158</v>
      </c>
      <c r="E320" s="211" t="s">
        <v>1</v>
      </c>
      <c r="F320" s="212" t="s">
        <v>516</v>
      </c>
      <c r="G320" s="210"/>
      <c r="H320" s="213">
        <v>268.14699999999999</v>
      </c>
      <c r="I320" s="214"/>
      <c r="J320" s="210"/>
      <c r="K320" s="210"/>
      <c r="L320" s="215"/>
      <c r="M320" s="216"/>
      <c r="N320" s="217"/>
      <c r="O320" s="217"/>
      <c r="P320" s="217"/>
      <c r="Q320" s="217"/>
      <c r="R320" s="217"/>
      <c r="S320" s="217"/>
      <c r="T320" s="218"/>
      <c r="AT320" s="219" t="s">
        <v>158</v>
      </c>
      <c r="AU320" s="219" t="s">
        <v>85</v>
      </c>
      <c r="AV320" s="13" t="s">
        <v>87</v>
      </c>
      <c r="AW320" s="13" t="s">
        <v>34</v>
      </c>
      <c r="AX320" s="13" t="s">
        <v>77</v>
      </c>
      <c r="AY320" s="219" t="s">
        <v>146</v>
      </c>
    </row>
    <row r="321" spans="1:65" s="14" customFormat="1" ht="10.199999999999999">
      <c r="B321" s="231"/>
      <c r="C321" s="232"/>
      <c r="D321" s="204" t="s">
        <v>158</v>
      </c>
      <c r="E321" s="233" t="s">
        <v>1</v>
      </c>
      <c r="F321" s="234" t="s">
        <v>335</v>
      </c>
      <c r="G321" s="232"/>
      <c r="H321" s="235">
        <v>677.09899999999993</v>
      </c>
      <c r="I321" s="236"/>
      <c r="J321" s="232"/>
      <c r="K321" s="232"/>
      <c r="L321" s="237"/>
      <c r="M321" s="238"/>
      <c r="N321" s="239"/>
      <c r="O321" s="239"/>
      <c r="P321" s="239"/>
      <c r="Q321" s="239"/>
      <c r="R321" s="239"/>
      <c r="S321" s="239"/>
      <c r="T321" s="240"/>
      <c r="AT321" s="241" t="s">
        <v>158</v>
      </c>
      <c r="AU321" s="241" t="s">
        <v>85</v>
      </c>
      <c r="AV321" s="14" t="s">
        <v>154</v>
      </c>
      <c r="AW321" s="14" t="s">
        <v>34</v>
      </c>
      <c r="AX321" s="14" t="s">
        <v>85</v>
      </c>
      <c r="AY321" s="241" t="s">
        <v>146</v>
      </c>
    </row>
    <row r="322" spans="1:65" s="2" customFormat="1" ht="24.15" customHeight="1">
      <c r="A322" s="34"/>
      <c r="B322" s="35"/>
      <c r="C322" s="191" t="s">
        <v>517</v>
      </c>
      <c r="D322" s="191" t="s">
        <v>149</v>
      </c>
      <c r="E322" s="192" t="s">
        <v>518</v>
      </c>
      <c r="F322" s="193" t="s">
        <v>519</v>
      </c>
      <c r="G322" s="194" t="s">
        <v>285</v>
      </c>
      <c r="H322" s="195">
        <v>677.09900000000005</v>
      </c>
      <c r="I322" s="196"/>
      <c r="J322" s="197">
        <f>ROUND(I322*H322,2)</f>
        <v>0</v>
      </c>
      <c r="K322" s="193" t="s">
        <v>153</v>
      </c>
      <c r="L322" s="39"/>
      <c r="M322" s="198" t="s">
        <v>1</v>
      </c>
      <c r="N322" s="199" t="s">
        <v>42</v>
      </c>
      <c r="O322" s="71"/>
      <c r="P322" s="200">
        <f>O322*H322</f>
        <v>0</v>
      </c>
      <c r="Q322" s="200">
        <v>0</v>
      </c>
      <c r="R322" s="200">
        <f>Q322*H322</f>
        <v>0</v>
      </c>
      <c r="S322" s="200">
        <v>0</v>
      </c>
      <c r="T322" s="201">
        <f>S322*H322</f>
        <v>0</v>
      </c>
      <c r="U322" s="34"/>
      <c r="V322" s="34"/>
      <c r="W322" s="34"/>
      <c r="X322" s="34"/>
      <c r="Y322" s="34"/>
      <c r="Z322" s="34"/>
      <c r="AA322" s="34"/>
      <c r="AB322" s="34"/>
      <c r="AC322" s="34"/>
      <c r="AD322" s="34"/>
      <c r="AE322" s="34"/>
      <c r="AR322" s="202" t="s">
        <v>476</v>
      </c>
      <c r="AT322" s="202" t="s">
        <v>149</v>
      </c>
      <c r="AU322" s="202" t="s">
        <v>85</v>
      </c>
      <c r="AY322" s="17" t="s">
        <v>146</v>
      </c>
      <c r="BE322" s="203">
        <f>IF(N322="základní",J322,0)</f>
        <v>0</v>
      </c>
      <c r="BF322" s="203">
        <f>IF(N322="snížená",J322,0)</f>
        <v>0</v>
      </c>
      <c r="BG322" s="203">
        <f>IF(N322="zákl. přenesená",J322,0)</f>
        <v>0</v>
      </c>
      <c r="BH322" s="203">
        <f>IF(N322="sníž. přenesená",J322,0)</f>
        <v>0</v>
      </c>
      <c r="BI322" s="203">
        <f>IF(N322="nulová",J322,0)</f>
        <v>0</v>
      </c>
      <c r="BJ322" s="17" t="s">
        <v>85</v>
      </c>
      <c r="BK322" s="203">
        <f>ROUND(I322*H322,2)</f>
        <v>0</v>
      </c>
      <c r="BL322" s="17" t="s">
        <v>476</v>
      </c>
      <c r="BM322" s="202" t="s">
        <v>520</v>
      </c>
    </row>
    <row r="323" spans="1:65" s="2" customFormat="1" ht="28.8">
      <c r="A323" s="34"/>
      <c r="B323" s="35"/>
      <c r="C323" s="36"/>
      <c r="D323" s="204" t="s">
        <v>156</v>
      </c>
      <c r="E323" s="36"/>
      <c r="F323" s="205" t="s">
        <v>521</v>
      </c>
      <c r="G323" s="36"/>
      <c r="H323" s="36"/>
      <c r="I323" s="206"/>
      <c r="J323" s="36"/>
      <c r="K323" s="36"/>
      <c r="L323" s="39"/>
      <c r="M323" s="207"/>
      <c r="N323" s="208"/>
      <c r="O323" s="71"/>
      <c r="P323" s="71"/>
      <c r="Q323" s="71"/>
      <c r="R323" s="71"/>
      <c r="S323" s="71"/>
      <c r="T323" s="72"/>
      <c r="U323" s="34"/>
      <c r="V323" s="34"/>
      <c r="W323" s="34"/>
      <c r="X323" s="34"/>
      <c r="Y323" s="34"/>
      <c r="Z323" s="34"/>
      <c r="AA323" s="34"/>
      <c r="AB323" s="34"/>
      <c r="AC323" s="34"/>
      <c r="AD323" s="34"/>
      <c r="AE323" s="34"/>
      <c r="AT323" s="17" t="s">
        <v>156</v>
      </c>
      <c r="AU323" s="17" t="s">
        <v>85</v>
      </c>
    </row>
    <row r="324" spans="1:65" s="13" customFormat="1" ht="20.399999999999999">
      <c r="B324" s="209"/>
      <c r="C324" s="210"/>
      <c r="D324" s="204" t="s">
        <v>158</v>
      </c>
      <c r="E324" s="211" t="s">
        <v>1</v>
      </c>
      <c r="F324" s="212" t="s">
        <v>522</v>
      </c>
      <c r="G324" s="210"/>
      <c r="H324" s="213">
        <v>343.54399999999998</v>
      </c>
      <c r="I324" s="214"/>
      <c r="J324" s="210"/>
      <c r="K324" s="210"/>
      <c r="L324" s="215"/>
      <c r="M324" s="216"/>
      <c r="N324" s="217"/>
      <c r="O324" s="217"/>
      <c r="P324" s="217"/>
      <c r="Q324" s="217"/>
      <c r="R324" s="217"/>
      <c r="S324" s="217"/>
      <c r="T324" s="218"/>
      <c r="AT324" s="219" t="s">
        <v>158</v>
      </c>
      <c r="AU324" s="219" t="s">
        <v>85</v>
      </c>
      <c r="AV324" s="13" t="s">
        <v>87</v>
      </c>
      <c r="AW324" s="13" t="s">
        <v>34</v>
      </c>
      <c r="AX324" s="13" t="s">
        <v>77</v>
      </c>
      <c r="AY324" s="219" t="s">
        <v>146</v>
      </c>
    </row>
    <row r="325" spans="1:65" s="13" customFormat="1" ht="10.199999999999999">
      <c r="B325" s="209"/>
      <c r="C325" s="210"/>
      <c r="D325" s="204" t="s">
        <v>158</v>
      </c>
      <c r="E325" s="211" t="s">
        <v>1</v>
      </c>
      <c r="F325" s="212" t="s">
        <v>523</v>
      </c>
      <c r="G325" s="210"/>
      <c r="H325" s="213">
        <v>65.408000000000001</v>
      </c>
      <c r="I325" s="214"/>
      <c r="J325" s="210"/>
      <c r="K325" s="210"/>
      <c r="L325" s="215"/>
      <c r="M325" s="216"/>
      <c r="N325" s="217"/>
      <c r="O325" s="217"/>
      <c r="P325" s="217"/>
      <c r="Q325" s="217"/>
      <c r="R325" s="217"/>
      <c r="S325" s="217"/>
      <c r="T325" s="218"/>
      <c r="AT325" s="219" t="s">
        <v>158</v>
      </c>
      <c r="AU325" s="219" t="s">
        <v>85</v>
      </c>
      <c r="AV325" s="13" t="s">
        <v>87</v>
      </c>
      <c r="AW325" s="13" t="s">
        <v>34</v>
      </c>
      <c r="AX325" s="13" t="s">
        <v>77</v>
      </c>
      <c r="AY325" s="219" t="s">
        <v>146</v>
      </c>
    </row>
    <row r="326" spans="1:65" s="13" customFormat="1" ht="10.199999999999999">
      <c r="B326" s="209"/>
      <c r="C326" s="210"/>
      <c r="D326" s="204" t="s">
        <v>158</v>
      </c>
      <c r="E326" s="211" t="s">
        <v>1</v>
      </c>
      <c r="F326" s="212" t="s">
        <v>524</v>
      </c>
      <c r="G326" s="210"/>
      <c r="H326" s="213">
        <v>268.14699999999999</v>
      </c>
      <c r="I326" s="214"/>
      <c r="J326" s="210"/>
      <c r="K326" s="210"/>
      <c r="L326" s="215"/>
      <c r="M326" s="216"/>
      <c r="N326" s="217"/>
      <c r="O326" s="217"/>
      <c r="P326" s="217"/>
      <c r="Q326" s="217"/>
      <c r="R326" s="217"/>
      <c r="S326" s="217"/>
      <c r="T326" s="218"/>
      <c r="AT326" s="219" t="s">
        <v>158</v>
      </c>
      <c r="AU326" s="219" t="s">
        <v>85</v>
      </c>
      <c r="AV326" s="13" t="s">
        <v>87</v>
      </c>
      <c r="AW326" s="13" t="s">
        <v>34</v>
      </c>
      <c r="AX326" s="13" t="s">
        <v>77</v>
      </c>
      <c r="AY326" s="219" t="s">
        <v>146</v>
      </c>
    </row>
    <row r="327" spans="1:65" s="14" customFormat="1" ht="10.199999999999999">
      <c r="B327" s="231"/>
      <c r="C327" s="232"/>
      <c r="D327" s="204" t="s">
        <v>158</v>
      </c>
      <c r="E327" s="233" t="s">
        <v>1</v>
      </c>
      <c r="F327" s="234" t="s">
        <v>335</v>
      </c>
      <c r="G327" s="232"/>
      <c r="H327" s="235">
        <v>677.09899999999993</v>
      </c>
      <c r="I327" s="236"/>
      <c r="J327" s="232"/>
      <c r="K327" s="232"/>
      <c r="L327" s="237"/>
      <c r="M327" s="238"/>
      <c r="N327" s="239"/>
      <c r="O327" s="239"/>
      <c r="P327" s="239"/>
      <c r="Q327" s="239"/>
      <c r="R327" s="239"/>
      <c r="S327" s="239"/>
      <c r="T327" s="240"/>
      <c r="AT327" s="241" t="s">
        <v>158</v>
      </c>
      <c r="AU327" s="241" t="s">
        <v>85</v>
      </c>
      <c r="AV327" s="14" t="s">
        <v>154</v>
      </c>
      <c r="AW327" s="14" t="s">
        <v>34</v>
      </c>
      <c r="AX327" s="14" t="s">
        <v>85</v>
      </c>
      <c r="AY327" s="241" t="s">
        <v>146</v>
      </c>
    </row>
    <row r="328" spans="1:65" s="2" customFormat="1" ht="24.15" customHeight="1">
      <c r="A328" s="34"/>
      <c r="B328" s="35"/>
      <c r="C328" s="191" t="s">
        <v>525</v>
      </c>
      <c r="D328" s="191" t="s">
        <v>149</v>
      </c>
      <c r="E328" s="192" t="s">
        <v>487</v>
      </c>
      <c r="F328" s="193" t="s">
        <v>488</v>
      </c>
      <c r="G328" s="194" t="s">
        <v>285</v>
      </c>
      <c r="H328" s="195">
        <v>70.3</v>
      </c>
      <c r="I328" s="196"/>
      <c r="J328" s="197">
        <f>ROUND(I328*H328,2)</f>
        <v>0</v>
      </c>
      <c r="K328" s="193" t="s">
        <v>153</v>
      </c>
      <c r="L328" s="39"/>
      <c r="M328" s="198" t="s">
        <v>1</v>
      </c>
      <c r="N328" s="199" t="s">
        <v>42</v>
      </c>
      <c r="O328" s="71"/>
      <c r="P328" s="200">
        <f>O328*H328</f>
        <v>0</v>
      </c>
      <c r="Q328" s="200">
        <v>0</v>
      </c>
      <c r="R328" s="200">
        <f>Q328*H328</f>
        <v>0</v>
      </c>
      <c r="S328" s="200">
        <v>0</v>
      </c>
      <c r="T328" s="201">
        <f>S328*H328</f>
        <v>0</v>
      </c>
      <c r="U328" s="34"/>
      <c r="V328" s="34"/>
      <c r="W328" s="34"/>
      <c r="X328" s="34"/>
      <c r="Y328" s="34"/>
      <c r="Z328" s="34"/>
      <c r="AA328" s="34"/>
      <c r="AB328" s="34"/>
      <c r="AC328" s="34"/>
      <c r="AD328" s="34"/>
      <c r="AE328" s="34"/>
      <c r="AR328" s="202" t="s">
        <v>476</v>
      </c>
      <c r="AT328" s="202" t="s">
        <v>149</v>
      </c>
      <c r="AU328" s="202" t="s">
        <v>85</v>
      </c>
      <c r="AY328" s="17" t="s">
        <v>146</v>
      </c>
      <c r="BE328" s="203">
        <f>IF(N328="základní",J328,0)</f>
        <v>0</v>
      </c>
      <c r="BF328" s="203">
        <f>IF(N328="snížená",J328,0)</f>
        <v>0</v>
      </c>
      <c r="BG328" s="203">
        <f>IF(N328="zákl. přenesená",J328,0)</f>
        <v>0</v>
      </c>
      <c r="BH328" s="203">
        <f>IF(N328="sníž. přenesená",J328,0)</f>
        <v>0</v>
      </c>
      <c r="BI328" s="203">
        <f>IF(N328="nulová",J328,0)</f>
        <v>0</v>
      </c>
      <c r="BJ328" s="17" t="s">
        <v>85</v>
      </c>
      <c r="BK328" s="203">
        <f>ROUND(I328*H328,2)</f>
        <v>0</v>
      </c>
      <c r="BL328" s="17" t="s">
        <v>476</v>
      </c>
      <c r="BM328" s="202" t="s">
        <v>526</v>
      </c>
    </row>
    <row r="329" spans="1:65" s="2" customFormat="1" ht="28.8">
      <c r="A329" s="34"/>
      <c r="B329" s="35"/>
      <c r="C329" s="36"/>
      <c r="D329" s="204" t="s">
        <v>156</v>
      </c>
      <c r="E329" s="36"/>
      <c r="F329" s="205" t="s">
        <v>490</v>
      </c>
      <c r="G329" s="36"/>
      <c r="H329" s="36"/>
      <c r="I329" s="206"/>
      <c r="J329" s="36"/>
      <c r="K329" s="36"/>
      <c r="L329" s="39"/>
      <c r="M329" s="207"/>
      <c r="N329" s="208"/>
      <c r="O329" s="71"/>
      <c r="P329" s="71"/>
      <c r="Q329" s="71"/>
      <c r="R329" s="71"/>
      <c r="S329" s="71"/>
      <c r="T329" s="72"/>
      <c r="U329" s="34"/>
      <c r="V329" s="34"/>
      <c r="W329" s="34"/>
      <c r="X329" s="34"/>
      <c r="Y329" s="34"/>
      <c r="Z329" s="34"/>
      <c r="AA329" s="34"/>
      <c r="AB329" s="34"/>
      <c r="AC329" s="34"/>
      <c r="AD329" s="34"/>
      <c r="AE329" s="34"/>
      <c r="AT329" s="17" t="s">
        <v>156</v>
      </c>
      <c r="AU329" s="17" t="s">
        <v>85</v>
      </c>
    </row>
    <row r="330" spans="1:65" s="13" customFormat="1" ht="10.199999999999999">
      <c r="B330" s="209"/>
      <c r="C330" s="210"/>
      <c r="D330" s="204" t="s">
        <v>158</v>
      </c>
      <c r="E330" s="211" t="s">
        <v>1</v>
      </c>
      <c r="F330" s="212" t="s">
        <v>527</v>
      </c>
      <c r="G330" s="210"/>
      <c r="H330" s="213">
        <v>59.5</v>
      </c>
      <c r="I330" s="214"/>
      <c r="J330" s="210"/>
      <c r="K330" s="210"/>
      <c r="L330" s="215"/>
      <c r="M330" s="216"/>
      <c r="N330" s="217"/>
      <c r="O330" s="217"/>
      <c r="P330" s="217"/>
      <c r="Q330" s="217"/>
      <c r="R330" s="217"/>
      <c r="S330" s="217"/>
      <c r="T330" s="218"/>
      <c r="AT330" s="219" t="s">
        <v>158</v>
      </c>
      <c r="AU330" s="219" t="s">
        <v>85</v>
      </c>
      <c r="AV330" s="13" t="s">
        <v>87</v>
      </c>
      <c r="AW330" s="13" t="s">
        <v>34</v>
      </c>
      <c r="AX330" s="13" t="s">
        <v>77</v>
      </c>
      <c r="AY330" s="219" t="s">
        <v>146</v>
      </c>
    </row>
    <row r="331" spans="1:65" s="13" customFormat="1" ht="10.199999999999999">
      <c r="B331" s="209"/>
      <c r="C331" s="210"/>
      <c r="D331" s="204" t="s">
        <v>158</v>
      </c>
      <c r="E331" s="211" t="s">
        <v>1</v>
      </c>
      <c r="F331" s="212" t="s">
        <v>528</v>
      </c>
      <c r="G331" s="210"/>
      <c r="H331" s="213">
        <v>10.8</v>
      </c>
      <c r="I331" s="214"/>
      <c r="J331" s="210"/>
      <c r="K331" s="210"/>
      <c r="L331" s="215"/>
      <c r="M331" s="216"/>
      <c r="N331" s="217"/>
      <c r="O331" s="217"/>
      <c r="P331" s="217"/>
      <c r="Q331" s="217"/>
      <c r="R331" s="217"/>
      <c r="S331" s="217"/>
      <c r="T331" s="218"/>
      <c r="AT331" s="219" t="s">
        <v>158</v>
      </c>
      <c r="AU331" s="219" t="s">
        <v>85</v>
      </c>
      <c r="AV331" s="13" t="s">
        <v>87</v>
      </c>
      <c r="AW331" s="13" t="s">
        <v>34</v>
      </c>
      <c r="AX331" s="13" t="s">
        <v>77</v>
      </c>
      <c r="AY331" s="219" t="s">
        <v>146</v>
      </c>
    </row>
    <row r="332" spans="1:65" s="14" customFormat="1" ht="10.199999999999999">
      <c r="B332" s="231"/>
      <c r="C332" s="232"/>
      <c r="D332" s="204" t="s">
        <v>158</v>
      </c>
      <c r="E332" s="233" t="s">
        <v>1</v>
      </c>
      <c r="F332" s="234" t="s">
        <v>335</v>
      </c>
      <c r="G332" s="232"/>
      <c r="H332" s="235">
        <v>70.3</v>
      </c>
      <c r="I332" s="236"/>
      <c r="J332" s="232"/>
      <c r="K332" s="232"/>
      <c r="L332" s="237"/>
      <c r="M332" s="238"/>
      <c r="N332" s="239"/>
      <c r="O332" s="239"/>
      <c r="P332" s="239"/>
      <c r="Q332" s="239"/>
      <c r="R332" s="239"/>
      <c r="S332" s="239"/>
      <c r="T332" s="240"/>
      <c r="AT332" s="241" t="s">
        <v>158</v>
      </c>
      <c r="AU332" s="241" t="s">
        <v>85</v>
      </c>
      <c r="AV332" s="14" t="s">
        <v>154</v>
      </c>
      <c r="AW332" s="14" t="s">
        <v>34</v>
      </c>
      <c r="AX332" s="14" t="s">
        <v>85</v>
      </c>
      <c r="AY332" s="241" t="s">
        <v>146</v>
      </c>
    </row>
    <row r="333" spans="1:65" s="2" customFormat="1" ht="24.15" customHeight="1">
      <c r="A333" s="34"/>
      <c r="B333" s="35"/>
      <c r="C333" s="191" t="s">
        <v>529</v>
      </c>
      <c r="D333" s="191" t="s">
        <v>149</v>
      </c>
      <c r="E333" s="192" t="s">
        <v>518</v>
      </c>
      <c r="F333" s="193" t="s">
        <v>519</v>
      </c>
      <c r="G333" s="194" t="s">
        <v>285</v>
      </c>
      <c r="H333" s="195">
        <v>351.5</v>
      </c>
      <c r="I333" s="196"/>
      <c r="J333" s="197">
        <f>ROUND(I333*H333,2)</f>
        <v>0</v>
      </c>
      <c r="K333" s="193" t="s">
        <v>153</v>
      </c>
      <c r="L333" s="39"/>
      <c r="M333" s="198" t="s">
        <v>1</v>
      </c>
      <c r="N333" s="199" t="s">
        <v>42</v>
      </c>
      <c r="O333" s="71"/>
      <c r="P333" s="200">
        <f>O333*H333</f>
        <v>0</v>
      </c>
      <c r="Q333" s="200">
        <v>0</v>
      </c>
      <c r="R333" s="200">
        <f>Q333*H333</f>
        <v>0</v>
      </c>
      <c r="S333" s="200">
        <v>0</v>
      </c>
      <c r="T333" s="201">
        <f>S333*H333</f>
        <v>0</v>
      </c>
      <c r="U333" s="34"/>
      <c r="V333" s="34"/>
      <c r="W333" s="34"/>
      <c r="X333" s="34"/>
      <c r="Y333" s="34"/>
      <c r="Z333" s="34"/>
      <c r="AA333" s="34"/>
      <c r="AB333" s="34"/>
      <c r="AC333" s="34"/>
      <c r="AD333" s="34"/>
      <c r="AE333" s="34"/>
      <c r="AR333" s="202" t="s">
        <v>476</v>
      </c>
      <c r="AT333" s="202" t="s">
        <v>149</v>
      </c>
      <c r="AU333" s="202" t="s">
        <v>85</v>
      </c>
      <c r="AY333" s="17" t="s">
        <v>146</v>
      </c>
      <c r="BE333" s="203">
        <f>IF(N333="základní",J333,0)</f>
        <v>0</v>
      </c>
      <c r="BF333" s="203">
        <f>IF(N333="snížená",J333,0)</f>
        <v>0</v>
      </c>
      <c r="BG333" s="203">
        <f>IF(N333="zákl. přenesená",J333,0)</f>
        <v>0</v>
      </c>
      <c r="BH333" s="203">
        <f>IF(N333="sníž. přenesená",J333,0)</f>
        <v>0</v>
      </c>
      <c r="BI333" s="203">
        <f>IF(N333="nulová",J333,0)</f>
        <v>0</v>
      </c>
      <c r="BJ333" s="17" t="s">
        <v>85</v>
      </c>
      <c r="BK333" s="203">
        <f>ROUND(I333*H333,2)</f>
        <v>0</v>
      </c>
      <c r="BL333" s="17" t="s">
        <v>476</v>
      </c>
      <c r="BM333" s="202" t="s">
        <v>530</v>
      </c>
    </row>
    <row r="334" spans="1:65" s="2" customFormat="1" ht="28.8">
      <c r="A334" s="34"/>
      <c r="B334" s="35"/>
      <c r="C334" s="36"/>
      <c r="D334" s="204" t="s">
        <v>156</v>
      </c>
      <c r="E334" s="36"/>
      <c r="F334" s="205" t="s">
        <v>521</v>
      </c>
      <c r="G334" s="36"/>
      <c r="H334" s="36"/>
      <c r="I334" s="206"/>
      <c r="J334" s="36"/>
      <c r="K334" s="36"/>
      <c r="L334" s="39"/>
      <c r="M334" s="207"/>
      <c r="N334" s="208"/>
      <c r="O334" s="71"/>
      <c r="P334" s="71"/>
      <c r="Q334" s="71"/>
      <c r="R334" s="71"/>
      <c r="S334" s="71"/>
      <c r="T334" s="72"/>
      <c r="U334" s="34"/>
      <c r="V334" s="34"/>
      <c r="W334" s="34"/>
      <c r="X334" s="34"/>
      <c r="Y334" s="34"/>
      <c r="Z334" s="34"/>
      <c r="AA334" s="34"/>
      <c r="AB334" s="34"/>
      <c r="AC334" s="34"/>
      <c r="AD334" s="34"/>
      <c r="AE334" s="34"/>
      <c r="AT334" s="17" t="s">
        <v>156</v>
      </c>
      <c r="AU334" s="17" t="s">
        <v>85</v>
      </c>
    </row>
    <row r="335" spans="1:65" s="13" customFormat="1" ht="10.199999999999999">
      <c r="B335" s="209"/>
      <c r="C335" s="210"/>
      <c r="D335" s="204" t="s">
        <v>158</v>
      </c>
      <c r="E335" s="211" t="s">
        <v>1</v>
      </c>
      <c r="F335" s="212" t="s">
        <v>531</v>
      </c>
      <c r="G335" s="210"/>
      <c r="H335" s="213">
        <v>297.5</v>
      </c>
      <c r="I335" s="214"/>
      <c r="J335" s="210"/>
      <c r="K335" s="210"/>
      <c r="L335" s="215"/>
      <c r="M335" s="216"/>
      <c r="N335" s="217"/>
      <c r="O335" s="217"/>
      <c r="P335" s="217"/>
      <c r="Q335" s="217"/>
      <c r="R335" s="217"/>
      <c r="S335" s="217"/>
      <c r="T335" s="218"/>
      <c r="AT335" s="219" t="s">
        <v>158</v>
      </c>
      <c r="AU335" s="219" t="s">
        <v>85</v>
      </c>
      <c r="AV335" s="13" t="s">
        <v>87</v>
      </c>
      <c r="AW335" s="13" t="s">
        <v>34</v>
      </c>
      <c r="AX335" s="13" t="s">
        <v>77</v>
      </c>
      <c r="AY335" s="219" t="s">
        <v>146</v>
      </c>
    </row>
    <row r="336" spans="1:65" s="13" customFormat="1" ht="10.199999999999999">
      <c r="B336" s="209"/>
      <c r="C336" s="210"/>
      <c r="D336" s="204" t="s">
        <v>158</v>
      </c>
      <c r="E336" s="211" t="s">
        <v>1</v>
      </c>
      <c r="F336" s="212" t="s">
        <v>532</v>
      </c>
      <c r="G336" s="210"/>
      <c r="H336" s="213">
        <v>54</v>
      </c>
      <c r="I336" s="214"/>
      <c r="J336" s="210"/>
      <c r="K336" s="210"/>
      <c r="L336" s="215"/>
      <c r="M336" s="216"/>
      <c r="N336" s="217"/>
      <c r="O336" s="217"/>
      <c r="P336" s="217"/>
      <c r="Q336" s="217"/>
      <c r="R336" s="217"/>
      <c r="S336" s="217"/>
      <c r="T336" s="218"/>
      <c r="AT336" s="219" t="s">
        <v>158</v>
      </c>
      <c r="AU336" s="219" t="s">
        <v>85</v>
      </c>
      <c r="AV336" s="13" t="s">
        <v>87</v>
      </c>
      <c r="AW336" s="13" t="s">
        <v>34</v>
      </c>
      <c r="AX336" s="13" t="s">
        <v>77</v>
      </c>
      <c r="AY336" s="219" t="s">
        <v>146</v>
      </c>
    </row>
    <row r="337" spans="1:65" s="14" customFormat="1" ht="10.199999999999999">
      <c r="B337" s="231"/>
      <c r="C337" s="232"/>
      <c r="D337" s="204" t="s">
        <v>158</v>
      </c>
      <c r="E337" s="233" t="s">
        <v>1</v>
      </c>
      <c r="F337" s="234" t="s">
        <v>335</v>
      </c>
      <c r="G337" s="232"/>
      <c r="H337" s="235">
        <v>351.5</v>
      </c>
      <c r="I337" s="236"/>
      <c r="J337" s="232"/>
      <c r="K337" s="232"/>
      <c r="L337" s="237"/>
      <c r="M337" s="238"/>
      <c r="N337" s="239"/>
      <c r="O337" s="239"/>
      <c r="P337" s="239"/>
      <c r="Q337" s="239"/>
      <c r="R337" s="239"/>
      <c r="S337" s="239"/>
      <c r="T337" s="240"/>
      <c r="AT337" s="241" t="s">
        <v>158</v>
      </c>
      <c r="AU337" s="241" t="s">
        <v>85</v>
      </c>
      <c r="AV337" s="14" t="s">
        <v>154</v>
      </c>
      <c r="AW337" s="14" t="s">
        <v>34</v>
      </c>
      <c r="AX337" s="14" t="s">
        <v>85</v>
      </c>
      <c r="AY337" s="241" t="s">
        <v>146</v>
      </c>
    </row>
    <row r="338" spans="1:65" s="2" customFormat="1" ht="16.5" customHeight="1">
      <c r="A338" s="34"/>
      <c r="B338" s="35"/>
      <c r="C338" s="191" t="s">
        <v>533</v>
      </c>
      <c r="D338" s="191" t="s">
        <v>149</v>
      </c>
      <c r="E338" s="192" t="s">
        <v>534</v>
      </c>
      <c r="F338" s="193" t="s">
        <v>535</v>
      </c>
      <c r="G338" s="194" t="s">
        <v>300</v>
      </c>
      <c r="H338" s="195">
        <v>4</v>
      </c>
      <c r="I338" s="196"/>
      <c r="J338" s="197">
        <f>ROUND(I338*H338,2)</f>
        <v>0</v>
      </c>
      <c r="K338" s="193" t="s">
        <v>153</v>
      </c>
      <c r="L338" s="39"/>
      <c r="M338" s="198" t="s">
        <v>1</v>
      </c>
      <c r="N338" s="199" t="s">
        <v>42</v>
      </c>
      <c r="O338" s="71"/>
      <c r="P338" s="200">
        <f>O338*H338</f>
        <v>0</v>
      </c>
      <c r="Q338" s="200">
        <v>0</v>
      </c>
      <c r="R338" s="200">
        <f>Q338*H338</f>
        <v>0</v>
      </c>
      <c r="S338" s="200">
        <v>0</v>
      </c>
      <c r="T338" s="201">
        <f>S338*H338</f>
        <v>0</v>
      </c>
      <c r="U338" s="34"/>
      <c r="V338" s="34"/>
      <c r="W338" s="34"/>
      <c r="X338" s="34"/>
      <c r="Y338" s="34"/>
      <c r="Z338" s="34"/>
      <c r="AA338" s="34"/>
      <c r="AB338" s="34"/>
      <c r="AC338" s="34"/>
      <c r="AD338" s="34"/>
      <c r="AE338" s="34"/>
      <c r="AR338" s="202" t="s">
        <v>476</v>
      </c>
      <c r="AT338" s="202" t="s">
        <v>149</v>
      </c>
      <c r="AU338" s="202" t="s">
        <v>85</v>
      </c>
      <c r="AY338" s="17" t="s">
        <v>146</v>
      </c>
      <c r="BE338" s="203">
        <f>IF(N338="základní",J338,0)</f>
        <v>0</v>
      </c>
      <c r="BF338" s="203">
        <f>IF(N338="snížená",J338,0)</f>
        <v>0</v>
      </c>
      <c r="BG338" s="203">
        <f>IF(N338="zákl. přenesená",J338,0)</f>
        <v>0</v>
      </c>
      <c r="BH338" s="203">
        <f>IF(N338="sníž. přenesená",J338,0)</f>
        <v>0</v>
      </c>
      <c r="BI338" s="203">
        <f>IF(N338="nulová",J338,0)</f>
        <v>0</v>
      </c>
      <c r="BJ338" s="17" t="s">
        <v>85</v>
      </c>
      <c r="BK338" s="203">
        <f>ROUND(I338*H338,2)</f>
        <v>0</v>
      </c>
      <c r="BL338" s="17" t="s">
        <v>476</v>
      </c>
      <c r="BM338" s="202" t="s">
        <v>536</v>
      </c>
    </row>
    <row r="339" spans="1:65" s="2" customFormat="1" ht="28.8">
      <c r="A339" s="34"/>
      <c r="B339" s="35"/>
      <c r="C339" s="36"/>
      <c r="D339" s="204" t="s">
        <v>156</v>
      </c>
      <c r="E339" s="36"/>
      <c r="F339" s="205" t="s">
        <v>537</v>
      </c>
      <c r="G339" s="36"/>
      <c r="H339" s="36"/>
      <c r="I339" s="206"/>
      <c r="J339" s="36"/>
      <c r="K339" s="36"/>
      <c r="L339" s="39"/>
      <c r="M339" s="207"/>
      <c r="N339" s="208"/>
      <c r="O339" s="71"/>
      <c r="P339" s="71"/>
      <c r="Q339" s="71"/>
      <c r="R339" s="71"/>
      <c r="S339" s="71"/>
      <c r="T339" s="72"/>
      <c r="U339" s="34"/>
      <c r="V339" s="34"/>
      <c r="W339" s="34"/>
      <c r="X339" s="34"/>
      <c r="Y339" s="34"/>
      <c r="Z339" s="34"/>
      <c r="AA339" s="34"/>
      <c r="AB339" s="34"/>
      <c r="AC339" s="34"/>
      <c r="AD339" s="34"/>
      <c r="AE339" s="34"/>
      <c r="AT339" s="17" t="s">
        <v>156</v>
      </c>
      <c r="AU339" s="17" t="s">
        <v>85</v>
      </c>
    </row>
    <row r="340" spans="1:65" s="13" customFormat="1" ht="10.199999999999999">
      <c r="B340" s="209"/>
      <c r="C340" s="210"/>
      <c r="D340" s="204" t="s">
        <v>158</v>
      </c>
      <c r="E340" s="211" t="s">
        <v>1</v>
      </c>
      <c r="F340" s="212" t="s">
        <v>538</v>
      </c>
      <c r="G340" s="210"/>
      <c r="H340" s="213">
        <v>4</v>
      </c>
      <c r="I340" s="214"/>
      <c r="J340" s="210"/>
      <c r="K340" s="210"/>
      <c r="L340" s="215"/>
      <c r="M340" s="242"/>
      <c r="N340" s="243"/>
      <c r="O340" s="243"/>
      <c r="P340" s="243"/>
      <c r="Q340" s="243"/>
      <c r="R340" s="243"/>
      <c r="S340" s="243"/>
      <c r="T340" s="244"/>
      <c r="AT340" s="219" t="s">
        <v>158</v>
      </c>
      <c r="AU340" s="219" t="s">
        <v>85</v>
      </c>
      <c r="AV340" s="13" t="s">
        <v>87</v>
      </c>
      <c r="AW340" s="13" t="s">
        <v>34</v>
      </c>
      <c r="AX340" s="13" t="s">
        <v>85</v>
      </c>
      <c r="AY340" s="219" t="s">
        <v>146</v>
      </c>
    </row>
    <row r="341" spans="1:65" s="2" customFormat="1" ht="6.9" customHeight="1">
      <c r="A341" s="34"/>
      <c r="B341" s="54"/>
      <c r="C341" s="55"/>
      <c r="D341" s="55"/>
      <c r="E341" s="55"/>
      <c r="F341" s="55"/>
      <c r="G341" s="55"/>
      <c r="H341" s="55"/>
      <c r="I341" s="55"/>
      <c r="J341" s="55"/>
      <c r="K341" s="55"/>
      <c r="L341" s="39"/>
      <c r="M341" s="34"/>
      <c r="O341" s="34"/>
      <c r="P341" s="34"/>
      <c r="Q341" s="34"/>
      <c r="R341" s="34"/>
      <c r="S341" s="34"/>
      <c r="T341" s="34"/>
      <c r="U341" s="34"/>
      <c r="V341" s="34"/>
      <c r="W341" s="34"/>
      <c r="X341" s="34"/>
      <c r="Y341" s="34"/>
      <c r="Z341" s="34"/>
      <c r="AA341" s="34"/>
      <c r="AB341" s="34"/>
      <c r="AC341" s="34"/>
      <c r="AD341" s="34"/>
      <c r="AE341" s="34"/>
    </row>
  </sheetData>
  <sheetProtection algorithmName="SHA-512" hashValue="89zGsDCuhaJAq//F3FB7H7F/z2OOPay7laEnjitIRmydUaystgrUONWGjclFNxJh4PJ+UhsJGGCFxebO50GGQQ==" saltValue="JZEEDZbNKk9FcZ5UUNPe/PjCH30HVl4iDoilsRfxfrg7YZ5LqoanNvWgnuVA3FktRHyoLBn/wZ5ARYMT0aAcLg==" spinCount="100000" sheet="1" objects="1" scenarios="1" formatColumns="0" formatRows="0" autoFilter="0"/>
  <autoFilter ref="C118:K34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94</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1" customFormat="1" ht="12" customHeight="1">
      <c r="B8" s="20"/>
      <c r="D8" s="119" t="s">
        <v>121</v>
      </c>
      <c r="L8" s="20"/>
    </row>
    <row r="9" spans="1:46" s="2" customFormat="1" ht="16.5" customHeight="1">
      <c r="A9" s="34"/>
      <c r="B9" s="39"/>
      <c r="C9" s="34"/>
      <c r="D9" s="34"/>
      <c r="E9" s="306" t="s">
        <v>539</v>
      </c>
      <c r="F9" s="309"/>
      <c r="G9" s="309"/>
      <c r="H9" s="309"/>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540</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8" t="s">
        <v>541</v>
      </c>
      <c r="F11" s="309"/>
      <c r="G11" s="309"/>
      <c r="H11" s="309"/>
      <c r="I11" s="34"/>
      <c r="J11" s="34"/>
      <c r="K11" s="34"/>
      <c r="L11" s="51"/>
      <c r="S11" s="34"/>
      <c r="T11" s="34"/>
      <c r="U11" s="34"/>
      <c r="V11" s="34"/>
      <c r="W11" s="34"/>
      <c r="X11" s="34"/>
      <c r="Y11" s="34"/>
      <c r="Z11" s="34"/>
      <c r="AA11" s="34"/>
      <c r="AB11" s="34"/>
      <c r="AC11" s="34"/>
      <c r="AD11" s="34"/>
      <c r="AE11" s="34"/>
    </row>
    <row r="12" spans="1:46" s="2" customFormat="1" ht="10.199999999999999">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15. 4. 2024</v>
      </c>
      <c r="K14" s="34"/>
      <c r="L14" s="51"/>
      <c r="S14" s="34"/>
      <c r="T14" s="34"/>
      <c r="U14" s="34"/>
      <c r="V14" s="34"/>
      <c r="W14" s="34"/>
      <c r="X14" s="34"/>
      <c r="Y14" s="34"/>
      <c r="Z14" s="34"/>
      <c r="AA14" s="34"/>
      <c r="AB14" s="34"/>
      <c r="AC14" s="34"/>
      <c r="AD14" s="34"/>
      <c r="AE14" s="34"/>
    </row>
    <row r="15" spans="1:46" s="2" customFormat="1" ht="10.8"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
        <v>26</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27</v>
      </c>
      <c r="F17" s="34"/>
      <c r="G17" s="34"/>
      <c r="H17" s="34"/>
      <c r="I17" s="119" t="s">
        <v>28</v>
      </c>
      <c r="J17" s="110" t="s">
        <v>29</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30</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0" t="str">
        <f>'Rekapitulace stavby'!E14</f>
        <v>Vyplň údaj</v>
      </c>
      <c r="F20" s="311"/>
      <c r="G20" s="311"/>
      <c r="H20" s="311"/>
      <c r="I20" s="119" t="s">
        <v>28</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32</v>
      </c>
      <c r="E22" s="34"/>
      <c r="F22" s="34"/>
      <c r="G22" s="34"/>
      <c r="H22" s="34"/>
      <c r="I22" s="119" t="s">
        <v>25</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542</v>
      </c>
      <c r="F23" s="34"/>
      <c r="G23" s="34"/>
      <c r="H23" s="34"/>
      <c r="I23" s="119" t="s">
        <v>28</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35</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28</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36</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12" t="s">
        <v>1</v>
      </c>
      <c r="F29" s="312"/>
      <c r="G29" s="312"/>
      <c r="H29" s="312"/>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37</v>
      </c>
      <c r="E32" s="34"/>
      <c r="F32" s="34"/>
      <c r="G32" s="34"/>
      <c r="H32" s="34"/>
      <c r="I32" s="34"/>
      <c r="J32" s="126">
        <f>ROUND(J131,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39</v>
      </c>
      <c r="G34" s="34"/>
      <c r="H34" s="34"/>
      <c r="I34" s="127" t="s">
        <v>38</v>
      </c>
      <c r="J34" s="127" t="s">
        <v>40</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41</v>
      </c>
      <c r="E35" s="119" t="s">
        <v>42</v>
      </c>
      <c r="F35" s="129">
        <f>ROUND((SUM(BE131:BE354)),  2)</f>
        <v>0</v>
      </c>
      <c r="G35" s="34"/>
      <c r="H35" s="34"/>
      <c r="I35" s="130">
        <v>0.21</v>
      </c>
      <c r="J35" s="129">
        <f>ROUND(((SUM(BE131:BE354))*I35),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43</v>
      </c>
      <c r="F36" s="129">
        <f>ROUND((SUM(BF131:BF354)),  2)</f>
        <v>0</v>
      </c>
      <c r="G36" s="34"/>
      <c r="H36" s="34"/>
      <c r="I36" s="130">
        <v>0.12</v>
      </c>
      <c r="J36" s="129">
        <f>ROUND(((SUM(BF131:BF354))*I36),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ROUND((SUM(BG131:BG354)),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45</v>
      </c>
      <c r="F38" s="129">
        <f>ROUND((SUM(BH131:BH354)),  2)</f>
        <v>0</v>
      </c>
      <c r="G38" s="34"/>
      <c r="H38" s="34"/>
      <c r="I38" s="130">
        <v>0.12</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46</v>
      </c>
      <c r="F39" s="129">
        <f>ROUND((SUM(BI131:BI354)),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47</v>
      </c>
      <c r="E41" s="133"/>
      <c r="F41" s="133"/>
      <c r="G41" s="134" t="s">
        <v>48</v>
      </c>
      <c r="H41" s="135" t="s">
        <v>49</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2" customFormat="1" ht="16.5" customHeight="1">
      <c r="A87" s="34"/>
      <c r="B87" s="35"/>
      <c r="C87" s="36"/>
      <c r="D87" s="36"/>
      <c r="E87" s="313" t="s">
        <v>539</v>
      </c>
      <c r="F87" s="315"/>
      <c r="G87" s="315"/>
      <c r="H87" s="31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540</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65" t="str">
        <f>E11</f>
        <v>SO 02.1 - Sanace zdiva</v>
      </c>
      <c r="F89" s="315"/>
      <c r="G89" s="315"/>
      <c r="H89" s="315"/>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PS Bohumín</v>
      </c>
      <c r="G91" s="36"/>
      <c r="H91" s="36"/>
      <c r="I91" s="29" t="s">
        <v>22</v>
      </c>
      <c r="J91" s="66" t="str">
        <f>IF(J14="","",J14)</f>
        <v>15. 4. 2024</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15" customHeight="1">
      <c r="A93" s="34"/>
      <c r="B93" s="35"/>
      <c r="C93" s="29" t="s">
        <v>24</v>
      </c>
      <c r="D93" s="36"/>
      <c r="E93" s="36"/>
      <c r="F93" s="27" t="str">
        <f>E17</f>
        <v>Správa železnic, státní organizace, OŘ Ostrava</v>
      </c>
      <c r="G93" s="36"/>
      <c r="H93" s="36"/>
      <c r="I93" s="29" t="s">
        <v>32</v>
      </c>
      <c r="J93" s="32" t="str">
        <f>E23</f>
        <v>MARPO s.r.o.</v>
      </c>
      <c r="K93" s="36"/>
      <c r="L93" s="51"/>
      <c r="S93" s="34"/>
      <c r="T93" s="34"/>
      <c r="U93" s="34"/>
      <c r="V93" s="34"/>
      <c r="W93" s="34"/>
      <c r="X93" s="34"/>
      <c r="Y93" s="34"/>
      <c r="Z93" s="34"/>
      <c r="AA93" s="34"/>
      <c r="AB93" s="34"/>
      <c r="AC93" s="34"/>
      <c r="AD93" s="34"/>
      <c r="AE93" s="34"/>
    </row>
    <row r="94" spans="1:31" s="2" customFormat="1" ht="15.15" customHeight="1">
      <c r="A94" s="34"/>
      <c r="B94" s="35"/>
      <c r="C94" s="29" t="s">
        <v>30</v>
      </c>
      <c r="D94" s="36"/>
      <c r="E94" s="36"/>
      <c r="F94" s="27" t="str">
        <f>IF(E20="","",E20)</f>
        <v>Vyplň údaj</v>
      </c>
      <c r="G94" s="36"/>
      <c r="H94" s="36"/>
      <c r="I94" s="29" t="s">
        <v>35</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124</v>
      </c>
      <c r="D96" s="150"/>
      <c r="E96" s="150"/>
      <c r="F96" s="150"/>
      <c r="G96" s="150"/>
      <c r="H96" s="150"/>
      <c r="I96" s="150"/>
      <c r="J96" s="151" t="s">
        <v>125</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 customHeight="1">
      <c r="A98" s="34"/>
      <c r="B98" s="35"/>
      <c r="C98" s="152" t="s">
        <v>126</v>
      </c>
      <c r="D98" s="36"/>
      <c r="E98" s="36"/>
      <c r="F98" s="36"/>
      <c r="G98" s="36"/>
      <c r="H98" s="36"/>
      <c r="I98" s="36"/>
      <c r="J98" s="84">
        <f>J131</f>
        <v>0</v>
      </c>
      <c r="K98" s="36"/>
      <c r="L98" s="51"/>
      <c r="S98" s="34"/>
      <c r="T98" s="34"/>
      <c r="U98" s="34"/>
      <c r="V98" s="34"/>
      <c r="W98" s="34"/>
      <c r="X98" s="34"/>
      <c r="Y98" s="34"/>
      <c r="Z98" s="34"/>
      <c r="AA98" s="34"/>
      <c r="AB98" s="34"/>
      <c r="AC98" s="34"/>
      <c r="AD98" s="34"/>
      <c r="AE98" s="34"/>
      <c r="AU98" s="17" t="s">
        <v>127</v>
      </c>
    </row>
    <row r="99" spans="1:47" s="9" customFormat="1" ht="24.9" customHeight="1">
      <c r="B99" s="153"/>
      <c r="C99" s="154"/>
      <c r="D99" s="155" t="s">
        <v>128</v>
      </c>
      <c r="E99" s="156"/>
      <c r="F99" s="156"/>
      <c r="G99" s="156"/>
      <c r="H99" s="156"/>
      <c r="I99" s="156"/>
      <c r="J99" s="157">
        <f>J132</f>
        <v>0</v>
      </c>
      <c r="K99" s="154"/>
      <c r="L99" s="158"/>
    </row>
    <row r="100" spans="1:47" s="10" customFormat="1" ht="19.95" customHeight="1">
      <c r="B100" s="159"/>
      <c r="C100" s="104"/>
      <c r="D100" s="160" t="s">
        <v>543</v>
      </c>
      <c r="E100" s="161"/>
      <c r="F100" s="161"/>
      <c r="G100" s="161"/>
      <c r="H100" s="161"/>
      <c r="I100" s="161"/>
      <c r="J100" s="162">
        <f>J133</f>
        <v>0</v>
      </c>
      <c r="K100" s="104"/>
      <c r="L100" s="163"/>
    </row>
    <row r="101" spans="1:47" s="10" customFormat="1" ht="19.95" customHeight="1">
      <c r="B101" s="159"/>
      <c r="C101" s="104"/>
      <c r="D101" s="160" t="s">
        <v>544</v>
      </c>
      <c r="E101" s="161"/>
      <c r="F101" s="161"/>
      <c r="G101" s="161"/>
      <c r="H101" s="161"/>
      <c r="I101" s="161"/>
      <c r="J101" s="162">
        <f>J184</f>
        <v>0</v>
      </c>
      <c r="K101" s="104"/>
      <c r="L101" s="163"/>
    </row>
    <row r="102" spans="1:47" s="10" customFormat="1" ht="19.95" customHeight="1">
      <c r="B102" s="159"/>
      <c r="C102" s="104"/>
      <c r="D102" s="160" t="s">
        <v>545</v>
      </c>
      <c r="E102" s="161"/>
      <c r="F102" s="161"/>
      <c r="G102" s="161"/>
      <c r="H102" s="161"/>
      <c r="I102" s="161"/>
      <c r="J102" s="162">
        <f>J199</f>
        <v>0</v>
      </c>
      <c r="K102" s="104"/>
      <c r="L102" s="163"/>
    </row>
    <row r="103" spans="1:47" s="10" customFormat="1" ht="19.95" customHeight="1">
      <c r="B103" s="159"/>
      <c r="C103" s="104"/>
      <c r="D103" s="160" t="s">
        <v>546</v>
      </c>
      <c r="E103" s="161"/>
      <c r="F103" s="161"/>
      <c r="G103" s="161"/>
      <c r="H103" s="161"/>
      <c r="I103" s="161"/>
      <c r="J103" s="162">
        <f>J221</f>
        <v>0</v>
      </c>
      <c r="K103" s="104"/>
      <c r="L103" s="163"/>
    </row>
    <row r="104" spans="1:47" s="10" customFormat="1" ht="19.95" customHeight="1">
      <c r="B104" s="159"/>
      <c r="C104" s="104"/>
      <c r="D104" s="160" t="s">
        <v>547</v>
      </c>
      <c r="E104" s="161"/>
      <c r="F104" s="161"/>
      <c r="G104" s="161"/>
      <c r="H104" s="161"/>
      <c r="I104" s="161"/>
      <c r="J104" s="162">
        <f>J244</f>
        <v>0</v>
      </c>
      <c r="K104" s="104"/>
      <c r="L104" s="163"/>
    </row>
    <row r="105" spans="1:47" s="10" customFormat="1" ht="19.95" customHeight="1">
      <c r="B105" s="159"/>
      <c r="C105" s="104"/>
      <c r="D105" s="160" t="s">
        <v>548</v>
      </c>
      <c r="E105" s="161"/>
      <c r="F105" s="161"/>
      <c r="G105" s="161"/>
      <c r="H105" s="161"/>
      <c r="I105" s="161"/>
      <c r="J105" s="162">
        <f>J273</f>
        <v>0</v>
      </c>
      <c r="K105" s="104"/>
      <c r="L105" s="163"/>
    </row>
    <row r="106" spans="1:47" s="10" customFormat="1" ht="19.95" customHeight="1">
      <c r="B106" s="159"/>
      <c r="C106" s="104"/>
      <c r="D106" s="160" t="s">
        <v>549</v>
      </c>
      <c r="E106" s="161"/>
      <c r="F106" s="161"/>
      <c r="G106" s="161"/>
      <c r="H106" s="161"/>
      <c r="I106" s="161"/>
      <c r="J106" s="162">
        <f>J283</f>
        <v>0</v>
      </c>
      <c r="K106" s="104"/>
      <c r="L106" s="163"/>
    </row>
    <row r="107" spans="1:47" s="9" customFormat="1" ht="24.9" customHeight="1">
      <c r="B107" s="153"/>
      <c r="C107" s="154"/>
      <c r="D107" s="155" t="s">
        <v>550</v>
      </c>
      <c r="E107" s="156"/>
      <c r="F107" s="156"/>
      <c r="G107" s="156"/>
      <c r="H107" s="156"/>
      <c r="I107" s="156"/>
      <c r="J107" s="157">
        <f>J286</f>
        <v>0</v>
      </c>
      <c r="K107" s="154"/>
      <c r="L107" s="158"/>
    </row>
    <row r="108" spans="1:47" s="10" customFormat="1" ht="19.95" customHeight="1">
      <c r="B108" s="159"/>
      <c r="C108" s="104"/>
      <c r="D108" s="160" t="s">
        <v>551</v>
      </c>
      <c r="E108" s="161"/>
      <c r="F108" s="161"/>
      <c r="G108" s="161"/>
      <c r="H108" s="161"/>
      <c r="I108" s="161"/>
      <c r="J108" s="162">
        <f>J287</f>
        <v>0</v>
      </c>
      <c r="K108" s="104"/>
      <c r="L108" s="163"/>
    </row>
    <row r="109" spans="1:47" s="10" customFormat="1" ht="19.95" customHeight="1">
      <c r="B109" s="159"/>
      <c r="C109" s="104"/>
      <c r="D109" s="160" t="s">
        <v>552</v>
      </c>
      <c r="E109" s="161"/>
      <c r="F109" s="161"/>
      <c r="G109" s="161"/>
      <c r="H109" s="161"/>
      <c r="I109" s="161"/>
      <c r="J109" s="162">
        <f>J300</f>
        <v>0</v>
      </c>
      <c r="K109" s="104"/>
      <c r="L109" s="163"/>
    </row>
    <row r="110" spans="1:47" s="2" customFormat="1" ht="21.7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 customHeight="1">
      <c r="A111" s="34"/>
      <c r="B111" s="54"/>
      <c r="C111" s="55"/>
      <c r="D111" s="55"/>
      <c r="E111" s="55"/>
      <c r="F111" s="55"/>
      <c r="G111" s="55"/>
      <c r="H111" s="55"/>
      <c r="I111" s="55"/>
      <c r="J111" s="55"/>
      <c r="K111" s="55"/>
      <c r="L111" s="51"/>
      <c r="S111" s="34"/>
      <c r="T111" s="34"/>
      <c r="U111" s="34"/>
      <c r="V111" s="34"/>
      <c r="W111" s="34"/>
      <c r="X111" s="34"/>
      <c r="Y111" s="34"/>
      <c r="Z111" s="34"/>
      <c r="AA111" s="34"/>
      <c r="AB111" s="34"/>
      <c r="AC111" s="34"/>
      <c r="AD111" s="34"/>
      <c r="AE111" s="34"/>
    </row>
    <row r="115" spans="1:31" s="2" customFormat="1" ht="6.9" customHeight="1">
      <c r="A115" s="34"/>
      <c r="B115" s="56"/>
      <c r="C115" s="57"/>
      <c r="D115" s="57"/>
      <c r="E115" s="57"/>
      <c r="F115" s="57"/>
      <c r="G115" s="57"/>
      <c r="H115" s="57"/>
      <c r="I115" s="57"/>
      <c r="J115" s="57"/>
      <c r="K115" s="57"/>
      <c r="L115" s="51"/>
      <c r="S115" s="34"/>
      <c r="T115" s="34"/>
      <c r="U115" s="34"/>
      <c r="V115" s="34"/>
      <c r="W115" s="34"/>
      <c r="X115" s="34"/>
      <c r="Y115" s="34"/>
      <c r="Z115" s="34"/>
      <c r="AA115" s="34"/>
      <c r="AB115" s="34"/>
      <c r="AC115" s="34"/>
      <c r="AD115" s="34"/>
      <c r="AE115" s="34"/>
    </row>
    <row r="116" spans="1:31" s="2" customFormat="1" ht="24.9" customHeight="1">
      <c r="A116" s="34"/>
      <c r="B116" s="35"/>
      <c r="C116" s="23" t="s">
        <v>131</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31" s="2" customFormat="1" ht="6.9"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12" customHeight="1">
      <c r="A118" s="34"/>
      <c r="B118" s="35"/>
      <c r="C118" s="29" t="s">
        <v>16</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16.5" customHeight="1">
      <c r="A119" s="34"/>
      <c r="B119" s="35"/>
      <c r="C119" s="36"/>
      <c r="D119" s="36"/>
      <c r="E119" s="313" t="str">
        <f>E7</f>
        <v>Oprava nástupišť č.1 a 1a v ŽST Bohumín</v>
      </c>
      <c r="F119" s="314"/>
      <c r="G119" s="314"/>
      <c r="H119" s="314"/>
      <c r="I119" s="36"/>
      <c r="J119" s="36"/>
      <c r="K119" s="36"/>
      <c r="L119" s="51"/>
      <c r="S119" s="34"/>
      <c r="T119" s="34"/>
      <c r="U119" s="34"/>
      <c r="V119" s="34"/>
      <c r="W119" s="34"/>
      <c r="X119" s="34"/>
      <c r="Y119" s="34"/>
      <c r="Z119" s="34"/>
      <c r="AA119" s="34"/>
      <c r="AB119" s="34"/>
      <c r="AC119" s="34"/>
      <c r="AD119" s="34"/>
      <c r="AE119" s="34"/>
    </row>
    <row r="120" spans="1:31" s="1" customFormat="1" ht="12" customHeight="1">
      <c r="B120" s="21"/>
      <c r="C120" s="29" t="s">
        <v>121</v>
      </c>
      <c r="D120" s="22"/>
      <c r="E120" s="22"/>
      <c r="F120" s="22"/>
      <c r="G120" s="22"/>
      <c r="H120" s="22"/>
      <c r="I120" s="22"/>
      <c r="J120" s="22"/>
      <c r="K120" s="22"/>
      <c r="L120" s="20"/>
    </row>
    <row r="121" spans="1:31" s="2" customFormat="1" ht="16.5" customHeight="1">
      <c r="A121" s="34"/>
      <c r="B121" s="35"/>
      <c r="C121" s="36"/>
      <c r="D121" s="36"/>
      <c r="E121" s="313" t="s">
        <v>539</v>
      </c>
      <c r="F121" s="315"/>
      <c r="G121" s="315"/>
      <c r="H121" s="315"/>
      <c r="I121" s="36"/>
      <c r="J121" s="36"/>
      <c r="K121" s="36"/>
      <c r="L121" s="51"/>
      <c r="S121" s="34"/>
      <c r="T121" s="34"/>
      <c r="U121" s="34"/>
      <c r="V121" s="34"/>
      <c r="W121" s="34"/>
      <c r="X121" s="34"/>
      <c r="Y121" s="34"/>
      <c r="Z121" s="34"/>
      <c r="AA121" s="34"/>
      <c r="AB121" s="34"/>
      <c r="AC121" s="34"/>
      <c r="AD121" s="34"/>
      <c r="AE121" s="34"/>
    </row>
    <row r="122" spans="1:31" s="2" customFormat="1" ht="12" customHeight="1">
      <c r="A122" s="34"/>
      <c r="B122" s="35"/>
      <c r="C122" s="29" t="s">
        <v>540</v>
      </c>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6.5" customHeight="1">
      <c r="A123" s="34"/>
      <c r="B123" s="35"/>
      <c r="C123" s="36"/>
      <c r="D123" s="36"/>
      <c r="E123" s="265" t="str">
        <f>E11</f>
        <v>SO 02.1 - Sanace zdiva</v>
      </c>
      <c r="F123" s="315"/>
      <c r="G123" s="315"/>
      <c r="H123" s="315"/>
      <c r="I123" s="36"/>
      <c r="J123" s="36"/>
      <c r="K123" s="36"/>
      <c r="L123" s="51"/>
      <c r="S123" s="34"/>
      <c r="T123" s="34"/>
      <c r="U123" s="34"/>
      <c r="V123" s="34"/>
      <c r="W123" s="34"/>
      <c r="X123" s="34"/>
      <c r="Y123" s="34"/>
      <c r="Z123" s="34"/>
      <c r="AA123" s="34"/>
      <c r="AB123" s="34"/>
      <c r="AC123" s="34"/>
      <c r="AD123" s="34"/>
      <c r="AE123" s="34"/>
    </row>
    <row r="124" spans="1:31" s="2" customFormat="1" ht="6.9"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2" customHeight="1">
      <c r="A125" s="34"/>
      <c r="B125" s="35"/>
      <c r="C125" s="29" t="s">
        <v>20</v>
      </c>
      <c r="D125" s="36"/>
      <c r="E125" s="36"/>
      <c r="F125" s="27" t="str">
        <f>F14</f>
        <v>PS Bohumín</v>
      </c>
      <c r="G125" s="36"/>
      <c r="H125" s="36"/>
      <c r="I125" s="29" t="s">
        <v>22</v>
      </c>
      <c r="J125" s="66" t="str">
        <f>IF(J14="","",J14)</f>
        <v>15. 4. 2024</v>
      </c>
      <c r="K125" s="36"/>
      <c r="L125" s="51"/>
      <c r="S125" s="34"/>
      <c r="T125" s="34"/>
      <c r="U125" s="34"/>
      <c r="V125" s="34"/>
      <c r="W125" s="34"/>
      <c r="X125" s="34"/>
      <c r="Y125" s="34"/>
      <c r="Z125" s="34"/>
      <c r="AA125" s="34"/>
      <c r="AB125" s="34"/>
      <c r="AC125" s="34"/>
      <c r="AD125" s="34"/>
      <c r="AE125" s="34"/>
    </row>
    <row r="126" spans="1:31" s="2" customFormat="1" ht="6.9"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15.15" customHeight="1">
      <c r="A127" s="34"/>
      <c r="B127" s="35"/>
      <c r="C127" s="29" t="s">
        <v>24</v>
      </c>
      <c r="D127" s="36"/>
      <c r="E127" s="36"/>
      <c r="F127" s="27" t="str">
        <f>E17</f>
        <v>Správa železnic, státní organizace, OŘ Ostrava</v>
      </c>
      <c r="G127" s="36"/>
      <c r="H127" s="36"/>
      <c r="I127" s="29" t="s">
        <v>32</v>
      </c>
      <c r="J127" s="32" t="str">
        <f>E23</f>
        <v>MARPO s.r.o.</v>
      </c>
      <c r="K127" s="36"/>
      <c r="L127" s="51"/>
      <c r="S127" s="34"/>
      <c r="T127" s="34"/>
      <c r="U127" s="34"/>
      <c r="V127" s="34"/>
      <c r="W127" s="34"/>
      <c r="X127" s="34"/>
      <c r="Y127" s="34"/>
      <c r="Z127" s="34"/>
      <c r="AA127" s="34"/>
      <c r="AB127" s="34"/>
      <c r="AC127" s="34"/>
      <c r="AD127" s="34"/>
      <c r="AE127" s="34"/>
    </row>
    <row r="128" spans="1:31" s="2" customFormat="1" ht="15.15" customHeight="1">
      <c r="A128" s="34"/>
      <c r="B128" s="35"/>
      <c r="C128" s="29" t="s">
        <v>30</v>
      </c>
      <c r="D128" s="36"/>
      <c r="E128" s="36"/>
      <c r="F128" s="27" t="str">
        <f>IF(E20="","",E20)</f>
        <v>Vyplň údaj</v>
      </c>
      <c r="G128" s="36"/>
      <c r="H128" s="36"/>
      <c r="I128" s="29" t="s">
        <v>35</v>
      </c>
      <c r="J128" s="32" t="str">
        <f>E26</f>
        <v xml:space="preserve"> </v>
      </c>
      <c r="K128" s="36"/>
      <c r="L128" s="51"/>
      <c r="S128" s="34"/>
      <c r="T128" s="34"/>
      <c r="U128" s="34"/>
      <c r="V128" s="34"/>
      <c r="W128" s="34"/>
      <c r="X128" s="34"/>
      <c r="Y128" s="34"/>
      <c r="Z128" s="34"/>
      <c r="AA128" s="34"/>
      <c r="AB128" s="34"/>
      <c r="AC128" s="34"/>
      <c r="AD128" s="34"/>
      <c r="AE128" s="34"/>
    </row>
    <row r="129" spans="1:65" s="2" customFormat="1" ht="10.3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11" customFormat="1" ht="29.25" customHeight="1">
      <c r="A130" s="164"/>
      <c r="B130" s="165"/>
      <c r="C130" s="166" t="s">
        <v>132</v>
      </c>
      <c r="D130" s="167" t="s">
        <v>62</v>
      </c>
      <c r="E130" s="167" t="s">
        <v>58</v>
      </c>
      <c r="F130" s="167" t="s">
        <v>59</v>
      </c>
      <c r="G130" s="167" t="s">
        <v>133</v>
      </c>
      <c r="H130" s="167" t="s">
        <v>134</v>
      </c>
      <c r="I130" s="167" t="s">
        <v>135</v>
      </c>
      <c r="J130" s="167" t="s">
        <v>125</v>
      </c>
      <c r="K130" s="168" t="s">
        <v>136</v>
      </c>
      <c r="L130" s="169"/>
      <c r="M130" s="75" t="s">
        <v>1</v>
      </c>
      <c r="N130" s="76" t="s">
        <v>41</v>
      </c>
      <c r="O130" s="76" t="s">
        <v>137</v>
      </c>
      <c r="P130" s="76" t="s">
        <v>138</v>
      </c>
      <c r="Q130" s="76" t="s">
        <v>139</v>
      </c>
      <c r="R130" s="76" t="s">
        <v>140</v>
      </c>
      <c r="S130" s="76" t="s">
        <v>141</v>
      </c>
      <c r="T130" s="77" t="s">
        <v>142</v>
      </c>
      <c r="U130" s="164"/>
      <c r="V130" s="164"/>
      <c r="W130" s="164"/>
      <c r="X130" s="164"/>
      <c r="Y130" s="164"/>
      <c r="Z130" s="164"/>
      <c r="AA130" s="164"/>
      <c r="AB130" s="164"/>
      <c r="AC130" s="164"/>
      <c r="AD130" s="164"/>
      <c r="AE130" s="164"/>
    </row>
    <row r="131" spans="1:65" s="2" customFormat="1" ht="22.8" customHeight="1">
      <c r="A131" s="34"/>
      <c r="B131" s="35"/>
      <c r="C131" s="82" t="s">
        <v>143</v>
      </c>
      <c r="D131" s="36"/>
      <c r="E131" s="36"/>
      <c r="F131" s="36"/>
      <c r="G131" s="36"/>
      <c r="H131" s="36"/>
      <c r="I131" s="36"/>
      <c r="J131" s="170">
        <f>BK131</f>
        <v>0</v>
      </c>
      <c r="K131" s="36"/>
      <c r="L131" s="39"/>
      <c r="M131" s="78"/>
      <c r="N131" s="171"/>
      <c r="O131" s="79"/>
      <c r="P131" s="172">
        <f>P132+P286</f>
        <v>0</v>
      </c>
      <c r="Q131" s="79"/>
      <c r="R131" s="172">
        <f>R132+R286</f>
        <v>130.00826526</v>
      </c>
      <c r="S131" s="79"/>
      <c r="T131" s="173">
        <f>T132+T286</f>
        <v>79.996949999999998</v>
      </c>
      <c r="U131" s="34"/>
      <c r="V131" s="34"/>
      <c r="W131" s="34"/>
      <c r="X131" s="34"/>
      <c r="Y131" s="34"/>
      <c r="Z131" s="34"/>
      <c r="AA131" s="34"/>
      <c r="AB131" s="34"/>
      <c r="AC131" s="34"/>
      <c r="AD131" s="34"/>
      <c r="AE131" s="34"/>
      <c r="AT131" s="17" t="s">
        <v>76</v>
      </c>
      <c r="AU131" s="17" t="s">
        <v>127</v>
      </c>
      <c r="BK131" s="174">
        <f>BK132+BK286</f>
        <v>0</v>
      </c>
    </row>
    <row r="132" spans="1:65" s="12" customFormat="1" ht="25.95" customHeight="1">
      <c r="B132" s="175"/>
      <c r="C132" s="176"/>
      <c r="D132" s="177" t="s">
        <v>76</v>
      </c>
      <c r="E132" s="178" t="s">
        <v>144</v>
      </c>
      <c r="F132" s="178" t="s">
        <v>145</v>
      </c>
      <c r="G132" s="176"/>
      <c r="H132" s="176"/>
      <c r="I132" s="179"/>
      <c r="J132" s="180">
        <f>BK132</f>
        <v>0</v>
      </c>
      <c r="K132" s="176"/>
      <c r="L132" s="181"/>
      <c r="M132" s="182"/>
      <c r="N132" s="183"/>
      <c r="O132" s="183"/>
      <c r="P132" s="184">
        <f>P133+P184+P199+P221+P244+P273+P283</f>
        <v>0</v>
      </c>
      <c r="Q132" s="183"/>
      <c r="R132" s="184">
        <f>R133+R184+R199+R221+R244+R273+R283</f>
        <v>115.54019576</v>
      </c>
      <c r="S132" s="183"/>
      <c r="T132" s="185">
        <f>T133+T184+T199+T221+T244+T273+T283</f>
        <v>79.996949999999998</v>
      </c>
      <c r="AR132" s="186" t="s">
        <v>85</v>
      </c>
      <c r="AT132" s="187" t="s">
        <v>76</v>
      </c>
      <c r="AU132" s="187" t="s">
        <v>77</v>
      </c>
      <c r="AY132" s="186" t="s">
        <v>146</v>
      </c>
      <c r="BK132" s="188">
        <f>BK133+BK184+BK199+BK221+BK244+BK273+BK283</f>
        <v>0</v>
      </c>
    </row>
    <row r="133" spans="1:65" s="12" customFormat="1" ht="22.8" customHeight="1">
      <c r="B133" s="175"/>
      <c r="C133" s="176"/>
      <c r="D133" s="177" t="s">
        <v>76</v>
      </c>
      <c r="E133" s="189" t="s">
        <v>85</v>
      </c>
      <c r="F133" s="189" t="s">
        <v>553</v>
      </c>
      <c r="G133" s="176"/>
      <c r="H133" s="176"/>
      <c r="I133" s="179"/>
      <c r="J133" s="190">
        <f>BK133</f>
        <v>0</v>
      </c>
      <c r="K133" s="176"/>
      <c r="L133" s="181"/>
      <c r="M133" s="182"/>
      <c r="N133" s="183"/>
      <c r="O133" s="183"/>
      <c r="P133" s="184">
        <f>SUM(P134:P183)</f>
        <v>0</v>
      </c>
      <c r="Q133" s="183"/>
      <c r="R133" s="184">
        <f>SUM(R134:R183)</f>
        <v>10.195088399999999</v>
      </c>
      <c r="S133" s="183"/>
      <c r="T133" s="185">
        <f>SUM(T134:T183)</f>
        <v>46.103200000000001</v>
      </c>
      <c r="AR133" s="186" t="s">
        <v>85</v>
      </c>
      <c r="AT133" s="187" t="s">
        <v>76</v>
      </c>
      <c r="AU133" s="187" t="s">
        <v>85</v>
      </c>
      <c r="AY133" s="186" t="s">
        <v>146</v>
      </c>
      <c r="BK133" s="188">
        <f>SUM(BK134:BK183)</f>
        <v>0</v>
      </c>
    </row>
    <row r="134" spans="1:65" s="2" customFormat="1" ht="21.75" customHeight="1">
      <c r="A134" s="34"/>
      <c r="B134" s="35"/>
      <c r="C134" s="191" t="s">
        <v>85</v>
      </c>
      <c r="D134" s="191" t="s">
        <v>149</v>
      </c>
      <c r="E134" s="192" t="s">
        <v>554</v>
      </c>
      <c r="F134" s="193" t="s">
        <v>555</v>
      </c>
      <c r="G134" s="194" t="s">
        <v>162</v>
      </c>
      <c r="H134" s="195">
        <v>116.65600000000001</v>
      </c>
      <c r="I134" s="196"/>
      <c r="J134" s="197">
        <f>ROUND(I134*H134,2)</f>
        <v>0</v>
      </c>
      <c r="K134" s="193" t="s">
        <v>556</v>
      </c>
      <c r="L134" s="39"/>
      <c r="M134" s="198" t="s">
        <v>1</v>
      </c>
      <c r="N134" s="199" t="s">
        <v>42</v>
      </c>
      <c r="O134" s="71"/>
      <c r="P134" s="200">
        <f>O134*H134</f>
        <v>0</v>
      </c>
      <c r="Q134" s="200">
        <v>0</v>
      </c>
      <c r="R134" s="200">
        <f>Q134*H134</f>
        <v>0</v>
      </c>
      <c r="S134" s="200">
        <v>0.32500000000000001</v>
      </c>
      <c r="T134" s="201">
        <f>S134*H134</f>
        <v>37.913200000000003</v>
      </c>
      <c r="U134" s="34"/>
      <c r="V134" s="34"/>
      <c r="W134" s="34"/>
      <c r="X134" s="34"/>
      <c r="Y134" s="34"/>
      <c r="Z134" s="34"/>
      <c r="AA134" s="34"/>
      <c r="AB134" s="34"/>
      <c r="AC134" s="34"/>
      <c r="AD134" s="34"/>
      <c r="AE134" s="34"/>
      <c r="AR134" s="202" t="s">
        <v>154</v>
      </c>
      <c r="AT134" s="202" t="s">
        <v>149</v>
      </c>
      <c r="AU134" s="202" t="s">
        <v>87</v>
      </c>
      <c r="AY134" s="17" t="s">
        <v>146</v>
      </c>
      <c r="BE134" s="203">
        <f>IF(N134="základní",J134,0)</f>
        <v>0</v>
      </c>
      <c r="BF134" s="203">
        <f>IF(N134="snížená",J134,0)</f>
        <v>0</v>
      </c>
      <c r="BG134" s="203">
        <f>IF(N134="zákl. přenesená",J134,0)</f>
        <v>0</v>
      </c>
      <c r="BH134" s="203">
        <f>IF(N134="sníž. přenesená",J134,0)</f>
        <v>0</v>
      </c>
      <c r="BI134" s="203">
        <f>IF(N134="nulová",J134,0)</f>
        <v>0</v>
      </c>
      <c r="BJ134" s="17" t="s">
        <v>85</v>
      </c>
      <c r="BK134" s="203">
        <f>ROUND(I134*H134,2)</f>
        <v>0</v>
      </c>
      <c r="BL134" s="17" t="s">
        <v>154</v>
      </c>
      <c r="BM134" s="202" t="s">
        <v>557</v>
      </c>
    </row>
    <row r="135" spans="1:65" s="2" customFormat="1" ht="19.2">
      <c r="A135" s="34"/>
      <c r="B135" s="35"/>
      <c r="C135" s="36"/>
      <c r="D135" s="204" t="s">
        <v>156</v>
      </c>
      <c r="E135" s="36"/>
      <c r="F135" s="205" t="s">
        <v>558</v>
      </c>
      <c r="G135" s="36"/>
      <c r="H135" s="36"/>
      <c r="I135" s="206"/>
      <c r="J135" s="36"/>
      <c r="K135" s="36"/>
      <c r="L135" s="39"/>
      <c r="M135" s="207"/>
      <c r="N135" s="208"/>
      <c r="O135" s="71"/>
      <c r="P135" s="71"/>
      <c r="Q135" s="71"/>
      <c r="R135" s="71"/>
      <c r="S135" s="71"/>
      <c r="T135" s="72"/>
      <c r="U135" s="34"/>
      <c r="V135" s="34"/>
      <c r="W135" s="34"/>
      <c r="X135" s="34"/>
      <c r="Y135" s="34"/>
      <c r="Z135" s="34"/>
      <c r="AA135" s="34"/>
      <c r="AB135" s="34"/>
      <c r="AC135" s="34"/>
      <c r="AD135" s="34"/>
      <c r="AE135" s="34"/>
      <c r="AT135" s="17" t="s">
        <v>156</v>
      </c>
      <c r="AU135" s="17" t="s">
        <v>87</v>
      </c>
    </row>
    <row r="136" spans="1:65" s="15" customFormat="1" ht="10.199999999999999">
      <c r="B136" s="245"/>
      <c r="C136" s="246"/>
      <c r="D136" s="204" t="s">
        <v>158</v>
      </c>
      <c r="E136" s="247" t="s">
        <v>1</v>
      </c>
      <c r="F136" s="248" t="s">
        <v>559</v>
      </c>
      <c r="G136" s="246"/>
      <c r="H136" s="247" t="s">
        <v>1</v>
      </c>
      <c r="I136" s="249"/>
      <c r="J136" s="246"/>
      <c r="K136" s="246"/>
      <c r="L136" s="250"/>
      <c r="M136" s="251"/>
      <c r="N136" s="252"/>
      <c r="O136" s="252"/>
      <c r="P136" s="252"/>
      <c r="Q136" s="252"/>
      <c r="R136" s="252"/>
      <c r="S136" s="252"/>
      <c r="T136" s="253"/>
      <c r="AT136" s="254" t="s">
        <v>158</v>
      </c>
      <c r="AU136" s="254" t="s">
        <v>87</v>
      </c>
      <c r="AV136" s="15" t="s">
        <v>85</v>
      </c>
      <c r="AW136" s="15" t="s">
        <v>34</v>
      </c>
      <c r="AX136" s="15" t="s">
        <v>77</v>
      </c>
      <c r="AY136" s="254" t="s">
        <v>146</v>
      </c>
    </row>
    <row r="137" spans="1:65" s="15" customFormat="1" ht="10.199999999999999">
      <c r="B137" s="245"/>
      <c r="C137" s="246"/>
      <c r="D137" s="204" t="s">
        <v>158</v>
      </c>
      <c r="E137" s="247" t="s">
        <v>1</v>
      </c>
      <c r="F137" s="248" t="s">
        <v>560</v>
      </c>
      <c r="G137" s="246"/>
      <c r="H137" s="247" t="s">
        <v>1</v>
      </c>
      <c r="I137" s="249"/>
      <c r="J137" s="246"/>
      <c r="K137" s="246"/>
      <c r="L137" s="250"/>
      <c r="M137" s="251"/>
      <c r="N137" s="252"/>
      <c r="O137" s="252"/>
      <c r="P137" s="252"/>
      <c r="Q137" s="252"/>
      <c r="R137" s="252"/>
      <c r="S137" s="252"/>
      <c r="T137" s="253"/>
      <c r="AT137" s="254" t="s">
        <v>158</v>
      </c>
      <c r="AU137" s="254" t="s">
        <v>87</v>
      </c>
      <c r="AV137" s="15" t="s">
        <v>85</v>
      </c>
      <c r="AW137" s="15" t="s">
        <v>34</v>
      </c>
      <c r="AX137" s="15" t="s">
        <v>77</v>
      </c>
      <c r="AY137" s="254" t="s">
        <v>146</v>
      </c>
    </row>
    <row r="138" spans="1:65" s="13" customFormat="1" ht="10.199999999999999">
      <c r="B138" s="209"/>
      <c r="C138" s="210"/>
      <c r="D138" s="204" t="s">
        <v>158</v>
      </c>
      <c r="E138" s="211" t="s">
        <v>1</v>
      </c>
      <c r="F138" s="212" t="s">
        <v>561</v>
      </c>
      <c r="G138" s="210"/>
      <c r="H138" s="213">
        <v>116.65600000000001</v>
      </c>
      <c r="I138" s="214"/>
      <c r="J138" s="210"/>
      <c r="K138" s="210"/>
      <c r="L138" s="215"/>
      <c r="M138" s="216"/>
      <c r="N138" s="217"/>
      <c r="O138" s="217"/>
      <c r="P138" s="217"/>
      <c r="Q138" s="217"/>
      <c r="R138" s="217"/>
      <c r="S138" s="217"/>
      <c r="T138" s="218"/>
      <c r="AT138" s="219" t="s">
        <v>158</v>
      </c>
      <c r="AU138" s="219" t="s">
        <v>87</v>
      </c>
      <c r="AV138" s="13" t="s">
        <v>87</v>
      </c>
      <c r="AW138" s="13" t="s">
        <v>34</v>
      </c>
      <c r="AX138" s="13" t="s">
        <v>77</v>
      </c>
      <c r="AY138" s="219" t="s">
        <v>146</v>
      </c>
    </row>
    <row r="139" spans="1:65" s="14" customFormat="1" ht="10.199999999999999">
      <c r="B139" s="231"/>
      <c r="C139" s="232"/>
      <c r="D139" s="204" t="s">
        <v>158</v>
      </c>
      <c r="E139" s="233" t="s">
        <v>1</v>
      </c>
      <c r="F139" s="234" t="s">
        <v>335</v>
      </c>
      <c r="G139" s="232"/>
      <c r="H139" s="235">
        <v>116.65600000000001</v>
      </c>
      <c r="I139" s="236"/>
      <c r="J139" s="232"/>
      <c r="K139" s="232"/>
      <c r="L139" s="237"/>
      <c r="M139" s="238"/>
      <c r="N139" s="239"/>
      <c r="O139" s="239"/>
      <c r="P139" s="239"/>
      <c r="Q139" s="239"/>
      <c r="R139" s="239"/>
      <c r="S139" s="239"/>
      <c r="T139" s="240"/>
      <c r="AT139" s="241" t="s">
        <v>158</v>
      </c>
      <c r="AU139" s="241" t="s">
        <v>87</v>
      </c>
      <c r="AV139" s="14" t="s">
        <v>154</v>
      </c>
      <c r="AW139" s="14" t="s">
        <v>34</v>
      </c>
      <c r="AX139" s="14" t="s">
        <v>85</v>
      </c>
      <c r="AY139" s="241" t="s">
        <v>146</v>
      </c>
    </row>
    <row r="140" spans="1:65" s="2" customFormat="1" ht="16.5" customHeight="1">
      <c r="A140" s="34"/>
      <c r="B140" s="35"/>
      <c r="C140" s="191" t="s">
        <v>87</v>
      </c>
      <c r="D140" s="191" t="s">
        <v>149</v>
      </c>
      <c r="E140" s="192" t="s">
        <v>562</v>
      </c>
      <c r="F140" s="193" t="s">
        <v>563</v>
      </c>
      <c r="G140" s="194" t="s">
        <v>162</v>
      </c>
      <c r="H140" s="195">
        <v>25.2</v>
      </c>
      <c r="I140" s="196"/>
      <c r="J140" s="197">
        <f>ROUND(I140*H140,2)</f>
        <v>0</v>
      </c>
      <c r="K140" s="193" t="s">
        <v>556</v>
      </c>
      <c r="L140" s="39"/>
      <c r="M140" s="198" t="s">
        <v>1</v>
      </c>
      <c r="N140" s="199" t="s">
        <v>42</v>
      </c>
      <c r="O140" s="71"/>
      <c r="P140" s="200">
        <f>O140*H140</f>
        <v>0</v>
      </c>
      <c r="Q140" s="200">
        <v>0</v>
      </c>
      <c r="R140" s="200">
        <f>Q140*H140</f>
        <v>0</v>
      </c>
      <c r="S140" s="200">
        <v>0.32500000000000001</v>
      </c>
      <c r="T140" s="201">
        <f>S140*H140</f>
        <v>8.19</v>
      </c>
      <c r="U140" s="34"/>
      <c r="V140" s="34"/>
      <c r="W140" s="34"/>
      <c r="X140" s="34"/>
      <c r="Y140" s="34"/>
      <c r="Z140" s="34"/>
      <c r="AA140" s="34"/>
      <c r="AB140" s="34"/>
      <c r="AC140" s="34"/>
      <c r="AD140" s="34"/>
      <c r="AE140" s="34"/>
      <c r="AR140" s="202" t="s">
        <v>154</v>
      </c>
      <c r="AT140" s="202" t="s">
        <v>149</v>
      </c>
      <c r="AU140" s="202" t="s">
        <v>87</v>
      </c>
      <c r="AY140" s="17" t="s">
        <v>146</v>
      </c>
      <c r="BE140" s="203">
        <f>IF(N140="základní",J140,0)</f>
        <v>0</v>
      </c>
      <c r="BF140" s="203">
        <f>IF(N140="snížená",J140,0)</f>
        <v>0</v>
      </c>
      <c r="BG140" s="203">
        <f>IF(N140="zákl. přenesená",J140,0)</f>
        <v>0</v>
      </c>
      <c r="BH140" s="203">
        <f>IF(N140="sníž. přenesená",J140,0)</f>
        <v>0</v>
      </c>
      <c r="BI140" s="203">
        <f>IF(N140="nulová",J140,0)</f>
        <v>0</v>
      </c>
      <c r="BJ140" s="17" t="s">
        <v>85</v>
      </c>
      <c r="BK140" s="203">
        <f>ROUND(I140*H140,2)</f>
        <v>0</v>
      </c>
      <c r="BL140" s="17" t="s">
        <v>154</v>
      </c>
      <c r="BM140" s="202" t="s">
        <v>564</v>
      </c>
    </row>
    <row r="141" spans="1:65" s="2" customFormat="1" ht="19.2">
      <c r="A141" s="34"/>
      <c r="B141" s="35"/>
      <c r="C141" s="36"/>
      <c r="D141" s="204" t="s">
        <v>156</v>
      </c>
      <c r="E141" s="36"/>
      <c r="F141" s="205" t="s">
        <v>565</v>
      </c>
      <c r="G141" s="36"/>
      <c r="H141" s="36"/>
      <c r="I141" s="206"/>
      <c r="J141" s="36"/>
      <c r="K141" s="36"/>
      <c r="L141" s="39"/>
      <c r="M141" s="207"/>
      <c r="N141" s="208"/>
      <c r="O141" s="71"/>
      <c r="P141" s="71"/>
      <c r="Q141" s="71"/>
      <c r="R141" s="71"/>
      <c r="S141" s="71"/>
      <c r="T141" s="72"/>
      <c r="U141" s="34"/>
      <c r="V141" s="34"/>
      <c r="W141" s="34"/>
      <c r="X141" s="34"/>
      <c r="Y141" s="34"/>
      <c r="Z141" s="34"/>
      <c r="AA141" s="34"/>
      <c r="AB141" s="34"/>
      <c r="AC141" s="34"/>
      <c r="AD141" s="34"/>
      <c r="AE141" s="34"/>
      <c r="AT141" s="17" t="s">
        <v>156</v>
      </c>
      <c r="AU141" s="17" t="s">
        <v>87</v>
      </c>
    </row>
    <row r="142" spans="1:65" s="15" customFormat="1" ht="10.199999999999999">
      <c r="B142" s="245"/>
      <c r="C142" s="246"/>
      <c r="D142" s="204" t="s">
        <v>158</v>
      </c>
      <c r="E142" s="247" t="s">
        <v>1</v>
      </c>
      <c r="F142" s="248" t="s">
        <v>559</v>
      </c>
      <c r="G142" s="246"/>
      <c r="H142" s="247" t="s">
        <v>1</v>
      </c>
      <c r="I142" s="249"/>
      <c r="J142" s="246"/>
      <c r="K142" s="246"/>
      <c r="L142" s="250"/>
      <c r="M142" s="251"/>
      <c r="N142" s="252"/>
      <c r="O142" s="252"/>
      <c r="P142" s="252"/>
      <c r="Q142" s="252"/>
      <c r="R142" s="252"/>
      <c r="S142" s="252"/>
      <c r="T142" s="253"/>
      <c r="AT142" s="254" t="s">
        <v>158</v>
      </c>
      <c r="AU142" s="254" t="s">
        <v>87</v>
      </c>
      <c r="AV142" s="15" t="s">
        <v>85</v>
      </c>
      <c r="AW142" s="15" t="s">
        <v>34</v>
      </c>
      <c r="AX142" s="15" t="s">
        <v>77</v>
      </c>
      <c r="AY142" s="254" t="s">
        <v>146</v>
      </c>
    </row>
    <row r="143" spans="1:65" s="15" customFormat="1" ht="10.199999999999999">
      <c r="B143" s="245"/>
      <c r="C143" s="246"/>
      <c r="D143" s="204" t="s">
        <v>158</v>
      </c>
      <c r="E143" s="247" t="s">
        <v>1</v>
      </c>
      <c r="F143" s="248" t="s">
        <v>566</v>
      </c>
      <c r="G143" s="246"/>
      <c r="H143" s="247" t="s">
        <v>1</v>
      </c>
      <c r="I143" s="249"/>
      <c r="J143" s="246"/>
      <c r="K143" s="246"/>
      <c r="L143" s="250"/>
      <c r="M143" s="251"/>
      <c r="N143" s="252"/>
      <c r="O143" s="252"/>
      <c r="P143" s="252"/>
      <c r="Q143" s="252"/>
      <c r="R143" s="252"/>
      <c r="S143" s="252"/>
      <c r="T143" s="253"/>
      <c r="AT143" s="254" t="s">
        <v>158</v>
      </c>
      <c r="AU143" s="254" t="s">
        <v>87</v>
      </c>
      <c r="AV143" s="15" t="s">
        <v>85</v>
      </c>
      <c r="AW143" s="15" t="s">
        <v>34</v>
      </c>
      <c r="AX143" s="15" t="s">
        <v>77</v>
      </c>
      <c r="AY143" s="254" t="s">
        <v>146</v>
      </c>
    </row>
    <row r="144" spans="1:65" s="13" customFormat="1" ht="10.199999999999999">
      <c r="B144" s="209"/>
      <c r="C144" s="210"/>
      <c r="D144" s="204" t="s">
        <v>158</v>
      </c>
      <c r="E144" s="211" t="s">
        <v>1</v>
      </c>
      <c r="F144" s="212" t="s">
        <v>567</v>
      </c>
      <c r="G144" s="210"/>
      <c r="H144" s="213">
        <v>25.2</v>
      </c>
      <c r="I144" s="214"/>
      <c r="J144" s="210"/>
      <c r="K144" s="210"/>
      <c r="L144" s="215"/>
      <c r="M144" s="216"/>
      <c r="N144" s="217"/>
      <c r="O144" s="217"/>
      <c r="P144" s="217"/>
      <c r="Q144" s="217"/>
      <c r="R144" s="217"/>
      <c r="S144" s="217"/>
      <c r="T144" s="218"/>
      <c r="AT144" s="219" t="s">
        <v>158</v>
      </c>
      <c r="AU144" s="219" t="s">
        <v>87</v>
      </c>
      <c r="AV144" s="13" t="s">
        <v>87</v>
      </c>
      <c r="AW144" s="13" t="s">
        <v>34</v>
      </c>
      <c r="AX144" s="13" t="s">
        <v>77</v>
      </c>
      <c r="AY144" s="219" t="s">
        <v>146</v>
      </c>
    </row>
    <row r="145" spans="1:65" s="14" customFormat="1" ht="10.199999999999999">
      <c r="B145" s="231"/>
      <c r="C145" s="232"/>
      <c r="D145" s="204" t="s">
        <v>158</v>
      </c>
      <c r="E145" s="233" t="s">
        <v>1</v>
      </c>
      <c r="F145" s="234" t="s">
        <v>335</v>
      </c>
      <c r="G145" s="232"/>
      <c r="H145" s="235">
        <v>25.2</v>
      </c>
      <c r="I145" s="236"/>
      <c r="J145" s="232"/>
      <c r="K145" s="232"/>
      <c r="L145" s="237"/>
      <c r="M145" s="238"/>
      <c r="N145" s="239"/>
      <c r="O145" s="239"/>
      <c r="P145" s="239"/>
      <c r="Q145" s="239"/>
      <c r="R145" s="239"/>
      <c r="S145" s="239"/>
      <c r="T145" s="240"/>
      <c r="AT145" s="241" t="s">
        <v>158</v>
      </c>
      <c r="AU145" s="241" t="s">
        <v>87</v>
      </c>
      <c r="AV145" s="14" t="s">
        <v>154</v>
      </c>
      <c r="AW145" s="14" t="s">
        <v>34</v>
      </c>
      <c r="AX145" s="14" t="s">
        <v>85</v>
      </c>
      <c r="AY145" s="241" t="s">
        <v>146</v>
      </c>
    </row>
    <row r="146" spans="1:65" s="2" customFormat="1" ht="21.75" customHeight="1">
      <c r="A146" s="34"/>
      <c r="B146" s="35"/>
      <c r="C146" s="191" t="s">
        <v>95</v>
      </c>
      <c r="D146" s="191" t="s">
        <v>149</v>
      </c>
      <c r="E146" s="192" t="s">
        <v>568</v>
      </c>
      <c r="F146" s="193" t="s">
        <v>569</v>
      </c>
      <c r="G146" s="194" t="s">
        <v>182</v>
      </c>
      <c r="H146" s="195">
        <v>85.596999999999994</v>
      </c>
      <c r="I146" s="196"/>
      <c r="J146" s="197">
        <f>ROUND(I146*H146,2)</f>
        <v>0</v>
      </c>
      <c r="K146" s="193" t="s">
        <v>556</v>
      </c>
      <c r="L146" s="39"/>
      <c r="M146" s="198" t="s">
        <v>1</v>
      </c>
      <c r="N146" s="199" t="s">
        <v>42</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154</v>
      </c>
      <c r="AT146" s="202" t="s">
        <v>149</v>
      </c>
      <c r="AU146" s="202" t="s">
        <v>87</v>
      </c>
      <c r="AY146" s="17" t="s">
        <v>146</v>
      </c>
      <c r="BE146" s="203">
        <f>IF(N146="základní",J146,0)</f>
        <v>0</v>
      </c>
      <c r="BF146" s="203">
        <f>IF(N146="snížená",J146,0)</f>
        <v>0</v>
      </c>
      <c r="BG146" s="203">
        <f>IF(N146="zákl. přenesená",J146,0)</f>
        <v>0</v>
      </c>
      <c r="BH146" s="203">
        <f>IF(N146="sníž. přenesená",J146,0)</f>
        <v>0</v>
      </c>
      <c r="BI146" s="203">
        <f>IF(N146="nulová",J146,0)</f>
        <v>0</v>
      </c>
      <c r="BJ146" s="17" t="s">
        <v>85</v>
      </c>
      <c r="BK146" s="203">
        <f>ROUND(I146*H146,2)</f>
        <v>0</v>
      </c>
      <c r="BL146" s="17" t="s">
        <v>154</v>
      </c>
      <c r="BM146" s="202" t="s">
        <v>570</v>
      </c>
    </row>
    <row r="147" spans="1:65" s="2" customFormat="1" ht="19.2">
      <c r="A147" s="34"/>
      <c r="B147" s="35"/>
      <c r="C147" s="36"/>
      <c r="D147" s="204" t="s">
        <v>156</v>
      </c>
      <c r="E147" s="36"/>
      <c r="F147" s="205" t="s">
        <v>571</v>
      </c>
      <c r="G147" s="36"/>
      <c r="H147" s="36"/>
      <c r="I147" s="206"/>
      <c r="J147" s="36"/>
      <c r="K147" s="36"/>
      <c r="L147" s="39"/>
      <c r="M147" s="207"/>
      <c r="N147" s="208"/>
      <c r="O147" s="71"/>
      <c r="P147" s="71"/>
      <c r="Q147" s="71"/>
      <c r="R147" s="71"/>
      <c r="S147" s="71"/>
      <c r="T147" s="72"/>
      <c r="U147" s="34"/>
      <c r="V147" s="34"/>
      <c r="W147" s="34"/>
      <c r="X147" s="34"/>
      <c r="Y147" s="34"/>
      <c r="Z147" s="34"/>
      <c r="AA147" s="34"/>
      <c r="AB147" s="34"/>
      <c r="AC147" s="34"/>
      <c r="AD147" s="34"/>
      <c r="AE147" s="34"/>
      <c r="AT147" s="17" t="s">
        <v>156</v>
      </c>
      <c r="AU147" s="17" t="s">
        <v>87</v>
      </c>
    </row>
    <row r="148" spans="1:65" s="15" customFormat="1" ht="10.199999999999999">
      <c r="B148" s="245"/>
      <c r="C148" s="246"/>
      <c r="D148" s="204" t="s">
        <v>158</v>
      </c>
      <c r="E148" s="247" t="s">
        <v>1</v>
      </c>
      <c r="F148" s="248" t="s">
        <v>559</v>
      </c>
      <c r="G148" s="246"/>
      <c r="H148" s="247" t="s">
        <v>1</v>
      </c>
      <c r="I148" s="249"/>
      <c r="J148" s="246"/>
      <c r="K148" s="246"/>
      <c r="L148" s="250"/>
      <c r="M148" s="251"/>
      <c r="N148" s="252"/>
      <c r="O148" s="252"/>
      <c r="P148" s="252"/>
      <c r="Q148" s="252"/>
      <c r="R148" s="252"/>
      <c r="S148" s="252"/>
      <c r="T148" s="253"/>
      <c r="AT148" s="254" t="s">
        <v>158</v>
      </c>
      <c r="AU148" s="254" t="s">
        <v>87</v>
      </c>
      <c r="AV148" s="15" t="s">
        <v>85</v>
      </c>
      <c r="AW148" s="15" t="s">
        <v>34</v>
      </c>
      <c r="AX148" s="15" t="s">
        <v>77</v>
      </c>
      <c r="AY148" s="254" t="s">
        <v>146</v>
      </c>
    </row>
    <row r="149" spans="1:65" s="15" customFormat="1" ht="10.199999999999999">
      <c r="B149" s="245"/>
      <c r="C149" s="246"/>
      <c r="D149" s="204" t="s">
        <v>158</v>
      </c>
      <c r="E149" s="247" t="s">
        <v>1</v>
      </c>
      <c r="F149" s="248" t="s">
        <v>560</v>
      </c>
      <c r="G149" s="246"/>
      <c r="H149" s="247" t="s">
        <v>1</v>
      </c>
      <c r="I149" s="249"/>
      <c r="J149" s="246"/>
      <c r="K149" s="246"/>
      <c r="L149" s="250"/>
      <c r="M149" s="251"/>
      <c r="N149" s="252"/>
      <c r="O149" s="252"/>
      <c r="P149" s="252"/>
      <c r="Q149" s="252"/>
      <c r="R149" s="252"/>
      <c r="S149" s="252"/>
      <c r="T149" s="253"/>
      <c r="AT149" s="254" t="s">
        <v>158</v>
      </c>
      <c r="AU149" s="254" t="s">
        <v>87</v>
      </c>
      <c r="AV149" s="15" t="s">
        <v>85</v>
      </c>
      <c r="AW149" s="15" t="s">
        <v>34</v>
      </c>
      <c r="AX149" s="15" t="s">
        <v>77</v>
      </c>
      <c r="AY149" s="254" t="s">
        <v>146</v>
      </c>
    </row>
    <row r="150" spans="1:65" s="15" customFormat="1" ht="10.199999999999999">
      <c r="B150" s="245"/>
      <c r="C150" s="246"/>
      <c r="D150" s="204" t="s">
        <v>158</v>
      </c>
      <c r="E150" s="247" t="s">
        <v>1</v>
      </c>
      <c r="F150" s="248" t="s">
        <v>572</v>
      </c>
      <c r="G150" s="246"/>
      <c r="H150" s="247" t="s">
        <v>1</v>
      </c>
      <c r="I150" s="249"/>
      <c r="J150" s="246"/>
      <c r="K150" s="246"/>
      <c r="L150" s="250"/>
      <c r="M150" s="251"/>
      <c r="N150" s="252"/>
      <c r="O150" s="252"/>
      <c r="P150" s="252"/>
      <c r="Q150" s="252"/>
      <c r="R150" s="252"/>
      <c r="S150" s="252"/>
      <c r="T150" s="253"/>
      <c r="AT150" s="254" t="s">
        <v>158</v>
      </c>
      <c r="AU150" s="254" t="s">
        <v>87</v>
      </c>
      <c r="AV150" s="15" t="s">
        <v>85</v>
      </c>
      <c r="AW150" s="15" t="s">
        <v>34</v>
      </c>
      <c r="AX150" s="15" t="s">
        <v>77</v>
      </c>
      <c r="AY150" s="254" t="s">
        <v>146</v>
      </c>
    </row>
    <row r="151" spans="1:65" s="13" customFormat="1" ht="10.199999999999999">
      <c r="B151" s="209"/>
      <c r="C151" s="210"/>
      <c r="D151" s="204" t="s">
        <v>158</v>
      </c>
      <c r="E151" s="211" t="s">
        <v>1</v>
      </c>
      <c r="F151" s="212" t="s">
        <v>573</v>
      </c>
      <c r="G151" s="210"/>
      <c r="H151" s="213">
        <v>75.527000000000001</v>
      </c>
      <c r="I151" s="214"/>
      <c r="J151" s="210"/>
      <c r="K151" s="210"/>
      <c r="L151" s="215"/>
      <c r="M151" s="216"/>
      <c r="N151" s="217"/>
      <c r="O151" s="217"/>
      <c r="P151" s="217"/>
      <c r="Q151" s="217"/>
      <c r="R151" s="217"/>
      <c r="S151" s="217"/>
      <c r="T151" s="218"/>
      <c r="AT151" s="219" t="s">
        <v>158</v>
      </c>
      <c r="AU151" s="219" t="s">
        <v>87</v>
      </c>
      <c r="AV151" s="13" t="s">
        <v>87</v>
      </c>
      <c r="AW151" s="13" t="s">
        <v>34</v>
      </c>
      <c r="AX151" s="13" t="s">
        <v>77</v>
      </c>
      <c r="AY151" s="219" t="s">
        <v>146</v>
      </c>
    </row>
    <row r="152" spans="1:65" s="15" customFormat="1" ht="10.199999999999999">
      <c r="B152" s="245"/>
      <c r="C152" s="246"/>
      <c r="D152" s="204" t="s">
        <v>158</v>
      </c>
      <c r="E152" s="247" t="s">
        <v>1</v>
      </c>
      <c r="F152" s="248" t="s">
        <v>574</v>
      </c>
      <c r="G152" s="246"/>
      <c r="H152" s="247" t="s">
        <v>1</v>
      </c>
      <c r="I152" s="249"/>
      <c r="J152" s="246"/>
      <c r="K152" s="246"/>
      <c r="L152" s="250"/>
      <c r="M152" s="251"/>
      <c r="N152" s="252"/>
      <c r="O152" s="252"/>
      <c r="P152" s="252"/>
      <c r="Q152" s="252"/>
      <c r="R152" s="252"/>
      <c r="S152" s="252"/>
      <c r="T152" s="253"/>
      <c r="AT152" s="254" t="s">
        <v>158</v>
      </c>
      <c r="AU152" s="254" t="s">
        <v>87</v>
      </c>
      <c r="AV152" s="15" t="s">
        <v>85</v>
      </c>
      <c r="AW152" s="15" t="s">
        <v>34</v>
      </c>
      <c r="AX152" s="15" t="s">
        <v>77</v>
      </c>
      <c r="AY152" s="254" t="s">
        <v>146</v>
      </c>
    </row>
    <row r="153" spans="1:65" s="13" customFormat="1" ht="10.199999999999999">
      <c r="B153" s="209"/>
      <c r="C153" s="210"/>
      <c r="D153" s="204" t="s">
        <v>158</v>
      </c>
      <c r="E153" s="211" t="s">
        <v>1</v>
      </c>
      <c r="F153" s="212" t="s">
        <v>575</v>
      </c>
      <c r="G153" s="210"/>
      <c r="H153" s="213">
        <v>5.03</v>
      </c>
      <c r="I153" s="214"/>
      <c r="J153" s="210"/>
      <c r="K153" s="210"/>
      <c r="L153" s="215"/>
      <c r="M153" s="216"/>
      <c r="N153" s="217"/>
      <c r="O153" s="217"/>
      <c r="P153" s="217"/>
      <c r="Q153" s="217"/>
      <c r="R153" s="217"/>
      <c r="S153" s="217"/>
      <c r="T153" s="218"/>
      <c r="AT153" s="219" t="s">
        <v>158</v>
      </c>
      <c r="AU153" s="219" t="s">
        <v>87</v>
      </c>
      <c r="AV153" s="13" t="s">
        <v>87</v>
      </c>
      <c r="AW153" s="13" t="s">
        <v>34</v>
      </c>
      <c r="AX153" s="13" t="s">
        <v>77</v>
      </c>
      <c r="AY153" s="219" t="s">
        <v>146</v>
      </c>
    </row>
    <row r="154" spans="1:65" s="15" customFormat="1" ht="10.199999999999999">
      <c r="B154" s="245"/>
      <c r="C154" s="246"/>
      <c r="D154" s="204" t="s">
        <v>158</v>
      </c>
      <c r="E154" s="247" t="s">
        <v>1</v>
      </c>
      <c r="F154" s="248" t="s">
        <v>566</v>
      </c>
      <c r="G154" s="246"/>
      <c r="H154" s="247" t="s">
        <v>1</v>
      </c>
      <c r="I154" s="249"/>
      <c r="J154" s="246"/>
      <c r="K154" s="246"/>
      <c r="L154" s="250"/>
      <c r="M154" s="251"/>
      <c r="N154" s="252"/>
      <c r="O154" s="252"/>
      <c r="P154" s="252"/>
      <c r="Q154" s="252"/>
      <c r="R154" s="252"/>
      <c r="S154" s="252"/>
      <c r="T154" s="253"/>
      <c r="AT154" s="254" t="s">
        <v>158</v>
      </c>
      <c r="AU154" s="254" t="s">
        <v>87</v>
      </c>
      <c r="AV154" s="15" t="s">
        <v>85</v>
      </c>
      <c r="AW154" s="15" t="s">
        <v>34</v>
      </c>
      <c r="AX154" s="15" t="s">
        <v>77</v>
      </c>
      <c r="AY154" s="254" t="s">
        <v>146</v>
      </c>
    </row>
    <row r="155" spans="1:65" s="15" customFormat="1" ht="10.199999999999999">
      <c r="B155" s="245"/>
      <c r="C155" s="246"/>
      <c r="D155" s="204" t="s">
        <v>158</v>
      </c>
      <c r="E155" s="247" t="s">
        <v>1</v>
      </c>
      <c r="F155" s="248" t="s">
        <v>572</v>
      </c>
      <c r="G155" s="246"/>
      <c r="H155" s="247" t="s">
        <v>1</v>
      </c>
      <c r="I155" s="249"/>
      <c r="J155" s="246"/>
      <c r="K155" s="246"/>
      <c r="L155" s="250"/>
      <c r="M155" s="251"/>
      <c r="N155" s="252"/>
      <c r="O155" s="252"/>
      <c r="P155" s="252"/>
      <c r="Q155" s="252"/>
      <c r="R155" s="252"/>
      <c r="S155" s="252"/>
      <c r="T155" s="253"/>
      <c r="AT155" s="254" t="s">
        <v>158</v>
      </c>
      <c r="AU155" s="254" t="s">
        <v>87</v>
      </c>
      <c r="AV155" s="15" t="s">
        <v>85</v>
      </c>
      <c r="AW155" s="15" t="s">
        <v>34</v>
      </c>
      <c r="AX155" s="15" t="s">
        <v>77</v>
      </c>
      <c r="AY155" s="254" t="s">
        <v>146</v>
      </c>
    </row>
    <row r="156" spans="1:65" s="13" customFormat="1" ht="10.199999999999999">
      <c r="B156" s="209"/>
      <c r="C156" s="210"/>
      <c r="D156" s="204" t="s">
        <v>158</v>
      </c>
      <c r="E156" s="211" t="s">
        <v>1</v>
      </c>
      <c r="F156" s="212" t="s">
        <v>576</v>
      </c>
      <c r="G156" s="210"/>
      <c r="H156" s="213">
        <v>5.04</v>
      </c>
      <c r="I156" s="214"/>
      <c r="J156" s="210"/>
      <c r="K156" s="210"/>
      <c r="L156" s="215"/>
      <c r="M156" s="216"/>
      <c r="N156" s="217"/>
      <c r="O156" s="217"/>
      <c r="P156" s="217"/>
      <c r="Q156" s="217"/>
      <c r="R156" s="217"/>
      <c r="S156" s="217"/>
      <c r="T156" s="218"/>
      <c r="AT156" s="219" t="s">
        <v>158</v>
      </c>
      <c r="AU156" s="219" t="s">
        <v>87</v>
      </c>
      <c r="AV156" s="13" t="s">
        <v>87</v>
      </c>
      <c r="AW156" s="13" t="s">
        <v>34</v>
      </c>
      <c r="AX156" s="13" t="s">
        <v>77</v>
      </c>
      <c r="AY156" s="219" t="s">
        <v>146</v>
      </c>
    </row>
    <row r="157" spans="1:65" s="14" customFormat="1" ht="10.199999999999999">
      <c r="B157" s="231"/>
      <c r="C157" s="232"/>
      <c r="D157" s="204" t="s">
        <v>158</v>
      </c>
      <c r="E157" s="233" t="s">
        <v>1</v>
      </c>
      <c r="F157" s="234" t="s">
        <v>335</v>
      </c>
      <c r="G157" s="232"/>
      <c r="H157" s="235">
        <v>85.597000000000008</v>
      </c>
      <c r="I157" s="236"/>
      <c r="J157" s="232"/>
      <c r="K157" s="232"/>
      <c r="L157" s="237"/>
      <c r="M157" s="238"/>
      <c r="N157" s="239"/>
      <c r="O157" s="239"/>
      <c r="P157" s="239"/>
      <c r="Q157" s="239"/>
      <c r="R157" s="239"/>
      <c r="S157" s="239"/>
      <c r="T157" s="240"/>
      <c r="AT157" s="241" t="s">
        <v>158</v>
      </c>
      <c r="AU157" s="241" t="s">
        <v>87</v>
      </c>
      <c r="AV157" s="14" t="s">
        <v>154</v>
      </c>
      <c r="AW157" s="14" t="s">
        <v>34</v>
      </c>
      <c r="AX157" s="14" t="s">
        <v>85</v>
      </c>
      <c r="AY157" s="241" t="s">
        <v>146</v>
      </c>
    </row>
    <row r="158" spans="1:65" s="2" customFormat="1" ht="16.5" customHeight="1">
      <c r="A158" s="34"/>
      <c r="B158" s="35"/>
      <c r="C158" s="191" t="s">
        <v>154</v>
      </c>
      <c r="D158" s="191" t="s">
        <v>149</v>
      </c>
      <c r="E158" s="192" t="s">
        <v>577</v>
      </c>
      <c r="F158" s="193" t="s">
        <v>578</v>
      </c>
      <c r="G158" s="194" t="s">
        <v>162</v>
      </c>
      <c r="H158" s="195">
        <v>137.01</v>
      </c>
      <c r="I158" s="196"/>
      <c r="J158" s="197">
        <f>ROUND(I158*H158,2)</f>
        <v>0</v>
      </c>
      <c r="K158" s="193" t="s">
        <v>556</v>
      </c>
      <c r="L158" s="39"/>
      <c r="M158" s="198" t="s">
        <v>1</v>
      </c>
      <c r="N158" s="199" t="s">
        <v>42</v>
      </c>
      <c r="O158" s="71"/>
      <c r="P158" s="200">
        <f>O158*H158</f>
        <v>0</v>
      </c>
      <c r="Q158" s="200">
        <v>8.4000000000000003E-4</v>
      </c>
      <c r="R158" s="200">
        <f>Q158*H158</f>
        <v>0.11508839999999999</v>
      </c>
      <c r="S158" s="200">
        <v>0</v>
      </c>
      <c r="T158" s="201">
        <f>S158*H158</f>
        <v>0</v>
      </c>
      <c r="U158" s="34"/>
      <c r="V158" s="34"/>
      <c r="W158" s="34"/>
      <c r="X158" s="34"/>
      <c r="Y158" s="34"/>
      <c r="Z158" s="34"/>
      <c r="AA158" s="34"/>
      <c r="AB158" s="34"/>
      <c r="AC158" s="34"/>
      <c r="AD158" s="34"/>
      <c r="AE158" s="34"/>
      <c r="AR158" s="202" t="s">
        <v>154</v>
      </c>
      <c r="AT158" s="202" t="s">
        <v>149</v>
      </c>
      <c r="AU158" s="202" t="s">
        <v>87</v>
      </c>
      <c r="AY158" s="17" t="s">
        <v>146</v>
      </c>
      <c r="BE158" s="203">
        <f>IF(N158="základní",J158,0)</f>
        <v>0</v>
      </c>
      <c r="BF158" s="203">
        <f>IF(N158="snížená",J158,0)</f>
        <v>0</v>
      </c>
      <c r="BG158" s="203">
        <f>IF(N158="zákl. přenesená",J158,0)</f>
        <v>0</v>
      </c>
      <c r="BH158" s="203">
        <f>IF(N158="sníž. přenesená",J158,0)</f>
        <v>0</v>
      </c>
      <c r="BI158" s="203">
        <f>IF(N158="nulová",J158,0)</f>
        <v>0</v>
      </c>
      <c r="BJ158" s="17" t="s">
        <v>85</v>
      </c>
      <c r="BK158" s="203">
        <f>ROUND(I158*H158,2)</f>
        <v>0</v>
      </c>
      <c r="BL158" s="17" t="s">
        <v>154</v>
      </c>
      <c r="BM158" s="202" t="s">
        <v>579</v>
      </c>
    </row>
    <row r="159" spans="1:65" s="2" customFormat="1" ht="10.199999999999999">
      <c r="A159" s="34"/>
      <c r="B159" s="35"/>
      <c r="C159" s="36"/>
      <c r="D159" s="204" t="s">
        <v>156</v>
      </c>
      <c r="E159" s="36"/>
      <c r="F159" s="205" t="s">
        <v>580</v>
      </c>
      <c r="G159" s="36"/>
      <c r="H159" s="36"/>
      <c r="I159" s="206"/>
      <c r="J159" s="36"/>
      <c r="K159" s="36"/>
      <c r="L159" s="39"/>
      <c r="M159" s="207"/>
      <c r="N159" s="208"/>
      <c r="O159" s="71"/>
      <c r="P159" s="71"/>
      <c r="Q159" s="71"/>
      <c r="R159" s="71"/>
      <c r="S159" s="71"/>
      <c r="T159" s="72"/>
      <c r="U159" s="34"/>
      <c r="V159" s="34"/>
      <c r="W159" s="34"/>
      <c r="X159" s="34"/>
      <c r="Y159" s="34"/>
      <c r="Z159" s="34"/>
      <c r="AA159" s="34"/>
      <c r="AB159" s="34"/>
      <c r="AC159" s="34"/>
      <c r="AD159" s="34"/>
      <c r="AE159" s="34"/>
      <c r="AT159" s="17" t="s">
        <v>156</v>
      </c>
      <c r="AU159" s="17" t="s">
        <v>87</v>
      </c>
    </row>
    <row r="160" spans="1:65" s="15" customFormat="1" ht="10.199999999999999">
      <c r="B160" s="245"/>
      <c r="C160" s="246"/>
      <c r="D160" s="204" t="s">
        <v>158</v>
      </c>
      <c r="E160" s="247" t="s">
        <v>1</v>
      </c>
      <c r="F160" s="248" t="s">
        <v>559</v>
      </c>
      <c r="G160" s="246"/>
      <c r="H160" s="247" t="s">
        <v>1</v>
      </c>
      <c r="I160" s="249"/>
      <c r="J160" s="246"/>
      <c r="K160" s="246"/>
      <c r="L160" s="250"/>
      <c r="M160" s="251"/>
      <c r="N160" s="252"/>
      <c r="O160" s="252"/>
      <c r="P160" s="252"/>
      <c r="Q160" s="252"/>
      <c r="R160" s="252"/>
      <c r="S160" s="252"/>
      <c r="T160" s="253"/>
      <c r="AT160" s="254" t="s">
        <v>158</v>
      </c>
      <c r="AU160" s="254" t="s">
        <v>87</v>
      </c>
      <c r="AV160" s="15" t="s">
        <v>85</v>
      </c>
      <c r="AW160" s="15" t="s">
        <v>34</v>
      </c>
      <c r="AX160" s="15" t="s">
        <v>77</v>
      </c>
      <c r="AY160" s="254" t="s">
        <v>146</v>
      </c>
    </row>
    <row r="161" spans="1:65" s="13" customFormat="1" ht="10.199999999999999">
      <c r="B161" s="209"/>
      <c r="C161" s="210"/>
      <c r="D161" s="204" t="s">
        <v>158</v>
      </c>
      <c r="E161" s="211" t="s">
        <v>1</v>
      </c>
      <c r="F161" s="212" t="s">
        <v>581</v>
      </c>
      <c r="G161" s="210"/>
      <c r="H161" s="213">
        <v>137.01</v>
      </c>
      <c r="I161" s="214"/>
      <c r="J161" s="210"/>
      <c r="K161" s="210"/>
      <c r="L161" s="215"/>
      <c r="M161" s="216"/>
      <c r="N161" s="217"/>
      <c r="O161" s="217"/>
      <c r="P161" s="217"/>
      <c r="Q161" s="217"/>
      <c r="R161" s="217"/>
      <c r="S161" s="217"/>
      <c r="T161" s="218"/>
      <c r="AT161" s="219" t="s">
        <v>158</v>
      </c>
      <c r="AU161" s="219" t="s">
        <v>87</v>
      </c>
      <c r="AV161" s="13" t="s">
        <v>87</v>
      </c>
      <c r="AW161" s="13" t="s">
        <v>34</v>
      </c>
      <c r="AX161" s="13" t="s">
        <v>77</v>
      </c>
      <c r="AY161" s="219" t="s">
        <v>146</v>
      </c>
    </row>
    <row r="162" spans="1:65" s="14" customFormat="1" ht="10.199999999999999">
      <c r="B162" s="231"/>
      <c r="C162" s="232"/>
      <c r="D162" s="204" t="s">
        <v>158</v>
      </c>
      <c r="E162" s="233" t="s">
        <v>1</v>
      </c>
      <c r="F162" s="234" t="s">
        <v>335</v>
      </c>
      <c r="G162" s="232"/>
      <c r="H162" s="235">
        <v>137.01</v>
      </c>
      <c r="I162" s="236"/>
      <c r="J162" s="232"/>
      <c r="K162" s="232"/>
      <c r="L162" s="237"/>
      <c r="M162" s="238"/>
      <c r="N162" s="239"/>
      <c r="O162" s="239"/>
      <c r="P162" s="239"/>
      <c r="Q162" s="239"/>
      <c r="R162" s="239"/>
      <c r="S162" s="239"/>
      <c r="T162" s="240"/>
      <c r="AT162" s="241" t="s">
        <v>158</v>
      </c>
      <c r="AU162" s="241" t="s">
        <v>87</v>
      </c>
      <c r="AV162" s="14" t="s">
        <v>154</v>
      </c>
      <c r="AW162" s="14" t="s">
        <v>34</v>
      </c>
      <c r="AX162" s="14" t="s">
        <v>85</v>
      </c>
      <c r="AY162" s="241" t="s">
        <v>146</v>
      </c>
    </row>
    <row r="163" spans="1:65" s="2" customFormat="1" ht="16.5" customHeight="1">
      <c r="A163" s="34"/>
      <c r="B163" s="35"/>
      <c r="C163" s="191" t="s">
        <v>147</v>
      </c>
      <c r="D163" s="191" t="s">
        <v>149</v>
      </c>
      <c r="E163" s="192" t="s">
        <v>582</v>
      </c>
      <c r="F163" s="193" t="s">
        <v>583</v>
      </c>
      <c r="G163" s="194" t="s">
        <v>162</v>
      </c>
      <c r="H163" s="195">
        <v>137.01</v>
      </c>
      <c r="I163" s="196"/>
      <c r="J163" s="197">
        <f>ROUND(I163*H163,2)</f>
        <v>0</v>
      </c>
      <c r="K163" s="193" t="s">
        <v>556</v>
      </c>
      <c r="L163" s="39"/>
      <c r="M163" s="198" t="s">
        <v>1</v>
      </c>
      <c r="N163" s="199" t="s">
        <v>42</v>
      </c>
      <c r="O163" s="71"/>
      <c r="P163" s="200">
        <f>O163*H163</f>
        <v>0</v>
      </c>
      <c r="Q163" s="200">
        <v>0</v>
      </c>
      <c r="R163" s="200">
        <f>Q163*H163</f>
        <v>0</v>
      </c>
      <c r="S163" s="200">
        <v>0</v>
      </c>
      <c r="T163" s="201">
        <f>S163*H163</f>
        <v>0</v>
      </c>
      <c r="U163" s="34"/>
      <c r="V163" s="34"/>
      <c r="W163" s="34"/>
      <c r="X163" s="34"/>
      <c r="Y163" s="34"/>
      <c r="Z163" s="34"/>
      <c r="AA163" s="34"/>
      <c r="AB163" s="34"/>
      <c r="AC163" s="34"/>
      <c r="AD163" s="34"/>
      <c r="AE163" s="34"/>
      <c r="AR163" s="202" t="s">
        <v>154</v>
      </c>
      <c r="AT163" s="202" t="s">
        <v>149</v>
      </c>
      <c r="AU163" s="202" t="s">
        <v>87</v>
      </c>
      <c r="AY163" s="17" t="s">
        <v>146</v>
      </c>
      <c r="BE163" s="203">
        <f>IF(N163="základní",J163,0)</f>
        <v>0</v>
      </c>
      <c r="BF163" s="203">
        <f>IF(N163="snížená",J163,0)</f>
        <v>0</v>
      </c>
      <c r="BG163" s="203">
        <f>IF(N163="zákl. přenesená",J163,0)</f>
        <v>0</v>
      </c>
      <c r="BH163" s="203">
        <f>IF(N163="sníž. přenesená",J163,0)</f>
        <v>0</v>
      </c>
      <c r="BI163" s="203">
        <f>IF(N163="nulová",J163,0)</f>
        <v>0</v>
      </c>
      <c r="BJ163" s="17" t="s">
        <v>85</v>
      </c>
      <c r="BK163" s="203">
        <f>ROUND(I163*H163,2)</f>
        <v>0</v>
      </c>
      <c r="BL163" s="17" t="s">
        <v>154</v>
      </c>
      <c r="BM163" s="202" t="s">
        <v>584</v>
      </c>
    </row>
    <row r="164" spans="1:65" s="2" customFormat="1" ht="19.2">
      <c r="A164" s="34"/>
      <c r="B164" s="35"/>
      <c r="C164" s="36"/>
      <c r="D164" s="204" t="s">
        <v>156</v>
      </c>
      <c r="E164" s="36"/>
      <c r="F164" s="205" t="s">
        <v>585</v>
      </c>
      <c r="G164" s="36"/>
      <c r="H164" s="36"/>
      <c r="I164" s="206"/>
      <c r="J164" s="36"/>
      <c r="K164" s="36"/>
      <c r="L164" s="39"/>
      <c r="M164" s="207"/>
      <c r="N164" s="208"/>
      <c r="O164" s="71"/>
      <c r="P164" s="71"/>
      <c r="Q164" s="71"/>
      <c r="R164" s="71"/>
      <c r="S164" s="71"/>
      <c r="T164" s="72"/>
      <c r="U164" s="34"/>
      <c r="V164" s="34"/>
      <c r="W164" s="34"/>
      <c r="X164" s="34"/>
      <c r="Y164" s="34"/>
      <c r="Z164" s="34"/>
      <c r="AA164" s="34"/>
      <c r="AB164" s="34"/>
      <c r="AC164" s="34"/>
      <c r="AD164" s="34"/>
      <c r="AE164" s="34"/>
      <c r="AT164" s="17" t="s">
        <v>156</v>
      </c>
      <c r="AU164" s="17" t="s">
        <v>87</v>
      </c>
    </row>
    <row r="165" spans="1:65" s="2" customFormat="1" ht="21.75" customHeight="1">
      <c r="A165" s="34"/>
      <c r="B165" s="35"/>
      <c r="C165" s="191" t="s">
        <v>179</v>
      </c>
      <c r="D165" s="191" t="s">
        <v>149</v>
      </c>
      <c r="E165" s="192" t="s">
        <v>586</v>
      </c>
      <c r="F165" s="193" t="s">
        <v>587</v>
      </c>
      <c r="G165" s="194" t="s">
        <v>182</v>
      </c>
      <c r="H165" s="195">
        <v>85.596999999999994</v>
      </c>
      <c r="I165" s="196"/>
      <c r="J165" s="197">
        <f>ROUND(I165*H165,2)</f>
        <v>0</v>
      </c>
      <c r="K165" s="193" t="s">
        <v>556</v>
      </c>
      <c r="L165" s="39"/>
      <c r="M165" s="198" t="s">
        <v>1</v>
      </c>
      <c r="N165" s="199" t="s">
        <v>42</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154</v>
      </c>
      <c r="AT165" s="202" t="s">
        <v>149</v>
      </c>
      <c r="AU165" s="202" t="s">
        <v>87</v>
      </c>
      <c r="AY165" s="17" t="s">
        <v>146</v>
      </c>
      <c r="BE165" s="203">
        <f>IF(N165="základní",J165,0)</f>
        <v>0</v>
      </c>
      <c r="BF165" s="203">
        <f>IF(N165="snížená",J165,0)</f>
        <v>0</v>
      </c>
      <c r="BG165" s="203">
        <f>IF(N165="zákl. přenesená",J165,0)</f>
        <v>0</v>
      </c>
      <c r="BH165" s="203">
        <f>IF(N165="sníž. přenesená",J165,0)</f>
        <v>0</v>
      </c>
      <c r="BI165" s="203">
        <f>IF(N165="nulová",J165,0)</f>
        <v>0</v>
      </c>
      <c r="BJ165" s="17" t="s">
        <v>85</v>
      </c>
      <c r="BK165" s="203">
        <f>ROUND(I165*H165,2)</f>
        <v>0</v>
      </c>
      <c r="BL165" s="17" t="s">
        <v>154</v>
      </c>
      <c r="BM165" s="202" t="s">
        <v>588</v>
      </c>
    </row>
    <row r="166" spans="1:65" s="2" customFormat="1" ht="19.2">
      <c r="A166" s="34"/>
      <c r="B166" s="35"/>
      <c r="C166" s="36"/>
      <c r="D166" s="204" t="s">
        <v>156</v>
      </c>
      <c r="E166" s="36"/>
      <c r="F166" s="205" t="s">
        <v>589</v>
      </c>
      <c r="G166" s="36"/>
      <c r="H166" s="36"/>
      <c r="I166" s="206"/>
      <c r="J166" s="36"/>
      <c r="K166" s="36"/>
      <c r="L166" s="39"/>
      <c r="M166" s="207"/>
      <c r="N166" s="208"/>
      <c r="O166" s="71"/>
      <c r="P166" s="71"/>
      <c r="Q166" s="71"/>
      <c r="R166" s="71"/>
      <c r="S166" s="71"/>
      <c r="T166" s="72"/>
      <c r="U166" s="34"/>
      <c r="V166" s="34"/>
      <c r="W166" s="34"/>
      <c r="X166" s="34"/>
      <c r="Y166" s="34"/>
      <c r="Z166" s="34"/>
      <c r="AA166" s="34"/>
      <c r="AB166" s="34"/>
      <c r="AC166" s="34"/>
      <c r="AD166" s="34"/>
      <c r="AE166" s="34"/>
      <c r="AT166" s="17" t="s">
        <v>156</v>
      </c>
      <c r="AU166" s="17" t="s">
        <v>87</v>
      </c>
    </row>
    <row r="167" spans="1:65" s="2" customFormat="1" ht="24.15" customHeight="1">
      <c r="A167" s="34"/>
      <c r="B167" s="35"/>
      <c r="C167" s="191" t="s">
        <v>186</v>
      </c>
      <c r="D167" s="191" t="s">
        <v>149</v>
      </c>
      <c r="E167" s="192" t="s">
        <v>590</v>
      </c>
      <c r="F167" s="193" t="s">
        <v>591</v>
      </c>
      <c r="G167" s="194" t="s">
        <v>182</v>
      </c>
      <c r="H167" s="195">
        <v>1198.3579999999999</v>
      </c>
      <c r="I167" s="196"/>
      <c r="J167" s="197">
        <f>ROUND(I167*H167,2)</f>
        <v>0</v>
      </c>
      <c r="K167" s="193" t="s">
        <v>556</v>
      </c>
      <c r="L167" s="39"/>
      <c r="M167" s="198" t="s">
        <v>1</v>
      </c>
      <c r="N167" s="199" t="s">
        <v>42</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154</v>
      </c>
      <c r="AT167" s="202" t="s">
        <v>149</v>
      </c>
      <c r="AU167" s="202" t="s">
        <v>87</v>
      </c>
      <c r="AY167" s="17" t="s">
        <v>146</v>
      </c>
      <c r="BE167" s="203">
        <f>IF(N167="základní",J167,0)</f>
        <v>0</v>
      </c>
      <c r="BF167" s="203">
        <f>IF(N167="snížená",J167,0)</f>
        <v>0</v>
      </c>
      <c r="BG167" s="203">
        <f>IF(N167="zákl. přenesená",J167,0)</f>
        <v>0</v>
      </c>
      <c r="BH167" s="203">
        <f>IF(N167="sníž. přenesená",J167,0)</f>
        <v>0</v>
      </c>
      <c r="BI167" s="203">
        <f>IF(N167="nulová",J167,0)</f>
        <v>0</v>
      </c>
      <c r="BJ167" s="17" t="s">
        <v>85</v>
      </c>
      <c r="BK167" s="203">
        <f>ROUND(I167*H167,2)</f>
        <v>0</v>
      </c>
      <c r="BL167" s="17" t="s">
        <v>154</v>
      </c>
      <c r="BM167" s="202" t="s">
        <v>592</v>
      </c>
    </row>
    <row r="168" spans="1:65" s="2" customFormat="1" ht="28.8">
      <c r="A168" s="34"/>
      <c r="B168" s="35"/>
      <c r="C168" s="36"/>
      <c r="D168" s="204" t="s">
        <v>156</v>
      </c>
      <c r="E168" s="36"/>
      <c r="F168" s="205" t="s">
        <v>593</v>
      </c>
      <c r="G168" s="36"/>
      <c r="H168" s="36"/>
      <c r="I168" s="206"/>
      <c r="J168" s="36"/>
      <c r="K168" s="36"/>
      <c r="L168" s="39"/>
      <c r="M168" s="207"/>
      <c r="N168" s="208"/>
      <c r="O168" s="71"/>
      <c r="P168" s="71"/>
      <c r="Q168" s="71"/>
      <c r="R168" s="71"/>
      <c r="S168" s="71"/>
      <c r="T168" s="72"/>
      <c r="U168" s="34"/>
      <c r="V168" s="34"/>
      <c r="W168" s="34"/>
      <c r="X168" s="34"/>
      <c r="Y168" s="34"/>
      <c r="Z168" s="34"/>
      <c r="AA168" s="34"/>
      <c r="AB168" s="34"/>
      <c r="AC168" s="34"/>
      <c r="AD168" s="34"/>
      <c r="AE168" s="34"/>
      <c r="AT168" s="17" t="s">
        <v>156</v>
      </c>
      <c r="AU168" s="17" t="s">
        <v>87</v>
      </c>
    </row>
    <row r="169" spans="1:65" s="13" customFormat="1" ht="10.199999999999999">
      <c r="B169" s="209"/>
      <c r="C169" s="210"/>
      <c r="D169" s="204" t="s">
        <v>158</v>
      </c>
      <c r="E169" s="210"/>
      <c r="F169" s="212" t="s">
        <v>594</v>
      </c>
      <c r="G169" s="210"/>
      <c r="H169" s="213">
        <v>1198.3579999999999</v>
      </c>
      <c r="I169" s="214"/>
      <c r="J169" s="210"/>
      <c r="K169" s="210"/>
      <c r="L169" s="215"/>
      <c r="M169" s="216"/>
      <c r="N169" s="217"/>
      <c r="O169" s="217"/>
      <c r="P169" s="217"/>
      <c r="Q169" s="217"/>
      <c r="R169" s="217"/>
      <c r="S169" s="217"/>
      <c r="T169" s="218"/>
      <c r="AT169" s="219" t="s">
        <v>158</v>
      </c>
      <c r="AU169" s="219" t="s">
        <v>87</v>
      </c>
      <c r="AV169" s="13" t="s">
        <v>87</v>
      </c>
      <c r="AW169" s="13" t="s">
        <v>4</v>
      </c>
      <c r="AX169" s="13" t="s">
        <v>85</v>
      </c>
      <c r="AY169" s="219" t="s">
        <v>146</v>
      </c>
    </row>
    <row r="170" spans="1:65" s="2" customFormat="1" ht="16.5" customHeight="1">
      <c r="A170" s="34"/>
      <c r="B170" s="35"/>
      <c r="C170" s="191" t="s">
        <v>192</v>
      </c>
      <c r="D170" s="191" t="s">
        <v>149</v>
      </c>
      <c r="E170" s="192" t="s">
        <v>595</v>
      </c>
      <c r="F170" s="193" t="s">
        <v>596</v>
      </c>
      <c r="G170" s="194" t="s">
        <v>285</v>
      </c>
      <c r="H170" s="195">
        <v>136.95500000000001</v>
      </c>
      <c r="I170" s="196"/>
      <c r="J170" s="197">
        <f>ROUND(I170*H170,2)</f>
        <v>0</v>
      </c>
      <c r="K170" s="193" t="s">
        <v>556</v>
      </c>
      <c r="L170" s="39"/>
      <c r="M170" s="198" t="s">
        <v>1</v>
      </c>
      <c r="N170" s="199" t="s">
        <v>42</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154</v>
      </c>
      <c r="AT170" s="202" t="s">
        <v>149</v>
      </c>
      <c r="AU170" s="202" t="s">
        <v>87</v>
      </c>
      <c r="AY170" s="17" t="s">
        <v>146</v>
      </c>
      <c r="BE170" s="203">
        <f>IF(N170="základní",J170,0)</f>
        <v>0</v>
      </c>
      <c r="BF170" s="203">
        <f>IF(N170="snížená",J170,0)</f>
        <v>0</v>
      </c>
      <c r="BG170" s="203">
        <f>IF(N170="zákl. přenesená",J170,0)</f>
        <v>0</v>
      </c>
      <c r="BH170" s="203">
        <f>IF(N170="sníž. přenesená",J170,0)</f>
        <v>0</v>
      </c>
      <c r="BI170" s="203">
        <f>IF(N170="nulová",J170,0)</f>
        <v>0</v>
      </c>
      <c r="BJ170" s="17" t="s">
        <v>85</v>
      </c>
      <c r="BK170" s="203">
        <f>ROUND(I170*H170,2)</f>
        <v>0</v>
      </c>
      <c r="BL170" s="17" t="s">
        <v>154</v>
      </c>
      <c r="BM170" s="202" t="s">
        <v>597</v>
      </c>
    </row>
    <row r="171" spans="1:65" s="2" customFormat="1" ht="67.2">
      <c r="A171" s="34"/>
      <c r="B171" s="35"/>
      <c r="C171" s="36"/>
      <c r="D171" s="204" t="s">
        <v>156</v>
      </c>
      <c r="E171" s="36"/>
      <c r="F171" s="205" t="s">
        <v>598</v>
      </c>
      <c r="G171" s="36"/>
      <c r="H171" s="36"/>
      <c r="I171" s="206"/>
      <c r="J171" s="36"/>
      <c r="K171" s="36"/>
      <c r="L171" s="39"/>
      <c r="M171" s="207"/>
      <c r="N171" s="208"/>
      <c r="O171" s="71"/>
      <c r="P171" s="71"/>
      <c r="Q171" s="71"/>
      <c r="R171" s="71"/>
      <c r="S171" s="71"/>
      <c r="T171" s="72"/>
      <c r="U171" s="34"/>
      <c r="V171" s="34"/>
      <c r="W171" s="34"/>
      <c r="X171" s="34"/>
      <c r="Y171" s="34"/>
      <c r="Z171" s="34"/>
      <c r="AA171" s="34"/>
      <c r="AB171" s="34"/>
      <c r="AC171" s="34"/>
      <c r="AD171" s="34"/>
      <c r="AE171" s="34"/>
      <c r="AT171" s="17" t="s">
        <v>156</v>
      </c>
      <c r="AU171" s="17" t="s">
        <v>87</v>
      </c>
    </row>
    <row r="172" spans="1:65" s="13" customFormat="1" ht="10.199999999999999">
      <c r="B172" s="209"/>
      <c r="C172" s="210"/>
      <c r="D172" s="204" t="s">
        <v>158</v>
      </c>
      <c r="E172" s="210"/>
      <c r="F172" s="212" t="s">
        <v>599</v>
      </c>
      <c r="G172" s="210"/>
      <c r="H172" s="213">
        <v>136.95500000000001</v>
      </c>
      <c r="I172" s="214"/>
      <c r="J172" s="210"/>
      <c r="K172" s="210"/>
      <c r="L172" s="215"/>
      <c r="M172" s="216"/>
      <c r="N172" s="217"/>
      <c r="O172" s="217"/>
      <c r="P172" s="217"/>
      <c r="Q172" s="217"/>
      <c r="R172" s="217"/>
      <c r="S172" s="217"/>
      <c r="T172" s="218"/>
      <c r="AT172" s="219" t="s">
        <v>158</v>
      </c>
      <c r="AU172" s="219" t="s">
        <v>87</v>
      </c>
      <c r="AV172" s="13" t="s">
        <v>87</v>
      </c>
      <c r="AW172" s="13" t="s">
        <v>4</v>
      </c>
      <c r="AX172" s="13" t="s">
        <v>85</v>
      </c>
      <c r="AY172" s="219" t="s">
        <v>146</v>
      </c>
    </row>
    <row r="173" spans="1:65" s="2" customFormat="1" ht="16.5" customHeight="1">
      <c r="A173" s="34"/>
      <c r="B173" s="35"/>
      <c r="C173" s="191" t="s">
        <v>198</v>
      </c>
      <c r="D173" s="191" t="s">
        <v>149</v>
      </c>
      <c r="E173" s="192" t="s">
        <v>600</v>
      </c>
      <c r="F173" s="193" t="s">
        <v>601</v>
      </c>
      <c r="G173" s="194" t="s">
        <v>182</v>
      </c>
      <c r="H173" s="195">
        <v>85.596999999999994</v>
      </c>
      <c r="I173" s="196"/>
      <c r="J173" s="197">
        <f>ROUND(I173*H173,2)</f>
        <v>0</v>
      </c>
      <c r="K173" s="193" t="s">
        <v>556</v>
      </c>
      <c r="L173" s="39"/>
      <c r="M173" s="198" t="s">
        <v>1</v>
      </c>
      <c r="N173" s="199" t="s">
        <v>42</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154</v>
      </c>
      <c r="AT173" s="202" t="s">
        <v>149</v>
      </c>
      <c r="AU173" s="202" t="s">
        <v>87</v>
      </c>
      <c r="AY173" s="17" t="s">
        <v>146</v>
      </c>
      <c r="BE173" s="203">
        <f>IF(N173="základní",J173,0)</f>
        <v>0</v>
      </c>
      <c r="BF173" s="203">
        <f>IF(N173="snížená",J173,0)</f>
        <v>0</v>
      </c>
      <c r="BG173" s="203">
        <f>IF(N173="zákl. přenesená",J173,0)</f>
        <v>0</v>
      </c>
      <c r="BH173" s="203">
        <f>IF(N173="sníž. přenesená",J173,0)</f>
        <v>0</v>
      </c>
      <c r="BI173" s="203">
        <f>IF(N173="nulová",J173,0)</f>
        <v>0</v>
      </c>
      <c r="BJ173" s="17" t="s">
        <v>85</v>
      </c>
      <c r="BK173" s="203">
        <f>ROUND(I173*H173,2)</f>
        <v>0</v>
      </c>
      <c r="BL173" s="17" t="s">
        <v>154</v>
      </c>
      <c r="BM173" s="202" t="s">
        <v>602</v>
      </c>
    </row>
    <row r="174" spans="1:65" s="2" customFormat="1" ht="10.199999999999999">
      <c r="A174" s="34"/>
      <c r="B174" s="35"/>
      <c r="C174" s="36"/>
      <c r="D174" s="204" t="s">
        <v>156</v>
      </c>
      <c r="E174" s="36"/>
      <c r="F174" s="205" t="s">
        <v>603</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156</v>
      </c>
      <c r="AU174" s="17" t="s">
        <v>87</v>
      </c>
    </row>
    <row r="175" spans="1:65" s="2" customFormat="1" ht="16.5" customHeight="1">
      <c r="A175" s="34"/>
      <c r="B175" s="35"/>
      <c r="C175" s="191" t="s">
        <v>201</v>
      </c>
      <c r="D175" s="191" t="s">
        <v>149</v>
      </c>
      <c r="E175" s="192" t="s">
        <v>604</v>
      </c>
      <c r="F175" s="193" t="s">
        <v>605</v>
      </c>
      <c r="G175" s="194" t="s">
        <v>182</v>
      </c>
      <c r="H175" s="195">
        <v>5.04</v>
      </c>
      <c r="I175" s="196"/>
      <c r="J175" s="197">
        <f>ROUND(I175*H175,2)</f>
        <v>0</v>
      </c>
      <c r="K175" s="193" t="s">
        <v>556</v>
      </c>
      <c r="L175" s="39"/>
      <c r="M175" s="198" t="s">
        <v>1</v>
      </c>
      <c r="N175" s="199" t="s">
        <v>42</v>
      </c>
      <c r="O175" s="71"/>
      <c r="P175" s="200">
        <f>O175*H175</f>
        <v>0</v>
      </c>
      <c r="Q175" s="200">
        <v>0</v>
      </c>
      <c r="R175" s="200">
        <f>Q175*H175</f>
        <v>0</v>
      </c>
      <c r="S175" s="200">
        <v>0</v>
      </c>
      <c r="T175" s="201">
        <f>S175*H175</f>
        <v>0</v>
      </c>
      <c r="U175" s="34"/>
      <c r="V175" s="34"/>
      <c r="W175" s="34"/>
      <c r="X175" s="34"/>
      <c r="Y175" s="34"/>
      <c r="Z175" s="34"/>
      <c r="AA175" s="34"/>
      <c r="AB175" s="34"/>
      <c r="AC175" s="34"/>
      <c r="AD175" s="34"/>
      <c r="AE175" s="34"/>
      <c r="AR175" s="202" t="s">
        <v>154</v>
      </c>
      <c r="AT175" s="202" t="s">
        <v>149</v>
      </c>
      <c r="AU175" s="202" t="s">
        <v>87</v>
      </c>
      <c r="AY175" s="17" t="s">
        <v>146</v>
      </c>
      <c r="BE175" s="203">
        <f>IF(N175="základní",J175,0)</f>
        <v>0</v>
      </c>
      <c r="BF175" s="203">
        <f>IF(N175="snížená",J175,0)</f>
        <v>0</v>
      </c>
      <c r="BG175" s="203">
        <f>IF(N175="zákl. přenesená",J175,0)</f>
        <v>0</v>
      </c>
      <c r="BH175" s="203">
        <f>IF(N175="sníž. přenesená",J175,0)</f>
        <v>0</v>
      </c>
      <c r="BI175" s="203">
        <f>IF(N175="nulová",J175,0)</f>
        <v>0</v>
      </c>
      <c r="BJ175" s="17" t="s">
        <v>85</v>
      </c>
      <c r="BK175" s="203">
        <f>ROUND(I175*H175,2)</f>
        <v>0</v>
      </c>
      <c r="BL175" s="17" t="s">
        <v>154</v>
      </c>
      <c r="BM175" s="202" t="s">
        <v>606</v>
      </c>
    </row>
    <row r="176" spans="1:65" s="2" customFormat="1" ht="19.2">
      <c r="A176" s="34"/>
      <c r="B176" s="35"/>
      <c r="C176" s="36"/>
      <c r="D176" s="204" t="s">
        <v>156</v>
      </c>
      <c r="E176" s="36"/>
      <c r="F176" s="205" t="s">
        <v>607</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156</v>
      </c>
      <c r="AU176" s="17" t="s">
        <v>87</v>
      </c>
    </row>
    <row r="177" spans="1:65" s="15" customFormat="1" ht="10.199999999999999">
      <c r="B177" s="245"/>
      <c r="C177" s="246"/>
      <c r="D177" s="204" t="s">
        <v>158</v>
      </c>
      <c r="E177" s="247" t="s">
        <v>1</v>
      </c>
      <c r="F177" s="248" t="s">
        <v>559</v>
      </c>
      <c r="G177" s="246"/>
      <c r="H177" s="247" t="s">
        <v>1</v>
      </c>
      <c r="I177" s="249"/>
      <c r="J177" s="246"/>
      <c r="K177" s="246"/>
      <c r="L177" s="250"/>
      <c r="M177" s="251"/>
      <c r="N177" s="252"/>
      <c r="O177" s="252"/>
      <c r="P177" s="252"/>
      <c r="Q177" s="252"/>
      <c r="R177" s="252"/>
      <c r="S177" s="252"/>
      <c r="T177" s="253"/>
      <c r="AT177" s="254" t="s">
        <v>158</v>
      </c>
      <c r="AU177" s="254" t="s">
        <v>87</v>
      </c>
      <c r="AV177" s="15" t="s">
        <v>85</v>
      </c>
      <c r="AW177" s="15" t="s">
        <v>34</v>
      </c>
      <c r="AX177" s="15" t="s">
        <v>77</v>
      </c>
      <c r="AY177" s="254" t="s">
        <v>146</v>
      </c>
    </row>
    <row r="178" spans="1:65" s="15" customFormat="1" ht="10.199999999999999">
      <c r="B178" s="245"/>
      <c r="C178" s="246"/>
      <c r="D178" s="204" t="s">
        <v>158</v>
      </c>
      <c r="E178" s="247" t="s">
        <v>1</v>
      </c>
      <c r="F178" s="248" t="s">
        <v>566</v>
      </c>
      <c r="G178" s="246"/>
      <c r="H178" s="247" t="s">
        <v>1</v>
      </c>
      <c r="I178" s="249"/>
      <c r="J178" s="246"/>
      <c r="K178" s="246"/>
      <c r="L178" s="250"/>
      <c r="M178" s="251"/>
      <c r="N178" s="252"/>
      <c r="O178" s="252"/>
      <c r="P178" s="252"/>
      <c r="Q178" s="252"/>
      <c r="R178" s="252"/>
      <c r="S178" s="252"/>
      <c r="T178" s="253"/>
      <c r="AT178" s="254" t="s">
        <v>158</v>
      </c>
      <c r="AU178" s="254" t="s">
        <v>87</v>
      </c>
      <c r="AV178" s="15" t="s">
        <v>85</v>
      </c>
      <c r="AW178" s="15" t="s">
        <v>34</v>
      </c>
      <c r="AX178" s="15" t="s">
        <v>77</v>
      </c>
      <c r="AY178" s="254" t="s">
        <v>146</v>
      </c>
    </row>
    <row r="179" spans="1:65" s="13" customFormat="1" ht="10.199999999999999">
      <c r="B179" s="209"/>
      <c r="C179" s="210"/>
      <c r="D179" s="204" t="s">
        <v>158</v>
      </c>
      <c r="E179" s="211" t="s">
        <v>1</v>
      </c>
      <c r="F179" s="212" t="s">
        <v>576</v>
      </c>
      <c r="G179" s="210"/>
      <c r="H179" s="213">
        <v>5.04</v>
      </c>
      <c r="I179" s="214"/>
      <c r="J179" s="210"/>
      <c r="K179" s="210"/>
      <c r="L179" s="215"/>
      <c r="M179" s="216"/>
      <c r="N179" s="217"/>
      <c r="O179" s="217"/>
      <c r="P179" s="217"/>
      <c r="Q179" s="217"/>
      <c r="R179" s="217"/>
      <c r="S179" s="217"/>
      <c r="T179" s="218"/>
      <c r="AT179" s="219" t="s">
        <v>158</v>
      </c>
      <c r="AU179" s="219" t="s">
        <v>87</v>
      </c>
      <c r="AV179" s="13" t="s">
        <v>87</v>
      </c>
      <c r="AW179" s="13" t="s">
        <v>34</v>
      </c>
      <c r="AX179" s="13" t="s">
        <v>77</v>
      </c>
      <c r="AY179" s="219" t="s">
        <v>146</v>
      </c>
    </row>
    <row r="180" spans="1:65" s="14" customFormat="1" ht="10.199999999999999">
      <c r="B180" s="231"/>
      <c r="C180" s="232"/>
      <c r="D180" s="204" t="s">
        <v>158</v>
      </c>
      <c r="E180" s="233" t="s">
        <v>1</v>
      </c>
      <c r="F180" s="234" t="s">
        <v>335</v>
      </c>
      <c r="G180" s="232"/>
      <c r="H180" s="235">
        <v>5.04</v>
      </c>
      <c r="I180" s="236"/>
      <c r="J180" s="232"/>
      <c r="K180" s="232"/>
      <c r="L180" s="237"/>
      <c r="M180" s="238"/>
      <c r="N180" s="239"/>
      <c r="O180" s="239"/>
      <c r="P180" s="239"/>
      <c r="Q180" s="239"/>
      <c r="R180" s="239"/>
      <c r="S180" s="239"/>
      <c r="T180" s="240"/>
      <c r="AT180" s="241" t="s">
        <v>158</v>
      </c>
      <c r="AU180" s="241" t="s">
        <v>87</v>
      </c>
      <c r="AV180" s="14" t="s">
        <v>154</v>
      </c>
      <c r="AW180" s="14" t="s">
        <v>34</v>
      </c>
      <c r="AX180" s="14" t="s">
        <v>85</v>
      </c>
      <c r="AY180" s="241" t="s">
        <v>146</v>
      </c>
    </row>
    <row r="181" spans="1:65" s="2" customFormat="1" ht="16.5" customHeight="1">
      <c r="A181" s="34"/>
      <c r="B181" s="35"/>
      <c r="C181" s="220" t="s">
        <v>206</v>
      </c>
      <c r="D181" s="220" t="s">
        <v>216</v>
      </c>
      <c r="E181" s="221" t="s">
        <v>608</v>
      </c>
      <c r="F181" s="222" t="s">
        <v>609</v>
      </c>
      <c r="G181" s="223" t="s">
        <v>285</v>
      </c>
      <c r="H181" s="224">
        <v>10.08</v>
      </c>
      <c r="I181" s="225"/>
      <c r="J181" s="226">
        <f>ROUND(I181*H181,2)</f>
        <v>0</v>
      </c>
      <c r="K181" s="222" t="s">
        <v>556</v>
      </c>
      <c r="L181" s="227"/>
      <c r="M181" s="228" t="s">
        <v>1</v>
      </c>
      <c r="N181" s="229" t="s">
        <v>42</v>
      </c>
      <c r="O181" s="71"/>
      <c r="P181" s="200">
        <f>O181*H181</f>
        <v>0</v>
      </c>
      <c r="Q181" s="200">
        <v>1</v>
      </c>
      <c r="R181" s="200">
        <f>Q181*H181</f>
        <v>10.08</v>
      </c>
      <c r="S181" s="200">
        <v>0</v>
      </c>
      <c r="T181" s="201">
        <f>S181*H181</f>
        <v>0</v>
      </c>
      <c r="U181" s="34"/>
      <c r="V181" s="34"/>
      <c r="W181" s="34"/>
      <c r="X181" s="34"/>
      <c r="Y181" s="34"/>
      <c r="Z181" s="34"/>
      <c r="AA181" s="34"/>
      <c r="AB181" s="34"/>
      <c r="AC181" s="34"/>
      <c r="AD181" s="34"/>
      <c r="AE181" s="34"/>
      <c r="AR181" s="202" t="s">
        <v>192</v>
      </c>
      <c r="AT181" s="202" t="s">
        <v>216</v>
      </c>
      <c r="AU181" s="202" t="s">
        <v>87</v>
      </c>
      <c r="AY181" s="17" t="s">
        <v>146</v>
      </c>
      <c r="BE181" s="203">
        <f>IF(N181="základní",J181,0)</f>
        <v>0</v>
      </c>
      <c r="BF181" s="203">
        <f>IF(N181="snížená",J181,0)</f>
        <v>0</v>
      </c>
      <c r="BG181" s="203">
        <f>IF(N181="zákl. přenesená",J181,0)</f>
        <v>0</v>
      </c>
      <c r="BH181" s="203">
        <f>IF(N181="sníž. přenesená",J181,0)</f>
        <v>0</v>
      </c>
      <c r="BI181" s="203">
        <f>IF(N181="nulová",J181,0)</f>
        <v>0</v>
      </c>
      <c r="BJ181" s="17" t="s">
        <v>85</v>
      </c>
      <c r="BK181" s="203">
        <f>ROUND(I181*H181,2)</f>
        <v>0</v>
      </c>
      <c r="BL181" s="17" t="s">
        <v>154</v>
      </c>
      <c r="BM181" s="202" t="s">
        <v>610</v>
      </c>
    </row>
    <row r="182" spans="1:65" s="2" customFormat="1" ht="10.199999999999999">
      <c r="A182" s="34"/>
      <c r="B182" s="35"/>
      <c r="C182" s="36"/>
      <c r="D182" s="204" t="s">
        <v>156</v>
      </c>
      <c r="E182" s="36"/>
      <c r="F182" s="205" t="s">
        <v>609</v>
      </c>
      <c r="G182" s="36"/>
      <c r="H182" s="36"/>
      <c r="I182" s="206"/>
      <c r="J182" s="36"/>
      <c r="K182" s="36"/>
      <c r="L182" s="39"/>
      <c r="M182" s="207"/>
      <c r="N182" s="208"/>
      <c r="O182" s="71"/>
      <c r="P182" s="71"/>
      <c r="Q182" s="71"/>
      <c r="R182" s="71"/>
      <c r="S182" s="71"/>
      <c r="T182" s="72"/>
      <c r="U182" s="34"/>
      <c r="V182" s="34"/>
      <c r="W182" s="34"/>
      <c r="X182" s="34"/>
      <c r="Y182" s="34"/>
      <c r="Z182" s="34"/>
      <c r="AA182" s="34"/>
      <c r="AB182" s="34"/>
      <c r="AC182" s="34"/>
      <c r="AD182" s="34"/>
      <c r="AE182" s="34"/>
      <c r="AT182" s="17" t="s">
        <v>156</v>
      </c>
      <c r="AU182" s="17" t="s">
        <v>87</v>
      </c>
    </row>
    <row r="183" spans="1:65" s="13" customFormat="1" ht="10.199999999999999">
      <c r="B183" s="209"/>
      <c r="C183" s="210"/>
      <c r="D183" s="204" t="s">
        <v>158</v>
      </c>
      <c r="E183" s="210"/>
      <c r="F183" s="212" t="s">
        <v>611</v>
      </c>
      <c r="G183" s="210"/>
      <c r="H183" s="213">
        <v>10.08</v>
      </c>
      <c r="I183" s="214"/>
      <c r="J183" s="210"/>
      <c r="K183" s="210"/>
      <c r="L183" s="215"/>
      <c r="M183" s="216"/>
      <c r="N183" s="217"/>
      <c r="O183" s="217"/>
      <c r="P183" s="217"/>
      <c r="Q183" s="217"/>
      <c r="R183" s="217"/>
      <c r="S183" s="217"/>
      <c r="T183" s="218"/>
      <c r="AT183" s="219" t="s">
        <v>158</v>
      </c>
      <c r="AU183" s="219" t="s">
        <v>87</v>
      </c>
      <c r="AV183" s="13" t="s">
        <v>87</v>
      </c>
      <c r="AW183" s="13" t="s">
        <v>4</v>
      </c>
      <c r="AX183" s="13" t="s">
        <v>85</v>
      </c>
      <c r="AY183" s="219" t="s">
        <v>146</v>
      </c>
    </row>
    <row r="184" spans="1:65" s="12" customFormat="1" ht="22.8" customHeight="1">
      <c r="B184" s="175"/>
      <c r="C184" s="176"/>
      <c r="D184" s="177" t="s">
        <v>76</v>
      </c>
      <c r="E184" s="189" t="s">
        <v>87</v>
      </c>
      <c r="F184" s="189" t="s">
        <v>612</v>
      </c>
      <c r="G184" s="176"/>
      <c r="H184" s="176"/>
      <c r="I184" s="179"/>
      <c r="J184" s="190">
        <f>BK184</f>
        <v>0</v>
      </c>
      <c r="K184" s="176"/>
      <c r="L184" s="181"/>
      <c r="M184" s="182"/>
      <c r="N184" s="183"/>
      <c r="O184" s="183"/>
      <c r="P184" s="184">
        <f>SUM(P185:P198)</f>
        <v>0</v>
      </c>
      <c r="Q184" s="183"/>
      <c r="R184" s="184">
        <f>SUM(R185:R198)</f>
        <v>56.583360000000006</v>
      </c>
      <c r="S184" s="183"/>
      <c r="T184" s="185">
        <f>SUM(T185:T198)</f>
        <v>0</v>
      </c>
      <c r="AR184" s="186" t="s">
        <v>85</v>
      </c>
      <c r="AT184" s="187" t="s">
        <v>76</v>
      </c>
      <c r="AU184" s="187" t="s">
        <v>85</v>
      </c>
      <c r="AY184" s="186" t="s">
        <v>146</v>
      </c>
      <c r="BK184" s="188">
        <f>SUM(BK185:BK198)</f>
        <v>0</v>
      </c>
    </row>
    <row r="185" spans="1:65" s="2" customFormat="1" ht="16.5" customHeight="1">
      <c r="A185" s="34"/>
      <c r="B185" s="35"/>
      <c r="C185" s="191" t="s">
        <v>8</v>
      </c>
      <c r="D185" s="191" t="s">
        <v>149</v>
      </c>
      <c r="E185" s="192" t="s">
        <v>613</v>
      </c>
      <c r="F185" s="193" t="s">
        <v>614</v>
      </c>
      <c r="G185" s="194" t="s">
        <v>162</v>
      </c>
      <c r="H185" s="195">
        <v>83.325999999999993</v>
      </c>
      <c r="I185" s="196"/>
      <c r="J185" s="197">
        <f>ROUND(I185*H185,2)</f>
        <v>0</v>
      </c>
      <c r="K185" s="193" t="s">
        <v>1</v>
      </c>
      <c r="L185" s="39"/>
      <c r="M185" s="198" t="s">
        <v>1</v>
      </c>
      <c r="N185" s="199" t="s">
        <v>42</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154</v>
      </c>
      <c r="AT185" s="202" t="s">
        <v>149</v>
      </c>
      <c r="AU185" s="202" t="s">
        <v>87</v>
      </c>
      <c r="AY185" s="17" t="s">
        <v>146</v>
      </c>
      <c r="BE185" s="203">
        <f>IF(N185="základní",J185,0)</f>
        <v>0</v>
      </c>
      <c r="BF185" s="203">
        <f>IF(N185="snížená",J185,0)</f>
        <v>0</v>
      </c>
      <c r="BG185" s="203">
        <f>IF(N185="zákl. přenesená",J185,0)</f>
        <v>0</v>
      </c>
      <c r="BH185" s="203">
        <f>IF(N185="sníž. přenesená",J185,0)</f>
        <v>0</v>
      </c>
      <c r="BI185" s="203">
        <f>IF(N185="nulová",J185,0)</f>
        <v>0</v>
      </c>
      <c r="BJ185" s="17" t="s">
        <v>85</v>
      </c>
      <c r="BK185" s="203">
        <f>ROUND(I185*H185,2)</f>
        <v>0</v>
      </c>
      <c r="BL185" s="17" t="s">
        <v>154</v>
      </c>
      <c r="BM185" s="202" t="s">
        <v>615</v>
      </c>
    </row>
    <row r="186" spans="1:65" s="2" customFormat="1" ht="10.199999999999999">
      <c r="A186" s="34"/>
      <c r="B186" s="35"/>
      <c r="C186" s="36"/>
      <c r="D186" s="204" t="s">
        <v>156</v>
      </c>
      <c r="E186" s="36"/>
      <c r="F186" s="205" t="s">
        <v>616</v>
      </c>
      <c r="G186" s="36"/>
      <c r="H186" s="36"/>
      <c r="I186" s="206"/>
      <c r="J186" s="36"/>
      <c r="K186" s="36"/>
      <c r="L186" s="39"/>
      <c r="M186" s="207"/>
      <c r="N186" s="208"/>
      <c r="O186" s="71"/>
      <c r="P186" s="71"/>
      <c r="Q186" s="71"/>
      <c r="R186" s="71"/>
      <c r="S186" s="71"/>
      <c r="T186" s="72"/>
      <c r="U186" s="34"/>
      <c r="V186" s="34"/>
      <c r="W186" s="34"/>
      <c r="X186" s="34"/>
      <c r="Y186" s="34"/>
      <c r="Z186" s="34"/>
      <c r="AA186" s="34"/>
      <c r="AB186" s="34"/>
      <c r="AC186" s="34"/>
      <c r="AD186" s="34"/>
      <c r="AE186" s="34"/>
      <c r="AT186" s="17" t="s">
        <v>156</v>
      </c>
      <c r="AU186" s="17" t="s">
        <v>87</v>
      </c>
    </row>
    <row r="187" spans="1:65" s="15" customFormat="1" ht="10.199999999999999">
      <c r="B187" s="245"/>
      <c r="C187" s="246"/>
      <c r="D187" s="204" t="s">
        <v>158</v>
      </c>
      <c r="E187" s="247" t="s">
        <v>1</v>
      </c>
      <c r="F187" s="248" t="s">
        <v>559</v>
      </c>
      <c r="G187" s="246"/>
      <c r="H187" s="247" t="s">
        <v>1</v>
      </c>
      <c r="I187" s="249"/>
      <c r="J187" s="246"/>
      <c r="K187" s="246"/>
      <c r="L187" s="250"/>
      <c r="M187" s="251"/>
      <c r="N187" s="252"/>
      <c r="O187" s="252"/>
      <c r="P187" s="252"/>
      <c r="Q187" s="252"/>
      <c r="R187" s="252"/>
      <c r="S187" s="252"/>
      <c r="T187" s="253"/>
      <c r="AT187" s="254" t="s">
        <v>158</v>
      </c>
      <c r="AU187" s="254" t="s">
        <v>87</v>
      </c>
      <c r="AV187" s="15" t="s">
        <v>85</v>
      </c>
      <c r="AW187" s="15" t="s">
        <v>34</v>
      </c>
      <c r="AX187" s="15" t="s">
        <v>77</v>
      </c>
      <c r="AY187" s="254" t="s">
        <v>146</v>
      </c>
    </row>
    <row r="188" spans="1:65" s="13" customFormat="1" ht="10.199999999999999">
      <c r="B188" s="209"/>
      <c r="C188" s="210"/>
      <c r="D188" s="204" t="s">
        <v>158</v>
      </c>
      <c r="E188" s="211" t="s">
        <v>1</v>
      </c>
      <c r="F188" s="212" t="s">
        <v>617</v>
      </c>
      <c r="G188" s="210"/>
      <c r="H188" s="213">
        <v>83.325999999999993</v>
      </c>
      <c r="I188" s="214"/>
      <c r="J188" s="210"/>
      <c r="K188" s="210"/>
      <c r="L188" s="215"/>
      <c r="M188" s="216"/>
      <c r="N188" s="217"/>
      <c r="O188" s="217"/>
      <c r="P188" s="217"/>
      <c r="Q188" s="217"/>
      <c r="R188" s="217"/>
      <c r="S188" s="217"/>
      <c r="T188" s="218"/>
      <c r="AT188" s="219" t="s">
        <v>158</v>
      </c>
      <c r="AU188" s="219" t="s">
        <v>87</v>
      </c>
      <c r="AV188" s="13" t="s">
        <v>87</v>
      </c>
      <c r="AW188" s="13" t="s">
        <v>34</v>
      </c>
      <c r="AX188" s="13" t="s">
        <v>77</v>
      </c>
      <c r="AY188" s="219" t="s">
        <v>146</v>
      </c>
    </row>
    <row r="189" spans="1:65" s="14" customFormat="1" ht="10.199999999999999">
      <c r="B189" s="231"/>
      <c r="C189" s="232"/>
      <c r="D189" s="204" t="s">
        <v>158</v>
      </c>
      <c r="E189" s="233" t="s">
        <v>1</v>
      </c>
      <c r="F189" s="234" t="s">
        <v>335</v>
      </c>
      <c r="G189" s="232"/>
      <c r="H189" s="235">
        <v>83.325999999999993</v>
      </c>
      <c r="I189" s="236"/>
      <c r="J189" s="232"/>
      <c r="K189" s="232"/>
      <c r="L189" s="237"/>
      <c r="M189" s="238"/>
      <c r="N189" s="239"/>
      <c r="O189" s="239"/>
      <c r="P189" s="239"/>
      <c r="Q189" s="239"/>
      <c r="R189" s="239"/>
      <c r="S189" s="239"/>
      <c r="T189" s="240"/>
      <c r="AT189" s="241" t="s">
        <v>158</v>
      </c>
      <c r="AU189" s="241" t="s">
        <v>87</v>
      </c>
      <c r="AV189" s="14" t="s">
        <v>154</v>
      </c>
      <c r="AW189" s="14" t="s">
        <v>34</v>
      </c>
      <c r="AX189" s="14" t="s">
        <v>85</v>
      </c>
      <c r="AY189" s="241" t="s">
        <v>146</v>
      </c>
    </row>
    <row r="190" spans="1:65" s="2" customFormat="1" ht="16.5" customHeight="1">
      <c r="A190" s="34"/>
      <c r="B190" s="35"/>
      <c r="C190" s="191" t="s">
        <v>215</v>
      </c>
      <c r="D190" s="191" t="s">
        <v>149</v>
      </c>
      <c r="E190" s="192" t="s">
        <v>618</v>
      </c>
      <c r="F190" s="193" t="s">
        <v>619</v>
      </c>
      <c r="G190" s="194" t="s">
        <v>182</v>
      </c>
      <c r="H190" s="195">
        <v>26.196000000000002</v>
      </c>
      <c r="I190" s="196"/>
      <c r="J190" s="197">
        <f>ROUND(I190*H190,2)</f>
        <v>0</v>
      </c>
      <c r="K190" s="193" t="s">
        <v>556</v>
      </c>
      <c r="L190" s="39"/>
      <c r="M190" s="198" t="s">
        <v>1</v>
      </c>
      <c r="N190" s="199" t="s">
        <v>42</v>
      </c>
      <c r="O190" s="71"/>
      <c r="P190" s="200">
        <f>O190*H190</f>
        <v>0</v>
      </c>
      <c r="Q190" s="200">
        <v>2.16</v>
      </c>
      <c r="R190" s="200">
        <f>Q190*H190</f>
        <v>56.583360000000006</v>
      </c>
      <c r="S190" s="200">
        <v>0</v>
      </c>
      <c r="T190" s="201">
        <f>S190*H190</f>
        <v>0</v>
      </c>
      <c r="U190" s="34"/>
      <c r="V190" s="34"/>
      <c r="W190" s="34"/>
      <c r="X190" s="34"/>
      <c r="Y190" s="34"/>
      <c r="Z190" s="34"/>
      <c r="AA190" s="34"/>
      <c r="AB190" s="34"/>
      <c r="AC190" s="34"/>
      <c r="AD190" s="34"/>
      <c r="AE190" s="34"/>
      <c r="AR190" s="202" t="s">
        <v>154</v>
      </c>
      <c r="AT190" s="202" t="s">
        <v>149</v>
      </c>
      <c r="AU190" s="202" t="s">
        <v>87</v>
      </c>
      <c r="AY190" s="17" t="s">
        <v>146</v>
      </c>
      <c r="BE190" s="203">
        <f>IF(N190="základní",J190,0)</f>
        <v>0</v>
      </c>
      <c r="BF190" s="203">
        <f>IF(N190="snížená",J190,0)</f>
        <v>0</v>
      </c>
      <c r="BG190" s="203">
        <f>IF(N190="zákl. přenesená",J190,0)</f>
        <v>0</v>
      </c>
      <c r="BH190" s="203">
        <f>IF(N190="sníž. přenesená",J190,0)</f>
        <v>0</v>
      </c>
      <c r="BI190" s="203">
        <f>IF(N190="nulová",J190,0)</f>
        <v>0</v>
      </c>
      <c r="BJ190" s="17" t="s">
        <v>85</v>
      </c>
      <c r="BK190" s="203">
        <f>ROUND(I190*H190,2)</f>
        <v>0</v>
      </c>
      <c r="BL190" s="17" t="s">
        <v>154</v>
      </c>
      <c r="BM190" s="202" t="s">
        <v>620</v>
      </c>
    </row>
    <row r="191" spans="1:65" s="15" customFormat="1" ht="10.199999999999999">
      <c r="B191" s="245"/>
      <c r="C191" s="246"/>
      <c r="D191" s="204" t="s">
        <v>158</v>
      </c>
      <c r="E191" s="247" t="s">
        <v>1</v>
      </c>
      <c r="F191" s="248" t="s">
        <v>559</v>
      </c>
      <c r="G191" s="246"/>
      <c r="H191" s="247" t="s">
        <v>1</v>
      </c>
      <c r="I191" s="249"/>
      <c r="J191" s="246"/>
      <c r="K191" s="246"/>
      <c r="L191" s="250"/>
      <c r="M191" s="251"/>
      <c r="N191" s="252"/>
      <c r="O191" s="252"/>
      <c r="P191" s="252"/>
      <c r="Q191" s="252"/>
      <c r="R191" s="252"/>
      <c r="S191" s="252"/>
      <c r="T191" s="253"/>
      <c r="AT191" s="254" t="s">
        <v>158</v>
      </c>
      <c r="AU191" s="254" t="s">
        <v>87</v>
      </c>
      <c r="AV191" s="15" t="s">
        <v>85</v>
      </c>
      <c r="AW191" s="15" t="s">
        <v>34</v>
      </c>
      <c r="AX191" s="15" t="s">
        <v>77</v>
      </c>
      <c r="AY191" s="254" t="s">
        <v>146</v>
      </c>
    </row>
    <row r="192" spans="1:65" s="15" customFormat="1" ht="10.199999999999999">
      <c r="B192" s="245"/>
      <c r="C192" s="246"/>
      <c r="D192" s="204" t="s">
        <v>158</v>
      </c>
      <c r="E192" s="247" t="s">
        <v>1</v>
      </c>
      <c r="F192" s="248" t="s">
        <v>621</v>
      </c>
      <c r="G192" s="246"/>
      <c r="H192" s="247" t="s">
        <v>1</v>
      </c>
      <c r="I192" s="249"/>
      <c r="J192" s="246"/>
      <c r="K192" s="246"/>
      <c r="L192" s="250"/>
      <c r="M192" s="251"/>
      <c r="N192" s="252"/>
      <c r="O192" s="252"/>
      <c r="P192" s="252"/>
      <c r="Q192" s="252"/>
      <c r="R192" s="252"/>
      <c r="S192" s="252"/>
      <c r="T192" s="253"/>
      <c r="AT192" s="254" t="s">
        <v>158</v>
      </c>
      <c r="AU192" s="254" t="s">
        <v>87</v>
      </c>
      <c r="AV192" s="15" t="s">
        <v>85</v>
      </c>
      <c r="AW192" s="15" t="s">
        <v>34</v>
      </c>
      <c r="AX192" s="15" t="s">
        <v>77</v>
      </c>
      <c r="AY192" s="254" t="s">
        <v>146</v>
      </c>
    </row>
    <row r="193" spans="1:65" s="13" customFormat="1" ht="10.199999999999999">
      <c r="B193" s="209"/>
      <c r="C193" s="210"/>
      <c r="D193" s="204" t="s">
        <v>158</v>
      </c>
      <c r="E193" s="211" t="s">
        <v>1</v>
      </c>
      <c r="F193" s="212" t="s">
        <v>622</v>
      </c>
      <c r="G193" s="210"/>
      <c r="H193" s="213">
        <v>12.499000000000001</v>
      </c>
      <c r="I193" s="214"/>
      <c r="J193" s="210"/>
      <c r="K193" s="210"/>
      <c r="L193" s="215"/>
      <c r="M193" s="216"/>
      <c r="N193" s="217"/>
      <c r="O193" s="217"/>
      <c r="P193" s="217"/>
      <c r="Q193" s="217"/>
      <c r="R193" s="217"/>
      <c r="S193" s="217"/>
      <c r="T193" s="218"/>
      <c r="AT193" s="219" t="s">
        <v>158</v>
      </c>
      <c r="AU193" s="219" t="s">
        <v>87</v>
      </c>
      <c r="AV193" s="13" t="s">
        <v>87</v>
      </c>
      <c r="AW193" s="13" t="s">
        <v>34</v>
      </c>
      <c r="AX193" s="13" t="s">
        <v>77</v>
      </c>
      <c r="AY193" s="219" t="s">
        <v>146</v>
      </c>
    </row>
    <row r="194" spans="1:65" s="15" customFormat="1" ht="10.199999999999999">
      <c r="B194" s="245"/>
      <c r="C194" s="246"/>
      <c r="D194" s="204" t="s">
        <v>158</v>
      </c>
      <c r="E194" s="247" t="s">
        <v>1</v>
      </c>
      <c r="F194" s="248" t="s">
        <v>574</v>
      </c>
      <c r="G194" s="246"/>
      <c r="H194" s="247" t="s">
        <v>1</v>
      </c>
      <c r="I194" s="249"/>
      <c r="J194" s="246"/>
      <c r="K194" s="246"/>
      <c r="L194" s="250"/>
      <c r="M194" s="251"/>
      <c r="N194" s="252"/>
      <c r="O194" s="252"/>
      <c r="P194" s="252"/>
      <c r="Q194" s="252"/>
      <c r="R194" s="252"/>
      <c r="S194" s="252"/>
      <c r="T194" s="253"/>
      <c r="AT194" s="254" t="s">
        <v>158</v>
      </c>
      <c r="AU194" s="254" t="s">
        <v>87</v>
      </c>
      <c r="AV194" s="15" t="s">
        <v>85</v>
      </c>
      <c r="AW194" s="15" t="s">
        <v>34</v>
      </c>
      <c r="AX194" s="15" t="s">
        <v>77</v>
      </c>
      <c r="AY194" s="254" t="s">
        <v>146</v>
      </c>
    </row>
    <row r="195" spans="1:65" s="13" customFormat="1" ht="10.199999999999999">
      <c r="B195" s="209"/>
      <c r="C195" s="210"/>
      <c r="D195" s="204" t="s">
        <v>158</v>
      </c>
      <c r="E195" s="211" t="s">
        <v>1</v>
      </c>
      <c r="F195" s="212" t="s">
        <v>623</v>
      </c>
      <c r="G195" s="210"/>
      <c r="H195" s="213">
        <v>1.198</v>
      </c>
      <c r="I195" s="214"/>
      <c r="J195" s="210"/>
      <c r="K195" s="210"/>
      <c r="L195" s="215"/>
      <c r="M195" s="216"/>
      <c r="N195" s="217"/>
      <c r="O195" s="217"/>
      <c r="P195" s="217"/>
      <c r="Q195" s="217"/>
      <c r="R195" s="217"/>
      <c r="S195" s="217"/>
      <c r="T195" s="218"/>
      <c r="AT195" s="219" t="s">
        <v>158</v>
      </c>
      <c r="AU195" s="219" t="s">
        <v>87</v>
      </c>
      <c r="AV195" s="13" t="s">
        <v>87</v>
      </c>
      <c r="AW195" s="13" t="s">
        <v>34</v>
      </c>
      <c r="AX195" s="13" t="s">
        <v>77</v>
      </c>
      <c r="AY195" s="219" t="s">
        <v>146</v>
      </c>
    </row>
    <row r="196" spans="1:65" s="15" customFormat="1" ht="10.199999999999999">
      <c r="B196" s="245"/>
      <c r="C196" s="246"/>
      <c r="D196" s="204" t="s">
        <v>158</v>
      </c>
      <c r="E196" s="247" t="s">
        <v>1</v>
      </c>
      <c r="F196" s="248" t="s">
        <v>624</v>
      </c>
      <c r="G196" s="246"/>
      <c r="H196" s="247" t="s">
        <v>1</v>
      </c>
      <c r="I196" s="249"/>
      <c r="J196" s="246"/>
      <c r="K196" s="246"/>
      <c r="L196" s="250"/>
      <c r="M196" s="251"/>
      <c r="N196" s="252"/>
      <c r="O196" s="252"/>
      <c r="P196" s="252"/>
      <c r="Q196" s="252"/>
      <c r="R196" s="252"/>
      <c r="S196" s="252"/>
      <c r="T196" s="253"/>
      <c r="AT196" s="254" t="s">
        <v>158</v>
      </c>
      <c r="AU196" s="254" t="s">
        <v>87</v>
      </c>
      <c r="AV196" s="15" t="s">
        <v>85</v>
      </c>
      <c r="AW196" s="15" t="s">
        <v>34</v>
      </c>
      <c r="AX196" s="15" t="s">
        <v>77</v>
      </c>
      <c r="AY196" s="254" t="s">
        <v>146</v>
      </c>
    </row>
    <row r="197" spans="1:65" s="13" customFormat="1" ht="10.199999999999999">
      <c r="B197" s="209"/>
      <c r="C197" s="210"/>
      <c r="D197" s="204" t="s">
        <v>158</v>
      </c>
      <c r="E197" s="211" t="s">
        <v>1</v>
      </c>
      <c r="F197" s="212" t="s">
        <v>622</v>
      </c>
      <c r="G197" s="210"/>
      <c r="H197" s="213">
        <v>12.499000000000001</v>
      </c>
      <c r="I197" s="214"/>
      <c r="J197" s="210"/>
      <c r="K197" s="210"/>
      <c r="L197" s="215"/>
      <c r="M197" s="216"/>
      <c r="N197" s="217"/>
      <c r="O197" s="217"/>
      <c r="P197" s="217"/>
      <c r="Q197" s="217"/>
      <c r="R197" s="217"/>
      <c r="S197" s="217"/>
      <c r="T197" s="218"/>
      <c r="AT197" s="219" t="s">
        <v>158</v>
      </c>
      <c r="AU197" s="219" t="s">
        <v>87</v>
      </c>
      <c r="AV197" s="13" t="s">
        <v>87</v>
      </c>
      <c r="AW197" s="13" t="s">
        <v>34</v>
      </c>
      <c r="AX197" s="13" t="s">
        <v>77</v>
      </c>
      <c r="AY197" s="219" t="s">
        <v>146</v>
      </c>
    </row>
    <row r="198" spans="1:65" s="14" customFormat="1" ht="10.199999999999999">
      <c r="B198" s="231"/>
      <c r="C198" s="232"/>
      <c r="D198" s="204" t="s">
        <v>158</v>
      </c>
      <c r="E198" s="233" t="s">
        <v>1</v>
      </c>
      <c r="F198" s="234" t="s">
        <v>335</v>
      </c>
      <c r="G198" s="232"/>
      <c r="H198" s="235">
        <v>26.196000000000002</v>
      </c>
      <c r="I198" s="236"/>
      <c r="J198" s="232"/>
      <c r="K198" s="232"/>
      <c r="L198" s="237"/>
      <c r="M198" s="238"/>
      <c r="N198" s="239"/>
      <c r="O198" s="239"/>
      <c r="P198" s="239"/>
      <c r="Q198" s="239"/>
      <c r="R198" s="239"/>
      <c r="S198" s="239"/>
      <c r="T198" s="240"/>
      <c r="AT198" s="241" t="s">
        <v>158</v>
      </c>
      <c r="AU198" s="241" t="s">
        <v>87</v>
      </c>
      <c r="AV198" s="14" t="s">
        <v>154</v>
      </c>
      <c r="AW198" s="14" t="s">
        <v>34</v>
      </c>
      <c r="AX198" s="14" t="s">
        <v>85</v>
      </c>
      <c r="AY198" s="241" t="s">
        <v>146</v>
      </c>
    </row>
    <row r="199" spans="1:65" s="12" customFormat="1" ht="22.8" customHeight="1">
      <c r="B199" s="175"/>
      <c r="C199" s="176"/>
      <c r="D199" s="177" t="s">
        <v>76</v>
      </c>
      <c r="E199" s="189" t="s">
        <v>179</v>
      </c>
      <c r="F199" s="189" t="s">
        <v>625</v>
      </c>
      <c r="G199" s="176"/>
      <c r="H199" s="176"/>
      <c r="I199" s="179"/>
      <c r="J199" s="190">
        <f>BK199</f>
        <v>0</v>
      </c>
      <c r="K199" s="176"/>
      <c r="L199" s="181"/>
      <c r="M199" s="182"/>
      <c r="N199" s="183"/>
      <c r="O199" s="183"/>
      <c r="P199" s="184">
        <f>SUM(P200:P220)</f>
        <v>0</v>
      </c>
      <c r="Q199" s="183"/>
      <c r="R199" s="184">
        <f>SUM(R200:R220)</f>
        <v>48.713441000000003</v>
      </c>
      <c r="S199" s="183"/>
      <c r="T199" s="185">
        <f>SUM(T200:T220)</f>
        <v>0</v>
      </c>
      <c r="AR199" s="186" t="s">
        <v>85</v>
      </c>
      <c r="AT199" s="187" t="s">
        <v>76</v>
      </c>
      <c r="AU199" s="187" t="s">
        <v>85</v>
      </c>
      <c r="AY199" s="186" t="s">
        <v>146</v>
      </c>
      <c r="BK199" s="188">
        <f>SUM(BK200:BK220)</f>
        <v>0</v>
      </c>
    </row>
    <row r="200" spans="1:65" s="2" customFormat="1" ht="21.75" customHeight="1">
      <c r="A200" s="34"/>
      <c r="B200" s="35"/>
      <c r="C200" s="191" t="s">
        <v>222</v>
      </c>
      <c r="D200" s="191" t="s">
        <v>149</v>
      </c>
      <c r="E200" s="192" t="s">
        <v>626</v>
      </c>
      <c r="F200" s="193" t="s">
        <v>627</v>
      </c>
      <c r="G200" s="194" t="s">
        <v>182</v>
      </c>
      <c r="H200" s="195">
        <v>18.888000000000002</v>
      </c>
      <c r="I200" s="196"/>
      <c r="J200" s="197">
        <f>ROUND(I200*H200,2)</f>
        <v>0</v>
      </c>
      <c r="K200" s="193" t="s">
        <v>556</v>
      </c>
      <c r="L200" s="39"/>
      <c r="M200" s="198" t="s">
        <v>1</v>
      </c>
      <c r="N200" s="199" t="s">
        <v>42</v>
      </c>
      <c r="O200" s="71"/>
      <c r="P200" s="200">
        <f>O200*H200</f>
        <v>0</v>
      </c>
      <c r="Q200" s="200">
        <v>2.5018699999999998</v>
      </c>
      <c r="R200" s="200">
        <f>Q200*H200</f>
        <v>47.255320560000001</v>
      </c>
      <c r="S200" s="200">
        <v>0</v>
      </c>
      <c r="T200" s="201">
        <f>S200*H200</f>
        <v>0</v>
      </c>
      <c r="U200" s="34"/>
      <c r="V200" s="34"/>
      <c r="W200" s="34"/>
      <c r="X200" s="34"/>
      <c r="Y200" s="34"/>
      <c r="Z200" s="34"/>
      <c r="AA200" s="34"/>
      <c r="AB200" s="34"/>
      <c r="AC200" s="34"/>
      <c r="AD200" s="34"/>
      <c r="AE200" s="34"/>
      <c r="AR200" s="202" t="s">
        <v>154</v>
      </c>
      <c r="AT200" s="202" t="s">
        <v>149</v>
      </c>
      <c r="AU200" s="202" t="s">
        <v>87</v>
      </c>
      <c r="AY200" s="17" t="s">
        <v>146</v>
      </c>
      <c r="BE200" s="203">
        <f>IF(N200="základní",J200,0)</f>
        <v>0</v>
      </c>
      <c r="BF200" s="203">
        <f>IF(N200="snížená",J200,0)</f>
        <v>0</v>
      </c>
      <c r="BG200" s="203">
        <f>IF(N200="zákl. přenesená",J200,0)</f>
        <v>0</v>
      </c>
      <c r="BH200" s="203">
        <f>IF(N200="sníž. přenesená",J200,0)</f>
        <v>0</v>
      </c>
      <c r="BI200" s="203">
        <f>IF(N200="nulová",J200,0)</f>
        <v>0</v>
      </c>
      <c r="BJ200" s="17" t="s">
        <v>85</v>
      </c>
      <c r="BK200" s="203">
        <f>ROUND(I200*H200,2)</f>
        <v>0</v>
      </c>
      <c r="BL200" s="17" t="s">
        <v>154</v>
      </c>
      <c r="BM200" s="202" t="s">
        <v>628</v>
      </c>
    </row>
    <row r="201" spans="1:65" s="2" customFormat="1" ht="10.199999999999999">
      <c r="A201" s="34"/>
      <c r="B201" s="35"/>
      <c r="C201" s="36"/>
      <c r="D201" s="204" t="s">
        <v>156</v>
      </c>
      <c r="E201" s="36"/>
      <c r="F201" s="205" t="s">
        <v>629</v>
      </c>
      <c r="G201" s="36"/>
      <c r="H201" s="36"/>
      <c r="I201" s="206"/>
      <c r="J201" s="36"/>
      <c r="K201" s="36"/>
      <c r="L201" s="39"/>
      <c r="M201" s="207"/>
      <c r="N201" s="208"/>
      <c r="O201" s="71"/>
      <c r="P201" s="71"/>
      <c r="Q201" s="71"/>
      <c r="R201" s="71"/>
      <c r="S201" s="71"/>
      <c r="T201" s="72"/>
      <c r="U201" s="34"/>
      <c r="V201" s="34"/>
      <c r="W201" s="34"/>
      <c r="X201" s="34"/>
      <c r="Y201" s="34"/>
      <c r="Z201" s="34"/>
      <c r="AA201" s="34"/>
      <c r="AB201" s="34"/>
      <c r="AC201" s="34"/>
      <c r="AD201" s="34"/>
      <c r="AE201" s="34"/>
      <c r="AT201" s="17" t="s">
        <v>156</v>
      </c>
      <c r="AU201" s="17" t="s">
        <v>87</v>
      </c>
    </row>
    <row r="202" spans="1:65" s="15" customFormat="1" ht="10.199999999999999">
      <c r="B202" s="245"/>
      <c r="C202" s="246"/>
      <c r="D202" s="204" t="s">
        <v>158</v>
      </c>
      <c r="E202" s="247" t="s">
        <v>1</v>
      </c>
      <c r="F202" s="248" t="s">
        <v>559</v>
      </c>
      <c r="G202" s="246"/>
      <c r="H202" s="247" t="s">
        <v>1</v>
      </c>
      <c r="I202" s="249"/>
      <c r="J202" s="246"/>
      <c r="K202" s="246"/>
      <c r="L202" s="250"/>
      <c r="M202" s="251"/>
      <c r="N202" s="252"/>
      <c r="O202" s="252"/>
      <c r="P202" s="252"/>
      <c r="Q202" s="252"/>
      <c r="R202" s="252"/>
      <c r="S202" s="252"/>
      <c r="T202" s="253"/>
      <c r="AT202" s="254" t="s">
        <v>158</v>
      </c>
      <c r="AU202" s="254" t="s">
        <v>87</v>
      </c>
      <c r="AV202" s="15" t="s">
        <v>85</v>
      </c>
      <c r="AW202" s="15" t="s">
        <v>34</v>
      </c>
      <c r="AX202" s="15" t="s">
        <v>77</v>
      </c>
      <c r="AY202" s="254" t="s">
        <v>146</v>
      </c>
    </row>
    <row r="203" spans="1:65" s="15" customFormat="1" ht="10.199999999999999">
      <c r="B203" s="245"/>
      <c r="C203" s="246"/>
      <c r="D203" s="204" t="s">
        <v>158</v>
      </c>
      <c r="E203" s="247" t="s">
        <v>1</v>
      </c>
      <c r="F203" s="248" t="s">
        <v>630</v>
      </c>
      <c r="G203" s="246"/>
      <c r="H203" s="247" t="s">
        <v>1</v>
      </c>
      <c r="I203" s="249"/>
      <c r="J203" s="246"/>
      <c r="K203" s="246"/>
      <c r="L203" s="250"/>
      <c r="M203" s="251"/>
      <c r="N203" s="252"/>
      <c r="O203" s="252"/>
      <c r="P203" s="252"/>
      <c r="Q203" s="252"/>
      <c r="R203" s="252"/>
      <c r="S203" s="252"/>
      <c r="T203" s="253"/>
      <c r="AT203" s="254" t="s">
        <v>158</v>
      </c>
      <c r="AU203" s="254" t="s">
        <v>87</v>
      </c>
      <c r="AV203" s="15" t="s">
        <v>85</v>
      </c>
      <c r="AW203" s="15" t="s">
        <v>34</v>
      </c>
      <c r="AX203" s="15" t="s">
        <v>77</v>
      </c>
      <c r="AY203" s="254" t="s">
        <v>146</v>
      </c>
    </row>
    <row r="204" spans="1:65" s="13" customFormat="1" ht="10.199999999999999">
      <c r="B204" s="209"/>
      <c r="C204" s="210"/>
      <c r="D204" s="204" t="s">
        <v>158</v>
      </c>
      <c r="E204" s="211" t="s">
        <v>1</v>
      </c>
      <c r="F204" s="212" t="s">
        <v>631</v>
      </c>
      <c r="G204" s="210"/>
      <c r="H204" s="213">
        <v>14.385999999999999</v>
      </c>
      <c r="I204" s="214"/>
      <c r="J204" s="210"/>
      <c r="K204" s="210"/>
      <c r="L204" s="215"/>
      <c r="M204" s="216"/>
      <c r="N204" s="217"/>
      <c r="O204" s="217"/>
      <c r="P204" s="217"/>
      <c r="Q204" s="217"/>
      <c r="R204" s="217"/>
      <c r="S204" s="217"/>
      <c r="T204" s="218"/>
      <c r="AT204" s="219" t="s">
        <v>158</v>
      </c>
      <c r="AU204" s="219" t="s">
        <v>87</v>
      </c>
      <c r="AV204" s="13" t="s">
        <v>87</v>
      </c>
      <c r="AW204" s="13" t="s">
        <v>34</v>
      </c>
      <c r="AX204" s="13" t="s">
        <v>77</v>
      </c>
      <c r="AY204" s="219" t="s">
        <v>146</v>
      </c>
    </row>
    <row r="205" spans="1:65" s="15" customFormat="1" ht="10.199999999999999">
      <c r="B205" s="245"/>
      <c r="C205" s="246"/>
      <c r="D205" s="204" t="s">
        <v>158</v>
      </c>
      <c r="E205" s="247" t="s">
        <v>1</v>
      </c>
      <c r="F205" s="248" t="s">
        <v>566</v>
      </c>
      <c r="G205" s="246"/>
      <c r="H205" s="247" t="s">
        <v>1</v>
      </c>
      <c r="I205" s="249"/>
      <c r="J205" s="246"/>
      <c r="K205" s="246"/>
      <c r="L205" s="250"/>
      <c r="M205" s="251"/>
      <c r="N205" s="252"/>
      <c r="O205" s="252"/>
      <c r="P205" s="252"/>
      <c r="Q205" s="252"/>
      <c r="R205" s="252"/>
      <c r="S205" s="252"/>
      <c r="T205" s="253"/>
      <c r="AT205" s="254" t="s">
        <v>158</v>
      </c>
      <c r="AU205" s="254" t="s">
        <v>87</v>
      </c>
      <c r="AV205" s="15" t="s">
        <v>85</v>
      </c>
      <c r="AW205" s="15" t="s">
        <v>34</v>
      </c>
      <c r="AX205" s="15" t="s">
        <v>77</v>
      </c>
      <c r="AY205" s="254" t="s">
        <v>146</v>
      </c>
    </row>
    <row r="206" spans="1:65" s="13" customFormat="1" ht="10.199999999999999">
      <c r="B206" s="209"/>
      <c r="C206" s="210"/>
      <c r="D206" s="204" t="s">
        <v>158</v>
      </c>
      <c r="E206" s="211" t="s">
        <v>1</v>
      </c>
      <c r="F206" s="212" t="s">
        <v>632</v>
      </c>
      <c r="G206" s="210"/>
      <c r="H206" s="213">
        <v>3.024</v>
      </c>
      <c r="I206" s="214"/>
      <c r="J206" s="210"/>
      <c r="K206" s="210"/>
      <c r="L206" s="215"/>
      <c r="M206" s="216"/>
      <c r="N206" s="217"/>
      <c r="O206" s="217"/>
      <c r="P206" s="217"/>
      <c r="Q206" s="217"/>
      <c r="R206" s="217"/>
      <c r="S206" s="217"/>
      <c r="T206" s="218"/>
      <c r="AT206" s="219" t="s">
        <v>158</v>
      </c>
      <c r="AU206" s="219" t="s">
        <v>87</v>
      </c>
      <c r="AV206" s="13" t="s">
        <v>87</v>
      </c>
      <c r="AW206" s="13" t="s">
        <v>34</v>
      </c>
      <c r="AX206" s="13" t="s">
        <v>77</v>
      </c>
      <c r="AY206" s="219" t="s">
        <v>146</v>
      </c>
    </row>
    <row r="207" spans="1:65" s="15" customFormat="1" ht="10.199999999999999">
      <c r="B207" s="245"/>
      <c r="C207" s="246"/>
      <c r="D207" s="204" t="s">
        <v>158</v>
      </c>
      <c r="E207" s="247" t="s">
        <v>1</v>
      </c>
      <c r="F207" s="248" t="s">
        <v>633</v>
      </c>
      <c r="G207" s="246"/>
      <c r="H207" s="247" t="s">
        <v>1</v>
      </c>
      <c r="I207" s="249"/>
      <c r="J207" s="246"/>
      <c r="K207" s="246"/>
      <c r="L207" s="250"/>
      <c r="M207" s="251"/>
      <c r="N207" s="252"/>
      <c r="O207" s="252"/>
      <c r="P207" s="252"/>
      <c r="Q207" s="252"/>
      <c r="R207" s="252"/>
      <c r="S207" s="252"/>
      <c r="T207" s="253"/>
      <c r="AT207" s="254" t="s">
        <v>158</v>
      </c>
      <c r="AU207" s="254" t="s">
        <v>87</v>
      </c>
      <c r="AV207" s="15" t="s">
        <v>85</v>
      </c>
      <c r="AW207" s="15" t="s">
        <v>34</v>
      </c>
      <c r="AX207" s="15" t="s">
        <v>77</v>
      </c>
      <c r="AY207" s="254" t="s">
        <v>146</v>
      </c>
    </row>
    <row r="208" spans="1:65" s="13" customFormat="1" ht="10.199999999999999">
      <c r="B208" s="209"/>
      <c r="C208" s="210"/>
      <c r="D208" s="204" t="s">
        <v>158</v>
      </c>
      <c r="E208" s="211" t="s">
        <v>1</v>
      </c>
      <c r="F208" s="212" t="s">
        <v>634</v>
      </c>
      <c r="G208" s="210"/>
      <c r="H208" s="213">
        <v>1.478</v>
      </c>
      <c r="I208" s="214"/>
      <c r="J208" s="210"/>
      <c r="K208" s="210"/>
      <c r="L208" s="215"/>
      <c r="M208" s="216"/>
      <c r="N208" s="217"/>
      <c r="O208" s="217"/>
      <c r="P208" s="217"/>
      <c r="Q208" s="217"/>
      <c r="R208" s="217"/>
      <c r="S208" s="217"/>
      <c r="T208" s="218"/>
      <c r="AT208" s="219" t="s">
        <v>158</v>
      </c>
      <c r="AU208" s="219" t="s">
        <v>87</v>
      </c>
      <c r="AV208" s="13" t="s">
        <v>87</v>
      </c>
      <c r="AW208" s="13" t="s">
        <v>34</v>
      </c>
      <c r="AX208" s="13" t="s">
        <v>77</v>
      </c>
      <c r="AY208" s="219" t="s">
        <v>146</v>
      </c>
    </row>
    <row r="209" spans="1:65" s="14" customFormat="1" ht="10.199999999999999">
      <c r="B209" s="231"/>
      <c r="C209" s="232"/>
      <c r="D209" s="204" t="s">
        <v>158</v>
      </c>
      <c r="E209" s="233" t="s">
        <v>1</v>
      </c>
      <c r="F209" s="234" t="s">
        <v>335</v>
      </c>
      <c r="G209" s="232"/>
      <c r="H209" s="235">
        <v>18.888000000000002</v>
      </c>
      <c r="I209" s="236"/>
      <c r="J209" s="232"/>
      <c r="K209" s="232"/>
      <c r="L209" s="237"/>
      <c r="M209" s="238"/>
      <c r="N209" s="239"/>
      <c r="O209" s="239"/>
      <c r="P209" s="239"/>
      <c r="Q209" s="239"/>
      <c r="R209" s="239"/>
      <c r="S209" s="239"/>
      <c r="T209" s="240"/>
      <c r="AT209" s="241" t="s">
        <v>158</v>
      </c>
      <c r="AU209" s="241" t="s">
        <v>87</v>
      </c>
      <c r="AV209" s="14" t="s">
        <v>154</v>
      </c>
      <c r="AW209" s="14" t="s">
        <v>34</v>
      </c>
      <c r="AX209" s="14" t="s">
        <v>85</v>
      </c>
      <c r="AY209" s="241" t="s">
        <v>146</v>
      </c>
    </row>
    <row r="210" spans="1:65" s="2" customFormat="1" ht="21.75" customHeight="1">
      <c r="A210" s="34"/>
      <c r="B210" s="35"/>
      <c r="C210" s="191" t="s">
        <v>229</v>
      </c>
      <c r="D210" s="191" t="s">
        <v>149</v>
      </c>
      <c r="E210" s="192" t="s">
        <v>635</v>
      </c>
      <c r="F210" s="193" t="s">
        <v>636</v>
      </c>
      <c r="G210" s="194" t="s">
        <v>182</v>
      </c>
      <c r="H210" s="195">
        <v>18.888000000000002</v>
      </c>
      <c r="I210" s="196"/>
      <c r="J210" s="197">
        <f>ROUND(I210*H210,2)</f>
        <v>0</v>
      </c>
      <c r="K210" s="193" t="s">
        <v>556</v>
      </c>
      <c r="L210" s="39"/>
      <c r="M210" s="198" t="s">
        <v>1</v>
      </c>
      <c r="N210" s="199" t="s">
        <v>42</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154</v>
      </c>
      <c r="AT210" s="202" t="s">
        <v>149</v>
      </c>
      <c r="AU210" s="202" t="s">
        <v>87</v>
      </c>
      <c r="AY210" s="17" t="s">
        <v>146</v>
      </c>
      <c r="BE210" s="203">
        <f>IF(N210="základní",J210,0)</f>
        <v>0</v>
      </c>
      <c r="BF210" s="203">
        <f>IF(N210="snížená",J210,0)</f>
        <v>0</v>
      </c>
      <c r="BG210" s="203">
        <f>IF(N210="zákl. přenesená",J210,0)</f>
        <v>0</v>
      </c>
      <c r="BH210" s="203">
        <f>IF(N210="sníž. přenesená",J210,0)</f>
        <v>0</v>
      </c>
      <c r="BI210" s="203">
        <f>IF(N210="nulová",J210,0)</f>
        <v>0</v>
      </c>
      <c r="BJ210" s="17" t="s">
        <v>85</v>
      </c>
      <c r="BK210" s="203">
        <f>ROUND(I210*H210,2)</f>
        <v>0</v>
      </c>
      <c r="BL210" s="17" t="s">
        <v>154</v>
      </c>
      <c r="BM210" s="202" t="s">
        <v>637</v>
      </c>
    </row>
    <row r="211" spans="1:65" s="2" customFormat="1" ht="19.2">
      <c r="A211" s="34"/>
      <c r="B211" s="35"/>
      <c r="C211" s="36"/>
      <c r="D211" s="204" t="s">
        <v>156</v>
      </c>
      <c r="E211" s="36"/>
      <c r="F211" s="205" t="s">
        <v>638</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156</v>
      </c>
      <c r="AU211" s="17" t="s">
        <v>87</v>
      </c>
    </row>
    <row r="212" spans="1:65" s="2" customFormat="1" ht="16.5" customHeight="1">
      <c r="A212" s="34"/>
      <c r="B212" s="35"/>
      <c r="C212" s="191" t="s">
        <v>235</v>
      </c>
      <c r="D212" s="191" t="s">
        <v>149</v>
      </c>
      <c r="E212" s="192" t="s">
        <v>639</v>
      </c>
      <c r="F212" s="193" t="s">
        <v>640</v>
      </c>
      <c r="G212" s="194" t="s">
        <v>285</v>
      </c>
      <c r="H212" s="195">
        <v>1.3720000000000001</v>
      </c>
      <c r="I212" s="196"/>
      <c r="J212" s="197">
        <f>ROUND(I212*H212,2)</f>
        <v>0</v>
      </c>
      <c r="K212" s="193" t="s">
        <v>556</v>
      </c>
      <c r="L212" s="39"/>
      <c r="M212" s="198" t="s">
        <v>1</v>
      </c>
      <c r="N212" s="199" t="s">
        <v>42</v>
      </c>
      <c r="O212" s="71"/>
      <c r="P212" s="200">
        <f>O212*H212</f>
        <v>0</v>
      </c>
      <c r="Q212" s="200">
        <v>1.06277</v>
      </c>
      <c r="R212" s="200">
        <f>Q212*H212</f>
        <v>1.4581204400000001</v>
      </c>
      <c r="S212" s="200">
        <v>0</v>
      </c>
      <c r="T212" s="201">
        <f>S212*H212</f>
        <v>0</v>
      </c>
      <c r="U212" s="34"/>
      <c r="V212" s="34"/>
      <c r="W212" s="34"/>
      <c r="X212" s="34"/>
      <c r="Y212" s="34"/>
      <c r="Z212" s="34"/>
      <c r="AA212" s="34"/>
      <c r="AB212" s="34"/>
      <c r="AC212" s="34"/>
      <c r="AD212" s="34"/>
      <c r="AE212" s="34"/>
      <c r="AR212" s="202" t="s">
        <v>154</v>
      </c>
      <c r="AT212" s="202" t="s">
        <v>149</v>
      </c>
      <c r="AU212" s="202" t="s">
        <v>87</v>
      </c>
      <c r="AY212" s="17" t="s">
        <v>146</v>
      </c>
      <c r="BE212" s="203">
        <f>IF(N212="základní",J212,0)</f>
        <v>0</v>
      </c>
      <c r="BF212" s="203">
        <f>IF(N212="snížená",J212,0)</f>
        <v>0</v>
      </c>
      <c r="BG212" s="203">
        <f>IF(N212="zákl. přenesená",J212,0)</f>
        <v>0</v>
      </c>
      <c r="BH212" s="203">
        <f>IF(N212="sníž. přenesená",J212,0)</f>
        <v>0</v>
      </c>
      <c r="BI212" s="203">
        <f>IF(N212="nulová",J212,0)</f>
        <v>0</v>
      </c>
      <c r="BJ212" s="17" t="s">
        <v>85</v>
      </c>
      <c r="BK212" s="203">
        <f>ROUND(I212*H212,2)</f>
        <v>0</v>
      </c>
      <c r="BL212" s="17" t="s">
        <v>154</v>
      </c>
      <c r="BM212" s="202" t="s">
        <v>641</v>
      </c>
    </row>
    <row r="213" spans="1:65" s="2" customFormat="1" ht="10.199999999999999">
      <c r="A213" s="34"/>
      <c r="B213" s="35"/>
      <c r="C213" s="36"/>
      <c r="D213" s="204" t="s">
        <v>156</v>
      </c>
      <c r="E213" s="36"/>
      <c r="F213" s="205" t="s">
        <v>642</v>
      </c>
      <c r="G213" s="36"/>
      <c r="H213" s="36"/>
      <c r="I213" s="206"/>
      <c r="J213" s="36"/>
      <c r="K213" s="36"/>
      <c r="L213" s="39"/>
      <c r="M213" s="207"/>
      <c r="N213" s="208"/>
      <c r="O213" s="71"/>
      <c r="P213" s="71"/>
      <c r="Q213" s="71"/>
      <c r="R213" s="71"/>
      <c r="S213" s="71"/>
      <c r="T213" s="72"/>
      <c r="U213" s="34"/>
      <c r="V213" s="34"/>
      <c r="W213" s="34"/>
      <c r="X213" s="34"/>
      <c r="Y213" s="34"/>
      <c r="Z213" s="34"/>
      <c r="AA213" s="34"/>
      <c r="AB213" s="34"/>
      <c r="AC213" s="34"/>
      <c r="AD213" s="34"/>
      <c r="AE213" s="34"/>
      <c r="AT213" s="17" t="s">
        <v>156</v>
      </c>
      <c r="AU213" s="17" t="s">
        <v>87</v>
      </c>
    </row>
    <row r="214" spans="1:65" s="15" customFormat="1" ht="10.199999999999999">
      <c r="B214" s="245"/>
      <c r="C214" s="246"/>
      <c r="D214" s="204" t="s">
        <v>158</v>
      </c>
      <c r="E214" s="247" t="s">
        <v>1</v>
      </c>
      <c r="F214" s="248" t="s">
        <v>559</v>
      </c>
      <c r="G214" s="246"/>
      <c r="H214" s="247" t="s">
        <v>1</v>
      </c>
      <c r="I214" s="249"/>
      <c r="J214" s="246"/>
      <c r="K214" s="246"/>
      <c r="L214" s="250"/>
      <c r="M214" s="251"/>
      <c r="N214" s="252"/>
      <c r="O214" s="252"/>
      <c r="P214" s="252"/>
      <c r="Q214" s="252"/>
      <c r="R214" s="252"/>
      <c r="S214" s="252"/>
      <c r="T214" s="253"/>
      <c r="AT214" s="254" t="s">
        <v>158</v>
      </c>
      <c r="AU214" s="254" t="s">
        <v>87</v>
      </c>
      <c r="AV214" s="15" t="s">
        <v>85</v>
      </c>
      <c r="AW214" s="15" t="s">
        <v>34</v>
      </c>
      <c r="AX214" s="15" t="s">
        <v>77</v>
      </c>
      <c r="AY214" s="254" t="s">
        <v>146</v>
      </c>
    </row>
    <row r="215" spans="1:65" s="13" customFormat="1" ht="10.199999999999999">
      <c r="B215" s="209"/>
      <c r="C215" s="210"/>
      <c r="D215" s="204" t="s">
        <v>158</v>
      </c>
      <c r="E215" s="211" t="s">
        <v>1</v>
      </c>
      <c r="F215" s="212" t="s">
        <v>643</v>
      </c>
      <c r="G215" s="210"/>
      <c r="H215" s="213">
        <v>1.0569999999999999</v>
      </c>
      <c r="I215" s="214"/>
      <c r="J215" s="210"/>
      <c r="K215" s="210"/>
      <c r="L215" s="215"/>
      <c r="M215" s="216"/>
      <c r="N215" s="217"/>
      <c r="O215" s="217"/>
      <c r="P215" s="217"/>
      <c r="Q215" s="217"/>
      <c r="R215" s="217"/>
      <c r="S215" s="217"/>
      <c r="T215" s="218"/>
      <c r="AT215" s="219" t="s">
        <v>158</v>
      </c>
      <c r="AU215" s="219" t="s">
        <v>87</v>
      </c>
      <c r="AV215" s="13" t="s">
        <v>87</v>
      </c>
      <c r="AW215" s="13" t="s">
        <v>34</v>
      </c>
      <c r="AX215" s="13" t="s">
        <v>77</v>
      </c>
      <c r="AY215" s="219" t="s">
        <v>146</v>
      </c>
    </row>
    <row r="216" spans="1:65" s="15" customFormat="1" ht="10.199999999999999">
      <c r="B216" s="245"/>
      <c r="C216" s="246"/>
      <c r="D216" s="204" t="s">
        <v>158</v>
      </c>
      <c r="E216" s="247" t="s">
        <v>1</v>
      </c>
      <c r="F216" s="248" t="s">
        <v>566</v>
      </c>
      <c r="G216" s="246"/>
      <c r="H216" s="247" t="s">
        <v>1</v>
      </c>
      <c r="I216" s="249"/>
      <c r="J216" s="246"/>
      <c r="K216" s="246"/>
      <c r="L216" s="250"/>
      <c r="M216" s="251"/>
      <c r="N216" s="252"/>
      <c r="O216" s="252"/>
      <c r="P216" s="252"/>
      <c r="Q216" s="252"/>
      <c r="R216" s="252"/>
      <c r="S216" s="252"/>
      <c r="T216" s="253"/>
      <c r="AT216" s="254" t="s">
        <v>158</v>
      </c>
      <c r="AU216" s="254" t="s">
        <v>87</v>
      </c>
      <c r="AV216" s="15" t="s">
        <v>85</v>
      </c>
      <c r="AW216" s="15" t="s">
        <v>34</v>
      </c>
      <c r="AX216" s="15" t="s">
        <v>77</v>
      </c>
      <c r="AY216" s="254" t="s">
        <v>146</v>
      </c>
    </row>
    <row r="217" spans="1:65" s="13" customFormat="1" ht="10.199999999999999">
      <c r="B217" s="209"/>
      <c r="C217" s="210"/>
      <c r="D217" s="204" t="s">
        <v>158</v>
      </c>
      <c r="E217" s="211" t="s">
        <v>1</v>
      </c>
      <c r="F217" s="212" t="s">
        <v>644</v>
      </c>
      <c r="G217" s="210"/>
      <c r="H217" s="213">
        <v>0.222</v>
      </c>
      <c r="I217" s="214"/>
      <c r="J217" s="210"/>
      <c r="K217" s="210"/>
      <c r="L217" s="215"/>
      <c r="M217" s="216"/>
      <c r="N217" s="217"/>
      <c r="O217" s="217"/>
      <c r="P217" s="217"/>
      <c r="Q217" s="217"/>
      <c r="R217" s="217"/>
      <c r="S217" s="217"/>
      <c r="T217" s="218"/>
      <c r="AT217" s="219" t="s">
        <v>158</v>
      </c>
      <c r="AU217" s="219" t="s">
        <v>87</v>
      </c>
      <c r="AV217" s="13" t="s">
        <v>87</v>
      </c>
      <c r="AW217" s="13" t="s">
        <v>34</v>
      </c>
      <c r="AX217" s="13" t="s">
        <v>77</v>
      </c>
      <c r="AY217" s="219" t="s">
        <v>146</v>
      </c>
    </row>
    <row r="218" spans="1:65" s="15" customFormat="1" ht="10.199999999999999">
      <c r="B218" s="245"/>
      <c r="C218" s="246"/>
      <c r="D218" s="204" t="s">
        <v>158</v>
      </c>
      <c r="E218" s="247" t="s">
        <v>1</v>
      </c>
      <c r="F218" s="248" t="s">
        <v>633</v>
      </c>
      <c r="G218" s="246"/>
      <c r="H218" s="247" t="s">
        <v>1</v>
      </c>
      <c r="I218" s="249"/>
      <c r="J218" s="246"/>
      <c r="K218" s="246"/>
      <c r="L218" s="250"/>
      <c r="M218" s="251"/>
      <c r="N218" s="252"/>
      <c r="O218" s="252"/>
      <c r="P218" s="252"/>
      <c r="Q218" s="252"/>
      <c r="R218" s="252"/>
      <c r="S218" s="252"/>
      <c r="T218" s="253"/>
      <c r="AT218" s="254" t="s">
        <v>158</v>
      </c>
      <c r="AU218" s="254" t="s">
        <v>87</v>
      </c>
      <c r="AV218" s="15" t="s">
        <v>85</v>
      </c>
      <c r="AW218" s="15" t="s">
        <v>34</v>
      </c>
      <c r="AX218" s="15" t="s">
        <v>77</v>
      </c>
      <c r="AY218" s="254" t="s">
        <v>146</v>
      </c>
    </row>
    <row r="219" spans="1:65" s="13" customFormat="1" ht="10.199999999999999">
      <c r="B219" s="209"/>
      <c r="C219" s="210"/>
      <c r="D219" s="204" t="s">
        <v>158</v>
      </c>
      <c r="E219" s="211" t="s">
        <v>1</v>
      </c>
      <c r="F219" s="212" t="s">
        <v>645</v>
      </c>
      <c r="G219" s="210"/>
      <c r="H219" s="213">
        <v>9.2999999999999999E-2</v>
      </c>
      <c r="I219" s="214"/>
      <c r="J219" s="210"/>
      <c r="K219" s="210"/>
      <c r="L219" s="215"/>
      <c r="M219" s="216"/>
      <c r="N219" s="217"/>
      <c r="O219" s="217"/>
      <c r="P219" s="217"/>
      <c r="Q219" s="217"/>
      <c r="R219" s="217"/>
      <c r="S219" s="217"/>
      <c r="T219" s="218"/>
      <c r="AT219" s="219" t="s">
        <v>158</v>
      </c>
      <c r="AU219" s="219" t="s">
        <v>87</v>
      </c>
      <c r="AV219" s="13" t="s">
        <v>87</v>
      </c>
      <c r="AW219" s="13" t="s">
        <v>34</v>
      </c>
      <c r="AX219" s="13" t="s">
        <v>77</v>
      </c>
      <c r="AY219" s="219" t="s">
        <v>146</v>
      </c>
    </row>
    <row r="220" spans="1:65" s="14" customFormat="1" ht="10.199999999999999">
      <c r="B220" s="231"/>
      <c r="C220" s="232"/>
      <c r="D220" s="204" t="s">
        <v>158</v>
      </c>
      <c r="E220" s="233" t="s">
        <v>1</v>
      </c>
      <c r="F220" s="234" t="s">
        <v>335</v>
      </c>
      <c r="G220" s="232"/>
      <c r="H220" s="235">
        <v>1.3720000000000001</v>
      </c>
      <c r="I220" s="236"/>
      <c r="J220" s="232"/>
      <c r="K220" s="232"/>
      <c r="L220" s="237"/>
      <c r="M220" s="238"/>
      <c r="N220" s="239"/>
      <c r="O220" s="239"/>
      <c r="P220" s="239"/>
      <c r="Q220" s="239"/>
      <c r="R220" s="239"/>
      <c r="S220" s="239"/>
      <c r="T220" s="240"/>
      <c r="AT220" s="241" t="s">
        <v>158</v>
      </c>
      <c r="AU220" s="241" t="s">
        <v>87</v>
      </c>
      <c r="AV220" s="14" t="s">
        <v>154</v>
      </c>
      <c r="AW220" s="14" t="s">
        <v>34</v>
      </c>
      <c r="AX220" s="14" t="s">
        <v>85</v>
      </c>
      <c r="AY220" s="241" t="s">
        <v>146</v>
      </c>
    </row>
    <row r="221" spans="1:65" s="12" customFormat="1" ht="22.8" customHeight="1">
      <c r="B221" s="175"/>
      <c r="C221" s="176"/>
      <c r="D221" s="177" t="s">
        <v>76</v>
      </c>
      <c r="E221" s="189" t="s">
        <v>192</v>
      </c>
      <c r="F221" s="189" t="s">
        <v>646</v>
      </c>
      <c r="G221" s="176"/>
      <c r="H221" s="176"/>
      <c r="I221" s="179"/>
      <c r="J221" s="190">
        <f>BK221</f>
        <v>0</v>
      </c>
      <c r="K221" s="176"/>
      <c r="L221" s="181"/>
      <c r="M221" s="182"/>
      <c r="N221" s="183"/>
      <c r="O221" s="183"/>
      <c r="P221" s="184">
        <f>SUM(P222:P243)</f>
        <v>0</v>
      </c>
      <c r="Q221" s="183"/>
      <c r="R221" s="184">
        <f>SUM(R222:R243)</f>
        <v>0</v>
      </c>
      <c r="S221" s="183"/>
      <c r="T221" s="185">
        <f>SUM(T222:T243)</f>
        <v>0</v>
      </c>
      <c r="AR221" s="186" t="s">
        <v>85</v>
      </c>
      <c r="AT221" s="187" t="s">
        <v>76</v>
      </c>
      <c r="AU221" s="187" t="s">
        <v>85</v>
      </c>
      <c r="AY221" s="186" t="s">
        <v>146</v>
      </c>
      <c r="BK221" s="188">
        <f>SUM(BK222:BK243)</f>
        <v>0</v>
      </c>
    </row>
    <row r="222" spans="1:65" s="2" customFormat="1" ht="21.75" customHeight="1">
      <c r="A222" s="34"/>
      <c r="B222" s="35"/>
      <c r="C222" s="191" t="s">
        <v>242</v>
      </c>
      <c r="D222" s="191" t="s">
        <v>149</v>
      </c>
      <c r="E222" s="192" t="s">
        <v>647</v>
      </c>
      <c r="F222" s="193" t="s">
        <v>648</v>
      </c>
      <c r="G222" s="194" t="s">
        <v>152</v>
      </c>
      <c r="H222" s="195">
        <v>26.85</v>
      </c>
      <c r="I222" s="196"/>
      <c r="J222" s="197">
        <f>ROUND(I222*H222,2)</f>
        <v>0</v>
      </c>
      <c r="K222" s="193" t="s">
        <v>1</v>
      </c>
      <c r="L222" s="39"/>
      <c r="M222" s="198" t="s">
        <v>1</v>
      </c>
      <c r="N222" s="199" t="s">
        <v>42</v>
      </c>
      <c r="O222" s="71"/>
      <c r="P222" s="200">
        <f>O222*H222</f>
        <v>0</v>
      </c>
      <c r="Q222" s="200">
        <v>0</v>
      </c>
      <c r="R222" s="200">
        <f>Q222*H222</f>
        <v>0</v>
      </c>
      <c r="S222" s="200">
        <v>0</v>
      </c>
      <c r="T222" s="201">
        <f>S222*H222</f>
        <v>0</v>
      </c>
      <c r="U222" s="34"/>
      <c r="V222" s="34"/>
      <c r="W222" s="34"/>
      <c r="X222" s="34"/>
      <c r="Y222" s="34"/>
      <c r="Z222" s="34"/>
      <c r="AA222" s="34"/>
      <c r="AB222" s="34"/>
      <c r="AC222" s="34"/>
      <c r="AD222" s="34"/>
      <c r="AE222" s="34"/>
      <c r="AR222" s="202" t="s">
        <v>154</v>
      </c>
      <c r="AT222" s="202" t="s">
        <v>149</v>
      </c>
      <c r="AU222" s="202" t="s">
        <v>87</v>
      </c>
      <c r="AY222" s="17" t="s">
        <v>146</v>
      </c>
      <c r="BE222" s="203">
        <f>IF(N222="základní",J222,0)</f>
        <v>0</v>
      </c>
      <c r="BF222" s="203">
        <f>IF(N222="snížená",J222,0)</f>
        <v>0</v>
      </c>
      <c r="BG222" s="203">
        <f>IF(N222="zákl. přenesená",J222,0)</f>
        <v>0</v>
      </c>
      <c r="BH222" s="203">
        <f>IF(N222="sníž. přenesená",J222,0)</f>
        <v>0</v>
      </c>
      <c r="BI222" s="203">
        <f>IF(N222="nulová",J222,0)</f>
        <v>0</v>
      </c>
      <c r="BJ222" s="17" t="s">
        <v>85</v>
      </c>
      <c r="BK222" s="203">
        <f>ROUND(I222*H222,2)</f>
        <v>0</v>
      </c>
      <c r="BL222" s="17" t="s">
        <v>154</v>
      </c>
      <c r="BM222" s="202" t="s">
        <v>649</v>
      </c>
    </row>
    <row r="223" spans="1:65" s="2" customFormat="1" ht="10.199999999999999">
      <c r="A223" s="34"/>
      <c r="B223" s="35"/>
      <c r="C223" s="36"/>
      <c r="D223" s="204" t="s">
        <v>156</v>
      </c>
      <c r="E223" s="36"/>
      <c r="F223" s="205" t="s">
        <v>650</v>
      </c>
      <c r="G223" s="36"/>
      <c r="H223" s="36"/>
      <c r="I223" s="206"/>
      <c r="J223" s="36"/>
      <c r="K223" s="36"/>
      <c r="L223" s="39"/>
      <c r="M223" s="207"/>
      <c r="N223" s="208"/>
      <c r="O223" s="71"/>
      <c r="P223" s="71"/>
      <c r="Q223" s="71"/>
      <c r="R223" s="71"/>
      <c r="S223" s="71"/>
      <c r="T223" s="72"/>
      <c r="U223" s="34"/>
      <c r="V223" s="34"/>
      <c r="W223" s="34"/>
      <c r="X223" s="34"/>
      <c r="Y223" s="34"/>
      <c r="Z223" s="34"/>
      <c r="AA223" s="34"/>
      <c r="AB223" s="34"/>
      <c r="AC223" s="34"/>
      <c r="AD223" s="34"/>
      <c r="AE223" s="34"/>
      <c r="AT223" s="17" t="s">
        <v>156</v>
      </c>
      <c r="AU223" s="17" t="s">
        <v>87</v>
      </c>
    </row>
    <row r="224" spans="1:65" s="15" customFormat="1" ht="10.199999999999999">
      <c r="B224" s="245"/>
      <c r="C224" s="246"/>
      <c r="D224" s="204" t="s">
        <v>158</v>
      </c>
      <c r="E224" s="247" t="s">
        <v>1</v>
      </c>
      <c r="F224" s="248" t="s">
        <v>559</v>
      </c>
      <c r="G224" s="246"/>
      <c r="H224" s="247" t="s">
        <v>1</v>
      </c>
      <c r="I224" s="249"/>
      <c r="J224" s="246"/>
      <c r="K224" s="246"/>
      <c r="L224" s="250"/>
      <c r="M224" s="251"/>
      <c r="N224" s="252"/>
      <c r="O224" s="252"/>
      <c r="P224" s="252"/>
      <c r="Q224" s="252"/>
      <c r="R224" s="252"/>
      <c r="S224" s="252"/>
      <c r="T224" s="253"/>
      <c r="AT224" s="254" t="s">
        <v>158</v>
      </c>
      <c r="AU224" s="254" t="s">
        <v>87</v>
      </c>
      <c r="AV224" s="15" t="s">
        <v>85</v>
      </c>
      <c r="AW224" s="15" t="s">
        <v>34</v>
      </c>
      <c r="AX224" s="15" t="s">
        <v>77</v>
      </c>
      <c r="AY224" s="254" t="s">
        <v>146</v>
      </c>
    </row>
    <row r="225" spans="1:65" s="15" customFormat="1" ht="10.199999999999999">
      <c r="B225" s="245"/>
      <c r="C225" s="246"/>
      <c r="D225" s="204" t="s">
        <v>158</v>
      </c>
      <c r="E225" s="247" t="s">
        <v>1</v>
      </c>
      <c r="F225" s="248" t="s">
        <v>560</v>
      </c>
      <c r="G225" s="246"/>
      <c r="H225" s="247" t="s">
        <v>1</v>
      </c>
      <c r="I225" s="249"/>
      <c r="J225" s="246"/>
      <c r="K225" s="246"/>
      <c r="L225" s="250"/>
      <c r="M225" s="251"/>
      <c r="N225" s="252"/>
      <c r="O225" s="252"/>
      <c r="P225" s="252"/>
      <c r="Q225" s="252"/>
      <c r="R225" s="252"/>
      <c r="S225" s="252"/>
      <c r="T225" s="253"/>
      <c r="AT225" s="254" t="s">
        <v>158</v>
      </c>
      <c r="AU225" s="254" t="s">
        <v>87</v>
      </c>
      <c r="AV225" s="15" t="s">
        <v>85</v>
      </c>
      <c r="AW225" s="15" t="s">
        <v>34</v>
      </c>
      <c r="AX225" s="15" t="s">
        <v>77</v>
      </c>
      <c r="AY225" s="254" t="s">
        <v>146</v>
      </c>
    </row>
    <row r="226" spans="1:65" s="15" customFormat="1" ht="10.199999999999999">
      <c r="B226" s="245"/>
      <c r="C226" s="246"/>
      <c r="D226" s="204" t="s">
        <v>158</v>
      </c>
      <c r="E226" s="247" t="s">
        <v>1</v>
      </c>
      <c r="F226" s="248" t="s">
        <v>651</v>
      </c>
      <c r="G226" s="246"/>
      <c r="H226" s="247" t="s">
        <v>1</v>
      </c>
      <c r="I226" s="249"/>
      <c r="J226" s="246"/>
      <c r="K226" s="246"/>
      <c r="L226" s="250"/>
      <c r="M226" s="251"/>
      <c r="N226" s="252"/>
      <c r="O226" s="252"/>
      <c r="P226" s="252"/>
      <c r="Q226" s="252"/>
      <c r="R226" s="252"/>
      <c r="S226" s="252"/>
      <c r="T226" s="253"/>
      <c r="AT226" s="254" t="s">
        <v>158</v>
      </c>
      <c r="AU226" s="254" t="s">
        <v>87</v>
      </c>
      <c r="AV226" s="15" t="s">
        <v>85</v>
      </c>
      <c r="AW226" s="15" t="s">
        <v>34</v>
      </c>
      <c r="AX226" s="15" t="s">
        <v>77</v>
      </c>
      <c r="AY226" s="254" t="s">
        <v>146</v>
      </c>
    </row>
    <row r="227" spans="1:65" s="13" customFormat="1" ht="10.199999999999999">
      <c r="B227" s="209"/>
      <c r="C227" s="210"/>
      <c r="D227" s="204" t="s">
        <v>158</v>
      </c>
      <c r="E227" s="211" t="s">
        <v>1</v>
      </c>
      <c r="F227" s="212" t="s">
        <v>652</v>
      </c>
      <c r="G227" s="210"/>
      <c r="H227" s="213">
        <v>26.85</v>
      </c>
      <c r="I227" s="214"/>
      <c r="J227" s="210"/>
      <c r="K227" s="210"/>
      <c r="L227" s="215"/>
      <c r="M227" s="216"/>
      <c r="N227" s="217"/>
      <c r="O227" s="217"/>
      <c r="P227" s="217"/>
      <c r="Q227" s="217"/>
      <c r="R227" s="217"/>
      <c r="S227" s="217"/>
      <c r="T227" s="218"/>
      <c r="AT227" s="219" t="s">
        <v>158</v>
      </c>
      <c r="AU227" s="219" t="s">
        <v>87</v>
      </c>
      <c r="AV227" s="13" t="s">
        <v>87</v>
      </c>
      <c r="AW227" s="13" t="s">
        <v>34</v>
      </c>
      <c r="AX227" s="13" t="s">
        <v>77</v>
      </c>
      <c r="AY227" s="219" t="s">
        <v>146</v>
      </c>
    </row>
    <row r="228" spans="1:65" s="14" customFormat="1" ht="10.199999999999999">
      <c r="B228" s="231"/>
      <c r="C228" s="232"/>
      <c r="D228" s="204" t="s">
        <v>158</v>
      </c>
      <c r="E228" s="233" t="s">
        <v>1</v>
      </c>
      <c r="F228" s="234" t="s">
        <v>335</v>
      </c>
      <c r="G228" s="232"/>
      <c r="H228" s="235">
        <v>26.85</v>
      </c>
      <c r="I228" s="236"/>
      <c r="J228" s="232"/>
      <c r="K228" s="232"/>
      <c r="L228" s="237"/>
      <c r="M228" s="238"/>
      <c r="N228" s="239"/>
      <c r="O228" s="239"/>
      <c r="P228" s="239"/>
      <c r="Q228" s="239"/>
      <c r="R228" s="239"/>
      <c r="S228" s="239"/>
      <c r="T228" s="240"/>
      <c r="AT228" s="241" t="s">
        <v>158</v>
      </c>
      <c r="AU228" s="241" t="s">
        <v>87</v>
      </c>
      <c r="AV228" s="14" t="s">
        <v>154</v>
      </c>
      <c r="AW228" s="14" t="s">
        <v>34</v>
      </c>
      <c r="AX228" s="14" t="s">
        <v>85</v>
      </c>
      <c r="AY228" s="241" t="s">
        <v>146</v>
      </c>
    </row>
    <row r="229" spans="1:65" s="2" customFormat="1" ht="24.15" customHeight="1">
      <c r="A229" s="34"/>
      <c r="B229" s="35"/>
      <c r="C229" s="191" t="s">
        <v>248</v>
      </c>
      <c r="D229" s="191" t="s">
        <v>149</v>
      </c>
      <c r="E229" s="192" t="s">
        <v>653</v>
      </c>
      <c r="F229" s="193" t="s">
        <v>654</v>
      </c>
      <c r="G229" s="194" t="s">
        <v>152</v>
      </c>
      <c r="H229" s="195">
        <v>126</v>
      </c>
      <c r="I229" s="196"/>
      <c r="J229" s="197">
        <f>ROUND(I229*H229,2)</f>
        <v>0</v>
      </c>
      <c r="K229" s="193" t="s">
        <v>1</v>
      </c>
      <c r="L229" s="39"/>
      <c r="M229" s="198" t="s">
        <v>1</v>
      </c>
      <c r="N229" s="199" t="s">
        <v>42</v>
      </c>
      <c r="O229" s="71"/>
      <c r="P229" s="200">
        <f>O229*H229</f>
        <v>0</v>
      </c>
      <c r="Q229" s="200">
        <v>0</v>
      </c>
      <c r="R229" s="200">
        <f>Q229*H229</f>
        <v>0</v>
      </c>
      <c r="S229" s="200">
        <v>0</v>
      </c>
      <c r="T229" s="201">
        <f>S229*H229</f>
        <v>0</v>
      </c>
      <c r="U229" s="34"/>
      <c r="V229" s="34"/>
      <c r="W229" s="34"/>
      <c r="X229" s="34"/>
      <c r="Y229" s="34"/>
      <c r="Z229" s="34"/>
      <c r="AA229" s="34"/>
      <c r="AB229" s="34"/>
      <c r="AC229" s="34"/>
      <c r="AD229" s="34"/>
      <c r="AE229" s="34"/>
      <c r="AR229" s="202" t="s">
        <v>154</v>
      </c>
      <c r="AT229" s="202" t="s">
        <v>149</v>
      </c>
      <c r="AU229" s="202" t="s">
        <v>87</v>
      </c>
      <c r="AY229" s="17" t="s">
        <v>146</v>
      </c>
      <c r="BE229" s="203">
        <f>IF(N229="základní",J229,0)</f>
        <v>0</v>
      </c>
      <c r="BF229" s="203">
        <f>IF(N229="snížená",J229,0)</f>
        <v>0</v>
      </c>
      <c r="BG229" s="203">
        <f>IF(N229="zákl. přenesená",J229,0)</f>
        <v>0</v>
      </c>
      <c r="BH229" s="203">
        <f>IF(N229="sníž. přenesená",J229,0)</f>
        <v>0</v>
      </c>
      <c r="BI229" s="203">
        <f>IF(N229="nulová",J229,0)</f>
        <v>0</v>
      </c>
      <c r="BJ229" s="17" t="s">
        <v>85</v>
      </c>
      <c r="BK229" s="203">
        <f>ROUND(I229*H229,2)</f>
        <v>0</v>
      </c>
      <c r="BL229" s="17" t="s">
        <v>154</v>
      </c>
      <c r="BM229" s="202" t="s">
        <v>655</v>
      </c>
    </row>
    <row r="230" spans="1:65" s="2" customFormat="1" ht="10.199999999999999">
      <c r="A230" s="34"/>
      <c r="B230" s="35"/>
      <c r="C230" s="36"/>
      <c r="D230" s="204" t="s">
        <v>156</v>
      </c>
      <c r="E230" s="36"/>
      <c r="F230" s="205" t="s">
        <v>650</v>
      </c>
      <c r="G230" s="36"/>
      <c r="H230" s="36"/>
      <c r="I230" s="206"/>
      <c r="J230" s="36"/>
      <c r="K230" s="36"/>
      <c r="L230" s="39"/>
      <c r="M230" s="207"/>
      <c r="N230" s="208"/>
      <c r="O230" s="71"/>
      <c r="P230" s="71"/>
      <c r="Q230" s="71"/>
      <c r="R230" s="71"/>
      <c r="S230" s="71"/>
      <c r="T230" s="72"/>
      <c r="U230" s="34"/>
      <c r="V230" s="34"/>
      <c r="W230" s="34"/>
      <c r="X230" s="34"/>
      <c r="Y230" s="34"/>
      <c r="Z230" s="34"/>
      <c r="AA230" s="34"/>
      <c r="AB230" s="34"/>
      <c r="AC230" s="34"/>
      <c r="AD230" s="34"/>
      <c r="AE230" s="34"/>
      <c r="AT230" s="17" t="s">
        <v>156</v>
      </c>
      <c r="AU230" s="17" t="s">
        <v>87</v>
      </c>
    </row>
    <row r="231" spans="1:65" s="15" customFormat="1" ht="10.199999999999999">
      <c r="B231" s="245"/>
      <c r="C231" s="246"/>
      <c r="D231" s="204" t="s">
        <v>158</v>
      </c>
      <c r="E231" s="247" t="s">
        <v>1</v>
      </c>
      <c r="F231" s="248" t="s">
        <v>559</v>
      </c>
      <c r="G231" s="246"/>
      <c r="H231" s="247" t="s">
        <v>1</v>
      </c>
      <c r="I231" s="249"/>
      <c r="J231" s="246"/>
      <c r="K231" s="246"/>
      <c r="L231" s="250"/>
      <c r="M231" s="251"/>
      <c r="N231" s="252"/>
      <c r="O231" s="252"/>
      <c r="P231" s="252"/>
      <c r="Q231" s="252"/>
      <c r="R231" s="252"/>
      <c r="S231" s="252"/>
      <c r="T231" s="253"/>
      <c r="AT231" s="254" t="s">
        <v>158</v>
      </c>
      <c r="AU231" s="254" t="s">
        <v>87</v>
      </c>
      <c r="AV231" s="15" t="s">
        <v>85</v>
      </c>
      <c r="AW231" s="15" t="s">
        <v>34</v>
      </c>
      <c r="AX231" s="15" t="s">
        <v>77</v>
      </c>
      <c r="AY231" s="254" t="s">
        <v>146</v>
      </c>
    </row>
    <row r="232" spans="1:65" s="15" customFormat="1" ht="10.199999999999999">
      <c r="B232" s="245"/>
      <c r="C232" s="246"/>
      <c r="D232" s="204" t="s">
        <v>158</v>
      </c>
      <c r="E232" s="247" t="s">
        <v>1</v>
      </c>
      <c r="F232" s="248" t="s">
        <v>566</v>
      </c>
      <c r="G232" s="246"/>
      <c r="H232" s="247" t="s">
        <v>1</v>
      </c>
      <c r="I232" s="249"/>
      <c r="J232" s="246"/>
      <c r="K232" s="246"/>
      <c r="L232" s="250"/>
      <c r="M232" s="251"/>
      <c r="N232" s="252"/>
      <c r="O232" s="252"/>
      <c r="P232" s="252"/>
      <c r="Q232" s="252"/>
      <c r="R232" s="252"/>
      <c r="S232" s="252"/>
      <c r="T232" s="253"/>
      <c r="AT232" s="254" t="s">
        <v>158</v>
      </c>
      <c r="AU232" s="254" t="s">
        <v>87</v>
      </c>
      <c r="AV232" s="15" t="s">
        <v>85</v>
      </c>
      <c r="AW232" s="15" t="s">
        <v>34</v>
      </c>
      <c r="AX232" s="15" t="s">
        <v>77</v>
      </c>
      <c r="AY232" s="254" t="s">
        <v>146</v>
      </c>
    </row>
    <row r="233" spans="1:65" s="13" customFormat="1" ht="10.199999999999999">
      <c r="B233" s="209"/>
      <c r="C233" s="210"/>
      <c r="D233" s="204" t="s">
        <v>158</v>
      </c>
      <c r="E233" s="211" t="s">
        <v>1</v>
      </c>
      <c r="F233" s="212" t="s">
        <v>656</v>
      </c>
      <c r="G233" s="210"/>
      <c r="H233" s="213">
        <v>126</v>
      </c>
      <c r="I233" s="214"/>
      <c r="J233" s="210"/>
      <c r="K233" s="210"/>
      <c r="L233" s="215"/>
      <c r="M233" s="216"/>
      <c r="N233" s="217"/>
      <c r="O233" s="217"/>
      <c r="P233" s="217"/>
      <c r="Q233" s="217"/>
      <c r="R233" s="217"/>
      <c r="S233" s="217"/>
      <c r="T233" s="218"/>
      <c r="AT233" s="219" t="s">
        <v>158</v>
      </c>
      <c r="AU233" s="219" t="s">
        <v>87</v>
      </c>
      <c r="AV233" s="13" t="s">
        <v>87</v>
      </c>
      <c r="AW233" s="13" t="s">
        <v>34</v>
      </c>
      <c r="AX233" s="13" t="s">
        <v>77</v>
      </c>
      <c r="AY233" s="219" t="s">
        <v>146</v>
      </c>
    </row>
    <row r="234" spans="1:65" s="14" customFormat="1" ht="10.199999999999999">
      <c r="B234" s="231"/>
      <c r="C234" s="232"/>
      <c r="D234" s="204" t="s">
        <v>158</v>
      </c>
      <c r="E234" s="233" t="s">
        <v>1</v>
      </c>
      <c r="F234" s="234" t="s">
        <v>335</v>
      </c>
      <c r="G234" s="232"/>
      <c r="H234" s="235">
        <v>126</v>
      </c>
      <c r="I234" s="236"/>
      <c r="J234" s="232"/>
      <c r="K234" s="232"/>
      <c r="L234" s="237"/>
      <c r="M234" s="238"/>
      <c r="N234" s="239"/>
      <c r="O234" s="239"/>
      <c r="P234" s="239"/>
      <c r="Q234" s="239"/>
      <c r="R234" s="239"/>
      <c r="S234" s="239"/>
      <c r="T234" s="240"/>
      <c r="AT234" s="241" t="s">
        <v>158</v>
      </c>
      <c r="AU234" s="241" t="s">
        <v>87</v>
      </c>
      <c r="AV234" s="14" t="s">
        <v>154</v>
      </c>
      <c r="AW234" s="14" t="s">
        <v>34</v>
      </c>
      <c r="AX234" s="14" t="s">
        <v>85</v>
      </c>
      <c r="AY234" s="241" t="s">
        <v>146</v>
      </c>
    </row>
    <row r="235" spans="1:65" s="2" customFormat="1" ht="24.15" customHeight="1">
      <c r="A235" s="34"/>
      <c r="B235" s="35"/>
      <c r="C235" s="191" t="s">
        <v>251</v>
      </c>
      <c r="D235" s="191" t="s">
        <v>149</v>
      </c>
      <c r="E235" s="192" t="s">
        <v>657</v>
      </c>
      <c r="F235" s="193" t="s">
        <v>658</v>
      </c>
      <c r="G235" s="194" t="s">
        <v>300</v>
      </c>
      <c r="H235" s="195">
        <v>21</v>
      </c>
      <c r="I235" s="196"/>
      <c r="J235" s="197">
        <f>ROUND(I235*H235,2)</f>
        <v>0</v>
      </c>
      <c r="K235" s="193" t="s">
        <v>1</v>
      </c>
      <c r="L235" s="39"/>
      <c r="M235" s="198" t="s">
        <v>1</v>
      </c>
      <c r="N235" s="199" t="s">
        <v>42</v>
      </c>
      <c r="O235" s="71"/>
      <c r="P235" s="200">
        <f>O235*H235</f>
        <v>0</v>
      </c>
      <c r="Q235" s="200">
        <v>0</v>
      </c>
      <c r="R235" s="200">
        <f>Q235*H235</f>
        <v>0</v>
      </c>
      <c r="S235" s="200">
        <v>0</v>
      </c>
      <c r="T235" s="201">
        <f>S235*H235</f>
        <v>0</v>
      </c>
      <c r="U235" s="34"/>
      <c r="V235" s="34"/>
      <c r="W235" s="34"/>
      <c r="X235" s="34"/>
      <c r="Y235" s="34"/>
      <c r="Z235" s="34"/>
      <c r="AA235" s="34"/>
      <c r="AB235" s="34"/>
      <c r="AC235" s="34"/>
      <c r="AD235" s="34"/>
      <c r="AE235" s="34"/>
      <c r="AR235" s="202" t="s">
        <v>154</v>
      </c>
      <c r="AT235" s="202" t="s">
        <v>149</v>
      </c>
      <c r="AU235" s="202" t="s">
        <v>87</v>
      </c>
      <c r="AY235" s="17" t="s">
        <v>146</v>
      </c>
      <c r="BE235" s="203">
        <f>IF(N235="základní",J235,0)</f>
        <v>0</v>
      </c>
      <c r="BF235" s="203">
        <f>IF(N235="snížená",J235,0)</f>
        <v>0</v>
      </c>
      <c r="BG235" s="203">
        <f>IF(N235="zákl. přenesená",J235,0)</f>
        <v>0</v>
      </c>
      <c r="BH235" s="203">
        <f>IF(N235="sníž. přenesená",J235,0)</f>
        <v>0</v>
      </c>
      <c r="BI235" s="203">
        <f>IF(N235="nulová",J235,0)</f>
        <v>0</v>
      </c>
      <c r="BJ235" s="17" t="s">
        <v>85</v>
      </c>
      <c r="BK235" s="203">
        <f>ROUND(I235*H235,2)</f>
        <v>0</v>
      </c>
      <c r="BL235" s="17" t="s">
        <v>154</v>
      </c>
      <c r="BM235" s="202" t="s">
        <v>659</v>
      </c>
    </row>
    <row r="236" spans="1:65" s="2" customFormat="1" ht="10.199999999999999">
      <c r="A236" s="34"/>
      <c r="B236" s="35"/>
      <c r="C236" s="36"/>
      <c r="D236" s="204" t="s">
        <v>156</v>
      </c>
      <c r="E236" s="36"/>
      <c r="F236" s="205" t="s">
        <v>660</v>
      </c>
      <c r="G236" s="36"/>
      <c r="H236" s="36"/>
      <c r="I236" s="206"/>
      <c r="J236" s="36"/>
      <c r="K236" s="36"/>
      <c r="L236" s="39"/>
      <c r="M236" s="207"/>
      <c r="N236" s="208"/>
      <c r="O236" s="71"/>
      <c r="P236" s="71"/>
      <c r="Q236" s="71"/>
      <c r="R236" s="71"/>
      <c r="S236" s="71"/>
      <c r="T236" s="72"/>
      <c r="U236" s="34"/>
      <c r="V236" s="34"/>
      <c r="W236" s="34"/>
      <c r="X236" s="34"/>
      <c r="Y236" s="34"/>
      <c r="Z236" s="34"/>
      <c r="AA236" s="34"/>
      <c r="AB236" s="34"/>
      <c r="AC236" s="34"/>
      <c r="AD236" s="34"/>
      <c r="AE236" s="34"/>
      <c r="AT236" s="17" t="s">
        <v>156</v>
      </c>
      <c r="AU236" s="17" t="s">
        <v>87</v>
      </c>
    </row>
    <row r="237" spans="1:65" s="15" customFormat="1" ht="10.199999999999999">
      <c r="B237" s="245"/>
      <c r="C237" s="246"/>
      <c r="D237" s="204" t="s">
        <v>158</v>
      </c>
      <c r="E237" s="247" t="s">
        <v>1</v>
      </c>
      <c r="F237" s="248" t="s">
        <v>559</v>
      </c>
      <c r="G237" s="246"/>
      <c r="H237" s="247" t="s">
        <v>1</v>
      </c>
      <c r="I237" s="249"/>
      <c r="J237" s="246"/>
      <c r="K237" s="246"/>
      <c r="L237" s="250"/>
      <c r="M237" s="251"/>
      <c r="N237" s="252"/>
      <c r="O237" s="252"/>
      <c r="P237" s="252"/>
      <c r="Q237" s="252"/>
      <c r="R237" s="252"/>
      <c r="S237" s="252"/>
      <c r="T237" s="253"/>
      <c r="AT237" s="254" t="s">
        <v>158</v>
      </c>
      <c r="AU237" s="254" t="s">
        <v>87</v>
      </c>
      <c r="AV237" s="15" t="s">
        <v>85</v>
      </c>
      <c r="AW237" s="15" t="s">
        <v>34</v>
      </c>
      <c r="AX237" s="15" t="s">
        <v>77</v>
      </c>
      <c r="AY237" s="254" t="s">
        <v>146</v>
      </c>
    </row>
    <row r="238" spans="1:65" s="15" customFormat="1" ht="10.199999999999999">
      <c r="B238" s="245"/>
      <c r="C238" s="246"/>
      <c r="D238" s="204" t="s">
        <v>158</v>
      </c>
      <c r="E238" s="247" t="s">
        <v>1</v>
      </c>
      <c r="F238" s="248" t="s">
        <v>566</v>
      </c>
      <c r="G238" s="246"/>
      <c r="H238" s="247" t="s">
        <v>1</v>
      </c>
      <c r="I238" s="249"/>
      <c r="J238" s="246"/>
      <c r="K238" s="246"/>
      <c r="L238" s="250"/>
      <c r="M238" s="251"/>
      <c r="N238" s="252"/>
      <c r="O238" s="252"/>
      <c r="P238" s="252"/>
      <c r="Q238" s="252"/>
      <c r="R238" s="252"/>
      <c r="S238" s="252"/>
      <c r="T238" s="253"/>
      <c r="AT238" s="254" t="s">
        <v>158</v>
      </c>
      <c r="AU238" s="254" t="s">
        <v>87</v>
      </c>
      <c r="AV238" s="15" t="s">
        <v>85</v>
      </c>
      <c r="AW238" s="15" t="s">
        <v>34</v>
      </c>
      <c r="AX238" s="15" t="s">
        <v>77</v>
      </c>
      <c r="AY238" s="254" t="s">
        <v>146</v>
      </c>
    </row>
    <row r="239" spans="1:65" s="15" customFormat="1" ht="10.199999999999999">
      <c r="B239" s="245"/>
      <c r="C239" s="246"/>
      <c r="D239" s="204" t="s">
        <v>158</v>
      </c>
      <c r="E239" s="247" t="s">
        <v>1</v>
      </c>
      <c r="F239" s="248" t="s">
        <v>661</v>
      </c>
      <c r="G239" s="246"/>
      <c r="H239" s="247" t="s">
        <v>1</v>
      </c>
      <c r="I239" s="249"/>
      <c r="J239" s="246"/>
      <c r="K239" s="246"/>
      <c r="L239" s="250"/>
      <c r="M239" s="251"/>
      <c r="N239" s="252"/>
      <c r="O239" s="252"/>
      <c r="P239" s="252"/>
      <c r="Q239" s="252"/>
      <c r="R239" s="252"/>
      <c r="S239" s="252"/>
      <c r="T239" s="253"/>
      <c r="AT239" s="254" t="s">
        <v>158</v>
      </c>
      <c r="AU239" s="254" t="s">
        <v>87</v>
      </c>
      <c r="AV239" s="15" t="s">
        <v>85</v>
      </c>
      <c r="AW239" s="15" t="s">
        <v>34</v>
      </c>
      <c r="AX239" s="15" t="s">
        <v>77</v>
      </c>
      <c r="AY239" s="254" t="s">
        <v>146</v>
      </c>
    </row>
    <row r="240" spans="1:65" s="13" customFormat="1" ht="10.199999999999999">
      <c r="B240" s="209"/>
      <c r="C240" s="210"/>
      <c r="D240" s="204" t="s">
        <v>158</v>
      </c>
      <c r="E240" s="211" t="s">
        <v>1</v>
      </c>
      <c r="F240" s="212" t="s">
        <v>7</v>
      </c>
      <c r="G240" s="210"/>
      <c r="H240" s="213">
        <v>21</v>
      </c>
      <c r="I240" s="214"/>
      <c r="J240" s="210"/>
      <c r="K240" s="210"/>
      <c r="L240" s="215"/>
      <c r="M240" s="216"/>
      <c r="N240" s="217"/>
      <c r="O240" s="217"/>
      <c r="P240" s="217"/>
      <c r="Q240" s="217"/>
      <c r="R240" s="217"/>
      <c r="S240" s="217"/>
      <c r="T240" s="218"/>
      <c r="AT240" s="219" t="s">
        <v>158</v>
      </c>
      <c r="AU240" s="219" t="s">
        <v>87</v>
      </c>
      <c r="AV240" s="13" t="s">
        <v>87</v>
      </c>
      <c r="AW240" s="13" t="s">
        <v>34</v>
      </c>
      <c r="AX240" s="13" t="s">
        <v>77</v>
      </c>
      <c r="AY240" s="219" t="s">
        <v>146</v>
      </c>
    </row>
    <row r="241" spans="1:65" s="14" customFormat="1" ht="10.199999999999999">
      <c r="B241" s="231"/>
      <c r="C241" s="232"/>
      <c r="D241" s="204" t="s">
        <v>158</v>
      </c>
      <c r="E241" s="233" t="s">
        <v>1</v>
      </c>
      <c r="F241" s="234" t="s">
        <v>335</v>
      </c>
      <c r="G241" s="232"/>
      <c r="H241" s="235">
        <v>21</v>
      </c>
      <c r="I241" s="236"/>
      <c r="J241" s="232"/>
      <c r="K241" s="232"/>
      <c r="L241" s="237"/>
      <c r="M241" s="238"/>
      <c r="N241" s="239"/>
      <c r="O241" s="239"/>
      <c r="P241" s="239"/>
      <c r="Q241" s="239"/>
      <c r="R241" s="239"/>
      <c r="S241" s="239"/>
      <c r="T241" s="240"/>
      <c r="AT241" s="241" t="s">
        <v>158</v>
      </c>
      <c r="AU241" s="241" t="s">
        <v>87</v>
      </c>
      <c r="AV241" s="14" t="s">
        <v>154</v>
      </c>
      <c r="AW241" s="14" t="s">
        <v>34</v>
      </c>
      <c r="AX241" s="14" t="s">
        <v>85</v>
      </c>
      <c r="AY241" s="241" t="s">
        <v>146</v>
      </c>
    </row>
    <row r="242" spans="1:65" s="2" customFormat="1" ht="21.75" customHeight="1">
      <c r="A242" s="34"/>
      <c r="B242" s="35"/>
      <c r="C242" s="191" t="s">
        <v>254</v>
      </c>
      <c r="D242" s="191" t="s">
        <v>149</v>
      </c>
      <c r="E242" s="192" t="s">
        <v>662</v>
      </c>
      <c r="F242" s="193" t="s">
        <v>663</v>
      </c>
      <c r="G242" s="194" t="s">
        <v>300</v>
      </c>
      <c r="H242" s="195">
        <v>21</v>
      </c>
      <c r="I242" s="196"/>
      <c r="J242" s="197">
        <f>ROUND(I242*H242,2)</f>
        <v>0</v>
      </c>
      <c r="K242" s="193" t="s">
        <v>1</v>
      </c>
      <c r="L242" s="39"/>
      <c r="M242" s="198" t="s">
        <v>1</v>
      </c>
      <c r="N242" s="199" t="s">
        <v>42</v>
      </c>
      <c r="O242" s="71"/>
      <c r="P242" s="200">
        <f>O242*H242</f>
        <v>0</v>
      </c>
      <c r="Q242" s="200">
        <v>0</v>
      </c>
      <c r="R242" s="200">
        <f>Q242*H242</f>
        <v>0</v>
      </c>
      <c r="S242" s="200">
        <v>0</v>
      </c>
      <c r="T242" s="201">
        <f>S242*H242</f>
        <v>0</v>
      </c>
      <c r="U242" s="34"/>
      <c r="V242" s="34"/>
      <c r="W242" s="34"/>
      <c r="X242" s="34"/>
      <c r="Y242" s="34"/>
      <c r="Z242" s="34"/>
      <c r="AA242" s="34"/>
      <c r="AB242" s="34"/>
      <c r="AC242" s="34"/>
      <c r="AD242" s="34"/>
      <c r="AE242" s="34"/>
      <c r="AR242" s="202" t="s">
        <v>154</v>
      </c>
      <c r="AT242" s="202" t="s">
        <v>149</v>
      </c>
      <c r="AU242" s="202" t="s">
        <v>87</v>
      </c>
      <c r="AY242" s="17" t="s">
        <v>146</v>
      </c>
      <c r="BE242" s="203">
        <f>IF(N242="základní",J242,0)</f>
        <v>0</v>
      </c>
      <c r="BF242" s="203">
        <f>IF(N242="snížená",J242,0)</f>
        <v>0</v>
      </c>
      <c r="BG242" s="203">
        <f>IF(N242="zákl. přenesená",J242,0)</f>
        <v>0</v>
      </c>
      <c r="BH242" s="203">
        <f>IF(N242="sníž. přenesená",J242,0)</f>
        <v>0</v>
      </c>
      <c r="BI242" s="203">
        <f>IF(N242="nulová",J242,0)</f>
        <v>0</v>
      </c>
      <c r="BJ242" s="17" t="s">
        <v>85</v>
      </c>
      <c r="BK242" s="203">
        <f>ROUND(I242*H242,2)</f>
        <v>0</v>
      </c>
      <c r="BL242" s="17" t="s">
        <v>154</v>
      </c>
      <c r="BM242" s="202" t="s">
        <v>664</v>
      </c>
    </row>
    <row r="243" spans="1:65" s="2" customFormat="1" ht="10.199999999999999">
      <c r="A243" s="34"/>
      <c r="B243" s="35"/>
      <c r="C243" s="36"/>
      <c r="D243" s="204" t="s">
        <v>156</v>
      </c>
      <c r="E243" s="36"/>
      <c r="F243" s="205" t="s">
        <v>665</v>
      </c>
      <c r="G243" s="36"/>
      <c r="H243" s="36"/>
      <c r="I243" s="206"/>
      <c r="J243" s="36"/>
      <c r="K243" s="36"/>
      <c r="L243" s="39"/>
      <c r="M243" s="207"/>
      <c r="N243" s="208"/>
      <c r="O243" s="71"/>
      <c r="P243" s="71"/>
      <c r="Q243" s="71"/>
      <c r="R243" s="71"/>
      <c r="S243" s="71"/>
      <c r="T243" s="72"/>
      <c r="U243" s="34"/>
      <c r="V243" s="34"/>
      <c r="W243" s="34"/>
      <c r="X243" s="34"/>
      <c r="Y243" s="34"/>
      <c r="Z243" s="34"/>
      <c r="AA243" s="34"/>
      <c r="AB243" s="34"/>
      <c r="AC243" s="34"/>
      <c r="AD243" s="34"/>
      <c r="AE243" s="34"/>
      <c r="AT243" s="17" t="s">
        <v>156</v>
      </c>
      <c r="AU243" s="17" t="s">
        <v>87</v>
      </c>
    </row>
    <row r="244" spans="1:65" s="12" customFormat="1" ht="22.8" customHeight="1">
      <c r="B244" s="175"/>
      <c r="C244" s="176"/>
      <c r="D244" s="177" t="s">
        <v>76</v>
      </c>
      <c r="E244" s="189" t="s">
        <v>198</v>
      </c>
      <c r="F244" s="189" t="s">
        <v>666</v>
      </c>
      <c r="G244" s="176"/>
      <c r="H244" s="176"/>
      <c r="I244" s="179"/>
      <c r="J244" s="190">
        <f>BK244</f>
        <v>0</v>
      </c>
      <c r="K244" s="176"/>
      <c r="L244" s="181"/>
      <c r="M244" s="182"/>
      <c r="N244" s="183"/>
      <c r="O244" s="183"/>
      <c r="P244" s="184">
        <f>SUM(P245:P272)</f>
        <v>0</v>
      </c>
      <c r="Q244" s="183"/>
      <c r="R244" s="184">
        <f>SUM(R245:R272)</f>
        <v>4.830636E-2</v>
      </c>
      <c r="S244" s="183"/>
      <c r="T244" s="185">
        <f>SUM(T245:T272)</f>
        <v>33.893750000000004</v>
      </c>
      <c r="AR244" s="186" t="s">
        <v>85</v>
      </c>
      <c r="AT244" s="187" t="s">
        <v>76</v>
      </c>
      <c r="AU244" s="187" t="s">
        <v>85</v>
      </c>
      <c r="AY244" s="186" t="s">
        <v>146</v>
      </c>
      <c r="BK244" s="188">
        <f>SUM(BK245:BK272)</f>
        <v>0</v>
      </c>
    </row>
    <row r="245" spans="1:65" s="2" customFormat="1" ht="21.75" customHeight="1">
      <c r="A245" s="34"/>
      <c r="B245" s="35"/>
      <c r="C245" s="191" t="s">
        <v>7</v>
      </c>
      <c r="D245" s="191" t="s">
        <v>149</v>
      </c>
      <c r="E245" s="192" t="s">
        <v>667</v>
      </c>
      <c r="F245" s="193" t="s">
        <v>668</v>
      </c>
      <c r="G245" s="194" t="s">
        <v>182</v>
      </c>
      <c r="H245" s="195">
        <v>15.242000000000001</v>
      </c>
      <c r="I245" s="196"/>
      <c r="J245" s="197">
        <f>ROUND(I245*H245,2)</f>
        <v>0</v>
      </c>
      <c r="K245" s="193" t="s">
        <v>556</v>
      </c>
      <c r="L245" s="39"/>
      <c r="M245" s="198" t="s">
        <v>1</v>
      </c>
      <c r="N245" s="199" t="s">
        <v>42</v>
      </c>
      <c r="O245" s="71"/>
      <c r="P245" s="200">
        <f>O245*H245</f>
        <v>0</v>
      </c>
      <c r="Q245" s="200">
        <v>0</v>
      </c>
      <c r="R245" s="200">
        <f>Q245*H245</f>
        <v>0</v>
      </c>
      <c r="S245" s="200">
        <v>2.2000000000000002</v>
      </c>
      <c r="T245" s="201">
        <f>S245*H245</f>
        <v>33.532400000000003</v>
      </c>
      <c r="U245" s="34"/>
      <c r="V245" s="34"/>
      <c r="W245" s="34"/>
      <c r="X245" s="34"/>
      <c r="Y245" s="34"/>
      <c r="Z245" s="34"/>
      <c r="AA245" s="34"/>
      <c r="AB245" s="34"/>
      <c r="AC245" s="34"/>
      <c r="AD245" s="34"/>
      <c r="AE245" s="34"/>
      <c r="AR245" s="202" t="s">
        <v>154</v>
      </c>
      <c r="AT245" s="202" t="s">
        <v>149</v>
      </c>
      <c r="AU245" s="202" t="s">
        <v>87</v>
      </c>
      <c r="AY245" s="17" t="s">
        <v>146</v>
      </c>
      <c r="BE245" s="203">
        <f>IF(N245="základní",J245,0)</f>
        <v>0</v>
      </c>
      <c r="BF245" s="203">
        <f>IF(N245="snížená",J245,0)</f>
        <v>0</v>
      </c>
      <c r="BG245" s="203">
        <f>IF(N245="zákl. přenesená",J245,0)</f>
        <v>0</v>
      </c>
      <c r="BH245" s="203">
        <f>IF(N245="sníž. přenesená",J245,0)</f>
        <v>0</v>
      </c>
      <c r="BI245" s="203">
        <f>IF(N245="nulová",J245,0)</f>
        <v>0</v>
      </c>
      <c r="BJ245" s="17" t="s">
        <v>85</v>
      </c>
      <c r="BK245" s="203">
        <f>ROUND(I245*H245,2)</f>
        <v>0</v>
      </c>
      <c r="BL245" s="17" t="s">
        <v>154</v>
      </c>
      <c r="BM245" s="202" t="s">
        <v>669</v>
      </c>
    </row>
    <row r="246" spans="1:65" s="2" customFormat="1" ht="10.199999999999999">
      <c r="A246" s="34"/>
      <c r="B246" s="35"/>
      <c r="C246" s="36"/>
      <c r="D246" s="204" t="s">
        <v>156</v>
      </c>
      <c r="E246" s="36"/>
      <c r="F246" s="205" t="s">
        <v>670</v>
      </c>
      <c r="G246" s="36"/>
      <c r="H246" s="36"/>
      <c r="I246" s="206"/>
      <c r="J246" s="36"/>
      <c r="K246" s="36"/>
      <c r="L246" s="39"/>
      <c r="M246" s="207"/>
      <c r="N246" s="208"/>
      <c r="O246" s="71"/>
      <c r="P246" s="71"/>
      <c r="Q246" s="71"/>
      <c r="R246" s="71"/>
      <c r="S246" s="71"/>
      <c r="T246" s="72"/>
      <c r="U246" s="34"/>
      <c r="V246" s="34"/>
      <c r="W246" s="34"/>
      <c r="X246" s="34"/>
      <c r="Y246" s="34"/>
      <c r="Z246" s="34"/>
      <c r="AA246" s="34"/>
      <c r="AB246" s="34"/>
      <c r="AC246" s="34"/>
      <c r="AD246" s="34"/>
      <c r="AE246" s="34"/>
      <c r="AT246" s="17" t="s">
        <v>156</v>
      </c>
      <c r="AU246" s="17" t="s">
        <v>87</v>
      </c>
    </row>
    <row r="247" spans="1:65" s="15" customFormat="1" ht="10.199999999999999">
      <c r="B247" s="245"/>
      <c r="C247" s="246"/>
      <c r="D247" s="204" t="s">
        <v>158</v>
      </c>
      <c r="E247" s="247" t="s">
        <v>1</v>
      </c>
      <c r="F247" s="248" t="s">
        <v>559</v>
      </c>
      <c r="G247" s="246"/>
      <c r="H247" s="247" t="s">
        <v>1</v>
      </c>
      <c r="I247" s="249"/>
      <c r="J247" s="246"/>
      <c r="K247" s="246"/>
      <c r="L247" s="250"/>
      <c r="M247" s="251"/>
      <c r="N247" s="252"/>
      <c r="O247" s="252"/>
      <c r="P247" s="252"/>
      <c r="Q247" s="252"/>
      <c r="R247" s="252"/>
      <c r="S247" s="252"/>
      <c r="T247" s="253"/>
      <c r="AT247" s="254" t="s">
        <v>158</v>
      </c>
      <c r="AU247" s="254" t="s">
        <v>87</v>
      </c>
      <c r="AV247" s="15" t="s">
        <v>85</v>
      </c>
      <c r="AW247" s="15" t="s">
        <v>34</v>
      </c>
      <c r="AX247" s="15" t="s">
        <v>77</v>
      </c>
      <c r="AY247" s="254" t="s">
        <v>146</v>
      </c>
    </row>
    <row r="248" spans="1:65" s="15" customFormat="1" ht="10.199999999999999">
      <c r="B248" s="245"/>
      <c r="C248" s="246"/>
      <c r="D248" s="204" t="s">
        <v>158</v>
      </c>
      <c r="E248" s="247" t="s">
        <v>1</v>
      </c>
      <c r="F248" s="248" t="s">
        <v>560</v>
      </c>
      <c r="G248" s="246"/>
      <c r="H248" s="247" t="s">
        <v>1</v>
      </c>
      <c r="I248" s="249"/>
      <c r="J248" s="246"/>
      <c r="K248" s="246"/>
      <c r="L248" s="250"/>
      <c r="M248" s="251"/>
      <c r="N248" s="252"/>
      <c r="O248" s="252"/>
      <c r="P248" s="252"/>
      <c r="Q248" s="252"/>
      <c r="R248" s="252"/>
      <c r="S248" s="252"/>
      <c r="T248" s="253"/>
      <c r="AT248" s="254" t="s">
        <v>158</v>
      </c>
      <c r="AU248" s="254" t="s">
        <v>87</v>
      </c>
      <c r="AV248" s="15" t="s">
        <v>85</v>
      </c>
      <c r="AW248" s="15" t="s">
        <v>34</v>
      </c>
      <c r="AX248" s="15" t="s">
        <v>77</v>
      </c>
      <c r="AY248" s="254" t="s">
        <v>146</v>
      </c>
    </row>
    <row r="249" spans="1:65" s="13" customFormat="1" ht="10.199999999999999">
      <c r="B249" s="209"/>
      <c r="C249" s="210"/>
      <c r="D249" s="204" t="s">
        <v>158</v>
      </c>
      <c r="E249" s="211" t="s">
        <v>1</v>
      </c>
      <c r="F249" s="212" t="s">
        <v>671</v>
      </c>
      <c r="G249" s="210"/>
      <c r="H249" s="213">
        <v>11.666</v>
      </c>
      <c r="I249" s="214"/>
      <c r="J249" s="210"/>
      <c r="K249" s="210"/>
      <c r="L249" s="215"/>
      <c r="M249" s="216"/>
      <c r="N249" s="217"/>
      <c r="O249" s="217"/>
      <c r="P249" s="217"/>
      <c r="Q249" s="217"/>
      <c r="R249" s="217"/>
      <c r="S249" s="217"/>
      <c r="T249" s="218"/>
      <c r="AT249" s="219" t="s">
        <v>158</v>
      </c>
      <c r="AU249" s="219" t="s">
        <v>87</v>
      </c>
      <c r="AV249" s="13" t="s">
        <v>87</v>
      </c>
      <c r="AW249" s="13" t="s">
        <v>34</v>
      </c>
      <c r="AX249" s="13" t="s">
        <v>77</v>
      </c>
      <c r="AY249" s="219" t="s">
        <v>146</v>
      </c>
    </row>
    <row r="250" spans="1:65" s="15" customFormat="1" ht="10.199999999999999">
      <c r="B250" s="245"/>
      <c r="C250" s="246"/>
      <c r="D250" s="204" t="s">
        <v>158</v>
      </c>
      <c r="E250" s="247" t="s">
        <v>1</v>
      </c>
      <c r="F250" s="248" t="s">
        <v>566</v>
      </c>
      <c r="G250" s="246"/>
      <c r="H250" s="247" t="s">
        <v>1</v>
      </c>
      <c r="I250" s="249"/>
      <c r="J250" s="246"/>
      <c r="K250" s="246"/>
      <c r="L250" s="250"/>
      <c r="M250" s="251"/>
      <c r="N250" s="252"/>
      <c r="O250" s="252"/>
      <c r="P250" s="252"/>
      <c r="Q250" s="252"/>
      <c r="R250" s="252"/>
      <c r="S250" s="252"/>
      <c r="T250" s="253"/>
      <c r="AT250" s="254" t="s">
        <v>158</v>
      </c>
      <c r="AU250" s="254" t="s">
        <v>87</v>
      </c>
      <c r="AV250" s="15" t="s">
        <v>85</v>
      </c>
      <c r="AW250" s="15" t="s">
        <v>34</v>
      </c>
      <c r="AX250" s="15" t="s">
        <v>77</v>
      </c>
      <c r="AY250" s="254" t="s">
        <v>146</v>
      </c>
    </row>
    <row r="251" spans="1:65" s="13" customFormat="1" ht="10.199999999999999">
      <c r="B251" s="209"/>
      <c r="C251" s="210"/>
      <c r="D251" s="204" t="s">
        <v>158</v>
      </c>
      <c r="E251" s="211" t="s">
        <v>1</v>
      </c>
      <c r="F251" s="212" t="s">
        <v>672</v>
      </c>
      <c r="G251" s="210"/>
      <c r="H251" s="213">
        <v>2.52</v>
      </c>
      <c r="I251" s="214"/>
      <c r="J251" s="210"/>
      <c r="K251" s="210"/>
      <c r="L251" s="215"/>
      <c r="M251" s="216"/>
      <c r="N251" s="217"/>
      <c r="O251" s="217"/>
      <c r="P251" s="217"/>
      <c r="Q251" s="217"/>
      <c r="R251" s="217"/>
      <c r="S251" s="217"/>
      <c r="T251" s="218"/>
      <c r="AT251" s="219" t="s">
        <v>158</v>
      </c>
      <c r="AU251" s="219" t="s">
        <v>87</v>
      </c>
      <c r="AV251" s="13" t="s">
        <v>87</v>
      </c>
      <c r="AW251" s="13" t="s">
        <v>34</v>
      </c>
      <c r="AX251" s="13" t="s">
        <v>77</v>
      </c>
      <c r="AY251" s="219" t="s">
        <v>146</v>
      </c>
    </row>
    <row r="252" spans="1:65" s="15" customFormat="1" ht="10.199999999999999">
      <c r="B252" s="245"/>
      <c r="C252" s="246"/>
      <c r="D252" s="204" t="s">
        <v>158</v>
      </c>
      <c r="E252" s="247" t="s">
        <v>1</v>
      </c>
      <c r="F252" s="248" t="s">
        <v>633</v>
      </c>
      <c r="G252" s="246"/>
      <c r="H252" s="247" t="s">
        <v>1</v>
      </c>
      <c r="I252" s="249"/>
      <c r="J252" s="246"/>
      <c r="K252" s="246"/>
      <c r="L252" s="250"/>
      <c r="M252" s="251"/>
      <c r="N252" s="252"/>
      <c r="O252" s="252"/>
      <c r="P252" s="252"/>
      <c r="Q252" s="252"/>
      <c r="R252" s="252"/>
      <c r="S252" s="252"/>
      <c r="T252" s="253"/>
      <c r="AT252" s="254" t="s">
        <v>158</v>
      </c>
      <c r="AU252" s="254" t="s">
        <v>87</v>
      </c>
      <c r="AV252" s="15" t="s">
        <v>85</v>
      </c>
      <c r="AW252" s="15" t="s">
        <v>34</v>
      </c>
      <c r="AX252" s="15" t="s">
        <v>77</v>
      </c>
      <c r="AY252" s="254" t="s">
        <v>146</v>
      </c>
    </row>
    <row r="253" spans="1:65" s="13" customFormat="1" ht="10.199999999999999">
      <c r="B253" s="209"/>
      <c r="C253" s="210"/>
      <c r="D253" s="204" t="s">
        <v>158</v>
      </c>
      <c r="E253" s="211" t="s">
        <v>1</v>
      </c>
      <c r="F253" s="212" t="s">
        <v>673</v>
      </c>
      <c r="G253" s="210"/>
      <c r="H253" s="213">
        <v>1.056</v>
      </c>
      <c r="I253" s="214"/>
      <c r="J253" s="210"/>
      <c r="K253" s="210"/>
      <c r="L253" s="215"/>
      <c r="M253" s="216"/>
      <c r="N253" s="217"/>
      <c r="O253" s="217"/>
      <c r="P253" s="217"/>
      <c r="Q253" s="217"/>
      <c r="R253" s="217"/>
      <c r="S253" s="217"/>
      <c r="T253" s="218"/>
      <c r="AT253" s="219" t="s">
        <v>158</v>
      </c>
      <c r="AU253" s="219" t="s">
        <v>87</v>
      </c>
      <c r="AV253" s="13" t="s">
        <v>87</v>
      </c>
      <c r="AW253" s="13" t="s">
        <v>34</v>
      </c>
      <c r="AX253" s="13" t="s">
        <v>77</v>
      </c>
      <c r="AY253" s="219" t="s">
        <v>146</v>
      </c>
    </row>
    <row r="254" spans="1:65" s="14" customFormat="1" ht="10.199999999999999">
      <c r="B254" s="231"/>
      <c r="C254" s="232"/>
      <c r="D254" s="204" t="s">
        <v>158</v>
      </c>
      <c r="E254" s="233" t="s">
        <v>1</v>
      </c>
      <c r="F254" s="234" t="s">
        <v>335</v>
      </c>
      <c r="G254" s="232"/>
      <c r="H254" s="235">
        <v>15.242000000000001</v>
      </c>
      <c r="I254" s="236"/>
      <c r="J254" s="232"/>
      <c r="K254" s="232"/>
      <c r="L254" s="237"/>
      <c r="M254" s="238"/>
      <c r="N254" s="239"/>
      <c r="O254" s="239"/>
      <c r="P254" s="239"/>
      <c r="Q254" s="239"/>
      <c r="R254" s="239"/>
      <c r="S254" s="239"/>
      <c r="T254" s="240"/>
      <c r="AT254" s="241" t="s">
        <v>158</v>
      </c>
      <c r="AU254" s="241" t="s">
        <v>87</v>
      </c>
      <c r="AV254" s="14" t="s">
        <v>154</v>
      </c>
      <c r="AW254" s="14" t="s">
        <v>34</v>
      </c>
      <c r="AX254" s="14" t="s">
        <v>85</v>
      </c>
      <c r="AY254" s="241" t="s">
        <v>146</v>
      </c>
    </row>
    <row r="255" spans="1:65" s="2" customFormat="1" ht="16.5" customHeight="1">
      <c r="A255" s="34"/>
      <c r="B255" s="35"/>
      <c r="C255" s="191" t="s">
        <v>262</v>
      </c>
      <c r="D255" s="191" t="s">
        <v>149</v>
      </c>
      <c r="E255" s="192" t="s">
        <v>674</v>
      </c>
      <c r="F255" s="193" t="s">
        <v>675</v>
      </c>
      <c r="G255" s="194" t="s">
        <v>152</v>
      </c>
      <c r="H255" s="195">
        <v>32.85</v>
      </c>
      <c r="I255" s="196"/>
      <c r="J255" s="197">
        <f>ROUND(I255*H255,2)</f>
        <v>0</v>
      </c>
      <c r="K255" s="193" t="s">
        <v>556</v>
      </c>
      <c r="L255" s="39"/>
      <c r="M255" s="198" t="s">
        <v>1</v>
      </c>
      <c r="N255" s="199" t="s">
        <v>42</v>
      </c>
      <c r="O255" s="71"/>
      <c r="P255" s="200">
        <f>O255*H255</f>
        <v>0</v>
      </c>
      <c r="Q255" s="200">
        <v>1.1299999999999999E-3</v>
      </c>
      <c r="R255" s="200">
        <f>Q255*H255</f>
        <v>3.7120500000000001E-2</v>
      </c>
      <c r="S255" s="200">
        <v>1.0999999999999999E-2</v>
      </c>
      <c r="T255" s="201">
        <f>S255*H255</f>
        <v>0.36135</v>
      </c>
      <c r="U255" s="34"/>
      <c r="V255" s="34"/>
      <c r="W255" s="34"/>
      <c r="X255" s="34"/>
      <c r="Y255" s="34"/>
      <c r="Z255" s="34"/>
      <c r="AA255" s="34"/>
      <c r="AB255" s="34"/>
      <c r="AC255" s="34"/>
      <c r="AD255" s="34"/>
      <c r="AE255" s="34"/>
      <c r="AR255" s="202" t="s">
        <v>154</v>
      </c>
      <c r="AT255" s="202" t="s">
        <v>149</v>
      </c>
      <c r="AU255" s="202" t="s">
        <v>87</v>
      </c>
      <c r="AY255" s="17" t="s">
        <v>146</v>
      </c>
      <c r="BE255" s="203">
        <f>IF(N255="základní",J255,0)</f>
        <v>0</v>
      </c>
      <c r="BF255" s="203">
        <f>IF(N255="snížená",J255,0)</f>
        <v>0</v>
      </c>
      <c r="BG255" s="203">
        <f>IF(N255="zákl. přenesená",J255,0)</f>
        <v>0</v>
      </c>
      <c r="BH255" s="203">
        <f>IF(N255="sníž. přenesená",J255,0)</f>
        <v>0</v>
      </c>
      <c r="BI255" s="203">
        <f>IF(N255="nulová",J255,0)</f>
        <v>0</v>
      </c>
      <c r="BJ255" s="17" t="s">
        <v>85</v>
      </c>
      <c r="BK255" s="203">
        <f>ROUND(I255*H255,2)</f>
        <v>0</v>
      </c>
      <c r="BL255" s="17" t="s">
        <v>154</v>
      </c>
      <c r="BM255" s="202" t="s">
        <v>676</v>
      </c>
    </row>
    <row r="256" spans="1:65" s="2" customFormat="1" ht="19.2">
      <c r="A256" s="34"/>
      <c r="B256" s="35"/>
      <c r="C256" s="36"/>
      <c r="D256" s="204" t="s">
        <v>156</v>
      </c>
      <c r="E256" s="36"/>
      <c r="F256" s="205" t="s">
        <v>677</v>
      </c>
      <c r="G256" s="36"/>
      <c r="H256" s="36"/>
      <c r="I256" s="206"/>
      <c r="J256" s="36"/>
      <c r="K256" s="36"/>
      <c r="L256" s="39"/>
      <c r="M256" s="207"/>
      <c r="N256" s="208"/>
      <c r="O256" s="71"/>
      <c r="P256" s="71"/>
      <c r="Q256" s="71"/>
      <c r="R256" s="71"/>
      <c r="S256" s="71"/>
      <c r="T256" s="72"/>
      <c r="U256" s="34"/>
      <c r="V256" s="34"/>
      <c r="W256" s="34"/>
      <c r="X256" s="34"/>
      <c r="Y256" s="34"/>
      <c r="Z256" s="34"/>
      <c r="AA256" s="34"/>
      <c r="AB256" s="34"/>
      <c r="AC256" s="34"/>
      <c r="AD256" s="34"/>
      <c r="AE256" s="34"/>
      <c r="AT256" s="17" t="s">
        <v>156</v>
      </c>
      <c r="AU256" s="17" t="s">
        <v>87</v>
      </c>
    </row>
    <row r="257" spans="1:65" s="15" customFormat="1" ht="10.199999999999999">
      <c r="B257" s="245"/>
      <c r="C257" s="246"/>
      <c r="D257" s="204" t="s">
        <v>158</v>
      </c>
      <c r="E257" s="247" t="s">
        <v>1</v>
      </c>
      <c r="F257" s="248" t="s">
        <v>559</v>
      </c>
      <c r="G257" s="246"/>
      <c r="H257" s="247" t="s">
        <v>1</v>
      </c>
      <c r="I257" s="249"/>
      <c r="J257" s="246"/>
      <c r="K257" s="246"/>
      <c r="L257" s="250"/>
      <c r="M257" s="251"/>
      <c r="N257" s="252"/>
      <c r="O257" s="252"/>
      <c r="P257" s="252"/>
      <c r="Q257" s="252"/>
      <c r="R257" s="252"/>
      <c r="S257" s="252"/>
      <c r="T257" s="253"/>
      <c r="AT257" s="254" t="s">
        <v>158</v>
      </c>
      <c r="AU257" s="254" t="s">
        <v>87</v>
      </c>
      <c r="AV257" s="15" t="s">
        <v>85</v>
      </c>
      <c r="AW257" s="15" t="s">
        <v>34</v>
      </c>
      <c r="AX257" s="15" t="s">
        <v>77</v>
      </c>
      <c r="AY257" s="254" t="s">
        <v>146</v>
      </c>
    </row>
    <row r="258" spans="1:65" s="15" customFormat="1" ht="10.199999999999999">
      <c r="B258" s="245"/>
      <c r="C258" s="246"/>
      <c r="D258" s="204" t="s">
        <v>158</v>
      </c>
      <c r="E258" s="247" t="s">
        <v>1</v>
      </c>
      <c r="F258" s="248" t="s">
        <v>560</v>
      </c>
      <c r="G258" s="246"/>
      <c r="H258" s="247" t="s">
        <v>1</v>
      </c>
      <c r="I258" s="249"/>
      <c r="J258" s="246"/>
      <c r="K258" s="246"/>
      <c r="L258" s="250"/>
      <c r="M258" s="251"/>
      <c r="N258" s="252"/>
      <c r="O258" s="252"/>
      <c r="P258" s="252"/>
      <c r="Q258" s="252"/>
      <c r="R258" s="252"/>
      <c r="S258" s="252"/>
      <c r="T258" s="253"/>
      <c r="AT258" s="254" t="s">
        <v>158</v>
      </c>
      <c r="AU258" s="254" t="s">
        <v>87</v>
      </c>
      <c r="AV258" s="15" t="s">
        <v>85</v>
      </c>
      <c r="AW258" s="15" t="s">
        <v>34</v>
      </c>
      <c r="AX258" s="15" t="s">
        <v>77</v>
      </c>
      <c r="AY258" s="254" t="s">
        <v>146</v>
      </c>
    </row>
    <row r="259" spans="1:65" s="13" customFormat="1" ht="10.199999999999999">
      <c r="B259" s="209"/>
      <c r="C259" s="210"/>
      <c r="D259" s="204" t="s">
        <v>158</v>
      </c>
      <c r="E259" s="211" t="s">
        <v>1</v>
      </c>
      <c r="F259" s="212" t="s">
        <v>678</v>
      </c>
      <c r="G259" s="210"/>
      <c r="H259" s="213">
        <v>25.5</v>
      </c>
      <c r="I259" s="214"/>
      <c r="J259" s="210"/>
      <c r="K259" s="210"/>
      <c r="L259" s="215"/>
      <c r="M259" s="216"/>
      <c r="N259" s="217"/>
      <c r="O259" s="217"/>
      <c r="P259" s="217"/>
      <c r="Q259" s="217"/>
      <c r="R259" s="217"/>
      <c r="S259" s="217"/>
      <c r="T259" s="218"/>
      <c r="AT259" s="219" t="s">
        <v>158</v>
      </c>
      <c r="AU259" s="219" t="s">
        <v>87</v>
      </c>
      <c r="AV259" s="13" t="s">
        <v>87</v>
      </c>
      <c r="AW259" s="13" t="s">
        <v>34</v>
      </c>
      <c r="AX259" s="13" t="s">
        <v>77</v>
      </c>
      <c r="AY259" s="219" t="s">
        <v>146</v>
      </c>
    </row>
    <row r="260" spans="1:65" s="15" customFormat="1" ht="10.199999999999999">
      <c r="B260" s="245"/>
      <c r="C260" s="246"/>
      <c r="D260" s="204" t="s">
        <v>158</v>
      </c>
      <c r="E260" s="247" t="s">
        <v>1</v>
      </c>
      <c r="F260" s="248" t="s">
        <v>566</v>
      </c>
      <c r="G260" s="246"/>
      <c r="H260" s="247" t="s">
        <v>1</v>
      </c>
      <c r="I260" s="249"/>
      <c r="J260" s="246"/>
      <c r="K260" s="246"/>
      <c r="L260" s="250"/>
      <c r="M260" s="251"/>
      <c r="N260" s="252"/>
      <c r="O260" s="252"/>
      <c r="P260" s="252"/>
      <c r="Q260" s="252"/>
      <c r="R260" s="252"/>
      <c r="S260" s="252"/>
      <c r="T260" s="253"/>
      <c r="AT260" s="254" t="s">
        <v>158</v>
      </c>
      <c r="AU260" s="254" t="s">
        <v>87</v>
      </c>
      <c r="AV260" s="15" t="s">
        <v>85</v>
      </c>
      <c r="AW260" s="15" t="s">
        <v>34</v>
      </c>
      <c r="AX260" s="15" t="s">
        <v>77</v>
      </c>
      <c r="AY260" s="254" t="s">
        <v>146</v>
      </c>
    </row>
    <row r="261" spans="1:65" s="13" customFormat="1" ht="10.199999999999999">
      <c r="B261" s="209"/>
      <c r="C261" s="210"/>
      <c r="D261" s="204" t="s">
        <v>158</v>
      </c>
      <c r="E261" s="211" t="s">
        <v>1</v>
      </c>
      <c r="F261" s="212" t="s">
        <v>679</v>
      </c>
      <c r="G261" s="210"/>
      <c r="H261" s="213">
        <v>6.3</v>
      </c>
      <c r="I261" s="214"/>
      <c r="J261" s="210"/>
      <c r="K261" s="210"/>
      <c r="L261" s="215"/>
      <c r="M261" s="216"/>
      <c r="N261" s="217"/>
      <c r="O261" s="217"/>
      <c r="P261" s="217"/>
      <c r="Q261" s="217"/>
      <c r="R261" s="217"/>
      <c r="S261" s="217"/>
      <c r="T261" s="218"/>
      <c r="AT261" s="219" t="s">
        <v>158</v>
      </c>
      <c r="AU261" s="219" t="s">
        <v>87</v>
      </c>
      <c r="AV261" s="13" t="s">
        <v>87</v>
      </c>
      <c r="AW261" s="13" t="s">
        <v>34</v>
      </c>
      <c r="AX261" s="13" t="s">
        <v>77</v>
      </c>
      <c r="AY261" s="219" t="s">
        <v>146</v>
      </c>
    </row>
    <row r="262" spans="1:65" s="15" customFormat="1" ht="10.199999999999999">
      <c r="B262" s="245"/>
      <c r="C262" s="246"/>
      <c r="D262" s="204" t="s">
        <v>158</v>
      </c>
      <c r="E262" s="247" t="s">
        <v>1</v>
      </c>
      <c r="F262" s="248" t="s">
        <v>680</v>
      </c>
      <c r="G262" s="246"/>
      <c r="H262" s="247" t="s">
        <v>1</v>
      </c>
      <c r="I262" s="249"/>
      <c r="J262" s="246"/>
      <c r="K262" s="246"/>
      <c r="L262" s="250"/>
      <c r="M262" s="251"/>
      <c r="N262" s="252"/>
      <c r="O262" s="252"/>
      <c r="P262" s="252"/>
      <c r="Q262" s="252"/>
      <c r="R262" s="252"/>
      <c r="S262" s="252"/>
      <c r="T262" s="253"/>
      <c r="AT262" s="254" t="s">
        <v>158</v>
      </c>
      <c r="AU262" s="254" t="s">
        <v>87</v>
      </c>
      <c r="AV262" s="15" t="s">
        <v>85</v>
      </c>
      <c r="AW262" s="15" t="s">
        <v>34</v>
      </c>
      <c r="AX262" s="15" t="s">
        <v>77</v>
      </c>
      <c r="AY262" s="254" t="s">
        <v>146</v>
      </c>
    </row>
    <row r="263" spans="1:65" s="13" customFormat="1" ht="10.199999999999999">
      <c r="B263" s="209"/>
      <c r="C263" s="210"/>
      <c r="D263" s="204" t="s">
        <v>158</v>
      </c>
      <c r="E263" s="211" t="s">
        <v>1</v>
      </c>
      <c r="F263" s="212" t="s">
        <v>681</v>
      </c>
      <c r="G263" s="210"/>
      <c r="H263" s="213">
        <v>1.05</v>
      </c>
      <c r="I263" s="214"/>
      <c r="J263" s="210"/>
      <c r="K263" s="210"/>
      <c r="L263" s="215"/>
      <c r="M263" s="216"/>
      <c r="N263" s="217"/>
      <c r="O263" s="217"/>
      <c r="P263" s="217"/>
      <c r="Q263" s="217"/>
      <c r="R263" s="217"/>
      <c r="S263" s="217"/>
      <c r="T263" s="218"/>
      <c r="AT263" s="219" t="s">
        <v>158</v>
      </c>
      <c r="AU263" s="219" t="s">
        <v>87</v>
      </c>
      <c r="AV263" s="13" t="s">
        <v>87</v>
      </c>
      <c r="AW263" s="13" t="s">
        <v>34</v>
      </c>
      <c r="AX263" s="13" t="s">
        <v>77</v>
      </c>
      <c r="AY263" s="219" t="s">
        <v>146</v>
      </c>
    </row>
    <row r="264" spans="1:65" s="14" customFormat="1" ht="10.199999999999999">
      <c r="B264" s="231"/>
      <c r="C264" s="232"/>
      <c r="D264" s="204" t="s">
        <v>158</v>
      </c>
      <c r="E264" s="233" t="s">
        <v>1</v>
      </c>
      <c r="F264" s="234" t="s">
        <v>335</v>
      </c>
      <c r="G264" s="232"/>
      <c r="H264" s="235">
        <v>32.85</v>
      </c>
      <c r="I264" s="236"/>
      <c r="J264" s="232"/>
      <c r="K264" s="232"/>
      <c r="L264" s="237"/>
      <c r="M264" s="238"/>
      <c r="N264" s="239"/>
      <c r="O264" s="239"/>
      <c r="P264" s="239"/>
      <c r="Q264" s="239"/>
      <c r="R264" s="239"/>
      <c r="S264" s="239"/>
      <c r="T264" s="240"/>
      <c r="AT264" s="241" t="s">
        <v>158</v>
      </c>
      <c r="AU264" s="241" t="s">
        <v>87</v>
      </c>
      <c r="AV264" s="14" t="s">
        <v>154</v>
      </c>
      <c r="AW264" s="14" t="s">
        <v>34</v>
      </c>
      <c r="AX264" s="14" t="s">
        <v>85</v>
      </c>
      <c r="AY264" s="241" t="s">
        <v>146</v>
      </c>
    </row>
    <row r="265" spans="1:65" s="2" customFormat="1" ht="16.5" customHeight="1">
      <c r="A265" s="34"/>
      <c r="B265" s="35"/>
      <c r="C265" s="191" t="s">
        <v>267</v>
      </c>
      <c r="D265" s="191" t="s">
        <v>149</v>
      </c>
      <c r="E265" s="192" t="s">
        <v>682</v>
      </c>
      <c r="F265" s="193" t="s">
        <v>683</v>
      </c>
      <c r="G265" s="194" t="s">
        <v>152</v>
      </c>
      <c r="H265" s="195">
        <v>372.86200000000002</v>
      </c>
      <c r="I265" s="196"/>
      <c r="J265" s="197">
        <f>ROUND(I265*H265,2)</f>
        <v>0</v>
      </c>
      <c r="K265" s="193" t="s">
        <v>556</v>
      </c>
      <c r="L265" s="39"/>
      <c r="M265" s="198" t="s">
        <v>1</v>
      </c>
      <c r="N265" s="199" t="s">
        <v>42</v>
      </c>
      <c r="O265" s="71"/>
      <c r="P265" s="200">
        <f>O265*H265</f>
        <v>0</v>
      </c>
      <c r="Q265" s="200">
        <v>3.0000000000000001E-5</v>
      </c>
      <c r="R265" s="200">
        <f>Q265*H265</f>
        <v>1.1185860000000001E-2</v>
      </c>
      <c r="S265" s="200">
        <v>0</v>
      </c>
      <c r="T265" s="201">
        <f>S265*H265</f>
        <v>0</v>
      </c>
      <c r="U265" s="34"/>
      <c r="V265" s="34"/>
      <c r="W265" s="34"/>
      <c r="X265" s="34"/>
      <c r="Y265" s="34"/>
      <c r="Z265" s="34"/>
      <c r="AA265" s="34"/>
      <c r="AB265" s="34"/>
      <c r="AC265" s="34"/>
      <c r="AD265" s="34"/>
      <c r="AE265" s="34"/>
      <c r="AR265" s="202" t="s">
        <v>154</v>
      </c>
      <c r="AT265" s="202" t="s">
        <v>149</v>
      </c>
      <c r="AU265" s="202" t="s">
        <v>87</v>
      </c>
      <c r="AY265" s="17" t="s">
        <v>146</v>
      </c>
      <c r="BE265" s="203">
        <f>IF(N265="základní",J265,0)</f>
        <v>0</v>
      </c>
      <c r="BF265" s="203">
        <f>IF(N265="snížená",J265,0)</f>
        <v>0</v>
      </c>
      <c r="BG265" s="203">
        <f>IF(N265="zákl. přenesená",J265,0)</f>
        <v>0</v>
      </c>
      <c r="BH265" s="203">
        <f>IF(N265="sníž. přenesená",J265,0)</f>
        <v>0</v>
      </c>
      <c r="BI265" s="203">
        <f>IF(N265="nulová",J265,0)</f>
        <v>0</v>
      </c>
      <c r="BJ265" s="17" t="s">
        <v>85</v>
      </c>
      <c r="BK265" s="203">
        <f>ROUND(I265*H265,2)</f>
        <v>0</v>
      </c>
      <c r="BL265" s="17" t="s">
        <v>154</v>
      </c>
      <c r="BM265" s="202" t="s">
        <v>684</v>
      </c>
    </row>
    <row r="266" spans="1:65" s="2" customFormat="1" ht="10.199999999999999">
      <c r="A266" s="34"/>
      <c r="B266" s="35"/>
      <c r="C266" s="36"/>
      <c r="D266" s="204" t="s">
        <v>156</v>
      </c>
      <c r="E266" s="36"/>
      <c r="F266" s="205" t="s">
        <v>685</v>
      </c>
      <c r="G266" s="36"/>
      <c r="H266" s="36"/>
      <c r="I266" s="206"/>
      <c r="J266" s="36"/>
      <c r="K266" s="36"/>
      <c r="L266" s="39"/>
      <c r="M266" s="207"/>
      <c r="N266" s="208"/>
      <c r="O266" s="71"/>
      <c r="P266" s="71"/>
      <c r="Q266" s="71"/>
      <c r="R266" s="71"/>
      <c r="S266" s="71"/>
      <c r="T266" s="72"/>
      <c r="U266" s="34"/>
      <c r="V266" s="34"/>
      <c r="W266" s="34"/>
      <c r="X266" s="34"/>
      <c r="Y266" s="34"/>
      <c r="Z266" s="34"/>
      <c r="AA266" s="34"/>
      <c r="AB266" s="34"/>
      <c r="AC266" s="34"/>
      <c r="AD266" s="34"/>
      <c r="AE266" s="34"/>
      <c r="AT266" s="17" t="s">
        <v>156</v>
      </c>
      <c r="AU266" s="17" t="s">
        <v>87</v>
      </c>
    </row>
    <row r="267" spans="1:65" s="15" customFormat="1" ht="10.199999999999999">
      <c r="B267" s="245"/>
      <c r="C267" s="246"/>
      <c r="D267" s="204" t="s">
        <v>158</v>
      </c>
      <c r="E267" s="247" t="s">
        <v>1</v>
      </c>
      <c r="F267" s="248" t="s">
        <v>559</v>
      </c>
      <c r="G267" s="246"/>
      <c r="H267" s="247" t="s">
        <v>1</v>
      </c>
      <c r="I267" s="249"/>
      <c r="J267" s="246"/>
      <c r="K267" s="246"/>
      <c r="L267" s="250"/>
      <c r="M267" s="251"/>
      <c r="N267" s="252"/>
      <c r="O267" s="252"/>
      <c r="P267" s="252"/>
      <c r="Q267" s="252"/>
      <c r="R267" s="252"/>
      <c r="S267" s="252"/>
      <c r="T267" s="253"/>
      <c r="AT267" s="254" t="s">
        <v>158</v>
      </c>
      <c r="AU267" s="254" t="s">
        <v>87</v>
      </c>
      <c r="AV267" s="15" t="s">
        <v>85</v>
      </c>
      <c r="AW267" s="15" t="s">
        <v>34</v>
      </c>
      <c r="AX267" s="15" t="s">
        <v>77</v>
      </c>
      <c r="AY267" s="254" t="s">
        <v>146</v>
      </c>
    </row>
    <row r="268" spans="1:65" s="15" customFormat="1" ht="10.199999999999999">
      <c r="B268" s="245"/>
      <c r="C268" s="246"/>
      <c r="D268" s="204" t="s">
        <v>158</v>
      </c>
      <c r="E268" s="247" t="s">
        <v>1</v>
      </c>
      <c r="F268" s="248" t="s">
        <v>560</v>
      </c>
      <c r="G268" s="246"/>
      <c r="H268" s="247" t="s">
        <v>1</v>
      </c>
      <c r="I268" s="249"/>
      <c r="J268" s="246"/>
      <c r="K268" s="246"/>
      <c r="L268" s="250"/>
      <c r="M268" s="251"/>
      <c r="N268" s="252"/>
      <c r="O268" s="252"/>
      <c r="P268" s="252"/>
      <c r="Q268" s="252"/>
      <c r="R268" s="252"/>
      <c r="S268" s="252"/>
      <c r="T268" s="253"/>
      <c r="AT268" s="254" t="s">
        <v>158</v>
      </c>
      <c r="AU268" s="254" t="s">
        <v>87</v>
      </c>
      <c r="AV268" s="15" t="s">
        <v>85</v>
      </c>
      <c r="AW268" s="15" t="s">
        <v>34</v>
      </c>
      <c r="AX268" s="15" t="s">
        <v>77</v>
      </c>
      <c r="AY268" s="254" t="s">
        <v>146</v>
      </c>
    </row>
    <row r="269" spans="1:65" s="13" customFormat="1" ht="10.199999999999999">
      <c r="B269" s="209"/>
      <c r="C269" s="210"/>
      <c r="D269" s="204" t="s">
        <v>158</v>
      </c>
      <c r="E269" s="211" t="s">
        <v>1</v>
      </c>
      <c r="F269" s="212" t="s">
        <v>686</v>
      </c>
      <c r="G269" s="210"/>
      <c r="H269" s="213">
        <v>171.262</v>
      </c>
      <c r="I269" s="214"/>
      <c r="J269" s="210"/>
      <c r="K269" s="210"/>
      <c r="L269" s="215"/>
      <c r="M269" s="216"/>
      <c r="N269" s="217"/>
      <c r="O269" s="217"/>
      <c r="P269" s="217"/>
      <c r="Q269" s="217"/>
      <c r="R269" s="217"/>
      <c r="S269" s="217"/>
      <c r="T269" s="218"/>
      <c r="AT269" s="219" t="s">
        <v>158</v>
      </c>
      <c r="AU269" s="219" t="s">
        <v>87</v>
      </c>
      <c r="AV269" s="13" t="s">
        <v>87</v>
      </c>
      <c r="AW269" s="13" t="s">
        <v>34</v>
      </c>
      <c r="AX269" s="13" t="s">
        <v>77</v>
      </c>
      <c r="AY269" s="219" t="s">
        <v>146</v>
      </c>
    </row>
    <row r="270" spans="1:65" s="15" customFormat="1" ht="10.199999999999999">
      <c r="B270" s="245"/>
      <c r="C270" s="246"/>
      <c r="D270" s="204" t="s">
        <v>158</v>
      </c>
      <c r="E270" s="247" t="s">
        <v>1</v>
      </c>
      <c r="F270" s="248" t="s">
        <v>566</v>
      </c>
      <c r="G270" s="246"/>
      <c r="H270" s="247" t="s">
        <v>1</v>
      </c>
      <c r="I270" s="249"/>
      <c r="J270" s="246"/>
      <c r="K270" s="246"/>
      <c r="L270" s="250"/>
      <c r="M270" s="251"/>
      <c r="N270" s="252"/>
      <c r="O270" s="252"/>
      <c r="P270" s="252"/>
      <c r="Q270" s="252"/>
      <c r="R270" s="252"/>
      <c r="S270" s="252"/>
      <c r="T270" s="253"/>
      <c r="AT270" s="254" t="s">
        <v>158</v>
      </c>
      <c r="AU270" s="254" t="s">
        <v>87</v>
      </c>
      <c r="AV270" s="15" t="s">
        <v>85</v>
      </c>
      <c r="AW270" s="15" t="s">
        <v>34</v>
      </c>
      <c r="AX270" s="15" t="s">
        <v>77</v>
      </c>
      <c r="AY270" s="254" t="s">
        <v>146</v>
      </c>
    </row>
    <row r="271" spans="1:65" s="13" customFormat="1" ht="10.199999999999999">
      <c r="B271" s="209"/>
      <c r="C271" s="210"/>
      <c r="D271" s="204" t="s">
        <v>158</v>
      </c>
      <c r="E271" s="211" t="s">
        <v>1</v>
      </c>
      <c r="F271" s="212" t="s">
        <v>687</v>
      </c>
      <c r="G271" s="210"/>
      <c r="H271" s="213">
        <v>201.6</v>
      </c>
      <c r="I271" s="214"/>
      <c r="J271" s="210"/>
      <c r="K271" s="210"/>
      <c r="L271" s="215"/>
      <c r="M271" s="216"/>
      <c r="N271" s="217"/>
      <c r="O271" s="217"/>
      <c r="P271" s="217"/>
      <c r="Q271" s="217"/>
      <c r="R271" s="217"/>
      <c r="S271" s="217"/>
      <c r="T271" s="218"/>
      <c r="AT271" s="219" t="s">
        <v>158</v>
      </c>
      <c r="AU271" s="219" t="s">
        <v>87</v>
      </c>
      <c r="AV271" s="13" t="s">
        <v>87</v>
      </c>
      <c r="AW271" s="13" t="s">
        <v>34</v>
      </c>
      <c r="AX271" s="13" t="s">
        <v>77</v>
      </c>
      <c r="AY271" s="219" t="s">
        <v>146</v>
      </c>
    </row>
    <row r="272" spans="1:65" s="14" customFormat="1" ht="10.199999999999999">
      <c r="B272" s="231"/>
      <c r="C272" s="232"/>
      <c r="D272" s="204" t="s">
        <v>158</v>
      </c>
      <c r="E272" s="233" t="s">
        <v>1</v>
      </c>
      <c r="F272" s="234" t="s">
        <v>335</v>
      </c>
      <c r="G272" s="232"/>
      <c r="H272" s="235">
        <v>372.86199999999997</v>
      </c>
      <c r="I272" s="236"/>
      <c r="J272" s="232"/>
      <c r="K272" s="232"/>
      <c r="L272" s="237"/>
      <c r="M272" s="238"/>
      <c r="N272" s="239"/>
      <c r="O272" s="239"/>
      <c r="P272" s="239"/>
      <c r="Q272" s="239"/>
      <c r="R272" s="239"/>
      <c r="S272" s="239"/>
      <c r="T272" s="240"/>
      <c r="AT272" s="241" t="s">
        <v>158</v>
      </c>
      <c r="AU272" s="241" t="s">
        <v>87</v>
      </c>
      <c r="AV272" s="14" t="s">
        <v>154</v>
      </c>
      <c r="AW272" s="14" t="s">
        <v>34</v>
      </c>
      <c r="AX272" s="14" t="s">
        <v>85</v>
      </c>
      <c r="AY272" s="241" t="s">
        <v>146</v>
      </c>
    </row>
    <row r="273" spans="1:65" s="12" customFormat="1" ht="22.8" customHeight="1">
      <c r="B273" s="175"/>
      <c r="C273" s="176"/>
      <c r="D273" s="177" t="s">
        <v>76</v>
      </c>
      <c r="E273" s="189" t="s">
        <v>688</v>
      </c>
      <c r="F273" s="189" t="s">
        <v>689</v>
      </c>
      <c r="G273" s="176"/>
      <c r="H273" s="176"/>
      <c r="I273" s="179"/>
      <c r="J273" s="190">
        <f>BK273</f>
        <v>0</v>
      </c>
      <c r="K273" s="176"/>
      <c r="L273" s="181"/>
      <c r="M273" s="182"/>
      <c r="N273" s="183"/>
      <c r="O273" s="183"/>
      <c r="P273" s="184">
        <f>SUM(P274:P282)</f>
        <v>0</v>
      </c>
      <c r="Q273" s="183"/>
      <c r="R273" s="184">
        <f>SUM(R274:R282)</f>
        <v>0</v>
      </c>
      <c r="S273" s="183"/>
      <c r="T273" s="185">
        <f>SUM(T274:T282)</f>
        <v>0</v>
      </c>
      <c r="AR273" s="186" t="s">
        <v>85</v>
      </c>
      <c r="AT273" s="187" t="s">
        <v>76</v>
      </c>
      <c r="AU273" s="187" t="s">
        <v>85</v>
      </c>
      <c r="AY273" s="186" t="s">
        <v>146</v>
      </c>
      <c r="BK273" s="188">
        <f>SUM(BK274:BK282)</f>
        <v>0</v>
      </c>
    </row>
    <row r="274" spans="1:65" s="2" customFormat="1" ht="16.5" customHeight="1">
      <c r="A274" s="34"/>
      <c r="B274" s="35"/>
      <c r="C274" s="191" t="s">
        <v>272</v>
      </c>
      <c r="D274" s="191" t="s">
        <v>149</v>
      </c>
      <c r="E274" s="192" t="s">
        <v>690</v>
      </c>
      <c r="F274" s="193" t="s">
        <v>691</v>
      </c>
      <c r="G274" s="194" t="s">
        <v>285</v>
      </c>
      <c r="H274" s="195">
        <v>79.997</v>
      </c>
      <c r="I274" s="196"/>
      <c r="J274" s="197">
        <f>ROUND(I274*H274,2)</f>
        <v>0</v>
      </c>
      <c r="K274" s="193" t="s">
        <v>556</v>
      </c>
      <c r="L274" s="39"/>
      <c r="M274" s="198" t="s">
        <v>1</v>
      </c>
      <c r="N274" s="199" t="s">
        <v>42</v>
      </c>
      <c r="O274" s="71"/>
      <c r="P274" s="200">
        <f>O274*H274</f>
        <v>0</v>
      </c>
      <c r="Q274" s="200">
        <v>0</v>
      </c>
      <c r="R274" s="200">
        <f>Q274*H274</f>
        <v>0</v>
      </c>
      <c r="S274" s="200">
        <v>0</v>
      </c>
      <c r="T274" s="201">
        <f>S274*H274</f>
        <v>0</v>
      </c>
      <c r="U274" s="34"/>
      <c r="V274" s="34"/>
      <c r="W274" s="34"/>
      <c r="X274" s="34"/>
      <c r="Y274" s="34"/>
      <c r="Z274" s="34"/>
      <c r="AA274" s="34"/>
      <c r="AB274" s="34"/>
      <c r="AC274" s="34"/>
      <c r="AD274" s="34"/>
      <c r="AE274" s="34"/>
      <c r="AR274" s="202" t="s">
        <v>154</v>
      </c>
      <c r="AT274" s="202" t="s">
        <v>149</v>
      </c>
      <c r="AU274" s="202" t="s">
        <v>87</v>
      </c>
      <c r="AY274" s="17" t="s">
        <v>146</v>
      </c>
      <c r="BE274" s="203">
        <f>IF(N274="základní",J274,0)</f>
        <v>0</v>
      </c>
      <c r="BF274" s="203">
        <f>IF(N274="snížená",J274,0)</f>
        <v>0</v>
      </c>
      <c r="BG274" s="203">
        <f>IF(N274="zákl. přenesená",J274,0)</f>
        <v>0</v>
      </c>
      <c r="BH274" s="203">
        <f>IF(N274="sníž. přenesená",J274,0)</f>
        <v>0</v>
      </c>
      <c r="BI274" s="203">
        <f>IF(N274="nulová",J274,0)</f>
        <v>0</v>
      </c>
      <c r="BJ274" s="17" t="s">
        <v>85</v>
      </c>
      <c r="BK274" s="203">
        <f>ROUND(I274*H274,2)</f>
        <v>0</v>
      </c>
      <c r="BL274" s="17" t="s">
        <v>154</v>
      </c>
      <c r="BM274" s="202" t="s">
        <v>692</v>
      </c>
    </row>
    <row r="275" spans="1:65" s="2" customFormat="1" ht="10.199999999999999">
      <c r="A275" s="34"/>
      <c r="B275" s="35"/>
      <c r="C275" s="36"/>
      <c r="D275" s="204" t="s">
        <v>156</v>
      </c>
      <c r="E275" s="36"/>
      <c r="F275" s="205" t="s">
        <v>693</v>
      </c>
      <c r="G275" s="36"/>
      <c r="H275" s="36"/>
      <c r="I275" s="206"/>
      <c r="J275" s="36"/>
      <c r="K275" s="36"/>
      <c r="L275" s="39"/>
      <c r="M275" s="207"/>
      <c r="N275" s="208"/>
      <c r="O275" s="71"/>
      <c r="P275" s="71"/>
      <c r="Q275" s="71"/>
      <c r="R275" s="71"/>
      <c r="S275" s="71"/>
      <c r="T275" s="72"/>
      <c r="U275" s="34"/>
      <c r="V275" s="34"/>
      <c r="W275" s="34"/>
      <c r="X275" s="34"/>
      <c r="Y275" s="34"/>
      <c r="Z275" s="34"/>
      <c r="AA275" s="34"/>
      <c r="AB275" s="34"/>
      <c r="AC275" s="34"/>
      <c r="AD275" s="34"/>
      <c r="AE275" s="34"/>
      <c r="AT275" s="17" t="s">
        <v>156</v>
      </c>
      <c r="AU275" s="17" t="s">
        <v>87</v>
      </c>
    </row>
    <row r="276" spans="1:65" s="2" customFormat="1" ht="16.5" customHeight="1">
      <c r="A276" s="34"/>
      <c r="B276" s="35"/>
      <c r="C276" s="191" t="s">
        <v>278</v>
      </c>
      <c r="D276" s="191" t="s">
        <v>149</v>
      </c>
      <c r="E276" s="192" t="s">
        <v>694</v>
      </c>
      <c r="F276" s="193" t="s">
        <v>695</v>
      </c>
      <c r="G276" s="194" t="s">
        <v>285</v>
      </c>
      <c r="H276" s="195">
        <v>1119.9580000000001</v>
      </c>
      <c r="I276" s="196"/>
      <c r="J276" s="197">
        <f>ROUND(I276*H276,2)</f>
        <v>0</v>
      </c>
      <c r="K276" s="193" t="s">
        <v>556</v>
      </c>
      <c r="L276" s="39"/>
      <c r="M276" s="198" t="s">
        <v>1</v>
      </c>
      <c r="N276" s="199" t="s">
        <v>42</v>
      </c>
      <c r="O276" s="71"/>
      <c r="P276" s="200">
        <f>O276*H276</f>
        <v>0</v>
      </c>
      <c r="Q276" s="200">
        <v>0</v>
      </c>
      <c r="R276" s="200">
        <f>Q276*H276</f>
        <v>0</v>
      </c>
      <c r="S276" s="200">
        <v>0</v>
      </c>
      <c r="T276" s="201">
        <f>S276*H276</f>
        <v>0</v>
      </c>
      <c r="U276" s="34"/>
      <c r="V276" s="34"/>
      <c r="W276" s="34"/>
      <c r="X276" s="34"/>
      <c r="Y276" s="34"/>
      <c r="Z276" s="34"/>
      <c r="AA276" s="34"/>
      <c r="AB276" s="34"/>
      <c r="AC276" s="34"/>
      <c r="AD276" s="34"/>
      <c r="AE276" s="34"/>
      <c r="AR276" s="202" t="s">
        <v>154</v>
      </c>
      <c r="AT276" s="202" t="s">
        <v>149</v>
      </c>
      <c r="AU276" s="202" t="s">
        <v>87</v>
      </c>
      <c r="AY276" s="17" t="s">
        <v>146</v>
      </c>
      <c r="BE276" s="203">
        <f>IF(N276="základní",J276,0)</f>
        <v>0</v>
      </c>
      <c r="BF276" s="203">
        <f>IF(N276="snížená",J276,0)</f>
        <v>0</v>
      </c>
      <c r="BG276" s="203">
        <f>IF(N276="zákl. přenesená",J276,0)</f>
        <v>0</v>
      </c>
      <c r="BH276" s="203">
        <f>IF(N276="sníž. přenesená",J276,0)</f>
        <v>0</v>
      </c>
      <c r="BI276" s="203">
        <f>IF(N276="nulová",J276,0)</f>
        <v>0</v>
      </c>
      <c r="BJ276" s="17" t="s">
        <v>85</v>
      </c>
      <c r="BK276" s="203">
        <f>ROUND(I276*H276,2)</f>
        <v>0</v>
      </c>
      <c r="BL276" s="17" t="s">
        <v>154</v>
      </c>
      <c r="BM276" s="202" t="s">
        <v>696</v>
      </c>
    </row>
    <row r="277" spans="1:65" s="2" customFormat="1" ht="19.2">
      <c r="A277" s="34"/>
      <c r="B277" s="35"/>
      <c r="C277" s="36"/>
      <c r="D277" s="204" t="s">
        <v>156</v>
      </c>
      <c r="E277" s="36"/>
      <c r="F277" s="205" t="s">
        <v>697</v>
      </c>
      <c r="G277" s="36"/>
      <c r="H277" s="36"/>
      <c r="I277" s="206"/>
      <c r="J277" s="36"/>
      <c r="K277" s="36"/>
      <c r="L277" s="39"/>
      <c r="M277" s="207"/>
      <c r="N277" s="208"/>
      <c r="O277" s="71"/>
      <c r="P277" s="71"/>
      <c r="Q277" s="71"/>
      <c r="R277" s="71"/>
      <c r="S277" s="71"/>
      <c r="T277" s="72"/>
      <c r="U277" s="34"/>
      <c r="V277" s="34"/>
      <c r="W277" s="34"/>
      <c r="X277" s="34"/>
      <c r="Y277" s="34"/>
      <c r="Z277" s="34"/>
      <c r="AA277" s="34"/>
      <c r="AB277" s="34"/>
      <c r="AC277" s="34"/>
      <c r="AD277" s="34"/>
      <c r="AE277" s="34"/>
      <c r="AT277" s="17" t="s">
        <v>156</v>
      </c>
      <c r="AU277" s="17" t="s">
        <v>87</v>
      </c>
    </row>
    <row r="278" spans="1:65" s="13" customFormat="1" ht="10.199999999999999">
      <c r="B278" s="209"/>
      <c r="C278" s="210"/>
      <c r="D278" s="204" t="s">
        <v>158</v>
      </c>
      <c r="E278" s="210"/>
      <c r="F278" s="212" t="s">
        <v>698</v>
      </c>
      <c r="G278" s="210"/>
      <c r="H278" s="213">
        <v>1119.9580000000001</v>
      </c>
      <c r="I278" s="214"/>
      <c r="J278" s="210"/>
      <c r="K278" s="210"/>
      <c r="L278" s="215"/>
      <c r="M278" s="216"/>
      <c r="N278" s="217"/>
      <c r="O278" s="217"/>
      <c r="P278" s="217"/>
      <c r="Q278" s="217"/>
      <c r="R278" s="217"/>
      <c r="S278" s="217"/>
      <c r="T278" s="218"/>
      <c r="AT278" s="219" t="s">
        <v>158</v>
      </c>
      <c r="AU278" s="219" t="s">
        <v>87</v>
      </c>
      <c r="AV278" s="13" t="s">
        <v>87</v>
      </c>
      <c r="AW278" s="13" t="s">
        <v>4</v>
      </c>
      <c r="AX278" s="13" t="s">
        <v>85</v>
      </c>
      <c r="AY278" s="219" t="s">
        <v>146</v>
      </c>
    </row>
    <row r="279" spans="1:65" s="2" customFormat="1" ht="16.5" customHeight="1">
      <c r="A279" s="34"/>
      <c r="B279" s="35"/>
      <c r="C279" s="191" t="s">
        <v>282</v>
      </c>
      <c r="D279" s="191" t="s">
        <v>149</v>
      </c>
      <c r="E279" s="192" t="s">
        <v>699</v>
      </c>
      <c r="F279" s="193" t="s">
        <v>700</v>
      </c>
      <c r="G279" s="194" t="s">
        <v>285</v>
      </c>
      <c r="H279" s="195">
        <v>79.997</v>
      </c>
      <c r="I279" s="196"/>
      <c r="J279" s="197">
        <f>ROUND(I279*H279,2)</f>
        <v>0</v>
      </c>
      <c r="K279" s="193" t="s">
        <v>556</v>
      </c>
      <c r="L279" s="39"/>
      <c r="M279" s="198" t="s">
        <v>1</v>
      </c>
      <c r="N279" s="199" t="s">
        <v>42</v>
      </c>
      <c r="O279" s="71"/>
      <c r="P279" s="200">
        <f>O279*H279</f>
        <v>0</v>
      </c>
      <c r="Q279" s="200">
        <v>0</v>
      </c>
      <c r="R279" s="200">
        <f>Q279*H279</f>
        <v>0</v>
      </c>
      <c r="S279" s="200">
        <v>0</v>
      </c>
      <c r="T279" s="201">
        <f>S279*H279</f>
        <v>0</v>
      </c>
      <c r="U279" s="34"/>
      <c r="V279" s="34"/>
      <c r="W279" s="34"/>
      <c r="X279" s="34"/>
      <c r="Y279" s="34"/>
      <c r="Z279" s="34"/>
      <c r="AA279" s="34"/>
      <c r="AB279" s="34"/>
      <c r="AC279" s="34"/>
      <c r="AD279" s="34"/>
      <c r="AE279" s="34"/>
      <c r="AR279" s="202" t="s">
        <v>154</v>
      </c>
      <c r="AT279" s="202" t="s">
        <v>149</v>
      </c>
      <c r="AU279" s="202" t="s">
        <v>87</v>
      </c>
      <c r="AY279" s="17" t="s">
        <v>146</v>
      </c>
      <c r="BE279" s="203">
        <f>IF(N279="základní",J279,0)</f>
        <v>0</v>
      </c>
      <c r="BF279" s="203">
        <f>IF(N279="snížená",J279,0)</f>
        <v>0</v>
      </c>
      <c r="BG279" s="203">
        <f>IF(N279="zákl. přenesená",J279,0)</f>
        <v>0</v>
      </c>
      <c r="BH279" s="203">
        <f>IF(N279="sníž. přenesená",J279,0)</f>
        <v>0</v>
      </c>
      <c r="BI279" s="203">
        <f>IF(N279="nulová",J279,0)</f>
        <v>0</v>
      </c>
      <c r="BJ279" s="17" t="s">
        <v>85</v>
      </c>
      <c r="BK279" s="203">
        <f>ROUND(I279*H279,2)</f>
        <v>0</v>
      </c>
      <c r="BL279" s="17" t="s">
        <v>154</v>
      </c>
      <c r="BM279" s="202" t="s">
        <v>701</v>
      </c>
    </row>
    <row r="280" spans="1:65" s="2" customFormat="1" ht="10.199999999999999">
      <c r="A280" s="34"/>
      <c r="B280" s="35"/>
      <c r="C280" s="36"/>
      <c r="D280" s="204" t="s">
        <v>156</v>
      </c>
      <c r="E280" s="36"/>
      <c r="F280" s="205" t="s">
        <v>702</v>
      </c>
      <c r="G280" s="36"/>
      <c r="H280" s="36"/>
      <c r="I280" s="206"/>
      <c r="J280" s="36"/>
      <c r="K280" s="36"/>
      <c r="L280" s="39"/>
      <c r="M280" s="207"/>
      <c r="N280" s="208"/>
      <c r="O280" s="71"/>
      <c r="P280" s="71"/>
      <c r="Q280" s="71"/>
      <c r="R280" s="71"/>
      <c r="S280" s="71"/>
      <c r="T280" s="72"/>
      <c r="U280" s="34"/>
      <c r="V280" s="34"/>
      <c r="W280" s="34"/>
      <c r="X280" s="34"/>
      <c r="Y280" s="34"/>
      <c r="Z280" s="34"/>
      <c r="AA280" s="34"/>
      <c r="AB280" s="34"/>
      <c r="AC280" s="34"/>
      <c r="AD280" s="34"/>
      <c r="AE280" s="34"/>
      <c r="AT280" s="17" t="s">
        <v>156</v>
      </c>
      <c r="AU280" s="17" t="s">
        <v>87</v>
      </c>
    </row>
    <row r="281" spans="1:65" s="2" customFormat="1" ht="21.75" customHeight="1">
      <c r="A281" s="34"/>
      <c r="B281" s="35"/>
      <c r="C281" s="191" t="s">
        <v>288</v>
      </c>
      <c r="D281" s="191" t="s">
        <v>149</v>
      </c>
      <c r="E281" s="192" t="s">
        <v>703</v>
      </c>
      <c r="F281" s="193" t="s">
        <v>704</v>
      </c>
      <c r="G281" s="194" t="s">
        <v>285</v>
      </c>
      <c r="H281" s="195">
        <v>79.997</v>
      </c>
      <c r="I281" s="196"/>
      <c r="J281" s="197">
        <f>ROUND(I281*H281,2)</f>
        <v>0</v>
      </c>
      <c r="K281" s="193" t="s">
        <v>556</v>
      </c>
      <c r="L281" s="39"/>
      <c r="M281" s="198" t="s">
        <v>1</v>
      </c>
      <c r="N281" s="199" t="s">
        <v>42</v>
      </c>
      <c r="O281" s="71"/>
      <c r="P281" s="200">
        <f>O281*H281</f>
        <v>0</v>
      </c>
      <c r="Q281" s="200">
        <v>0</v>
      </c>
      <c r="R281" s="200">
        <f>Q281*H281</f>
        <v>0</v>
      </c>
      <c r="S281" s="200">
        <v>0</v>
      </c>
      <c r="T281" s="201">
        <f>S281*H281</f>
        <v>0</v>
      </c>
      <c r="U281" s="34"/>
      <c r="V281" s="34"/>
      <c r="W281" s="34"/>
      <c r="X281" s="34"/>
      <c r="Y281" s="34"/>
      <c r="Z281" s="34"/>
      <c r="AA281" s="34"/>
      <c r="AB281" s="34"/>
      <c r="AC281" s="34"/>
      <c r="AD281" s="34"/>
      <c r="AE281" s="34"/>
      <c r="AR281" s="202" t="s">
        <v>154</v>
      </c>
      <c r="AT281" s="202" t="s">
        <v>149</v>
      </c>
      <c r="AU281" s="202" t="s">
        <v>87</v>
      </c>
      <c r="AY281" s="17" t="s">
        <v>146</v>
      </c>
      <c r="BE281" s="203">
        <f>IF(N281="základní",J281,0)</f>
        <v>0</v>
      </c>
      <c r="BF281" s="203">
        <f>IF(N281="snížená",J281,0)</f>
        <v>0</v>
      </c>
      <c r="BG281" s="203">
        <f>IF(N281="zákl. přenesená",J281,0)</f>
        <v>0</v>
      </c>
      <c r="BH281" s="203">
        <f>IF(N281="sníž. přenesená",J281,0)</f>
        <v>0</v>
      </c>
      <c r="BI281" s="203">
        <f>IF(N281="nulová",J281,0)</f>
        <v>0</v>
      </c>
      <c r="BJ281" s="17" t="s">
        <v>85</v>
      </c>
      <c r="BK281" s="203">
        <f>ROUND(I281*H281,2)</f>
        <v>0</v>
      </c>
      <c r="BL281" s="17" t="s">
        <v>154</v>
      </c>
      <c r="BM281" s="202" t="s">
        <v>705</v>
      </c>
    </row>
    <row r="282" spans="1:65" s="2" customFormat="1" ht="67.2">
      <c r="A282" s="34"/>
      <c r="B282" s="35"/>
      <c r="C282" s="36"/>
      <c r="D282" s="204" t="s">
        <v>156</v>
      </c>
      <c r="E282" s="36"/>
      <c r="F282" s="205" t="s">
        <v>706</v>
      </c>
      <c r="G282" s="36"/>
      <c r="H282" s="36"/>
      <c r="I282" s="206"/>
      <c r="J282" s="36"/>
      <c r="K282" s="36"/>
      <c r="L282" s="39"/>
      <c r="M282" s="207"/>
      <c r="N282" s="208"/>
      <c r="O282" s="71"/>
      <c r="P282" s="71"/>
      <c r="Q282" s="71"/>
      <c r="R282" s="71"/>
      <c r="S282" s="71"/>
      <c r="T282" s="72"/>
      <c r="U282" s="34"/>
      <c r="V282" s="34"/>
      <c r="W282" s="34"/>
      <c r="X282" s="34"/>
      <c r="Y282" s="34"/>
      <c r="Z282" s="34"/>
      <c r="AA282" s="34"/>
      <c r="AB282" s="34"/>
      <c r="AC282" s="34"/>
      <c r="AD282" s="34"/>
      <c r="AE282" s="34"/>
      <c r="AT282" s="17" t="s">
        <v>156</v>
      </c>
      <c r="AU282" s="17" t="s">
        <v>87</v>
      </c>
    </row>
    <row r="283" spans="1:65" s="12" customFormat="1" ht="22.8" customHeight="1">
      <c r="B283" s="175"/>
      <c r="C283" s="176"/>
      <c r="D283" s="177" t="s">
        <v>76</v>
      </c>
      <c r="E283" s="189" t="s">
        <v>707</v>
      </c>
      <c r="F283" s="189" t="s">
        <v>708</v>
      </c>
      <c r="G283" s="176"/>
      <c r="H283" s="176"/>
      <c r="I283" s="179"/>
      <c r="J283" s="190">
        <f>BK283</f>
        <v>0</v>
      </c>
      <c r="K283" s="176"/>
      <c r="L283" s="181"/>
      <c r="M283" s="182"/>
      <c r="N283" s="183"/>
      <c r="O283" s="183"/>
      <c r="P283" s="184">
        <f>SUM(P284:P285)</f>
        <v>0</v>
      </c>
      <c r="Q283" s="183"/>
      <c r="R283" s="184">
        <f>SUM(R284:R285)</f>
        <v>0</v>
      </c>
      <c r="S283" s="183"/>
      <c r="T283" s="185">
        <f>SUM(T284:T285)</f>
        <v>0</v>
      </c>
      <c r="AR283" s="186" t="s">
        <v>85</v>
      </c>
      <c r="AT283" s="187" t="s">
        <v>76</v>
      </c>
      <c r="AU283" s="187" t="s">
        <v>85</v>
      </c>
      <c r="AY283" s="186" t="s">
        <v>146</v>
      </c>
      <c r="BK283" s="188">
        <f>SUM(BK284:BK285)</f>
        <v>0</v>
      </c>
    </row>
    <row r="284" spans="1:65" s="2" customFormat="1" ht="21.75" customHeight="1">
      <c r="A284" s="34"/>
      <c r="B284" s="35"/>
      <c r="C284" s="191" t="s">
        <v>292</v>
      </c>
      <c r="D284" s="191" t="s">
        <v>149</v>
      </c>
      <c r="E284" s="192" t="s">
        <v>709</v>
      </c>
      <c r="F284" s="193" t="s">
        <v>710</v>
      </c>
      <c r="G284" s="194" t="s">
        <v>285</v>
      </c>
      <c r="H284" s="195">
        <v>115.54</v>
      </c>
      <c r="I284" s="196"/>
      <c r="J284" s="197">
        <f>ROUND(I284*H284,2)</f>
        <v>0</v>
      </c>
      <c r="K284" s="193" t="s">
        <v>556</v>
      </c>
      <c r="L284" s="39"/>
      <c r="M284" s="198" t="s">
        <v>1</v>
      </c>
      <c r="N284" s="199" t="s">
        <v>42</v>
      </c>
      <c r="O284" s="71"/>
      <c r="P284" s="200">
        <f>O284*H284</f>
        <v>0</v>
      </c>
      <c r="Q284" s="200">
        <v>0</v>
      </c>
      <c r="R284" s="200">
        <f>Q284*H284</f>
        <v>0</v>
      </c>
      <c r="S284" s="200">
        <v>0</v>
      </c>
      <c r="T284" s="201">
        <f>S284*H284</f>
        <v>0</v>
      </c>
      <c r="U284" s="34"/>
      <c r="V284" s="34"/>
      <c r="W284" s="34"/>
      <c r="X284" s="34"/>
      <c r="Y284" s="34"/>
      <c r="Z284" s="34"/>
      <c r="AA284" s="34"/>
      <c r="AB284" s="34"/>
      <c r="AC284" s="34"/>
      <c r="AD284" s="34"/>
      <c r="AE284" s="34"/>
      <c r="AR284" s="202" t="s">
        <v>154</v>
      </c>
      <c r="AT284" s="202" t="s">
        <v>149</v>
      </c>
      <c r="AU284" s="202" t="s">
        <v>87</v>
      </c>
      <c r="AY284" s="17" t="s">
        <v>146</v>
      </c>
      <c r="BE284" s="203">
        <f>IF(N284="základní",J284,0)</f>
        <v>0</v>
      </c>
      <c r="BF284" s="203">
        <f>IF(N284="snížená",J284,0)</f>
        <v>0</v>
      </c>
      <c r="BG284" s="203">
        <f>IF(N284="zákl. přenesená",J284,0)</f>
        <v>0</v>
      </c>
      <c r="BH284" s="203">
        <f>IF(N284="sníž. přenesená",J284,0)</f>
        <v>0</v>
      </c>
      <c r="BI284" s="203">
        <f>IF(N284="nulová",J284,0)</f>
        <v>0</v>
      </c>
      <c r="BJ284" s="17" t="s">
        <v>85</v>
      </c>
      <c r="BK284" s="203">
        <f>ROUND(I284*H284,2)</f>
        <v>0</v>
      </c>
      <c r="BL284" s="17" t="s">
        <v>154</v>
      </c>
      <c r="BM284" s="202" t="s">
        <v>711</v>
      </c>
    </row>
    <row r="285" spans="1:65" s="2" customFormat="1" ht="19.2">
      <c r="A285" s="34"/>
      <c r="B285" s="35"/>
      <c r="C285" s="36"/>
      <c r="D285" s="204" t="s">
        <v>156</v>
      </c>
      <c r="E285" s="36"/>
      <c r="F285" s="205" t="s">
        <v>712</v>
      </c>
      <c r="G285" s="36"/>
      <c r="H285" s="36"/>
      <c r="I285" s="206"/>
      <c r="J285" s="36"/>
      <c r="K285" s="36"/>
      <c r="L285" s="39"/>
      <c r="M285" s="207"/>
      <c r="N285" s="208"/>
      <c r="O285" s="71"/>
      <c r="P285" s="71"/>
      <c r="Q285" s="71"/>
      <c r="R285" s="71"/>
      <c r="S285" s="71"/>
      <c r="T285" s="72"/>
      <c r="U285" s="34"/>
      <c r="V285" s="34"/>
      <c r="W285" s="34"/>
      <c r="X285" s="34"/>
      <c r="Y285" s="34"/>
      <c r="Z285" s="34"/>
      <c r="AA285" s="34"/>
      <c r="AB285" s="34"/>
      <c r="AC285" s="34"/>
      <c r="AD285" s="34"/>
      <c r="AE285" s="34"/>
      <c r="AT285" s="17" t="s">
        <v>156</v>
      </c>
      <c r="AU285" s="17" t="s">
        <v>87</v>
      </c>
    </row>
    <row r="286" spans="1:65" s="12" customFormat="1" ht="25.95" customHeight="1">
      <c r="B286" s="175"/>
      <c r="C286" s="176"/>
      <c r="D286" s="177" t="s">
        <v>76</v>
      </c>
      <c r="E286" s="178" t="s">
        <v>713</v>
      </c>
      <c r="F286" s="178" t="s">
        <v>714</v>
      </c>
      <c r="G286" s="176"/>
      <c r="H286" s="176"/>
      <c r="I286" s="179"/>
      <c r="J286" s="180">
        <f>BK286</f>
        <v>0</v>
      </c>
      <c r="K286" s="176"/>
      <c r="L286" s="181"/>
      <c r="M286" s="182"/>
      <c r="N286" s="183"/>
      <c r="O286" s="183"/>
      <c r="P286" s="184">
        <f>P287+P300</f>
        <v>0</v>
      </c>
      <c r="Q286" s="183"/>
      <c r="R286" s="184">
        <f>R287+R300</f>
        <v>14.4680695</v>
      </c>
      <c r="S286" s="183"/>
      <c r="T286" s="185">
        <f>T287+T300</f>
        <v>0</v>
      </c>
      <c r="AR286" s="186" t="s">
        <v>87</v>
      </c>
      <c r="AT286" s="187" t="s">
        <v>76</v>
      </c>
      <c r="AU286" s="187" t="s">
        <v>77</v>
      </c>
      <c r="AY286" s="186" t="s">
        <v>146</v>
      </c>
      <c r="BK286" s="188">
        <f>BK287+BK300</f>
        <v>0</v>
      </c>
    </row>
    <row r="287" spans="1:65" s="12" customFormat="1" ht="22.8" customHeight="1">
      <c r="B287" s="175"/>
      <c r="C287" s="176"/>
      <c r="D287" s="177" t="s">
        <v>76</v>
      </c>
      <c r="E287" s="189" t="s">
        <v>715</v>
      </c>
      <c r="F287" s="189" t="s">
        <v>716</v>
      </c>
      <c r="G287" s="176"/>
      <c r="H287" s="176"/>
      <c r="I287" s="179"/>
      <c r="J287" s="190">
        <f>BK287</f>
        <v>0</v>
      </c>
      <c r="K287" s="176"/>
      <c r="L287" s="181"/>
      <c r="M287" s="182"/>
      <c r="N287" s="183"/>
      <c r="O287" s="183"/>
      <c r="P287" s="184">
        <f>SUM(P288:P299)</f>
        <v>0</v>
      </c>
      <c r="Q287" s="183"/>
      <c r="R287" s="184">
        <f>SUM(R288:R299)</f>
        <v>14.4680695</v>
      </c>
      <c r="S287" s="183"/>
      <c r="T287" s="185">
        <f>SUM(T288:T299)</f>
        <v>0</v>
      </c>
      <c r="AR287" s="186" t="s">
        <v>87</v>
      </c>
      <c r="AT287" s="187" t="s">
        <v>76</v>
      </c>
      <c r="AU287" s="187" t="s">
        <v>85</v>
      </c>
      <c r="AY287" s="186" t="s">
        <v>146</v>
      </c>
      <c r="BK287" s="188">
        <f>SUM(BK288:BK299)</f>
        <v>0</v>
      </c>
    </row>
    <row r="288" spans="1:65" s="2" customFormat="1" ht="16.5" customHeight="1">
      <c r="A288" s="34"/>
      <c r="B288" s="35"/>
      <c r="C288" s="191" t="s">
        <v>297</v>
      </c>
      <c r="D288" s="191" t="s">
        <v>149</v>
      </c>
      <c r="E288" s="192" t="s">
        <v>717</v>
      </c>
      <c r="F288" s="193" t="s">
        <v>718</v>
      </c>
      <c r="G288" s="194" t="s">
        <v>152</v>
      </c>
      <c r="H288" s="195">
        <v>166.65100000000001</v>
      </c>
      <c r="I288" s="196"/>
      <c r="J288" s="197">
        <f>ROUND(I288*H288,2)</f>
        <v>0</v>
      </c>
      <c r="K288" s="193" t="s">
        <v>1</v>
      </c>
      <c r="L288" s="39"/>
      <c r="M288" s="198" t="s">
        <v>1</v>
      </c>
      <c r="N288" s="199" t="s">
        <v>42</v>
      </c>
      <c r="O288" s="71"/>
      <c r="P288" s="200">
        <f>O288*H288</f>
        <v>0</v>
      </c>
      <c r="Q288" s="200">
        <v>0</v>
      </c>
      <c r="R288" s="200">
        <f>Q288*H288</f>
        <v>0</v>
      </c>
      <c r="S288" s="200">
        <v>0</v>
      </c>
      <c r="T288" s="201">
        <f>S288*H288</f>
        <v>0</v>
      </c>
      <c r="U288" s="34"/>
      <c r="V288" s="34"/>
      <c r="W288" s="34"/>
      <c r="X288" s="34"/>
      <c r="Y288" s="34"/>
      <c r="Z288" s="34"/>
      <c r="AA288" s="34"/>
      <c r="AB288" s="34"/>
      <c r="AC288" s="34"/>
      <c r="AD288" s="34"/>
      <c r="AE288" s="34"/>
      <c r="AR288" s="202" t="s">
        <v>235</v>
      </c>
      <c r="AT288" s="202" t="s">
        <v>149</v>
      </c>
      <c r="AU288" s="202" t="s">
        <v>87</v>
      </c>
      <c r="AY288" s="17" t="s">
        <v>146</v>
      </c>
      <c r="BE288" s="203">
        <f>IF(N288="základní",J288,0)</f>
        <v>0</v>
      </c>
      <c r="BF288" s="203">
        <f>IF(N288="snížená",J288,0)</f>
        <v>0</v>
      </c>
      <c r="BG288" s="203">
        <f>IF(N288="zákl. přenesená",J288,0)</f>
        <v>0</v>
      </c>
      <c r="BH288" s="203">
        <f>IF(N288="sníž. přenesená",J288,0)</f>
        <v>0</v>
      </c>
      <c r="BI288" s="203">
        <f>IF(N288="nulová",J288,0)</f>
        <v>0</v>
      </c>
      <c r="BJ288" s="17" t="s">
        <v>85</v>
      </c>
      <c r="BK288" s="203">
        <f>ROUND(I288*H288,2)</f>
        <v>0</v>
      </c>
      <c r="BL288" s="17" t="s">
        <v>235</v>
      </c>
      <c r="BM288" s="202" t="s">
        <v>719</v>
      </c>
    </row>
    <row r="289" spans="1:65" s="2" customFormat="1" ht="10.199999999999999">
      <c r="A289" s="34"/>
      <c r="B289" s="35"/>
      <c r="C289" s="36"/>
      <c r="D289" s="204" t="s">
        <v>156</v>
      </c>
      <c r="E289" s="36"/>
      <c r="F289" s="205" t="s">
        <v>720</v>
      </c>
      <c r="G289" s="36"/>
      <c r="H289" s="36"/>
      <c r="I289" s="206"/>
      <c r="J289" s="36"/>
      <c r="K289" s="36"/>
      <c r="L289" s="39"/>
      <c r="M289" s="207"/>
      <c r="N289" s="208"/>
      <c r="O289" s="71"/>
      <c r="P289" s="71"/>
      <c r="Q289" s="71"/>
      <c r="R289" s="71"/>
      <c r="S289" s="71"/>
      <c r="T289" s="72"/>
      <c r="U289" s="34"/>
      <c r="V289" s="34"/>
      <c r="W289" s="34"/>
      <c r="X289" s="34"/>
      <c r="Y289" s="34"/>
      <c r="Z289" s="34"/>
      <c r="AA289" s="34"/>
      <c r="AB289" s="34"/>
      <c r="AC289" s="34"/>
      <c r="AD289" s="34"/>
      <c r="AE289" s="34"/>
      <c r="AT289" s="17" t="s">
        <v>156</v>
      </c>
      <c r="AU289" s="17" t="s">
        <v>87</v>
      </c>
    </row>
    <row r="290" spans="1:65" s="2" customFormat="1" ht="24.15" customHeight="1">
      <c r="A290" s="34"/>
      <c r="B290" s="35"/>
      <c r="C290" s="191" t="s">
        <v>302</v>
      </c>
      <c r="D290" s="191" t="s">
        <v>149</v>
      </c>
      <c r="E290" s="192" t="s">
        <v>721</v>
      </c>
      <c r="F290" s="193" t="s">
        <v>722</v>
      </c>
      <c r="G290" s="194" t="s">
        <v>162</v>
      </c>
      <c r="H290" s="195">
        <v>91.31</v>
      </c>
      <c r="I290" s="196"/>
      <c r="J290" s="197">
        <f>ROUND(I290*H290,2)</f>
        <v>0</v>
      </c>
      <c r="K290" s="193" t="s">
        <v>556</v>
      </c>
      <c r="L290" s="39"/>
      <c r="M290" s="198" t="s">
        <v>1</v>
      </c>
      <c r="N290" s="199" t="s">
        <v>42</v>
      </c>
      <c r="O290" s="71"/>
      <c r="P290" s="200">
        <f>O290*H290</f>
        <v>0</v>
      </c>
      <c r="Q290" s="200">
        <v>0.15845000000000001</v>
      </c>
      <c r="R290" s="200">
        <f>Q290*H290</f>
        <v>14.4680695</v>
      </c>
      <c r="S290" s="200">
        <v>0</v>
      </c>
      <c r="T290" s="201">
        <f>S290*H290</f>
        <v>0</v>
      </c>
      <c r="U290" s="34"/>
      <c r="V290" s="34"/>
      <c r="W290" s="34"/>
      <c r="X290" s="34"/>
      <c r="Y290" s="34"/>
      <c r="Z290" s="34"/>
      <c r="AA290" s="34"/>
      <c r="AB290" s="34"/>
      <c r="AC290" s="34"/>
      <c r="AD290" s="34"/>
      <c r="AE290" s="34"/>
      <c r="AR290" s="202" t="s">
        <v>235</v>
      </c>
      <c r="AT290" s="202" t="s">
        <v>149</v>
      </c>
      <c r="AU290" s="202" t="s">
        <v>87</v>
      </c>
      <c r="AY290" s="17" t="s">
        <v>146</v>
      </c>
      <c r="BE290" s="203">
        <f>IF(N290="základní",J290,0)</f>
        <v>0</v>
      </c>
      <c r="BF290" s="203">
        <f>IF(N290="snížená",J290,0)</f>
        <v>0</v>
      </c>
      <c r="BG290" s="203">
        <f>IF(N290="zákl. přenesená",J290,0)</f>
        <v>0</v>
      </c>
      <c r="BH290" s="203">
        <f>IF(N290="sníž. přenesená",J290,0)</f>
        <v>0</v>
      </c>
      <c r="BI290" s="203">
        <f>IF(N290="nulová",J290,0)</f>
        <v>0</v>
      </c>
      <c r="BJ290" s="17" t="s">
        <v>85</v>
      </c>
      <c r="BK290" s="203">
        <f>ROUND(I290*H290,2)</f>
        <v>0</v>
      </c>
      <c r="BL290" s="17" t="s">
        <v>235</v>
      </c>
      <c r="BM290" s="202" t="s">
        <v>723</v>
      </c>
    </row>
    <row r="291" spans="1:65" s="2" customFormat="1" ht="19.2">
      <c r="A291" s="34"/>
      <c r="B291" s="35"/>
      <c r="C291" s="36"/>
      <c r="D291" s="204" t="s">
        <v>156</v>
      </c>
      <c r="E291" s="36"/>
      <c r="F291" s="205" t="s">
        <v>724</v>
      </c>
      <c r="G291" s="36"/>
      <c r="H291" s="36"/>
      <c r="I291" s="206"/>
      <c r="J291" s="36"/>
      <c r="K291" s="36"/>
      <c r="L291" s="39"/>
      <c r="M291" s="207"/>
      <c r="N291" s="208"/>
      <c r="O291" s="71"/>
      <c r="P291" s="71"/>
      <c r="Q291" s="71"/>
      <c r="R291" s="71"/>
      <c r="S291" s="71"/>
      <c r="T291" s="72"/>
      <c r="U291" s="34"/>
      <c r="V291" s="34"/>
      <c r="W291" s="34"/>
      <c r="X291" s="34"/>
      <c r="Y291" s="34"/>
      <c r="Z291" s="34"/>
      <c r="AA291" s="34"/>
      <c r="AB291" s="34"/>
      <c r="AC291" s="34"/>
      <c r="AD291" s="34"/>
      <c r="AE291" s="34"/>
      <c r="AT291" s="17" t="s">
        <v>156</v>
      </c>
      <c r="AU291" s="17" t="s">
        <v>87</v>
      </c>
    </row>
    <row r="292" spans="1:65" s="15" customFormat="1" ht="10.199999999999999">
      <c r="B292" s="245"/>
      <c r="C292" s="246"/>
      <c r="D292" s="204" t="s">
        <v>158</v>
      </c>
      <c r="E292" s="247" t="s">
        <v>1</v>
      </c>
      <c r="F292" s="248" t="s">
        <v>559</v>
      </c>
      <c r="G292" s="246"/>
      <c r="H292" s="247" t="s">
        <v>1</v>
      </c>
      <c r="I292" s="249"/>
      <c r="J292" s="246"/>
      <c r="K292" s="246"/>
      <c r="L292" s="250"/>
      <c r="M292" s="251"/>
      <c r="N292" s="252"/>
      <c r="O292" s="252"/>
      <c r="P292" s="252"/>
      <c r="Q292" s="252"/>
      <c r="R292" s="252"/>
      <c r="S292" s="252"/>
      <c r="T292" s="253"/>
      <c r="AT292" s="254" t="s">
        <v>158</v>
      </c>
      <c r="AU292" s="254" t="s">
        <v>87</v>
      </c>
      <c r="AV292" s="15" t="s">
        <v>85</v>
      </c>
      <c r="AW292" s="15" t="s">
        <v>34</v>
      </c>
      <c r="AX292" s="15" t="s">
        <v>77</v>
      </c>
      <c r="AY292" s="254" t="s">
        <v>146</v>
      </c>
    </row>
    <row r="293" spans="1:65" s="15" customFormat="1" ht="10.199999999999999">
      <c r="B293" s="245"/>
      <c r="C293" s="246"/>
      <c r="D293" s="204" t="s">
        <v>158</v>
      </c>
      <c r="E293" s="247" t="s">
        <v>1</v>
      </c>
      <c r="F293" s="248" t="s">
        <v>572</v>
      </c>
      <c r="G293" s="246"/>
      <c r="H293" s="247" t="s">
        <v>1</v>
      </c>
      <c r="I293" s="249"/>
      <c r="J293" s="246"/>
      <c r="K293" s="246"/>
      <c r="L293" s="250"/>
      <c r="M293" s="251"/>
      <c r="N293" s="252"/>
      <c r="O293" s="252"/>
      <c r="P293" s="252"/>
      <c r="Q293" s="252"/>
      <c r="R293" s="252"/>
      <c r="S293" s="252"/>
      <c r="T293" s="253"/>
      <c r="AT293" s="254" t="s">
        <v>158</v>
      </c>
      <c r="AU293" s="254" t="s">
        <v>87</v>
      </c>
      <c r="AV293" s="15" t="s">
        <v>85</v>
      </c>
      <c r="AW293" s="15" t="s">
        <v>34</v>
      </c>
      <c r="AX293" s="15" t="s">
        <v>77</v>
      </c>
      <c r="AY293" s="254" t="s">
        <v>146</v>
      </c>
    </row>
    <row r="294" spans="1:65" s="13" customFormat="1" ht="10.199999999999999">
      <c r="B294" s="209"/>
      <c r="C294" s="210"/>
      <c r="D294" s="204" t="s">
        <v>158</v>
      </c>
      <c r="E294" s="211" t="s">
        <v>1</v>
      </c>
      <c r="F294" s="212" t="s">
        <v>617</v>
      </c>
      <c r="G294" s="210"/>
      <c r="H294" s="213">
        <v>83.325999999999993</v>
      </c>
      <c r="I294" s="214"/>
      <c r="J294" s="210"/>
      <c r="K294" s="210"/>
      <c r="L294" s="215"/>
      <c r="M294" s="216"/>
      <c r="N294" s="217"/>
      <c r="O294" s="217"/>
      <c r="P294" s="217"/>
      <c r="Q294" s="217"/>
      <c r="R294" s="217"/>
      <c r="S294" s="217"/>
      <c r="T294" s="218"/>
      <c r="AT294" s="219" t="s">
        <v>158</v>
      </c>
      <c r="AU294" s="219" t="s">
        <v>87</v>
      </c>
      <c r="AV294" s="13" t="s">
        <v>87</v>
      </c>
      <c r="AW294" s="13" t="s">
        <v>34</v>
      </c>
      <c r="AX294" s="13" t="s">
        <v>77</v>
      </c>
      <c r="AY294" s="219" t="s">
        <v>146</v>
      </c>
    </row>
    <row r="295" spans="1:65" s="15" customFormat="1" ht="10.199999999999999">
      <c r="B295" s="245"/>
      <c r="C295" s="246"/>
      <c r="D295" s="204" t="s">
        <v>158</v>
      </c>
      <c r="E295" s="247" t="s">
        <v>1</v>
      </c>
      <c r="F295" s="248" t="s">
        <v>574</v>
      </c>
      <c r="G295" s="246"/>
      <c r="H295" s="247" t="s">
        <v>1</v>
      </c>
      <c r="I295" s="249"/>
      <c r="J295" s="246"/>
      <c r="K295" s="246"/>
      <c r="L295" s="250"/>
      <c r="M295" s="251"/>
      <c r="N295" s="252"/>
      <c r="O295" s="252"/>
      <c r="P295" s="252"/>
      <c r="Q295" s="252"/>
      <c r="R295" s="252"/>
      <c r="S295" s="252"/>
      <c r="T295" s="253"/>
      <c r="AT295" s="254" t="s">
        <v>158</v>
      </c>
      <c r="AU295" s="254" t="s">
        <v>87</v>
      </c>
      <c r="AV295" s="15" t="s">
        <v>85</v>
      </c>
      <c r="AW295" s="15" t="s">
        <v>34</v>
      </c>
      <c r="AX295" s="15" t="s">
        <v>77</v>
      </c>
      <c r="AY295" s="254" t="s">
        <v>146</v>
      </c>
    </row>
    <row r="296" spans="1:65" s="13" customFormat="1" ht="10.199999999999999">
      <c r="B296" s="209"/>
      <c r="C296" s="210"/>
      <c r="D296" s="204" t="s">
        <v>158</v>
      </c>
      <c r="E296" s="211" t="s">
        <v>1</v>
      </c>
      <c r="F296" s="212" t="s">
        <v>725</v>
      </c>
      <c r="G296" s="210"/>
      <c r="H296" s="213">
        <v>7.984</v>
      </c>
      <c r="I296" s="214"/>
      <c r="J296" s="210"/>
      <c r="K296" s="210"/>
      <c r="L296" s="215"/>
      <c r="M296" s="216"/>
      <c r="N296" s="217"/>
      <c r="O296" s="217"/>
      <c r="P296" s="217"/>
      <c r="Q296" s="217"/>
      <c r="R296" s="217"/>
      <c r="S296" s="217"/>
      <c r="T296" s="218"/>
      <c r="AT296" s="219" t="s">
        <v>158</v>
      </c>
      <c r="AU296" s="219" t="s">
        <v>87</v>
      </c>
      <c r="AV296" s="13" t="s">
        <v>87</v>
      </c>
      <c r="AW296" s="13" t="s">
        <v>34</v>
      </c>
      <c r="AX296" s="13" t="s">
        <v>77</v>
      </c>
      <c r="AY296" s="219" t="s">
        <v>146</v>
      </c>
    </row>
    <row r="297" spans="1:65" s="14" customFormat="1" ht="10.199999999999999">
      <c r="B297" s="231"/>
      <c r="C297" s="232"/>
      <c r="D297" s="204" t="s">
        <v>158</v>
      </c>
      <c r="E297" s="233" t="s">
        <v>1</v>
      </c>
      <c r="F297" s="234" t="s">
        <v>335</v>
      </c>
      <c r="G297" s="232"/>
      <c r="H297" s="235">
        <v>91.31</v>
      </c>
      <c r="I297" s="236"/>
      <c r="J297" s="232"/>
      <c r="K297" s="232"/>
      <c r="L297" s="237"/>
      <c r="M297" s="238"/>
      <c r="N297" s="239"/>
      <c r="O297" s="239"/>
      <c r="P297" s="239"/>
      <c r="Q297" s="239"/>
      <c r="R297" s="239"/>
      <c r="S297" s="239"/>
      <c r="T297" s="240"/>
      <c r="AT297" s="241" t="s">
        <v>158</v>
      </c>
      <c r="AU297" s="241" t="s">
        <v>87</v>
      </c>
      <c r="AV297" s="14" t="s">
        <v>154</v>
      </c>
      <c r="AW297" s="14" t="s">
        <v>34</v>
      </c>
      <c r="AX297" s="14" t="s">
        <v>85</v>
      </c>
      <c r="AY297" s="241" t="s">
        <v>146</v>
      </c>
    </row>
    <row r="298" spans="1:65" s="2" customFormat="1" ht="24.15" customHeight="1">
      <c r="A298" s="34"/>
      <c r="B298" s="35"/>
      <c r="C298" s="191" t="s">
        <v>307</v>
      </c>
      <c r="D298" s="191" t="s">
        <v>149</v>
      </c>
      <c r="E298" s="192" t="s">
        <v>726</v>
      </c>
      <c r="F298" s="193" t="s">
        <v>727</v>
      </c>
      <c r="G298" s="194" t="s">
        <v>728</v>
      </c>
      <c r="H298" s="255"/>
      <c r="I298" s="196"/>
      <c r="J298" s="197">
        <f>ROUND(I298*H298,2)</f>
        <v>0</v>
      </c>
      <c r="K298" s="193" t="s">
        <v>556</v>
      </c>
      <c r="L298" s="39"/>
      <c r="M298" s="198" t="s">
        <v>1</v>
      </c>
      <c r="N298" s="199" t="s">
        <v>42</v>
      </c>
      <c r="O298" s="71"/>
      <c r="P298" s="200">
        <f>O298*H298</f>
        <v>0</v>
      </c>
      <c r="Q298" s="200">
        <v>0</v>
      </c>
      <c r="R298" s="200">
        <f>Q298*H298</f>
        <v>0</v>
      </c>
      <c r="S298" s="200">
        <v>0</v>
      </c>
      <c r="T298" s="201">
        <f>S298*H298</f>
        <v>0</v>
      </c>
      <c r="U298" s="34"/>
      <c r="V298" s="34"/>
      <c r="W298" s="34"/>
      <c r="X298" s="34"/>
      <c r="Y298" s="34"/>
      <c r="Z298" s="34"/>
      <c r="AA298" s="34"/>
      <c r="AB298" s="34"/>
      <c r="AC298" s="34"/>
      <c r="AD298" s="34"/>
      <c r="AE298" s="34"/>
      <c r="AR298" s="202" t="s">
        <v>235</v>
      </c>
      <c r="AT298" s="202" t="s">
        <v>149</v>
      </c>
      <c r="AU298" s="202" t="s">
        <v>87</v>
      </c>
      <c r="AY298" s="17" t="s">
        <v>146</v>
      </c>
      <c r="BE298" s="203">
        <f>IF(N298="základní",J298,0)</f>
        <v>0</v>
      </c>
      <c r="BF298" s="203">
        <f>IF(N298="snížená",J298,0)</f>
        <v>0</v>
      </c>
      <c r="BG298" s="203">
        <f>IF(N298="zákl. přenesená",J298,0)</f>
        <v>0</v>
      </c>
      <c r="BH298" s="203">
        <f>IF(N298="sníž. přenesená",J298,0)</f>
        <v>0</v>
      </c>
      <c r="BI298" s="203">
        <f>IF(N298="nulová",J298,0)</f>
        <v>0</v>
      </c>
      <c r="BJ298" s="17" t="s">
        <v>85</v>
      </c>
      <c r="BK298" s="203">
        <f>ROUND(I298*H298,2)</f>
        <v>0</v>
      </c>
      <c r="BL298" s="17" t="s">
        <v>235</v>
      </c>
      <c r="BM298" s="202" t="s">
        <v>729</v>
      </c>
    </row>
    <row r="299" spans="1:65" s="2" customFormat="1" ht="19.2">
      <c r="A299" s="34"/>
      <c r="B299" s="35"/>
      <c r="C299" s="36"/>
      <c r="D299" s="204" t="s">
        <v>156</v>
      </c>
      <c r="E299" s="36"/>
      <c r="F299" s="205" t="s">
        <v>730</v>
      </c>
      <c r="G299" s="36"/>
      <c r="H299" s="36"/>
      <c r="I299" s="206"/>
      <c r="J299" s="36"/>
      <c r="K299" s="36"/>
      <c r="L299" s="39"/>
      <c r="M299" s="207"/>
      <c r="N299" s="208"/>
      <c r="O299" s="71"/>
      <c r="P299" s="71"/>
      <c r="Q299" s="71"/>
      <c r="R299" s="71"/>
      <c r="S299" s="71"/>
      <c r="T299" s="72"/>
      <c r="U299" s="34"/>
      <c r="V299" s="34"/>
      <c r="W299" s="34"/>
      <c r="X299" s="34"/>
      <c r="Y299" s="34"/>
      <c r="Z299" s="34"/>
      <c r="AA299" s="34"/>
      <c r="AB299" s="34"/>
      <c r="AC299" s="34"/>
      <c r="AD299" s="34"/>
      <c r="AE299" s="34"/>
      <c r="AT299" s="17" t="s">
        <v>156</v>
      </c>
      <c r="AU299" s="17" t="s">
        <v>87</v>
      </c>
    </row>
    <row r="300" spans="1:65" s="12" customFormat="1" ht="22.8" customHeight="1">
      <c r="B300" s="175"/>
      <c r="C300" s="176"/>
      <c r="D300" s="177" t="s">
        <v>76</v>
      </c>
      <c r="E300" s="189" t="s">
        <v>731</v>
      </c>
      <c r="F300" s="189" t="s">
        <v>732</v>
      </c>
      <c r="G300" s="176"/>
      <c r="H300" s="176"/>
      <c r="I300" s="179"/>
      <c r="J300" s="190">
        <f>BK300</f>
        <v>0</v>
      </c>
      <c r="K300" s="176"/>
      <c r="L300" s="181"/>
      <c r="M300" s="182"/>
      <c r="N300" s="183"/>
      <c r="O300" s="183"/>
      <c r="P300" s="184">
        <f>SUM(P301:P354)</f>
        <v>0</v>
      </c>
      <c r="Q300" s="183"/>
      <c r="R300" s="184">
        <f>SUM(R301:R354)</f>
        <v>0</v>
      </c>
      <c r="S300" s="183"/>
      <c r="T300" s="185">
        <f>SUM(T301:T354)</f>
        <v>0</v>
      </c>
      <c r="AR300" s="186" t="s">
        <v>87</v>
      </c>
      <c r="AT300" s="187" t="s">
        <v>76</v>
      </c>
      <c r="AU300" s="187" t="s">
        <v>85</v>
      </c>
      <c r="AY300" s="186" t="s">
        <v>146</v>
      </c>
      <c r="BK300" s="188">
        <f>SUM(BK301:BK354)</f>
        <v>0</v>
      </c>
    </row>
    <row r="301" spans="1:65" s="2" customFormat="1" ht="24.15" customHeight="1">
      <c r="A301" s="34"/>
      <c r="B301" s="35"/>
      <c r="C301" s="191" t="s">
        <v>313</v>
      </c>
      <c r="D301" s="191" t="s">
        <v>149</v>
      </c>
      <c r="E301" s="192" t="s">
        <v>733</v>
      </c>
      <c r="F301" s="193" t="s">
        <v>734</v>
      </c>
      <c r="G301" s="194" t="s">
        <v>225</v>
      </c>
      <c r="H301" s="195">
        <v>4</v>
      </c>
      <c r="I301" s="196"/>
      <c r="J301" s="197">
        <f>ROUND(I301*H301,2)</f>
        <v>0</v>
      </c>
      <c r="K301" s="193" t="s">
        <v>1</v>
      </c>
      <c r="L301" s="39"/>
      <c r="M301" s="198" t="s">
        <v>1</v>
      </c>
      <c r="N301" s="199" t="s">
        <v>42</v>
      </c>
      <c r="O301" s="71"/>
      <c r="P301" s="200">
        <f>O301*H301</f>
        <v>0</v>
      </c>
      <c r="Q301" s="200">
        <v>0</v>
      </c>
      <c r="R301" s="200">
        <f>Q301*H301</f>
        <v>0</v>
      </c>
      <c r="S301" s="200">
        <v>0</v>
      </c>
      <c r="T301" s="201">
        <f>S301*H301</f>
        <v>0</v>
      </c>
      <c r="U301" s="34"/>
      <c r="V301" s="34"/>
      <c r="W301" s="34"/>
      <c r="X301" s="34"/>
      <c r="Y301" s="34"/>
      <c r="Z301" s="34"/>
      <c r="AA301" s="34"/>
      <c r="AB301" s="34"/>
      <c r="AC301" s="34"/>
      <c r="AD301" s="34"/>
      <c r="AE301" s="34"/>
      <c r="AR301" s="202" t="s">
        <v>235</v>
      </c>
      <c r="AT301" s="202" t="s">
        <v>149</v>
      </c>
      <c r="AU301" s="202" t="s">
        <v>87</v>
      </c>
      <c r="AY301" s="17" t="s">
        <v>146</v>
      </c>
      <c r="BE301" s="203">
        <f>IF(N301="základní",J301,0)</f>
        <v>0</v>
      </c>
      <c r="BF301" s="203">
        <f>IF(N301="snížená",J301,0)</f>
        <v>0</v>
      </c>
      <c r="BG301" s="203">
        <f>IF(N301="zákl. přenesená",J301,0)</f>
        <v>0</v>
      </c>
      <c r="BH301" s="203">
        <f>IF(N301="sníž. přenesená",J301,0)</f>
        <v>0</v>
      </c>
      <c r="BI301" s="203">
        <f>IF(N301="nulová",J301,0)</f>
        <v>0</v>
      </c>
      <c r="BJ301" s="17" t="s">
        <v>85</v>
      </c>
      <c r="BK301" s="203">
        <f>ROUND(I301*H301,2)</f>
        <v>0</v>
      </c>
      <c r="BL301" s="17" t="s">
        <v>235</v>
      </c>
      <c r="BM301" s="202" t="s">
        <v>735</v>
      </c>
    </row>
    <row r="302" spans="1:65" s="2" customFormat="1" ht="19.2">
      <c r="A302" s="34"/>
      <c r="B302" s="35"/>
      <c r="C302" s="36"/>
      <c r="D302" s="204" t="s">
        <v>156</v>
      </c>
      <c r="E302" s="36"/>
      <c r="F302" s="205" t="s">
        <v>736</v>
      </c>
      <c r="G302" s="36"/>
      <c r="H302" s="36"/>
      <c r="I302" s="206"/>
      <c r="J302" s="36"/>
      <c r="K302" s="36"/>
      <c r="L302" s="39"/>
      <c r="M302" s="207"/>
      <c r="N302" s="208"/>
      <c r="O302" s="71"/>
      <c r="P302" s="71"/>
      <c r="Q302" s="71"/>
      <c r="R302" s="71"/>
      <c r="S302" s="71"/>
      <c r="T302" s="72"/>
      <c r="U302" s="34"/>
      <c r="V302" s="34"/>
      <c r="W302" s="34"/>
      <c r="X302" s="34"/>
      <c r="Y302" s="34"/>
      <c r="Z302" s="34"/>
      <c r="AA302" s="34"/>
      <c r="AB302" s="34"/>
      <c r="AC302" s="34"/>
      <c r="AD302" s="34"/>
      <c r="AE302" s="34"/>
      <c r="AT302" s="17" t="s">
        <v>156</v>
      </c>
      <c r="AU302" s="17" t="s">
        <v>87</v>
      </c>
    </row>
    <row r="303" spans="1:65" s="15" customFormat="1" ht="10.199999999999999">
      <c r="B303" s="245"/>
      <c r="C303" s="246"/>
      <c r="D303" s="204" t="s">
        <v>158</v>
      </c>
      <c r="E303" s="247" t="s">
        <v>1</v>
      </c>
      <c r="F303" s="248" t="s">
        <v>737</v>
      </c>
      <c r="G303" s="246"/>
      <c r="H303" s="247" t="s">
        <v>1</v>
      </c>
      <c r="I303" s="249"/>
      <c r="J303" s="246"/>
      <c r="K303" s="246"/>
      <c r="L303" s="250"/>
      <c r="M303" s="251"/>
      <c r="N303" s="252"/>
      <c r="O303" s="252"/>
      <c r="P303" s="252"/>
      <c r="Q303" s="252"/>
      <c r="R303" s="252"/>
      <c r="S303" s="252"/>
      <c r="T303" s="253"/>
      <c r="AT303" s="254" t="s">
        <v>158</v>
      </c>
      <c r="AU303" s="254" t="s">
        <v>87</v>
      </c>
      <c r="AV303" s="15" t="s">
        <v>85</v>
      </c>
      <c r="AW303" s="15" t="s">
        <v>34</v>
      </c>
      <c r="AX303" s="15" t="s">
        <v>77</v>
      </c>
      <c r="AY303" s="254" t="s">
        <v>146</v>
      </c>
    </row>
    <row r="304" spans="1:65" s="15" customFormat="1" ht="10.199999999999999">
      <c r="B304" s="245"/>
      <c r="C304" s="246"/>
      <c r="D304" s="204" t="s">
        <v>158</v>
      </c>
      <c r="E304" s="247" t="s">
        <v>1</v>
      </c>
      <c r="F304" s="248" t="s">
        <v>738</v>
      </c>
      <c r="G304" s="246"/>
      <c r="H304" s="247" t="s">
        <v>1</v>
      </c>
      <c r="I304" s="249"/>
      <c r="J304" s="246"/>
      <c r="K304" s="246"/>
      <c r="L304" s="250"/>
      <c r="M304" s="251"/>
      <c r="N304" s="252"/>
      <c r="O304" s="252"/>
      <c r="P304" s="252"/>
      <c r="Q304" s="252"/>
      <c r="R304" s="252"/>
      <c r="S304" s="252"/>
      <c r="T304" s="253"/>
      <c r="AT304" s="254" t="s">
        <v>158</v>
      </c>
      <c r="AU304" s="254" t="s">
        <v>87</v>
      </c>
      <c r="AV304" s="15" t="s">
        <v>85</v>
      </c>
      <c r="AW304" s="15" t="s">
        <v>34</v>
      </c>
      <c r="AX304" s="15" t="s">
        <v>77</v>
      </c>
      <c r="AY304" s="254" t="s">
        <v>146</v>
      </c>
    </row>
    <row r="305" spans="1:65" s="15" customFormat="1" ht="10.199999999999999">
      <c r="B305" s="245"/>
      <c r="C305" s="246"/>
      <c r="D305" s="204" t="s">
        <v>158</v>
      </c>
      <c r="E305" s="247" t="s">
        <v>1</v>
      </c>
      <c r="F305" s="248" t="s">
        <v>739</v>
      </c>
      <c r="G305" s="246"/>
      <c r="H305" s="247" t="s">
        <v>1</v>
      </c>
      <c r="I305" s="249"/>
      <c r="J305" s="246"/>
      <c r="K305" s="246"/>
      <c r="L305" s="250"/>
      <c r="M305" s="251"/>
      <c r="N305" s="252"/>
      <c r="O305" s="252"/>
      <c r="P305" s="252"/>
      <c r="Q305" s="252"/>
      <c r="R305" s="252"/>
      <c r="S305" s="252"/>
      <c r="T305" s="253"/>
      <c r="AT305" s="254" t="s">
        <v>158</v>
      </c>
      <c r="AU305" s="254" t="s">
        <v>87</v>
      </c>
      <c r="AV305" s="15" t="s">
        <v>85</v>
      </c>
      <c r="AW305" s="15" t="s">
        <v>34</v>
      </c>
      <c r="AX305" s="15" t="s">
        <v>77</v>
      </c>
      <c r="AY305" s="254" t="s">
        <v>146</v>
      </c>
    </row>
    <row r="306" spans="1:65" s="15" customFormat="1" ht="10.199999999999999">
      <c r="B306" s="245"/>
      <c r="C306" s="246"/>
      <c r="D306" s="204" t="s">
        <v>158</v>
      </c>
      <c r="E306" s="247" t="s">
        <v>1</v>
      </c>
      <c r="F306" s="248" t="s">
        <v>740</v>
      </c>
      <c r="G306" s="246"/>
      <c r="H306" s="247" t="s">
        <v>1</v>
      </c>
      <c r="I306" s="249"/>
      <c r="J306" s="246"/>
      <c r="K306" s="246"/>
      <c r="L306" s="250"/>
      <c r="M306" s="251"/>
      <c r="N306" s="252"/>
      <c r="O306" s="252"/>
      <c r="P306" s="252"/>
      <c r="Q306" s="252"/>
      <c r="R306" s="252"/>
      <c r="S306" s="252"/>
      <c r="T306" s="253"/>
      <c r="AT306" s="254" t="s">
        <v>158</v>
      </c>
      <c r="AU306" s="254" t="s">
        <v>87</v>
      </c>
      <c r="AV306" s="15" t="s">
        <v>85</v>
      </c>
      <c r="AW306" s="15" t="s">
        <v>34</v>
      </c>
      <c r="AX306" s="15" t="s">
        <v>77</v>
      </c>
      <c r="AY306" s="254" t="s">
        <v>146</v>
      </c>
    </row>
    <row r="307" spans="1:65" s="15" customFormat="1" ht="10.199999999999999">
      <c r="B307" s="245"/>
      <c r="C307" s="246"/>
      <c r="D307" s="204" t="s">
        <v>158</v>
      </c>
      <c r="E307" s="247" t="s">
        <v>1</v>
      </c>
      <c r="F307" s="248" t="s">
        <v>741</v>
      </c>
      <c r="G307" s="246"/>
      <c r="H307" s="247" t="s">
        <v>1</v>
      </c>
      <c r="I307" s="249"/>
      <c r="J307" s="246"/>
      <c r="K307" s="246"/>
      <c r="L307" s="250"/>
      <c r="M307" s="251"/>
      <c r="N307" s="252"/>
      <c r="O307" s="252"/>
      <c r="P307" s="252"/>
      <c r="Q307" s="252"/>
      <c r="R307" s="252"/>
      <c r="S307" s="252"/>
      <c r="T307" s="253"/>
      <c r="AT307" s="254" t="s">
        <v>158</v>
      </c>
      <c r="AU307" s="254" t="s">
        <v>87</v>
      </c>
      <c r="AV307" s="15" t="s">
        <v>85</v>
      </c>
      <c r="AW307" s="15" t="s">
        <v>34</v>
      </c>
      <c r="AX307" s="15" t="s">
        <v>77</v>
      </c>
      <c r="AY307" s="254" t="s">
        <v>146</v>
      </c>
    </row>
    <row r="308" spans="1:65" s="15" customFormat="1" ht="10.199999999999999">
      <c r="B308" s="245"/>
      <c r="C308" s="246"/>
      <c r="D308" s="204" t="s">
        <v>158</v>
      </c>
      <c r="E308" s="247" t="s">
        <v>1</v>
      </c>
      <c r="F308" s="248" t="s">
        <v>742</v>
      </c>
      <c r="G308" s="246"/>
      <c r="H308" s="247" t="s">
        <v>1</v>
      </c>
      <c r="I308" s="249"/>
      <c r="J308" s="246"/>
      <c r="K308" s="246"/>
      <c r="L308" s="250"/>
      <c r="M308" s="251"/>
      <c r="N308" s="252"/>
      <c r="O308" s="252"/>
      <c r="P308" s="252"/>
      <c r="Q308" s="252"/>
      <c r="R308" s="252"/>
      <c r="S308" s="252"/>
      <c r="T308" s="253"/>
      <c r="AT308" s="254" t="s">
        <v>158</v>
      </c>
      <c r="AU308" s="254" t="s">
        <v>87</v>
      </c>
      <c r="AV308" s="15" t="s">
        <v>85</v>
      </c>
      <c r="AW308" s="15" t="s">
        <v>34</v>
      </c>
      <c r="AX308" s="15" t="s">
        <v>77</v>
      </c>
      <c r="AY308" s="254" t="s">
        <v>146</v>
      </c>
    </row>
    <row r="309" spans="1:65" s="15" customFormat="1" ht="10.199999999999999">
      <c r="B309" s="245"/>
      <c r="C309" s="246"/>
      <c r="D309" s="204" t="s">
        <v>158</v>
      </c>
      <c r="E309" s="247" t="s">
        <v>1</v>
      </c>
      <c r="F309" s="248" t="s">
        <v>743</v>
      </c>
      <c r="G309" s="246"/>
      <c r="H309" s="247" t="s">
        <v>1</v>
      </c>
      <c r="I309" s="249"/>
      <c r="J309" s="246"/>
      <c r="K309" s="246"/>
      <c r="L309" s="250"/>
      <c r="M309" s="251"/>
      <c r="N309" s="252"/>
      <c r="O309" s="252"/>
      <c r="P309" s="252"/>
      <c r="Q309" s="252"/>
      <c r="R309" s="252"/>
      <c r="S309" s="252"/>
      <c r="T309" s="253"/>
      <c r="AT309" s="254" t="s">
        <v>158</v>
      </c>
      <c r="AU309" s="254" t="s">
        <v>87</v>
      </c>
      <c r="AV309" s="15" t="s">
        <v>85</v>
      </c>
      <c r="AW309" s="15" t="s">
        <v>34</v>
      </c>
      <c r="AX309" s="15" t="s">
        <v>77</v>
      </c>
      <c r="AY309" s="254" t="s">
        <v>146</v>
      </c>
    </row>
    <row r="310" spans="1:65" s="15" customFormat="1" ht="10.199999999999999">
      <c r="B310" s="245"/>
      <c r="C310" s="246"/>
      <c r="D310" s="204" t="s">
        <v>158</v>
      </c>
      <c r="E310" s="247" t="s">
        <v>1</v>
      </c>
      <c r="F310" s="248" t="s">
        <v>744</v>
      </c>
      <c r="G310" s="246"/>
      <c r="H310" s="247" t="s">
        <v>1</v>
      </c>
      <c r="I310" s="249"/>
      <c r="J310" s="246"/>
      <c r="K310" s="246"/>
      <c r="L310" s="250"/>
      <c r="M310" s="251"/>
      <c r="N310" s="252"/>
      <c r="O310" s="252"/>
      <c r="P310" s="252"/>
      <c r="Q310" s="252"/>
      <c r="R310" s="252"/>
      <c r="S310" s="252"/>
      <c r="T310" s="253"/>
      <c r="AT310" s="254" t="s">
        <v>158</v>
      </c>
      <c r="AU310" s="254" t="s">
        <v>87</v>
      </c>
      <c r="AV310" s="15" t="s">
        <v>85</v>
      </c>
      <c r="AW310" s="15" t="s">
        <v>34</v>
      </c>
      <c r="AX310" s="15" t="s">
        <v>77</v>
      </c>
      <c r="AY310" s="254" t="s">
        <v>146</v>
      </c>
    </row>
    <row r="311" spans="1:65" s="15" customFormat="1" ht="10.199999999999999">
      <c r="B311" s="245"/>
      <c r="C311" s="246"/>
      <c r="D311" s="204" t="s">
        <v>158</v>
      </c>
      <c r="E311" s="247" t="s">
        <v>1</v>
      </c>
      <c r="F311" s="248" t="s">
        <v>745</v>
      </c>
      <c r="G311" s="246"/>
      <c r="H311" s="247" t="s">
        <v>1</v>
      </c>
      <c r="I311" s="249"/>
      <c r="J311" s="246"/>
      <c r="K311" s="246"/>
      <c r="L311" s="250"/>
      <c r="M311" s="251"/>
      <c r="N311" s="252"/>
      <c r="O311" s="252"/>
      <c r="P311" s="252"/>
      <c r="Q311" s="252"/>
      <c r="R311" s="252"/>
      <c r="S311" s="252"/>
      <c r="T311" s="253"/>
      <c r="AT311" s="254" t="s">
        <v>158</v>
      </c>
      <c r="AU311" s="254" t="s">
        <v>87</v>
      </c>
      <c r="AV311" s="15" t="s">
        <v>85</v>
      </c>
      <c r="AW311" s="15" t="s">
        <v>34</v>
      </c>
      <c r="AX311" s="15" t="s">
        <v>77</v>
      </c>
      <c r="AY311" s="254" t="s">
        <v>146</v>
      </c>
    </row>
    <row r="312" spans="1:65" s="13" customFormat="1" ht="10.199999999999999">
      <c r="B312" s="209"/>
      <c r="C312" s="210"/>
      <c r="D312" s="204" t="s">
        <v>158</v>
      </c>
      <c r="E312" s="211" t="s">
        <v>1</v>
      </c>
      <c r="F312" s="212" t="s">
        <v>154</v>
      </c>
      <c r="G312" s="210"/>
      <c r="H312" s="213">
        <v>4</v>
      </c>
      <c r="I312" s="214"/>
      <c r="J312" s="210"/>
      <c r="K312" s="210"/>
      <c r="L312" s="215"/>
      <c r="M312" s="216"/>
      <c r="N312" s="217"/>
      <c r="O312" s="217"/>
      <c r="P312" s="217"/>
      <c r="Q312" s="217"/>
      <c r="R312" s="217"/>
      <c r="S312" s="217"/>
      <c r="T312" s="218"/>
      <c r="AT312" s="219" t="s">
        <v>158</v>
      </c>
      <c r="AU312" s="219" t="s">
        <v>87</v>
      </c>
      <c r="AV312" s="13" t="s">
        <v>87</v>
      </c>
      <c r="AW312" s="13" t="s">
        <v>34</v>
      </c>
      <c r="AX312" s="13" t="s">
        <v>77</v>
      </c>
      <c r="AY312" s="219" t="s">
        <v>146</v>
      </c>
    </row>
    <row r="313" spans="1:65" s="14" customFormat="1" ht="10.199999999999999">
      <c r="B313" s="231"/>
      <c r="C313" s="232"/>
      <c r="D313" s="204" t="s">
        <v>158</v>
      </c>
      <c r="E313" s="233" t="s">
        <v>1</v>
      </c>
      <c r="F313" s="234" t="s">
        <v>335</v>
      </c>
      <c r="G313" s="232"/>
      <c r="H313" s="235">
        <v>4</v>
      </c>
      <c r="I313" s="236"/>
      <c r="J313" s="232"/>
      <c r="K313" s="232"/>
      <c r="L313" s="237"/>
      <c r="M313" s="238"/>
      <c r="N313" s="239"/>
      <c r="O313" s="239"/>
      <c r="P313" s="239"/>
      <c r="Q313" s="239"/>
      <c r="R313" s="239"/>
      <c r="S313" s="239"/>
      <c r="T313" s="240"/>
      <c r="AT313" s="241" t="s">
        <v>158</v>
      </c>
      <c r="AU313" s="241" t="s">
        <v>87</v>
      </c>
      <c r="AV313" s="14" t="s">
        <v>154</v>
      </c>
      <c r="AW313" s="14" t="s">
        <v>34</v>
      </c>
      <c r="AX313" s="14" t="s">
        <v>85</v>
      </c>
      <c r="AY313" s="241" t="s">
        <v>146</v>
      </c>
    </row>
    <row r="314" spans="1:65" s="2" customFormat="1" ht="24.15" customHeight="1">
      <c r="A314" s="34"/>
      <c r="B314" s="35"/>
      <c r="C314" s="191" t="s">
        <v>317</v>
      </c>
      <c r="D314" s="191" t="s">
        <v>149</v>
      </c>
      <c r="E314" s="192" t="s">
        <v>746</v>
      </c>
      <c r="F314" s="193" t="s">
        <v>747</v>
      </c>
      <c r="G314" s="194" t="s">
        <v>225</v>
      </c>
      <c r="H314" s="195">
        <v>1</v>
      </c>
      <c r="I314" s="196"/>
      <c r="J314" s="197">
        <f>ROUND(I314*H314,2)</f>
        <v>0</v>
      </c>
      <c r="K314" s="193" t="s">
        <v>1</v>
      </c>
      <c r="L314" s="39"/>
      <c r="M314" s="198" t="s">
        <v>1</v>
      </c>
      <c r="N314" s="199" t="s">
        <v>42</v>
      </c>
      <c r="O314" s="71"/>
      <c r="P314" s="200">
        <f>O314*H314</f>
        <v>0</v>
      </c>
      <c r="Q314" s="200">
        <v>0</v>
      </c>
      <c r="R314" s="200">
        <f>Q314*H314</f>
        <v>0</v>
      </c>
      <c r="S314" s="200">
        <v>0</v>
      </c>
      <c r="T314" s="201">
        <f>S314*H314</f>
        <v>0</v>
      </c>
      <c r="U314" s="34"/>
      <c r="V314" s="34"/>
      <c r="W314" s="34"/>
      <c r="X314" s="34"/>
      <c r="Y314" s="34"/>
      <c r="Z314" s="34"/>
      <c r="AA314" s="34"/>
      <c r="AB314" s="34"/>
      <c r="AC314" s="34"/>
      <c r="AD314" s="34"/>
      <c r="AE314" s="34"/>
      <c r="AR314" s="202" t="s">
        <v>235</v>
      </c>
      <c r="AT314" s="202" t="s">
        <v>149</v>
      </c>
      <c r="AU314" s="202" t="s">
        <v>87</v>
      </c>
      <c r="AY314" s="17" t="s">
        <v>146</v>
      </c>
      <c r="BE314" s="203">
        <f>IF(N314="základní",J314,0)</f>
        <v>0</v>
      </c>
      <c r="BF314" s="203">
        <f>IF(N314="snížená",J314,0)</f>
        <v>0</v>
      </c>
      <c r="BG314" s="203">
        <f>IF(N314="zákl. přenesená",J314,0)</f>
        <v>0</v>
      </c>
      <c r="BH314" s="203">
        <f>IF(N314="sníž. přenesená",J314,0)</f>
        <v>0</v>
      </c>
      <c r="BI314" s="203">
        <f>IF(N314="nulová",J314,0)</f>
        <v>0</v>
      </c>
      <c r="BJ314" s="17" t="s">
        <v>85</v>
      </c>
      <c r="BK314" s="203">
        <f>ROUND(I314*H314,2)</f>
        <v>0</v>
      </c>
      <c r="BL314" s="17" t="s">
        <v>235</v>
      </c>
      <c r="BM314" s="202" t="s">
        <v>748</v>
      </c>
    </row>
    <row r="315" spans="1:65" s="2" customFormat="1" ht="19.2">
      <c r="A315" s="34"/>
      <c r="B315" s="35"/>
      <c r="C315" s="36"/>
      <c r="D315" s="204" t="s">
        <v>156</v>
      </c>
      <c r="E315" s="36"/>
      <c r="F315" s="205" t="s">
        <v>736</v>
      </c>
      <c r="G315" s="36"/>
      <c r="H315" s="36"/>
      <c r="I315" s="206"/>
      <c r="J315" s="36"/>
      <c r="K315" s="36"/>
      <c r="L315" s="39"/>
      <c r="M315" s="207"/>
      <c r="N315" s="208"/>
      <c r="O315" s="71"/>
      <c r="P315" s="71"/>
      <c r="Q315" s="71"/>
      <c r="R315" s="71"/>
      <c r="S315" s="71"/>
      <c r="T315" s="72"/>
      <c r="U315" s="34"/>
      <c r="V315" s="34"/>
      <c r="W315" s="34"/>
      <c r="X315" s="34"/>
      <c r="Y315" s="34"/>
      <c r="Z315" s="34"/>
      <c r="AA315" s="34"/>
      <c r="AB315" s="34"/>
      <c r="AC315" s="34"/>
      <c r="AD315" s="34"/>
      <c r="AE315" s="34"/>
      <c r="AT315" s="17" t="s">
        <v>156</v>
      </c>
      <c r="AU315" s="17" t="s">
        <v>87</v>
      </c>
    </row>
    <row r="316" spans="1:65" s="15" customFormat="1" ht="10.199999999999999">
      <c r="B316" s="245"/>
      <c r="C316" s="246"/>
      <c r="D316" s="204" t="s">
        <v>158</v>
      </c>
      <c r="E316" s="247" t="s">
        <v>1</v>
      </c>
      <c r="F316" s="248" t="s">
        <v>737</v>
      </c>
      <c r="G316" s="246"/>
      <c r="H316" s="247" t="s">
        <v>1</v>
      </c>
      <c r="I316" s="249"/>
      <c r="J316" s="246"/>
      <c r="K316" s="246"/>
      <c r="L316" s="250"/>
      <c r="M316" s="251"/>
      <c r="N316" s="252"/>
      <c r="O316" s="252"/>
      <c r="P316" s="252"/>
      <c r="Q316" s="252"/>
      <c r="R316" s="252"/>
      <c r="S316" s="252"/>
      <c r="T316" s="253"/>
      <c r="AT316" s="254" t="s">
        <v>158</v>
      </c>
      <c r="AU316" s="254" t="s">
        <v>87</v>
      </c>
      <c r="AV316" s="15" t="s">
        <v>85</v>
      </c>
      <c r="AW316" s="15" t="s">
        <v>34</v>
      </c>
      <c r="AX316" s="15" t="s">
        <v>77</v>
      </c>
      <c r="AY316" s="254" t="s">
        <v>146</v>
      </c>
    </row>
    <row r="317" spans="1:65" s="15" customFormat="1" ht="10.199999999999999">
      <c r="B317" s="245"/>
      <c r="C317" s="246"/>
      <c r="D317" s="204" t="s">
        <v>158</v>
      </c>
      <c r="E317" s="247" t="s">
        <v>1</v>
      </c>
      <c r="F317" s="248" t="s">
        <v>738</v>
      </c>
      <c r="G317" s="246"/>
      <c r="H317" s="247" t="s">
        <v>1</v>
      </c>
      <c r="I317" s="249"/>
      <c r="J317" s="246"/>
      <c r="K317" s="246"/>
      <c r="L317" s="250"/>
      <c r="M317" s="251"/>
      <c r="N317" s="252"/>
      <c r="O317" s="252"/>
      <c r="P317" s="252"/>
      <c r="Q317" s="252"/>
      <c r="R317" s="252"/>
      <c r="S317" s="252"/>
      <c r="T317" s="253"/>
      <c r="AT317" s="254" t="s">
        <v>158</v>
      </c>
      <c r="AU317" s="254" t="s">
        <v>87</v>
      </c>
      <c r="AV317" s="15" t="s">
        <v>85</v>
      </c>
      <c r="AW317" s="15" t="s">
        <v>34</v>
      </c>
      <c r="AX317" s="15" t="s">
        <v>77</v>
      </c>
      <c r="AY317" s="254" t="s">
        <v>146</v>
      </c>
    </row>
    <row r="318" spans="1:65" s="15" customFormat="1" ht="10.199999999999999">
      <c r="B318" s="245"/>
      <c r="C318" s="246"/>
      <c r="D318" s="204" t="s">
        <v>158</v>
      </c>
      <c r="E318" s="247" t="s">
        <v>1</v>
      </c>
      <c r="F318" s="248" t="s">
        <v>739</v>
      </c>
      <c r="G318" s="246"/>
      <c r="H318" s="247" t="s">
        <v>1</v>
      </c>
      <c r="I318" s="249"/>
      <c r="J318" s="246"/>
      <c r="K318" s="246"/>
      <c r="L318" s="250"/>
      <c r="M318" s="251"/>
      <c r="N318" s="252"/>
      <c r="O318" s="252"/>
      <c r="P318" s="252"/>
      <c r="Q318" s="252"/>
      <c r="R318" s="252"/>
      <c r="S318" s="252"/>
      <c r="T318" s="253"/>
      <c r="AT318" s="254" t="s">
        <v>158</v>
      </c>
      <c r="AU318" s="254" t="s">
        <v>87</v>
      </c>
      <c r="AV318" s="15" t="s">
        <v>85</v>
      </c>
      <c r="AW318" s="15" t="s">
        <v>34</v>
      </c>
      <c r="AX318" s="15" t="s">
        <v>77</v>
      </c>
      <c r="AY318" s="254" t="s">
        <v>146</v>
      </c>
    </row>
    <row r="319" spans="1:65" s="15" customFormat="1" ht="10.199999999999999">
      <c r="B319" s="245"/>
      <c r="C319" s="246"/>
      <c r="D319" s="204" t="s">
        <v>158</v>
      </c>
      <c r="E319" s="247" t="s">
        <v>1</v>
      </c>
      <c r="F319" s="248" t="s">
        <v>740</v>
      </c>
      <c r="G319" s="246"/>
      <c r="H319" s="247" t="s">
        <v>1</v>
      </c>
      <c r="I319" s="249"/>
      <c r="J319" s="246"/>
      <c r="K319" s="246"/>
      <c r="L319" s="250"/>
      <c r="M319" s="251"/>
      <c r="N319" s="252"/>
      <c r="O319" s="252"/>
      <c r="P319" s="252"/>
      <c r="Q319" s="252"/>
      <c r="R319" s="252"/>
      <c r="S319" s="252"/>
      <c r="T319" s="253"/>
      <c r="AT319" s="254" t="s">
        <v>158</v>
      </c>
      <c r="AU319" s="254" t="s">
        <v>87</v>
      </c>
      <c r="AV319" s="15" t="s">
        <v>85</v>
      </c>
      <c r="AW319" s="15" t="s">
        <v>34</v>
      </c>
      <c r="AX319" s="15" t="s">
        <v>77</v>
      </c>
      <c r="AY319" s="254" t="s">
        <v>146</v>
      </c>
    </row>
    <row r="320" spans="1:65" s="15" customFormat="1" ht="10.199999999999999">
      <c r="B320" s="245"/>
      <c r="C320" s="246"/>
      <c r="D320" s="204" t="s">
        <v>158</v>
      </c>
      <c r="E320" s="247" t="s">
        <v>1</v>
      </c>
      <c r="F320" s="248" t="s">
        <v>749</v>
      </c>
      <c r="G320" s="246"/>
      <c r="H320" s="247" t="s">
        <v>1</v>
      </c>
      <c r="I320" s="249"/>
      <c r="J320" s="246"/>
      <c r="K320" s="246"/>
      <c r="L320" s="250"/>
      <c r="M320" s="251"/>
      <c r="N320" s="252"/>
      <c r="O320" s="252"/>
      <c r="P320" s="252"/>
      <c r="Q320" s="252"/>
      <c r="R320" s="252"/>
      <c r="S320" s="252"/>
      <c r="T320" s="253"/>
      <c r="AT320" s="254" t="s">
        <v>158</v>
      </c>
      <c r="AU320" s="254" t="s">
        <v>87</v>
      </c>
      <c r="AV320" s="15" t="s">
        <v>85</v>
      </c>
      <c r="AW320" s="15" t="s">
        <v>34</v>
      </c>
      <c r="AX320" s="15" t="s">
        <v>77</v>
      </c>
      <c r="AY320" s="254" t="s">
        <v>146</v>
      </c>
    </row>
    <row r="321" spans="1:65" s="15" customFormat="1" ht="10.199999999999999">
      <c r="B321" s="245"/>
      <c r="C321" s="246"/>
      <c r="D321" s="204" t="s">
        <v>158</v>
      </c>
      <c r="E321" s="247" t="s">
        <v>1</v>
      </c>
      <c r="F321" s="248" t="s">
        <v>742</v>
      </c>
      <c r="G321" s="246"/>
      <c r="H321" s="247" t="s">
        <v>1</v>
      </c>
      <c r="I321" s="249"/>
      <c r="J321" s="246"/>
      <c r="K321" s="246"/>
      <c r="L321" s="250"/>
      <c r="M321" s="251"/>
      <c r="N321" s="252"/>
      <c r="O321" s="252"/>
      <c r="P321" s="252"/>
      <c r="Q321" s="252"/>
      <c r="R321" s="252"/>
      <c r="S321" s="252"/>
      <c r="T321" s="253"/>
      <c r="AT321" s="254" t="s">
        <v>158</v>
      </c>
      <c r="AU321" s="254" t="s">
        <v>87</v>
      </c>
      <c r="AV321" s="15" t="s">
        <v>85</v>
      </c>
      <c r="AW321" s="15" t="s">
        <v>34</v>
      </c>
      <c r="AX321" s="15" t="s">
        <v>77</v>
      </c>
      <c r="AY321" s="254" t="s">
        <v>146</v>
      </c>
    </row>
    <row r="322" spans="1:65" s="15" customFormat="1" ht="10.199999999999999">
      <c r="B322" s="245"/>
      <c r="C322" s="246"/>
      <c r="D322" s="204" t="s">
        <v>158</v>
      </c>
      <c r="E322" s="247" t="s">
        <v>1</v>
      </c>
      <c r="F322" s="248" t="s">
        <v>743</v>
      </c>
      <c r="G322" s="246"/>
      <c r="H322" s="247" t="s">
        <v>1</v>
      </c>
      <c r="I322" s="249"/>
      <c r="J322" s="246"/>
      <c r="K322" s="246"/>
      <c r="L322" s="250"/>
      <c r="M322" s="251"/>
      <c r="N322" s="252"/>
      <c r="O322" s="252"/>
      <c r="P322" s="252"/>
      <c r="Q322" s="252"/>
      <c r="R322" s="252"/>
      <c r="S322" s="252"/>
      <c r="T322" s="253"/>
      <c r="AT322" s="254" t="s">
        <v>158</v>
      </c>
      <c r="AU322" s="254" t="s">
        <v>87</v>
      </c>
      <c r="AV322" s="15" t="s">
        <v>85</v>
      </c>
      <c r="AW322" s="15" t="s">
        <v>34</v>
      </c>
      <c r="AX322" s="15" t="s">
        <v>77</v>
      </c>
      <c r="AY322" s="254" t="s">
        <v>146</v>
      </c>
    </row>
    <row r="323" spans="1:65" s="15" customFormat="1" ht="10.199999999999999">
      <c r="B323" s="245"/>
      <c r="C323" s="246"/>
      <c r="D323" s="204" t="s">
        <v>158</v>
      </c>
      <c r="E323" s="247" t="s">
        <v>1</v>
      </c>
      <c r="F323" s="248" t="s">
        <v>744</v>
      </c>
      <c r="G323" s="246"/>
      <c r="H323" s="247" t="s">
        <v>1</v>
      </c>
      <c r="I323" s="249"/>
      <c r="J323" s="246"/>
      <c r="K323" s="246"/>
      <c r="L323" s="250"/>
      <c r="M323" s="251"/>
      <c r="N323" s="252"/>
      <c r="O323" s="252"/>
      <c r="P323" s="252"/>
      <c r="Q323" s="252"/>
      <c r="R323" s="252"/>
      <c r="S323" s="252"/>
      <c r="T323" s="253"/>
      <c r="AT323" s="254" t="s">
        <v>158</v>
      </c>
      <c r="AU323" s="254" t="s">
        <v>87</v>
      </c>
      <c r="AV323" s="15" t="s">
        <v>85</v>
      </c>
      <c r="AW323" s="15" t="s">
        <v>34</v>
      </c>
      <c r="AX323" s="15" t="s">
        <v>77</v>
      </c>
      <c r="AY323" s="254" t="s">
        <v>146</v>
      </c>
    </row>
    <row r="324" spans="1:65" s="15" customFormat="1" ht="10.199999999999999">
      <c r="B324" s="245"/>
      <c r="C324" s="246"/>
      <c r="D324" s="204" t="s">
        <v>158</v>
      </c>
      <c r="E324" s="247" t="s">
        <v>1</v>
      </c>
      <c r="F324" s="248" t="s">
        <v>745</v>
      </c>
      <c r="G324" s="246"/>
      <c r="H324" s="247" t="s">
        <v>1</v>
      </c>
      <c r="I324" s="249"/>
      <c r="J324" s="246"/>
      <c r="K324" s="246"/>
      <c r="L324" s="250"/>
      <c r="M324" s="251"/>
      <c r="N324" s="252"/>
      <c r="O324" s="252"/>
      <c r="P324" s="252"/>
      <c r="Q324" s="252"/>
      <c r="R324" s="252"/>
      <c r="S324" s="252"/>
      <c r="T324" s="253"/>
      <c r="AT324" s="254" t="s">
        <v>158</v>
      </c>
      <c r="AU324" s="254" t="s">
        <v>87</v>
      </c>
      <c r="AV324" s="15" t="s">
        <v>85</v>
      </c>
      <c r="AW324" s="15" t="s">
        <v>34</v>
      </c>
      <c r="AX324" s="15" t="s">
        <v>77</v>
      </c>
      <c r="AY324" s="254" t="s">
        <v>146</v>
      </c>
    </row>
    <row r="325" spans="1:65" s="13" customFormat="1" ht="10.199999999999999">
      <c r="B325" s="209"/>
      <c r="C325" s="210"/>
      <c r="D325" s="204" t="s">
        <v>158</v>
      </c>
      <c r="E325" s="211" t="s">
        <v>1</v>
      </c>
      <c r="F325" s="212" t="s">
        <v>85</v>
      </c>
      <c r="G325" s="210"/>
      <c r="H325" s="213">
        <v>1</v>
      </c>
      <c r="I325" s="214"/>
      <c r="J325" s="210"/>
      <c r="K325" s="210"/>
      <c r="L325" s="215"/>
      <c r="M325" s="216"/>
      <c r="N325" s="217"/>
      <c r="O325" s="217"/>
      <c r="P325" s="217"/>
      <c r="Q325" s="217"/>
      <c r="R325" s="217"/>
      <c r="S325" s="217"/>
      <c r="T325" s="218"/>
      <c r="AT325" s="219" t="s">
        <v>158</v>
      </c>
      <c r="AU325" s="219" t="s">
        <v>87</v>
      </c>
      <c r="AV325" s="13" t="s">
        <v>87</v>
      </c>
      <c r="AW325" s="13" t="s">
        <v>34</v>
      </c>
      <c r="AX325" s="13" t="s">
        <v>77</v>
      </c>
      <c r="AY325" s="219" t="s">
        <v>146</v>
      </c>
    </row>
    <row r="326" spans="1:65" s="14" customFormat="1" ht="10.199999999999999">
      <c r="B326" s="231"/>
      <c r="C326" s="232"/>
      <c r="D326" s="204" t="s">
        <v>158</v>
      </c>
      <c r="E326" s="233" t="s">
        <v>1</v>
      </c>
      <c r="F326" s="234" t="s">
        <v>335</v>
      </c>
      <c r="G326" s="232"/>
      <c r="H326" s="235">
        <v>1</v>
      </c>
      <c r="I326" s="236"/>
      <c r="J326" s="232"/>
      <c r="K326" s="232"/>
      <c r="L326" s="237"/>
      <c r="M326" s="238"/>
      <c r="N326" s="239"/>
      <c r="O326" s="239"/>
      <c r="P326" s="239"/>
      <c r="Q326" s="239"/>
      <c r="R326" s="239"/>
      <c r="S326" s="239"/>
      <c r="T326" s="240"/>
      <c r="AT326" s="241" t="s">
        <v>158</v>
      </c>
      <c r="AU326" s="241" t="s">
        <v>87</v>
      </c>
      <c r="AV326" s="14" t="s">
        <v>154</v>
      </c>
      <c r="AW326" s="14" t="s">
        <v>34</v>
      </c>
      <c r="AX326" s="14" t="s">
        <v>85</v>
      </c>
      <c r="AY326" s="241" t="s">
        <v>146</v>
      </c>
    </row>
    <row r="327" spans="1:65" s="2" customFormat="1" ht="24.15" customHeight="1">
      <c r="A327" s="34"/>
      <c r="B327" s="35"/>
      <c r="C327" s="191" t="s">
        <v>322</v>
      </c>
      <c r="D327" s="191" t="s">
        <v>149</v>
      </c>
      <c r="E327" s="192" t="s">
        <v>750</v>
      </c>
      <c r="F327" s="193" t="s">
        <v>751</v>
      </c>
      <c r="G327" s="194" t="s">
        <v>225</v>
      </c>
      <c r="H327" s="195">
        <v>2</v>
      </c>
      <c r="I327" s="196"/>
      <c r="J327" s="197">
        <f>ROUND(I327*H327,2)</f>
        <v>0</v>
      </c>
      <c r="K327" s="193" t="s">
        <v>1</v>
      </c>
      <c r="L327" s="39"/>
      <c r="M327" s="198" t="s">
        <v>1</v>
      </c>
      <c r="N327" s="199" t="s">
        <v>42</v>
      </c>
      <c r="O327" s="71"/>
      <c r="P327" s="200">
        <f>O327*H327</f>
        <v>0</v>
      </c>
      <c r="Q327" s="200">
        <v>0</v>
      </c>
      <c r="R327" s="200">
        <f>Q327*H327</f>
        <v>0</v>
      </c>
      <c r="S327" s="200">
        <v>0</v>
      </c>
      <c r="T327" s="201">
        <f>S327*H327</f>
        <v>0</v>
      </c>
      <c r="U327" s="34"/>
      <c r="V327" s="34"/>
      <c r="W327" s="34"/>
      <c r="X327" s="34"/>
      <c r="Y327" s="34"/>
      <c r="Z327" s="34"/>
      <c r="AA327" s="34"/>
      <c r="AB327" s="34"/>
      <c r="AC327" s="34"/>
      <c r="AD327" s="34"/>
      <c r="AE327" s="34"/>
      <c r="AR327" s="202" t="s">
        <v>235</v>
      </c>
      <c r="AT327" s="202" t="s">
        <v>149</v>
      </c>
      <c r="AU327" s="202" t="s">
        <v>87</v>
      </c>
      <c r="AY327" s="17" t="s">
        <v>146</v>
      </c>
      <c r="BE327" s="203">
        <f>IF(N327="základní",J327,0)</f>
        <v>0</v>
      </c>
      <c r="BF327" s="203">
        <f>IF(N327="snížená",J327,0)</f>
        <v>0</v>
      </c>
      <c r="BG327" s="203">
        <f>IF(N327="zákl. přenesená",J327,0)</f>
        <v>0</v>
      </c>
      <c r="BH327" s="203">
        <f>IF(N327="sníž. přenesená",J327,0)</f>
        <v>0</v>
      </c>
      <c r="BI327" s="203">
        <f>IF(N327="nulová",J327,0)</f>
        <v>0</v>
      </c>
      <c r="BJ327" s="17" t="s">
        <v>85</v>
      </c>
      <c r="BK327" s="203">
        <f>ROUND(I327*H327,2)</f>
        <v>0</v>
      </c>
      <c r="BL327" s="17" t="s">
        <v>235</v>
      </c>
      <c r="BM327" s="202" t="s">
        <v>752</v>
      </c>
    </row>
    <row r="328" spans="1:65" s="2" customFormat="1" ht="19.2">
      <c r="A328" s="34"/>
      <c r="B328" s="35"/>
      <c r="C328" s="36"/>
      <c r="D328" s="204" t="s">
        <v>156</v>
      </c>
      <c r="E328" s="36"/>
      <c r="F328" s="205" t="s">
        <v>736</v>
      </c>
      <c r="G328" s="36"/>
      <c r="H328" s="36"/>
      <c r="I328" s="206"/>
      <c r="J328" s="36"/>
      <c r="K328" s="36"/>
      <c r="L328" s="39"/>
      <c r="M328" s="207"/>
      <c r="N328" s="208"/>
      <c r="O328" s="71"/>
      <c r="P328" s="71"/>
      <c r="Q328" s="71"/>
      <c r="R328" s="71"/>
      <c r="S328" s="71"/>
      <c r="T328" s="72"/>
      <c r="U328" s="34"/>
      <c r="V328" s="34"/>
      <c r="W328" s="34"/>
      <c r="X328" s="34"/>
      <c r="Y328" s="34"/>
      <c r="Z328" s="34"/>
      <c r="AA328" s="34"/>
      <c r="AB328" s="34"/>
      <c r="AC328" s="34"/>
      <c r="AD328" s="34"/>
      <c r="AE328" s="34"/>
      <c r="AT328" s="17" t="s">
        <v>156</v>
      </c>
      <c r="AU328" s="17" t="s">
        <v>87</v>
      </c>
    </row>
    <row r="329" spans="1:65" s="15" customFormat="1" ht="10.199999999999999">
      <c r="B329" s="245"/>
      <c r="C329" s="246"/>
      <c r="D329" s="204" t="s">
        <v>158</v>
      </c>
      <c r="E329" s="247" t="s">
        <v>1</v>
      </c>
      <c r="F329" s="248" t="s">
        <v>737</v>
      </c>
      <c r="G329" s="246"/>
      <c r="H329" s="247" t="s">
        <v>1</v>
      </c>
      <c r="I329" s="249"/>
      <c r="J329" s="246"/>
      <c r="K329" s="246"/>
      <c r="L329" s="250"/>
      <c r="M329" s="251"/>
      <c r="N329" s="252"/>
      <c r="O329" s="252"/>
      <c r="P329" s="252"/>
      <c r="Q329" s="252"/>
      <c r="R329" s="252"/>
      <c r="S329" s="252"/>
      <c r="T329" s="253"/>
      <c r="AT329" s="254" t="s">
        <v>158</v>
      </c>
      <c r="AU329" s="254" t="s">
        <v>87</v>
      </c>
      <c r="AV329" s="15" t="s">
        <v>85</v>
      </c>
      <c r="AW329" s="15" t="s">
        <v>34</v>
      </c>
      <c r="AX329" s="15" t="s">
        <v>77</v>
      </c>
      <c r="AY329" s="254" t="s">
        <v>146</v>
      </c>
    </row>
    <row r="330" spans="1:65" s="15" customFormat="1" ht="10.199999999999999">
      <c r="B330" s="245"/>
      <c r="C330" s="246"/>
      <c r="D330" s="204" t="s">
        <v>158</v>
      </c>
      <c r="E330" s="247" t="s">
        <v>1</v>
      </c>
      <c r="F330" s="248" t="s">
        <v>753</v>
      </c>
      <c r="G330" s="246"/>
      <c r="H330" s="247" t="s">
        <v>1</v>
      </c>
      <c r="I330" s="249"/>
      <c r="J330" s="246"/>
      <c r="K330" s="246"/>
      <c r="L330" s="250"/>
      <c r="M330" s="251"/>
      <c r="N330" s="252"/>
      <c r="O330" s="252"/>
      <c r="P330" s="252"/>
      <c r="Q330" s="252"/>
      <c r="R330" s="252"/>
      <c r="S330" s="252"/>
      <c r="T330" s="253"/>
      <c r="AT330" s="254" t="s">
        <v>158</v>
      </c>
      <c r="AU330" s="254" t="s">
        <v>87</v>
      </c>
      <c r="AV330" s="15" t="s">
        <v>85</v>
      </c>
      <c r="AW330" s="15" t="s">
        <v>34</v>
      </c>
      <c r="AX330" s="15" t="s">
        <v>77</v>
      </c>
      <c r="AY330" s="254" t="s">
        <v>146</v>
      </c>
    </row>
    <row r="331" spans="1:65" s="15" customFormat="1" ht="10.199999999999999">
      <c r="B331" s="245"/>
      <c r="C331" s="246"/>
      <c r="D331" s="204" t="s">
        <v>158</v>
      </c>
      <c r="E331" s="247" t="s">
        <v>1</v>
      </c>
      <c r="F331" s="248" t="s">
        <v>739</v>
      </c>
      <c r="G331" s="246"/>
      <c r="H331" s="247" t="s">
        <v>1</v>
      </c>
      <c r="I331" s="249"/>
      <c r="J331" s="246"/>
      <c r="K331" s="246"/>
      <c r="L331" s="250"/>
      <c r="M331" s="251"/>
      <c r="N331" s="252"/>
      <c r="O331" s="252"/>
      <c r="P331" s="252"/>
      <c r="Q331" s="252"/>
      <c r="R331" s="252"/>
      <c r="S331" s="252"/>
      <c r="T331" s="253"/>
      <c r="AT331" s="254" t="s">
        <v>158</v>
      </c>
      <c r="AU331" s="254" t="s">
        <v>87</v>
      </c>
      <c r="AV331" s="15" t="s">
        <v>85</v>
      </c>
      <c r="AW331" s="15" t="s">
        <v>34</v>
      </c>
      <c r="AX331" s="15" t="s">
        <v>77</v>
      </c>
      <c r="AY331" s="254" t="s">
        <v>146</v>
      </c>
    </row>
    <row r="332" spans="1:65" s="15" customFormat="1" ht="10.199999999999999">
      <c r="B332" s="245"/>
      <c r="C332" s="246"/>
      <c r="D332" s="204" t="s">
        <v>158</v>
      </c>
      <c r="E332" s="247" t="s">
        <v>1</v>
      </c>
      <c r="F332" s="248" t="s">
        <v>740</v>
      </c>
      <c r="G332" s="246"/>
      <c r="H332" s="247" t="s">
        <v>1</v>
      </c>
      <c r="I332" s="249"/>
      <c r="J332" s="246"/>
      <c r="K332" s="246"/>
      <c r="L332" s="250"/>
      <c r="M332" s="251"/>
      <c r="N332" s="252"/>
      <c r="O332" s="252"/>
      <c r="P332" s="252"/>
      <c r="Q332" s="252"/>
      <c r="R332" s="252"/>
      <c r="S332" s="252"/>
      <c r="T332" s="253"/>
      <c r="AT332" s="254" t="s">
        <v>158</v>
      </c>
      <c r="AU332" s="254" t="s">
        <v>87</v>
      </c>
      <c r="AV332" s="15" t="s">
        <v>85</v>
      </c>
      <c r="AW332" s="15" t="s">
        <v>34</v>
      </c>
      <c r="AX332" s="15" t="s">
        <v>77</v>
      </c>
      <c r="AY332" s="254" t="s">
        <v>146</v>
      </c>
    </row>
    <row r="333" spans="1:65" s="15" customFormat="1" ht="10.199999999999999">
      <c r="B333" s="245"/>
      <c r="C333" s="246"/>
      <c r="D333" s="204" t="s">
        <v>158</v>
      </c>
      <c r="E333" s="247" t="s">
        <v>1</v>
      </c>
      <c r="F333" s="248" t="s">
        <v>754</v>
      </c>
      <c r="G333" s="246"/>
      <c r="H333" s="247" t="s">
        <v>1</v>
      </c>
      <c r="I333" s="249"/>
      <c r="J333" s="246"/>
      <c r="K333" s="246"/>
      <c r="L333" s="250"/>
      <c r="M333" s="251"/>
      <c r="N333" s="252"/>
      <c r="O333" s="252"/>
      <c r="P333" s="252"/>
      <c r="Q333" s="252"/>
      <c r="R333" s="252"/>
      <c r="S333" s="252"/>
      <c r="T333" s="253"/>
      <c r="AT333" s="254" t="s">
        <v>158</v>
      </c>
      <c r="AU333" s="254" t="s">
        <v>87</v>
      </c>
      <c r="AV333" s="15" t="s">
        <v>85</v>
      </c>
      <c r="AW333" s="15" t="s">
        <v>34</v>
      </c>
      <c r="AX333" s="15" t="s">
        <v>77</v>
      </c>
      <c r="AY333" s="254" t="s">
        <v>146</v>
      </c>
    </row>
    <row r="334" spans="1:65" s="15" customFormat="1" ht="10.199999999999999">
      <c r="B334" s="245"/>
      <c r="C334" s="246"/>
      <c r="D334" s="204" t="s">
        <v>158</v>
      </c>
      <c r="E334" s="247" t="s">
        <v>1</v>
      </c>
      <c r="F334" s="248" t="s">
        <v>742</v>
      </c>
      <c r="G334" s="246"/>
      <c r="H334" s="247" t="s">
        <v>1</v>
      </c>
      <c r="I334" s="249"/>
      <c r="J334" s="246"/>
      <c r="K334" s="246"/>
      <c r="L334" s="250"/>
      <c r="M334" s="251"/>
      <c r="N334" s="252"/>
      <c r="O334" s="252"/>
      <c r="P334" s="252"/>
      <c r="Q334" s="252"/>
      <c r="R334" s="252"/>
      <c r="S334" s="252"/>
      <c r="T334" s="253"/>
      <c r="AT334" s="254" t="s">
        <v>158</v>
      </c>
      <c r="AU334" s="254" t="s">
        <v>87</v>
      </c>
      <c r="AV334" s="15" t="s">
        <v>85</v>
      </c>
      <c r="AW334" s="15" t="s">
        <v>34</v>
      </c>
      <c r="AX334" s="15" t="s">
        <v>77</v>
      </c>
      <c r="AY334" s="254" t="s">
        <v>146</v>
      </c>
    </row>
    <row r="335" spans="1:65" s="15" customFormat="1" ht="10.199999999999999">
      <c r="B335" s="245"/>
      <c r="C335" s="246"/>
      <c r="D335" s="204" t="s">
        <v>158</v>
      </c>
      <c r="E335" s="247" t="s">
        <v>1</v>
      </c>
      <c r="F335" s="248" t="s">
        <v>743</v>
      </c>
      <c r="G335" s="246"/>
      <c r="H335" s="247" t="s">
        <v>1</v>
      </c>
      <c r="I335" s="249"/>
      <c r="J335" s="246"/>
      <c r="K335" s="246"/>
      <c r="L335" s="250"/>
      <c r="M335" s="251"/>
      <c r="N335" s="252"/>
      <c r="O335" s="252"/>
      <c r="P335" s="252"/>
      <c r="Q335" s="252"/>
      <c r="R335" s="252"/>
      <c r="S335" s="252"/>
      <c r="T335" s="253"/>
      <c r="AT335" s="254" t="s">
        <v>158</v>
      </c>
      <c r="AU335" s="254" t="s">
        <v>87</v>
      </c>
      <c r="AV335" s="15" t="s">
        <v>85</v>
      </c>
      <c r="AW335" s="15" t="s">
        <v>34</v>
      </c>
      <c r="AX335" s="15" t="s">
        <v>77</v>
      </c>
      <c r="AY335" s="254" t="s">
        <v>146</v>
      </c>
    </row>
    <row r="336" spans="1:65" s="15" customFormat="1" ht="10.199999999999999">
      <c r="B336" s="245"/>
      <c r="C336" s="246"/>
      <c r="D336" s="204" t="s">
        <v>158</v>
      </c>
      <c r="E336" s="247" t="s">
        <v>1</v>
      </c>
      <c r="F336" s="248" t="s">
        <v>744</v>
      </c>
      <c r="G336" s="246"/>
      <c r="H336" s="247" t="s">
        <v>1</v>
      </c>
      <c r="I336" s="249"/>
      <c r="J336" s="246"/>
      <c r="K336" s="246"/>
      <c r="L336" s="250"/>
      <c r="M336" s="251"/>
      <c r="N336" s="252"/>
      <c r="O336" s="252"/>
      <c r="P336" s="252"/>
      <c r="Q336" s="252"/>
      <c r="R336" s="252"/>
      <c r="S336" s="252"/>
      <c r="T336" s="253"/>
      <c r="AT336" s="254" t="s">
        <v>158</v>
      </c>
      <c r="AU336" s="254" t="s">
        <v>87</v>
      </c>
      <c r="AV336" s="15" t="s">
        <v>85</v>
      </c>
      <c r="AW336" s="15" t="s">
        <v>34</v>
      </c>
      <c r="AX336" s="15" t="s">
        <v>77</v>
      </c>
      <c r="AY336" s="254" t="s">
        <v>146</v>
      </c>
    </row>
    <row r="337" spans="1:65" s="15" customFormat="1" ht="10.199999999999999">
      <c r="B337" s="245"/>
      <c r="C337" s="246"/>
      <c r="D337" s="204" t="s">
        <v>158</v>
      </c>
      <c r="E337" s="247" t="s">
        <v>1</v>
      </c>
      <c r="F337" s="248" t="s">
        <v>745</v>
      </c>
      <c r="G337" s="246"/>
      <c r="H337" s="247" t="s">
        <v>1</v>
      </c>
      <c r="I337" s="249"/>
      <c r="J337" s="246"/>
      <c r="K337" s="246"/>
      <c r="L337" s="250"/>
      <c r="M337" s="251"/>
      <c r="N337" s="252"/>
      <c r="O337" s="252"/>
      <c r="P337" s="252"/>
      <c r="Q337" s="252"/>
      <c r="R337" s="252"/>
      <c r="S337" s="252"/>
      <c r="T337" s="253"/>
      <c r="AT337" s="254" t="s">
        <v>158</v>
      </c>
      <c r="AU337" s="254" t="s">
        <v>87</v>
      </c>
      <c r="AV337" s="15" t="s">
        <v>85</v>
      </c>
      <c r="AW337" s="15" t="s">
        <v>34</v>
      </c>
      <c r="AX337" s="15" t="s">
        <v>77</v>
      </c>
      <c r="AY337" s="254" t="s">
        <v>146</v>
      </c>
    </row>
    <row r="338" spans="1:65" s="13" customFormat="1" ht="10.199999999999999">
      <c r="B338" s="209"/>
      <c r="C338" s="210"/>
      <c r="D338" s="204" t="s">
        <v>158</v>
      </c>
      <c r="E338" s="211" t="s">
        <v>1</v>
      </c>
      <c r="F338" s="212" t="s">
        <v>87</v>
      </c>
      <c r="G338" s="210"/>
      <c r="H338" s="213">
        <v>2</v>
      </c>
      <c r="I338" s="214"/>
      <c r="J338" s="210"/>
      <c r="K338" s="210"/>
      <c r="L338" s="215"/>
      <c r="M338" s="216"/>
      <c r="N338" s="217"/>
      <c r="O338" s="217"/>
      <c r="P338" s="217"/>
      <c r="Q338" s="217"/>
      <c r="R338" s="217"/>
      <c r="S338" s="217"/>
      <c r="T338" s="218"/>
      <c r="AT338" s="219" t="s">
        <v>158</v>
      </c>
      <c r="AU338" s="219" t="s">
        <v>87</v>
      </c>
      <c r="AV338" s="13" t="s">
        <v>87</v>
      </c>
      <c r="AW338" s="13" t="s">
        <v>34</v>
      </c>
      <c r="AX338" s="13" t="s">
        <v>77</v>
      </c>
      <c r="AY338" s="219" t="s">
        <v>146</v>
      </c>
    </row>
    <row r="339" spans="1:65" s="14" customFormat="1" ht="10.199999999999999">
      <c r="B339" s="231"/>
      <c r="C339" s="232"/>
      <c r="D339" s="204" t="s">
        <v>158</v>
      </c>
      <c r="E339" s="233" t="s">
        <v>1</v>
      </c>
      <c r="F339" s="234" t="s">
        <v>335</v>
      </c>
      <c r="G339" s="232"/>
      <c r="H339" s="235">
        <v>2</v>
      </c>
      <c r="I339" s="236"/>
      <c r="J339" s="232"/>
      <c r="K339" s="232"/>
      <c r="L339" s="237"/>
      <c r="M339" s="238"/>
      <c r="N339" s="239"/>
      <c r="O339" s="239"/>
      <c r="P339" s="239"/>
      <c r="Q339" s="239"/>
      <c r="R339" s="239"/>
      <c r="S339" s="239"/>
      <c r="T339" s="240"/>
      <c r="AT339" s="241" t="s">
        <v>158</v>
      </c>
      <c r="AU339" s="241" t="s">
        <v>87</v>
      </c>
      <c r="AV339" s="14" t="s">
        <v>154</v>
      </c>
      <c r="AW339" s="14" t="s">
        <v>34</v>
      </c>
      <c r="AX339" s="14" t="s">
        <v>85</v>
      </c>
      <c r="AY339" s="241" t="s">
        <v>146</v>
      </c>
    </row>
    <row r="340" spans="1:65" s="2" customFormat="1" ht="24.15" customHeight="1">
      <c r="A340" s="34"/>
      <c r="B340" s="35"/>
      <c r="C340" s="191" t="s">
        <v>327</v>
      </c>
      <c r="D340" s="191" t="s">
        <v>149</v>
      </c>
      <c r="E340" s="192" t="s">
        <v>755</v>
      </c>
      <c r="F340" s="193" t="s">
        <v>756</v>
      </c>
      <c r="G340" s="194" t="s">
        <v>225</v>
      </c>
      <c r="H340" s="195">
        <v>6</v>
      </c>
      <c r="I340" s="196"/>
      <c r="J340" s="197">
        <f>ROUND(I340*H340,2)</f>
        <v>0</v>
      </c>
      <c r="K340" s="193" t="s">
        <v>1</v>
      </c>
      <c r="L340" s="39"/>
      <c r="M340" s="198" t="s">
        <v>1</v>
      </c>
      <c r="N340" s="199" t="s">
        <v>42</v>
      </c>
      <c r="O340" s="71"/>
      <c r="P340" s="200">
        <f>O340*H340</f>
        <v>0</v>
      </c>
      <c r="Q340" s="200">
        <v>0</v>
      </c>
      <c r="R340" s="200">
        <f>Q340*H340</f>
        <v>0</v>
      </c>
      <c r="S340" s="200">
        <v>0</v>
      </c>
      <c r="T340" s="201">
        <f>S340*H340</f>
        <v>0</v>
      </c>
      <c r="U340" s="34"/>
      <c r="V340" s="34"/>
      <c r="W340" s="34"/>
      <c r="X340" s="34"/>
      <c r="Y340" s="34"/>
      <c r="Z340" s="34"/>
      <c r="AA340" s="34"/>
      <c r="AB340" s="34"/>
      <c r="AC340" s="34"/>
      <c r="AD340" s="34"/>
      <c r="AE340" s="34"/>
      <c r="AR340" s="202" t="s">
        <v>235</v>
      </c>
      <c r="AT340" s="202" t="s">
        <v>149</v>
      </c>
      <c r="AU340" s="202" t="s">
        <v>87</v>
      </c>
      <c r="AY340" s="17" t="s">
        <v>146</v>
      </c>
      <c r="BE340" s="203">
        <f>IF(N340="základní",J340,0)</f>
        <v>0</v>
      </c>
      <c r="BF340" s="203">
        <f>IF(N340="snížená",J340,0)</f>
        <v>0</v>
      </c>
      <c r="BG340" s="203">
        <f>IF(N340="zákl. přenesená",J340,0)</f>
        <v>0</v>
      </c>
      <c r="BH340" s="203">
        <f>IF(N340="sníž. přenesená",J340,0)</f>
        <v>0</v>
      </c>
      <c r="BI340" s="203">
        <f>IF(N340="nulová",J340,0)</f>
        <v>0</v>
      </c>
      <c r="BJ340" s="17" t="s">
        <v>85</v>
      </c>
      <c r="BK340" s="203">
        <f>ROUND(I340*H340,2)</f>
        <v>0</v>
      </c>
      <c r="BL340" s="17" t="s">
        <v>235</v>
      </c>
      <c r="BM340" s="202" t="s">
        <v>757</v>
      </c>
    </row>
    <row r="341" spans="1:65" s="2" customFormat="1" ht="19.2">
      <c r="A341" s="34"/>
      <c r="B341" s="35"/>
      <c r="C341" s="36"/>
      <c r="D341" s="204" t="s">
        <v>156</v>
      </c>
      <c r="E341" s="36"/>
      <c r="F341" s="205" t="s">
        <v>736</v>
      </c>
      <c r="G341" s="36"/>
      <c r="H341" s="36"/>
      <c r="I341" s="206"/>
      <c r="J341" s="36"/>
      <c r="K341" s="36"/>
      <c r="L341" s="39"/>
      <c r="M341" s="207"/>
      <c r="N341" s="208"/>
      <c r="O341" s="71"/>
      <c r="P341" s="71"/>
      <c r="Q341" s="71"/>
      <c r="R341" s="71"/>
      <c r="S341" s="71"/>
      <c r="T341" s="72"/>
      <c r="U341" s="34"/>
      <c r="V341" s="34"/>
      <c r="W341" s="34"/>
      <c r="X341" s="34"/>
      <c r="Y341" s="34"/>
      <c r="Z341" s="34"/>
      <c r="AA341" s="34"/>
      <c r="AB341" s="34"/>
      <c r="AC341" s="34"/>
      <c r="AD341" s="34"/>
      <c r="AE341" s="34"/>
      <c r="AT341" s="17" t="s">
        <v>156</v>
      </c>
      <c r="AU341" s="17" t="s">
        <v>87</v>
      </c>
    </row>
    <row r="342" spans="1:65" s="15" customFormat="1" ht="10.199999999999999">
      <c r="B342" s="245"/>
      <c r="C342" s="246"/>
      <c r="D342" s="204" t="s">
        <v>158</v>
      </c>
      <c r="E342" s="247" t="s">
        <v>1</v>
      </c>
      <c r="F342" s="248" t="s">
        <v>737</v>
      </c>
      <c r="G342" s="246"/>
      <c r="H342" s="247" t="s">
        <v>1</v>
      </c>
      <c r="I342" s="249"/>
      <c r="J342" s="246"/>
      <c r="K342" s="246"/>
      <c r="L342" s="250"/>
      <c r="M342" s="251"/>
      <c r="N342" s="252"/>
      <c r="O342" s="252"/>
      <c r="P342" s="252"/>
      <c r="Q342" s="252"/>
      <c r="R342" s="252"/>
      <c r="S342" s="252"/>
      <c r="T342" s="253"/>
      <c r="AT342" s="254" t="s">
        <v>158</v>
      </c>
      <c r="AU342" s="254" t="s">
        <v>87</v>
      </c>
      <c r="AV342" s="15" t="s">
        <v>85</v>
      </c>
      <c r="AW342" s="15" t="s">
        <v>34</v>
      </c>
      <c r="AX342" s="15" t="s">
        <v>77</v>
      </c>
      <c r="AY342" s="254" t="s">
        <v>146</v>
      </c>
    </row>
    <row r="343" spans="1:65" s="15" customFormat="1" ht="10.199999999999999">
      <c r="B343" s="245"/>
      <c r="C343" s="246"/>
      <c r="D343" s="204" t="s">
        <v>158</v>
      </c>
      <c r="E343" s="247" t="s">
        <v>1</v>
      </c>
      <c r="F343" s="248" t="s">
        <v>758</v>
      </c>
      <c r="G343" s="246"/>
      <c r="H343" s="247" t="s">
        <v>1</v>
      </c>
      <c r="I343" s="249"/>
      <c r="J343" s="246"/>
      <c r="K343" s="246"/>
      <c r="L343" s="250"/>
      <c r="M343" s="251"/>
      <c r="N343" s="252"/>
      <c r="O343" s="252"/>
      <c r="P343" s="252"/>
      <c r="Q343" s="252"/>
      <c r="R343" s="252"/>
      <c r="S343" s="252"/>
      <c r="T343" s="253"/>
      <c r="AT343" s="254" t="s">
        <v>158</v>
      </c>
      <c r="AU343" s="254" t="s">
        <v>87</v>
      </c>
      <c r="AV343" s="15" t="s">
        <v>85</v>
      </c>
      <c r="AW343" s="15" t="s">
        <v>34</v>
      </c>
      <c r="AX343" s="15" t="s">
        <v>77</v>
      </c>
      <c r="AY343" s="254" t="s">
        <v>146</v>
      </c>
    </row>
    <row r="344" spans="1:65" s="15" customFormat="1" ht="10.199999999999999">
      <c r="B344" s="245"/>
      <c r="C344" s="246"/>
      <c r="D344" s="204" t="s">
        <v>158</v>
      </c>
      <c r="E344" s="247" t="s">
        <v>1</v>
      </c>
      <c r="F344" s="248" t="s">
        <v>739</v>
      </c>
      <c r="G344" s="246"/>
      <c r="H344" s="247" t="s">
        <v>1</v>
      </c>
      <c r="I344" s="249"/>
      <c r="J344" s="246"/>
      <c r="K344" s="246"/>
      <c r="L344" s="250"/>
      <c r="M344" s="251"/>
      <c r="N344" s="252"/>
      <c r="O344" s="252"/>
      <c r="P344" s="252"/>
      <c r="Q344" s="252"/>
      <c r="R344" s="252"/>
      <c r="S344" s="252"/>
      <c r="T344" s="253"/>
      <c r="AT344" s="254" t="s">
        <v>158</v>
      </c>
      <c r="AU344" s="254" t="s">
        <v>87</v>
      </c>
      <c r="AV344" s="15" t="s">
        <v>85</v>
      </c>
      <c r="AW344" s="15" t="s">
        <v>34</v>
      </c>
      <c r="AX344" s="15" t="s">
        <v>77</v>
      </c>
      <c r="AY344" s="254" t="s">
        <v>146</v>
      </c>
    </row>
    <row r="345" spans="1:65" s="15" customFormat="1" ht="10.199999999999999">
      <c r="B345" s="245"/>
      <c r="C345" s="246"/>
      <c r="D345" s="204" t="s">
        <v>158</v>
      </c>
      <c r="E345" s="247" t="s">
        <v>1</v>
      </c>
      <c r="F345" s="248" t="s">
        <v>740</v>
      </c>
      <c r="G345" s="246"/>
      <c r="H345" s="247" t="s">
        <v>1</v>
      </c>
      <c r="I345" s="249"/>
      <c r="J345" s="246"/>
      <c r="K345" s="246"/>
      <c r="L345" s="250"/>
      <c r="M345" s="251"/>
      <c r="N345" s="252"/>
      <c r="O345" s="252"/>
      <c r="P345" s="252"/>
      <c r="Q345" s="252"/>
      <c r="R345" s="252"/>
      <c r="S345" s="252"/>
      <c r="T345" s="253"/>
      <c r="AT345" s="254" t="s">
        <v>158</v>
      </c>
      <c r="AU345" s="254" t="s">
        <v>87</v>
      </c>
      <c r="AV345" s="15" t="s">
        <v>85</v>
      </c>
      <c r="AW345" s="15" t="s">
        <v>34</v>
      </c>
      <c r="AX345" s="15" t="s">
        <v>77</v>
      </c>
      <c r="AY345" s="254" t="s">
        <v>146</v>
      </c>
    </row>
    <row r="346" spans="1:65" s="15" customFormat="1" ht="10.199999999999999">
      <c r="B346" s="245"/>
      <c r="C346" s="246"/>
      <c r="D346" s="204" t="s">
        <v>158</v>
      </c>
      <c r="E346" s="247" t="s">
        <v>1</v>
      </c>
      <c r="F346" s="248" t="s">
        <v>749</v>
      </c>
      <c r="G346" s="246"/>
      <c r="H346" s="247" t="s">
        <v>1</v>
      </c>
      <c r="I346" s="249"/>
      <c r="J346" s="246"/>
      <c r="K346" s="246"/>
      <c r="L346" s="250"/>
      <c r="M346" s="251"/>
      <c r="N346" s="252"/>
      <c r="O346" s="252"/>
      <c r="P346" s="252"/>
      <c r="Q346" s="252"/>
      <c r="R346" s="252"/>
      <c r="S346" s="252"/>
      <c r="T346" s="253"/>
      <c r="AT346" s="254" t="s">
        <v>158</v>
      </c>
      <c r="AU346" s="254" t="s">
        <v>87</v>
      </c>
      <c r="AV346" s="15" t="s">
        <v>85</v>
      </c>
      <c r="AW346" s="15" t="s">
        <v>34</v>
      </c>
      <c r="AX346" s="15" t="s">
        <v>77</v>
      </c>
      <c r="AY346" s="254" t="s">
        <v>146</v>
      </c>
    </row>
    <row r="347" spans="1:65" s="15" customFormat="1" ht="10.199999999999999">
      <c r="B347" s="245"/>
      <c r="C347" s="246"/>
      <c r="D347" s="204" t="s">
        <v>158</v>
      </c>
      <c r="E347" s="247" t="s">
        <v>1</v>
      </c>
      <c r="F347" s="248" t="s">
        <v>742</v>
      </c>
      <c r="G347" s="246"/>
      <c r="H347" s="247" t="s">
        <v>1</v>
      </c>
      <c r="I347" s="249"/>
      <c r="J347" s="246"/>
      <c r="K347" s="246"/>
      <c r="L347" s="250"/>
      <c r="M347" s="251"/>
      <c r="N347" s="252"/>
      <c r="O347" s="252"/>
      <c r="P347" s="252"/>
      <c r="Q347" s="252"/>
      <c r="R347" s="252"/>
      <c r="S347" s="252"/>
      <c r="T347" s="253"/>
      <c r="AT347" s="254" t="s">
        <v>158</v>
      </c>
      <c r="AU347" s="254" t="s">
        <v>87</v>
      </c>
      <c r="AV347" s="15" t="s">
        <v>85</v>
      </c>
      <c r="AW347" s="15" t="s">
        <v>34</v>
      </c>
      <c r="AX347" s="15" t="s">
        <v>77</v>
      </c>
      <c r="AY347" s="254" t="s">
        <v>146</v>
      </c>
    </row>
    <row r="348" spans="1:65" s="15" customFormat="1" ht="10.199999999999999">
      <c r="B348" s="245"/>
      <c r="C348" s="246"/>
      <c r="D348" s="204" t="s">
        <v>158</v>
      </c>
      <c r="E348" s="247" t="s">
        <v>1</v>
      </c>
      <c r="F348" s="248" t="s">
        <v>743</v>
      </c>
      <c r="G348" s="246"/>
      <c r="H348" s="247" t="s">
        <v>1</v>
      </c>
      <c r="I348" s="249"/>
      <c r="J348" s="246"/>
      <c r="K348" s="246"/>
      <c r="L348" s="250"/>
      <c r="M348" s="251"/>
      <c r="N348" s="252"/>
      <c r="O348" s="252"/>
      <c r="P348" s="252"/>
      <c r="Q348" s="252"/>
      <c r="R348" s="252"/>
      <c r="S348" s="252"/>
      <c r="T348" s="253"/>
      <c r="AT348" s="254" t="s">
        <v>158</v>
      </c>
      <c r="AU348" s="254" t="s">
        <v>87</v>
      </c>
      <c r="AV348" s="15" t="s">
        <v>85</v>
      </c>
      <c r="AW348" s="15" t="s">
        <v>34</v>
      </c>
      <c r="AX348" s="15" t="s">
        <v>77</v>
      </c>
      <c r="AY348" s="254" t="s">
        <v>146</v>
      </c>
    </row>
    <row r="349" spans="1:65" s="15" customFormat="1" ht="10.199999999999999">
      <c r="B349" s="245"/>
      <c r="C349" s="246"/>
      <c r="D349" s="204" t="s">
        <v>158</v>
      </c>
      <c r="E349" s="247" t="s">
        <v>1</v>
      </c>
      <c r="F349" s="248" t="s">
        <v>744</v>
      </c>
      <c r="G349" s="246"/>
      <c r="H349" s="247" t="s">
        <v>1</v>
      </c>
      <c r="I349" s="249"/>
      <c r="J349" s="246"/>
      <c r="K349" s="246"/>
      <c r="L349" s="250"/>
      <c r="M349" s="251"/>
      <c r="N349" s="252"/>
      <c r="O349" s="252"/>
      <c r="P349" s="252"/>
      <c r="Q349" s="252"/>
      <c r="R349" s="252"/>
      <c r="S349" s="252"/>
      <c r="T349" s="253"/>
      <c r="AT349" s="254" t="s">
        <v>158</v>
      </c>
      <c r="AU349" s="254" t="s">
        <v>87</v>
      </c>
      <c r="AV349" s="15" t="s">
        <v>85</v>
      </c>
      <c r="AW349" s="15" t="s">
        <v>34</v>
      </c>
      <c r="AX349" s="15" t="s">
        <v>77</v>
      </c>
      <c r="AY349" s="254" t="s">
        <v>146</v>
      </c>
    </row>
    <row r="350" spans="1:65" s="15" customFormat="1" ht="10.199999999999999">
      <c r="B350" s="245"/>
      <c r="C350" s="246"/>
      <c r="D350" s="204" t="s">
        <v>158</v>
      </c>
      <c r="E350" s="247" t="s">
        <v>1</v>
      </c>
      <c r="F350" s="248" t="s">
        <v>759</v>
      </c>
      <c r="G350" s="246"/>
      <c r="H350" s="247" t="s">
        <v>1</v>
      </c>
      <c r="I350" s="249"/>
      <c r="J350" s="246"/>
      <c r="K350" s="246"/>
      <c r="L350" s="250"/>
      <c r="M350" s="251"/>
      <c r="N350" s="252"/>
      <c r="O350" s="252"/>
      <c r="P350" s="252"/>
      <c r="Q350" s="252"/>
      <c r="R350" s="252"/>
      <c r="S350" s="252"/>
      <c r="T350" s="253"/>
      <c r="AT350" s="254" t="s">
        <v>158</v>
      </c>
      <c r="AU350" s="254" t="s">
        <v>87</v>
      </c>
      <c r="AV350" s="15" t="s">
        <v>85</v>
      </c>
      <c r="AW350" s="15" t="s">
        <v>34</v>
      </c>
      <c r="AX350" s="15" t="s">
        <v>77</v>
      </c>
      <c r="AY350" s="254" t="s">
        <v>146</v>
      </c>
    </row>
    <row r="351" spans="1:65" s="13" customFormat="1" ht="10.199999999999999">
      <c r="B351" s="209"/>
      <c r="C351" s="210"/>
      <c r="D351" s="204" t="s">
        <v>158</v>
      </c>
      <c r="E351" s="211" t="s">
        <v>1</v>
      </c>
      <c r="F351" s="212" t="s">
        <v>179</v>
      </c>
      <c r="G351" s="210"/>
      <c r="H351" s="213">
        <v>6</v>
      </c>
      <c r="I351" s="214"/>
      <c r="J351" s="210"/>
      <c r="K351" s="210"/>
      <c r="L351" s="215"/>
      <c r="M351" s="216"/>
      <c r="N351" s="217"/>
      <c r="O351" s="217"/>
      <c r="P351" s="217"/>
      <c r="Q351" s="217"/>
      <c r="R351" s="217"/>
      <c r="S351" s="217"/>
      <c r="T351" s="218"/>
      <c r="AT351" s="219" t="s">
        <v>158</v>
      </c>
      <c r="AU351" s="219" t="s">
        <v>87</v>
      </c>
      <c r="AV351" s="13" t="s">
        <v>87</v>
      </c>
      <c r="AW351" s="13" t="s">
        <v>34</v>
      </c>
      <c r="AX351" s="13" t="s">
        <v>77</v>
      </c>
      <c r="AY351" s="219" t="s">
        <v>146</v>
      </c>
    </row>
    <row r="352" spans="1:65" s="14" customFormat="1" ht="10.199999999999999">
      <c r="B352" s="231"/>
      <c r="C352" s="232"/>
      <c r="D352" s="204" t="s">
        <v>158</v>
      </c>
      <c r="E352" s="233" t="s">
        <v>1</v>
      </c>
      <c r="F352" s="234" t="s">
        <v>335</v>
      </c>
      <c r="G352" s="232"/>
      <c r="H352" s="235">
        <v>6</v>
      </c>
      <c r="I352" s="236"/>
      <c r="J352" s="232"/>
      <c r="K352" s="232"/>
      <c r="L352" s="237"/>
      <c r="M352" s="238"/>
      <c r="N352" s="239"/>
      <c r="O352" s="239"/>
      <c r="P352" s="239"/>
      <c r="Q352" s="239"/>
      <c r="R352" s="239"/>
      <c r="S352" s="239"/>
      <c r="T352" s="240"/>
      <c r="AT352" s="241" t="s">
        <v>158</v>
      </c>
      <c r="AU352" s="241" t="s">
        <v>87</v>
      </c>
      <c r="AV352" s="14" t="s">
        <v>154</v>
      </c>
      <c r="AW352" s="14" t="s">
        <v>34</v>
      </c>
      <c r="AX352" s="14" t="s">
        <v>85</v>
      </c>
      <c r="AY352" s="241" t="s">
        <v>146</v>
      </c>
    </row>
    <row r="353" spans="1:65" s="2" customFormat="1" ht="21.75" customHeight="1">
      <c r="A353" s="34"/>
      <c r="B353" s="35"/>
      <c r="C353" s="191" t="s">
        <v>331</v>
      </c>
      <c r="D353" s="191" t="s">
        <v>149</v>
      </c>
      <c r="E353" s="192" t="s">
        <v>760</v>
      </c>
      <c r="F353" s="193" t="s">
        <v>761</v>
      </c>
      <c r="G353" s="194" t="s">
        <v>728</v>
      </c>
      <c r="H353" s="255"/>
      <c r="I353" s="196"/>
      <c r="J353" s="197">
        <f>ROUND(I353*H353,2)</f>
        <v>0</v>
      </c>
      <c r="K353" s="193" t="s">
        <v>556</v>
      </c>
      <c r="L353" s="39"/>
      <c r="M353" s="198" t="s">
        <v>1</v>
      </c>
      <c r="N353" s="199" t="s">
        <v>42</v>
      </c>
      <c r="O353" s="71"/>
      <c r="P353" s="200">
        <f>O353*H353</f>
        <v>0</v>
      </c>
      <c r="Q353" s="200">
        <v>0</v>
      </c>
      <c r="R353" s="200">
        <f>Q353*H353</f>
        <v>0</v>
      </c>
      <c r="S353" s="200">
        <v>0</v>
      </c>
      <c r="T353" s="201">
        <f>S353*H353</f>
        <v>0</v>
      </c>
      <c r="U353" s="34"/>
      <c r="V353" s="34"/>
      <c r="W353" s="34"/>
      <c r="X353" s="34"/>
      <c r="Y353" s="34"/>
      <c r="Z353" s="34"/>
      <c r="AA353" s="34"/>
      <c r="AB353" s="34"/>
      <c r="AC353" s="34"/>
      <c r="AD353" s="34"/>
      <c r="AE353" s="34"/>
      <c r="AR353" s="202" t="s">
        <v>235</v>
      </c>
      <c r="AT353" s="202" t="s">
        <v>149</v>
      </c>
      <c r="AU353" s="202" t="s">
        <v>87</v>
      </c>
      <c r="AY353" s="17" t="s">
        <v>146</v>
      </c>
      <c r="BE353" s="203">
        <f>IF(N353="základní",J353,0)</f>
        <v>0</v>
      </c>
      <c r="BF353" s="203">
        <f>IF(N353="snížená",J353,0)</f>
        <v>0</v>
      </c>
      <c r="BG353" s="203">
        <f>IF(N353="zákl. přenesená",J353,0)</f>
        <v>0</v>
      </c>
      <c r="BH353" s="203">
        <f>IF(N353="sníž. přenesená",J353,0)</f>
        <v>0</v>
      </c>
      <c r="BI353" s="203">
        <f>IF(N353="nulová",J353,0)</f>
        <v>0</v>
      </c>
      <c r="BJ353" s="17" t="s">
        <v>85</v>
      </c>
      <c r="BK353" s="203">
        <f>ROUND(I353*H353,2)</f>
        <v>0</v>
      </c>
      <c r="BL353" s="17" t="s">
        <v>235</v>
      </c>
      <c r="BM353" s="202" t="s">
        <v>762</v>
      </c>
    </row>
    <row r="354" spans="1:65" s="2" customFormat="1" ht="19.2">
      <c r="A354" s="34"/>
      <c r="B354" s="35"/>
      <c r="C354" s="36"/>
      <c r="D354" s="204" t="s">
        <v>156</v>
      </c>
      <c r="E354" s="36"/>
      <c r="F354" s="205" t="s">
        <v>763</v>
      </c>
      <c r="G354" s="36"/>
      <c r="H354" s="36"/>
      <c r="I354" s="206"/>
      <c r="J354" s="36"/>
      <c r="K354" s="36"/>
      <c r="L354" s="39"/>
      <c r="M354" s="256"/>
      <c r="N354" s="257"/>
      <c r="O354" s="258"/>
      <c r="P354" s="258"/>
      <c r="Q354" s="258"/>
      <c r="R354" s="258"/>
      <c r="S354" s="258"/>
      <c r="T354" s="259"/>
      <c r="U354" s="34"/>
      <c r="V354" s="34"/>
      <c r="W354" s="34"/>
      <c r="X354" s="34"/>
      <c r="Y354" s="34"/>
      <c r="Z354" s="34"/>
      <c r="AA354" s="34"/>
      <c r="AB354" s="34"/>
      <c r="AC354" s="34"/>
      <c r="AD354" s="34"/>
      <c r="AE354" s="34"/>
      <c r="AT354" s="17" t="s">
        <v>156</v>
      </c>
      <c r="AU354" s="17" t="s">
        <v>87</v>
      </c>
    </row>
    <row r="355" spans="1:65" s="2" customFormat="1" ht="6.9" customHeight="1">
      <c r="A355" s="34"/>
      <c r="B355" s="54"/>
      <c r="C355" s="55"/>
      <c r="D355" s="55"/>
      <c r="E355" s="55"/>
      <c r="F355" s="55"/>
      <c r="G355" s="55"/>
      <c r="H355" s="55"/>
      <c r="I355" s="55"/>
      <c r="J355" s="55"/>
      <c r="K355" s="55"/>
      <c r="L355" s="39"/>
      <c r="M355" s="34"/>
      <c r="O355" s="34"/>
      <c r="P355" s="34"/>
      <c r="Q355" s="34"/>
      <c r="R355" s="34"/>
      <c r="S355" s="34"/>
      <c r="T355" s="34"/>
      <c r="U355" s="34"/>
      <c r="V355" s="34"/>
      <c r="W355" s="34"/>
      <c r="X355" s="34"/>
      <c r="Y355" s="34"/>
      <c r="Z355" s="34"/>
      <c r="AA355" s="34"/>
      <c r="AB355" s="34"/>
      <c r="AC355" s="34"/>
      <c r="AD355" s="34"/>
      <c r="AE355" s="34"/>
    </row>
  </sheetData>
  <sheetProtection algorithmName="SHA-512" hashValue="OYav4W5CzS5KknNyjmtWQciWrImrKkrlL4khmAQg7i/0NgQmcplBgyqzgXAuCpC9+xIGHbeBUL1sEwbEsvPSFA==" saltValue="L5aNDDe09m3wF296twa2e8Z2Fg3tWl+Z4OG81eVj5bnZ0jspvrLqK9vCAupKv0j5wpdUChQtJhf5O/lVCrLlXQ==" spinCount="100000" sheet="1" objects="1" scenarios="1" formatColumns="0" formatRows="0" autoFilter="0"/>
  <autoFilter ref="C130:K354"/>
  <mergeCells count="12">
    <mergeCell ref="E123:H123"/>
    <mergeCell ref="L2:V2"/>
    <mergeCell ref="E85:H85"/>
    <mergeCell ref="E87:H87"/>
    <mergeCell ref="E89:H89"/>
    <mergeCell ref="E119:H119"/>
    <mergeCell ref="E121:H12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99</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ht="13.2">
      <c r="B8" s="20"/>
      <c r="D8" s="119" t="s">
        <v>121</v>
      </c>
      <c r="L8" s="20"/>
    </row>
    <row r="9" spans="1:46" s="1" customFormat="1" ht="16.5" customHeight="1">
      <c r="B9" s="20"/>
      <c r="E9" s="306" t="s">
        <v>539</v>
      </c>
      <c r="F9" s="286"/>
      <c r="G9" s="286"/>
      <c r="H9" s="286"/>
      <c r="L9" s="20"/>
    </row>
    <row r="10" spans="1:46" s="1" customFormat="1" ht="12" customHeight="1">
      <c r="B10" s="20"/>
      <c r="D10" s="119" t="s">
        <v>540</v>
      </c>
      <c r="L10" s="20"/>
    </row>
    <row r="11" spans="1:46" s="2" customFormat="1" ht="16.5" customHeight="1">
      <c r="A11" s="34"/>
      <c r="B11" s="39"/>
      <c r="C11" s="34"/>
      <c r="D11" s="34"/>
      <c r="E11" s="316" t="s">
        <v>541</v>
      </c>
      <c r="F11" s="309"/>
      <c r="G11" s="309"/>
      <c r="H11" s="309"/>
      <c r="I11" s="34"/>
      <c r="J11" s="34"/>
      <c r="K11" s="34"/>
      <c r="L11" s="51"/>
      <c r="S11" s="34"/>
      <c r="T11" s="34"/>
      <c r="U11" s="34"/>
      <c r="V11" s="34"/>
      <c r="W11" s="34"/>
      <c r="X11" s="34"/>
      <c r="Y11" s="34"/>
      <c r="Z11" s="34"/>
      <c r="AA11" s="34"/>
      <c r="AB11" s="34"/>
      <c r="AC11" s="34"/>
      <c r="AD11" s="34"/>
      <c r="AE11" s="34"/>
    </row>
    <row r="12" spans="1:46" s="2" customFormat="1" ht="12" customHeight="1">
      <c r="A12" s="34"/>
      <c r="B12" s="39"/>
      <c r="C12" s="34"/>
      <c r="D12" s="119" t="s">
        <v>764</v>
      </c>
      <c r="E12" s="34"/>
      <c r="F12" s="34"/>
      <c r="G12" s="34"/>
      <c r="H12" s="34"/>
      <c r="I12" s="34"/>
      <c r="J12" s="34"/>
      <c r="K12" s="34"/>
      <c r="L12" s="51"/>
      <c r="S12" s="34"/>
      <c r="T12" s="34"/>
      <c r="U12" s="34"/>
      <c r="V12" s="34"/>
      <c r="W12" s="34"/>
      <c r="X12" s="34"/>
      <c r="Y12" s="34"/>
      <c r="Z12" s="34"/>
      <c r="AA12" s="34"/>
      <c r="AB12" s="34"/>
      <c r="AC12" s="34"/>
      <c r="AD12" s="34"/>
      <c r="AE12" s="34"/>
    </row>
    <row r="13" spans="1:46" s="2" customFormat="1" ht="16.5" customHeight="1">
      <c r="A13" s="34"/>
      <c r="B13" s="39"/>
      <c r="C13" s="34"/>
      <c r="D13" s="34"/>
      <c r="E13" s="308" t="s">
        <v>765</v>
      </c>
      <c r="F13" s="309"/>
      <c r="G13" s="309"/>
      <c r="H13" s="309"/>
      <c r="I13" s="34"/>
      <c r="J13" s="34"/>
      <c r="K13" s="34"/>
      <c r="L13" s="51"/>
      <c r="S13" s="34"/>
      <c r="T13" s="34"/>
      <c r="U13" s="34"/>
      <c r="V13" s="34"/>
      <c r="W13" s="34"/>
      <c r="X13" s="34"/>
      <c r="Y13" s="34"/>
      <c r="Z13" s="34"/>
      <c r="AA13" s="34"/>
      <c r="AB13" s="34"/>
      <c r="AC13" s="34"/>
      <c r="AD13" s="34"/>
      <c r="AE13" s="34"/>
    </row>
    <row r="14" spans="1:46" s="2" customFormat="1" ht="10.199999999999999">
      <c r="A14" s="34"/>
      <c r="B14" s="39"/>
      <c r="C14" s="34"/>
      <c r="D14" s="34"/>
      <c r="E14" s="34"/>
      <c r="F14" s="34"/>
      <c r="G14" s="34"/>
      <c r="H14" s="34"/>
      <c r="I14" s="34"/>
      <c r="J14" s="34"/>
      <c r="K14" s="34"/>
      <c r="L14" s="51"/>
      <c r="S14" s="34"/>
      <c r="T14" s="34"/>
      <c r="U14" s="34"/>
      <c r="V14" s="34"/>
      <c r="W14" s="34"/>
      <c r="X14" s="34"/>
      <c r="Y14" s="34"/>
      <c r="Z14" s="34"/>
      <c r="AA14" s="34"/>
      <c r="AB14" s="34"/>
      <c r="AC14" s="34"/>
      <c r="AD14" s="34"/>
      <c r="AE14" s="34"/>
    </row>
    <row r="15" spans="1:46" s="2" customFormat="1" ht="12" customHeight="1">
      <c r="A15" s="34"/>
      <c r="B15" s="39"/>
      <c r="C15" s="34"/>
      <c r="D15" s="119" t="s">
        <v>18</v>
      </c>
      <c r="E15" s="34"/>
      <c r="F15" s="110" t="s">
        <v>1</v>
      </c>
      <c r="G15" s="34"/>
      <c r="H15" s="34"/>
      <c r="I15" s="119" t="s">
        <v>19</v>
      </c>
      <c r="J15" s="110" t="s">
        <v>1</v>
      </c>
      <c r="K15" s="34"/>
      <c r="L15" s="51"/>
      <c r="S15" s="34"/>
      <c r="T15" s="34"/>
      <c r="U15" s="34"/>
      <c r="V15" s="34"/>
      <c r="W15" s="34"/>
      <c r="X15" s="34"/>
      <c r="Y15" s="34"/>
      <c r="Z15" s="34"/>
      <c r="AA15" s="34"/>
      <c r="AB15" s="34"/>
      <c r="AC15" s="34"/>
      <c r="AD15" s="34"/>
      <c r="AE15" s="34"/>
    </row>
    <row r="16" spans="1:46" s="2" customFormat="1" ht="12" customHeight="1">
      <c r="A16" s="34"/>
      <c r="B16" s="39"/>
      <c r="C16" s="34"/>
      <c r="D16" s="119" t="s">
        <v>20</v>
      </c>
      <c r="E16" s="34"/>
      <c r="F16" s="110" t="s">
        <v>21</v>
      </c>
      <c r="G16" s="34"/>
      <c r="H16" s="34"/>
      <c r="I16" s="119" t="s">
        <v>22</v>
      </c>
      <c r="J16" s="120" t="str">
        <f>'Rekapitulace stavby'!AN8</f>
        <v>15. 4. 2024</v>
      </c>
      <c r="K16" s="34"/>
      <c r="L16" s="51"/>
      <c r="S16" s="34"/>
      <c r="T16" s="34"/>
      <c r="U16" s="34"/>
      <c r="V16" s="34"/>
      <c r="W16" s="34"/>
      <c r="X16" s="34"/>
      <c r="Y16" s="34"/>
      <c r="Z16" s="34"/>
      <c r="AA16" s="34"/>
      <c r="AB16" s="34"/>
      <c r="AC16" s="34"/>
      <c r="AD16" s="34"/>
      <c r="AE16" s="34"/>
    </row>
    <row r="17" spans="1:31" s="2" customFormat="1" ht="10.8" customHeight="1">
      <c r="A17" s="34"/>
      <c r="B17" s="39"/>
      <c r="C17" s="34"/>
      <c r="D17" s="34"/>
      <c r="E17" s="34"/>
      <c r="F17" s="34"/>
      <c r="G17" s="34"/>
      <c r="H17" s="34"/>
      <c r="I17" s="34"/>
      <c r="J17" s="34"/>
      <c r="K17" s="34"/>
      <c r="L17" s="51"/>
      <c r="S17" s="34"/>
      <c r="T17" s="34"/>
      <c r="U17" s="34"/>
      <c r="V17" s="34"/>
      <c r="W17" s="34"/>
      <c r="X17" s="34"/>
      <c r="Y17" s="34"/>
      <c r="Z17" s="34"/>
      <c r="AA17" s="34"/>
      <c r="AB17" s="34"/>
      <c r="AC17" s="34"/>
      <c r="AD17" s="34"/>
      <c r="AE17" s="34"/>
    </row>
    <row r="18" spans="1:31" s="2" customFormat="1" ht="12" customHeight="1">
      <c r="A18" s="34"/>
      <c r="B18" s="39"/>
      <c r="C18" s="34"/>
      <c r="D18" s="119" t="s">
        <v>24</v>
      </c>
      <c r="E18" s="34"/>
      <c r="F18" s="34"/>
      <c r="G18" s="34"/>
      <c r="H18" s="34"/>
      <c r="I18" s="119" t="s">
        <v>25</v>
      </c>
      <c r="J18" s="110" t="s">
        <v>26</v>
      </c>
      <c r="K18" s="34"/>
      <c r="L18" s="51"/>
      <c r="S18" s="34"/>
      <c r="T18" s="34"/>
      <c r="U18" s="34"/>
      <c r="V18" s="34"/>
      <c r="W18" s="34"/>
      <c r="X18" s="34"/>
      <c r="Y18" s="34"/>
      <c r="Z18" s="34"/>
      <c r="AA18" s="34"/>
      <c r="AB18" s="34"/>
      <c r="AC18" s="34"/>
      <c r="AD18" s="34"/>
      <c r="AE18" s="34"/>
    </row>
    <row r="19" spans="1:31" s="2" customFormat="1" ht="18" customHeight="1">
      <c r="A19" s="34"/>
      <c r="B19" s="39"/>
      <c r="C19" s="34"/>
      <c r="D19" s="34"/>
      <c r="E19" s="110" t="s">
        <v>27</v>
      </c>
      <c r="F19" s="34"/>
      <c r="G19" s="34"/>
      <c r="H19" s="34"/>
      <c r="I19" s="119" t="s">
        <v>28</v>
      </c>
      <c r="J19" s="110" t="s">
        <v>29</v>
      </c>
      <c r="K19" s="34"/>
      <c r="L19" s="51"/>
      <c r="S19" s="34"/>
      <c r="T19" s="34"/>
      <c r="U19" s="34"/>
      <c r="V19" s="34"/>
      <c r="W19" s="34"/>
      <c r="X19" s="34"/>
      <c r="Y19" s="34"/>
      <c r="Z19" s="34"/>
      <c r="AA19" s="34"/>
      <c r="AB19" s="34"/>
      <c r="AC19" s="34"/>
      <c r="AD19" s="34"/>
      <c r="AE19" s="34"/>
    </row>
    <row r="20" spans="1:31" s="2" customFormat="1" ht="6.9" customHeight="1">
      <c r="A20" s="34"/>
      <c r="B20" s="39"/>
      <c r="C20" s="34"/>
      <c r="D20" s="34"/>
      <c r="E20" s="34"/>
      <c r="F20" s="34"/>
      <c r="G20" s="34"/>
      <c r="H20" s="34"/>
      <c r="I20" s="34"/>
      <c r="J20" s="34"/>
      <c r="K20" s="34"/>
      <c r="L20" s="51"/>
      <c r="S20" s="34"/>
      <c r="T20" s="34"/>
      <c r="U20" s="34"/>
      <c r="V20" s="34"/>
      <c r="W20" s="34"/>
      <c r="X20" s="34"/>
      <c r="Y20" s="34"/>
      <c r="Z20" s="34"/>
      <c r="AA20" s="34"/>
      <c r="AB20" s="34"/>
      <c r="AC20" s="34"/>
      <c r="AD20" s="34"/>
      <c r="AE20" s="34"/>
    </row>
    <row r="21" spans="1:31" s="2" customFormat="1" ht="12" customHeight="1">
      <c r="A21" s="34"/>
      <c r="B21" s="39"/>
      <c r="C21" s="34"/>
      <c r="D21" s="119" t="s">
        <v>30</v>
      </c>
      <c r="E21" s="34"/>
      <c r="F21" s="34"/>
      <c r="G21" s="34"/>
      <c r="H21" s="34"/>
      <c r="I21" s="119" t="s">
        <v>25</v>
      </c>
      <c r="J21" s="30" t="str">
        <f>'Rekapitulace stavby'!AN13</f>
        <v>Vyplň údaj</v>
      </c>
      <c r="K21" s="34"/>
      <c r="L21" s="51"/>
      <c r="S21" s="34"/>
      <c r="T21" s="34"/>
      <c r="U21" s="34"/>
      <c r="V21" s="34"/>
      <c r="W21" s="34"/>
      <c r="X21" s="34"/>
      <c r="Y21" s="34"/>
      <c r="Z21" s="34"/>
      <c r="AA21" s="34"/>
      <c r="AB21" s="34"/>
      <c r="AC21" s="34"/>
      <c r="AD21" s="34"/>
      <c r="AE21" s="34"/>
    </row>
    <row r="22" spans="1:31" s="2" customFormat="1" ht="18" customHeight="1">
      <c r="A22" s="34"/>
      <c r="B22" s="39"/>
      <c r="C22" s="34"/>
      <c r="D22" s="34"/>
      <c r="E22" s="310" t="str">
        <f>'Rekapitulace stavby'!E14</f>
        <v>Vyplň údaj</v>
      </c>
      <c r="F22" s="311"/>
      <c r="G22" s="311"/>
      <c r="H22" s="311"/>
      <c r="I22" s="119" t="s">
        <v>28</v>
      </c>
      <c r="J22" s="30" t="str">
        <f>'Rekapitulace stavby'!AN14</f>
        <v>Vyplň údaj</v>
      </c>
      <c r="K22" s="34"/>
      <c r="L22" s="51"/>
      <c r="S22" s="34"/>
      <c r="T22" s="34"/>
      <c r="U22" s="34"/>
      <c r="V22" s="34"/>
      <c r="W22" s="34"/>
      <c r="X22" s="34"/>
      <c r="Y22" s="34"/>
      <c r="Z22" s="34"/>
      <c r="AA22" s="34"/>
      <c r="AB22" s="34"/>
      <c r="AC22" s="34"/>
      <c r="AD22" s="34"/>
      <c r="AE22" s="34"/>
    </row>
    <row r="23" spans="1:31" s="2" customFormat="1" ht="6.9" customHeight="1">
      <c r="A23" s="34"/>
      <c r="B23" s="39"/>
      <c r="C23" s="34"/>
      <c r="D23" s="34"/>
      <c r="E23" s="34"/>
      <c r="F23" s="34"/>
      <c r="G23" s="34"/>
      <c r="H23" s="34"/>
      <c r="I23" s="34"/>
      <c r="J23" s="34"/>
      <c r="K23" s="34"/>
      <c r="L23" s="51"/>
      <c r="S23" s="34"/>
      <c r="T23" s="34"/>
      <c r="U23" s="34"/>
      <c r="V23" s="34"/>
      <c r="W23" s="34"/>
      <c r="X23" s="34"/>
      <c r="Y23" s="34"/>
      <c r="Z23" s="34"/>
      <c r="AA23" s="34"/>
      <c r="AB23" s="34"/>
      <c r="AC23" s="34"/>
      <c r="AD23" s="34"/>
      <c r="AE23" s="34"/>
    </row>
    <row r="24" spans="1:31" s="2" customFormat="1" ht="12" customHeight="1">
      <c r="A24" s="34"/>
      <c r="B24" s="39"/>
      <c r="C24" s="34"/>
      <c r="D24" s="119" t="s">
        <v>32</v>
      </c>
      <c r="E24" s="34"/>
      <c r="F24" s="34"/>
      <c r="G24" s="34"/>
      <c r="H24" s="34"/>
      <c r="I24" s="119" t="s">
        <v>25</v>
      </c>
      <c r="J24" s="110" t="s">
        <v>1</v>
      </c>
      <c r="K24" s="34"/>
      <c r="L24" s="51"/>
      <c r="S24" s="34"/>
      <c r="T24" s="34"/>
      <c r="U24" s="34"/>
      <c r="V24" s="34"/>
      <c r="W24" s="34"/>
      <c r="X24" s="34"/>
      <c r="Y24" s="34"/>
      <c r="Z24" s="34"/>
      <c r="AA24" s="34"/>
      <c r="AB24" s="34"/>
      <c r="AC24" s="34"/>
      <c r="AD24" s="34"/>
      <c r="AE24" s="34"/>
    </row>
    <row r="25" spans="1:31" s="2" customFormat="1" ht="18" customHeight="1">
      <c r="A25" s="34"/>
      <c r="B25" s="39"/>
      <c r="C25" s="34"/>
      <c r="D25" s="34"/>
      <c r="E25" s="110" t="s">
        <v>542</v>
      </c>
      <c r="F25" s="34"/>
      <c r="G25" s="34"/>
      <c r="H25" s="34"/>
      <c r="I25" s="119" t="s">
        <v>28</v>
      </c>
      <c r="J25" s="110" t="s">
        <v>1</v>
      </c>
      <c r="K25" s="34"/>
      <c r="L25" s="51"/>
      <c r="S25" s="34"/>
      <c r="T25" s="34"/>
      <c r="U25" s="34"/>
      <c r="V25" s="34"/>
      <c r="W25" s="34"/>
      <c r="X25" s="34"/>
      <c r="Y25" s="34"/>
      <c r="Z25" s="34"/>
      <c r="AA25" s="34"/>
      <c r="AB25" s="34"/>
      <c r="AC25" s="34"/>
      <c r="AD25" s="34"/>
      <c r="AE25" s="34"/>
    </row>
    <row r="26" spans="1:31" s="2" customFormat="1" ht="6.9" customHeight="1">
      <c r="A26" s="34"/>
      <c r="B26" s="39"/>
      <c r="C26" s="34"/>
      <c r="D26" s="34"/>
      <c r="E26" s="34"/>
      <c r="F26" s="34"/>
      <c r="G26" s="34"/>
      <c r="H26" s="34"/>
      <c r="I26" s="34"/>
      <c r="J26" s="34"/>
      <c r="K26" s="34"/>
      <c r="L26" s="51"/>
      <c r="S26" s="34"/>
      <c r="T26" s="34"/>
      <c r="U26" s="34"/>
      <c r="V26" s="34"/>
      <c r="W26" s="34"/>
      <c r="X26" s="34"/>
      <c r="Y26" s="34"/>
      <c r="Z26" s="34"/>
      <c r="AA26" s="34"/>
      <c r="AB26" s="34"/>
      <c r="AC26" s="34"/>
      <c r="AD26" s="34"/>
      <c r="AE26" s="34"/>
    </row>
    <row r="27" spans="1:31" s="2" customFormat="1" ht="12" customHeight="1">
      <c r="A27" s="34"/>
      <c r="B27" s="39"/>
      <c r="C27" s="34"/>
      <c r="D27" s="119" t="s">
        <v>35</v>
      </c>
      <c r="E27" s="34"/>
      <c r="F27" s="34"/>
      <c r="G27" s="34"/>
      <c r="H27" s="34"/>
      <c r="I27" s="119" t="s">
        <v>25</v>
      </c>
      <c r="J27" s="110" t="str">
        <f>IF('Rekapitulace stavby'!AN19="","",'Rekapitulace stavby'!AN19)</f>
        <v/>
      </c>
      <c r="K27" s="34"/>
      <c r="L27" s="51"/>
      <c r="S27" s="34"/>
      <c r="T27" s="34"/>
      <c r="U27" s="34"/>
      <c r="V27" s="34"/>
      <c r="W27" s="34"/>
      <c r="X27" s="34"/>
      <c r="Y27" s="34"/>
      <c r="Z27" s="34"/>
      <c r="AA27" s="34"/>
      <c r="AB27" s="34"/>
      <c r="AC27" s="34"/>
      <c r="AD27" s="34"/>
      <c r="AE27" s="34"/>
    </row>
    <row r="28" spans="1:31" s="2" customFormat="1" ht="18" customHeight="1">
      <c r="A28" s="34"/>
      <c r="B28" s="39"/>
      <c r="C28" s="34"/>
      <c r="D28" s="34"/>
      <c r="E28" s="110" t="str">
        <f>IF('Rekapitulace stavby'!E20="","",'Rekapitulace stavby'!E20)</f>
        <v xml:space="preserve"> </v>
      </c>
      <c r="F28" s="34"/>
      <c r="G28" s="34"/>
      <c r="H28" s="34"/>
      <c r="I28" s="119" t="s">
        <v>28</v>
      </c>
      <c r="J28" s="110" t="str">
        <f>IF('Rekapitulace stavby'!AN20="","",'Rekapitulace stavby'!AN20)</f>
        <v/>
      </c>
      <c r="K28" s="34"/>
      <c r="L28" s="51"/>
      <c r="S28" s="34"/>
      <c r="T28" s="34"/>
      <c r="U28" s="34"/>
      <c r="V28" s="34"/>
      <c r="W28" s="34"/>
      <c r="X28" s="34"/>
      <c r="Y28" s="34"/>
      <c r="Z28" s="34"/>
      <c r="AA28" s="34"/>
      <c r="AB28" s="34"/>
      <c r="AC28" s="34"/>
      <c r="AD28" s="34"/>
      <c r="AE28" s="34"/>
    </row>
    <row r="29" spans="1:31" s="2" customFormat="1" ht="6.9" customHeight="1">
      <c r="A29" s="34"/>
      <c r="B29" s="39"/>
      <c r="C29" s="34"/>
      <c r="D29" s="34"/>
      <c r="E29" s="34"/>
      <c r="F29" s="34"/>
      <c r="G29" s="34"/>
      <c r="H29" s="34"/>
      <c r="I29" s="34"/>
      <c r="J29" s="34"/>
      <c r="K29" s="34"/>
      <c r="L29" s="51"/>
      <c r="S29" s="34"/>
      <c r="T29" s="34"/>
      <c r="U29" s="34"/>
      <c r="V29" s="34"/>
      <c r="W29" s="34"/>
      <c r="X29" s="34"/>
      <c r="Y29" s="34"/>
      <c r="Z29" s="34"/>
      <c r="AA29" s="34"/>
      <c r="AB29" s="34"/>
      <c r="AC29" s="34"/>
      <c r="AD29" s="34"/>
      <c r="AE29" s="34"/>
    </row>
    <row r="30" spans="1:31" s="2" customFormat="1" ht="12" customHeight="1">
      <c r="A30" s="34"/>
      <c r="B30" s="39"/>
      <c r="C30" s="34"/>
      <c r="D30" s="119" t="s">
        <v>36</v>
      </c>
      <c r="E30" s="34"/>
      <c r="F30" s="34"/>
      <c r="G30" s="34"/>
      <c r="H30" s="34"/>
      <c r="I30" s="34"/>
      <c r="J30" s="34"/>
      <c r="K30" s="34"/>
      <c r="L30" s="51"/>
      <c r="S30" s="34"/>
      <c r="T30" s="34"/>
      <c r="U30" s="34"/>
      <c r="V30" s="34"/>
      <c r="W30" s="34"/>
      <c r="X30" s="34"/>
      <c r="Y30" s="34"/>
      <c r="Z30" s="34"/>
      <c r="AA30" s="34"/>
      <c r="AB30" s="34"/>
      <c r="AC30" s="34"/>
      <c r="AD30" s="34"/>
      <c r="AE30" s="34"/>
    </row>
    <row r="31" spans="1:31" s="8" customFormat="1" ht="16.5" customHeight="1">
      <c r="A31" s="121"/>
      <c r="B31" s="122"/>
      <c r="C31" s="121"/>
      <c r="D31" s="121"/>
      <c r="E31" s="312" t="s">
        <v>1</v>
      </c>
      <c r="F31" s="312"/>
      <c r="G31" s="312"/>
      <c r="H31" s="312"/>
      <c r="I31" s="121"/>
      <c r="J31" s="121"/>
      <c r="K31" s="121"/>
      <c r="L31" s="123"/>
      <c r="S31" s="121"/>
      <c r="T31" s="121"/>
      <c r="U31" s="121"/>
      <c r="V31" s="121"/>
      <c r="W31" s="121"/>
      <c r="X31" s="121"/>
      <c r="Y31" s="121"/>
      <c r="Z31" s="121"/>
      <c r="AA31" s="121"/>
      <c r="AB31" s="121"/>
      <c r="AC31" s="121"/>
      <c r="AD31" s="121"/>
      <c r="AE31" s="121"/>
    </row>
    <row r="32" spans="1:31" s="2" customFormat="1" ht="6.9" customHeight="1">
      <c r="A32" s="34"/>
      <c r="B32" s="39"/>
      <c r="C32" s="34"/>
      <c r="D32" s="34"/>
      <c r="E32" s="34"/>
      <c r="F32" s="34"/>
      <c r="G32" s="34"/>
      <c r="H32" s="34"/>
      <c r="I32" s="34"/>
      <c r="J32" s="34"/>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25.35" customHeight="1">
      <c r="A34" s="34"/>
      <c r="B34" s="39"/>
      <c r="C34" s="34"/>
      <c r="D34" s="125" t="s">
        <v>37</v>
      </c>
      <c r="E34" s="34"/>
      <c r="F34" s="34"/>
      <c r="G34" s="34"/>
      <c r="H34" s="34"/>
      <c r="I34" s="34"/>
      <c r="J34" s="126">
        <f>ROUND(J129, 2)</f>
        <v>0</v>
      </c>
      <c r="K34" s="34"/>
      <c r="L34" s="51"/>
      <c r="S34" s="34"/>
      <c r="T34" s="34"/>
      <c r="U34" s="34"/>
      <c r="V34" s="34"/>
      <c r="W34" s="34"/>
      <c r="X34" s="34"/>
      <c r="Y34" s="34"/>
      <c r="Z34" s="34"/>
      <c r="AA34" s="34"/>
      <c r="AB34" s="34"/>
      <c r="AC34" s="34"/>
      <c r="AD34" s="34"/>
      <c r="AE34" s="34"/>
    </row>
    <row r="35" spans="1:31" s="2" customFormat="1" ht="6.9" customHeight="1">
      <c r="A35" s="34"/>
      <c r="B35" s="39"/>
      <c r="C35" s="34"/>
      <c r="D35" s="124"/>
      <c r="E35" s="124"/>
      <c r="F35" s="124"/>
      <c r="G35" s="124"/>
      <c r="H35" s="124"/>
      <c r="I35" s="124"/>
      <c r="J35" s="124"/>
      <c r="K35" s="124"/>
      <c r="L35" s="51"/>
      <c r="S35" s="34"/>
      <c r="T35" s="34"/>
      <c r="U35" s="34"/>
      <c r="V35" s="34"/>
      <c r="W35" s="34"/>
      <c r="X35" s="34"/>
      <c r="Y35" s="34"/>
      <c r="Z35" s="34"/>
      <c r="AA35" s="34"/>
      <c r="AB35" s="34"/>
      <c r="AC35" s="34"/>
      <c r="AD35" s="34"/>
      <c r="AE35" s="34"/>
    </row>
    <row r="36" spans="1:31" s="2" customFormat="1" ht="14.4" customHeight="1">
      <c r="A36" s="34"/>
      <c r="B36" s="39"/>
      <c r="C36" s="34"/>
      <c r="D36" s="34"/>
      <c r="E36" s="34"/>
      <c r="F36" s="127" t="s">
        <v>39</v>
      </c>
      <c r="G36" s="34"/>
      <c r="H36" s="34"/>
      <c r="I36" s="127" t="s">
        <v>38</v>
      </c>
      <c r="J36" s="127" t="s">
        <v>40</v>
      </c>
      <c r="K36" s="34"/>
      <c r="L36" s="51"/>
      <c r="S36" s="34"/>
      <c r="T36" s="34"/>
      <c r="U36" s="34"/>
      <c r="V36" s="34"/>
      <c r="W36" s="34"/>
      <c r="X36" s="34"/>
      <c r="Y36" s="34"/>
      <c r="Z36" s="34"/>
      <c r="AA36" s="34"/>
      <c r="AB36" s="34"/>
      <c r="AC36" s="34"/>
      <c r="AD36" s="34"/>
      <c r="AE36" s="34"/>
    </row>
    <row r="37" spans="1:31" s="2" customFormat="1" ht="14.4" customHeight="1">
      <c r="A37" s="34"/>
      <c r="B37" s="39"/>
      <c r="C37" s="34"/>
      <c r="D37" s="128" t="s">
        <v>41</v>
      </c>
      <c r="E37" s="119" t="s">
        <v>42</v>
      </c>
      <c r="F37" s="129">
        <f>ROUND((SUM(BE129:BE194)),  2)</f>
        <v>0</v>
      </c>
      <c r="G37" s="34"/>
      <c r="H37" s="34"/>
      <c r="I37" s="130">
        <v>0.21</v>
      </c>
      <c r="J37" s="129">
        <f>ROUND(((SUM(BE129:BE194))*I37),  2)</f>
        <v>0</v>
      </c>
      <c r="K37" s="34"/>
      <c r="L37" s="51"/>
      <c r="S37" s="34"/>
      <c r="T37" s="34"/>
      <c r="U37" s="34"/>
      <c r="V37" s="34"/>
      <c r="W37" s="34"/>
      <c r="X37" s="34"/>
      <c r="Y37" s="34"/>
      <c r="Z37" s="34"/>
      <c r="AA37" s="34"/>
      <c r="AB37" s="34"/>
      <c r="AC37" s="34"/>
      <c r="AD37" s="34"/>
      <c r="AE37" s="34"/>
    </row>
    <row r="38" spans="1:31" s="2" customFormat="1" ht="14.4" customHeight="1">
      <c r="A38" s="34"/>
      <c r="B38" s="39"/>
      <c r="C38" s="34"/>
      <c r="D38" s="34"/>
      <c r="E38" s="119" t="s">
        <v>43</v>
      </c>
      <c r="F38" s="129">
        <f>ROUND((SUM(BF129:BF194)),  2)</f>
        <v>0</v>
      </c>
      <c r="G38" s="34"/>
      <c r="H38" s="34"/>
      <c r="I38" s="130">
        <v>0.12</v>
      </c>
      <c r="J38" s="129">
        <f>ROUND(((SUM(BF129:BF194))*I38),  2)</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ROUND((SUM(BG129:BG194)),  2)</f>
        <v>0</v>
      </c>
      <c r="G39" s="34"/>
      <c r="H39" s="34"/>
      <c r="I39" s="130">
        <v>0.21</v>
      </c>
      <c r="J39" s="129">
        <f>0</f>
        <v>0</v>
      </c>
      <c r="K39" s="34"/>
      <c r="L39" s="51"/>
      <c r="S39" s="34"/>
      <c r="T39" s="34"/>
      <c r="U39" s="34"/>
      <c r="V39" s="34"/>
      <c r="W39" s="34"/>
      <c r="X39" s="34"/>
      <c r="Y39" s="34"/>
      <c r="Z39" s="34"/>
      <c r="AA39" s="34"/>
      <c r="AB39" s="34"/>
      <c r="AC39" s="34"/>
      <c r="AD39" s="34"/>
      <c r="AE39" s="34"/>
    </row>
    <row r="40" spans="1:31" s="2" customFormat="1" ht="14.4" hidden="1" customHeight="1">
      <c r="A40" s="34"/>
      <c r="B40" s="39"/>
      <c r="C40" s="34"/>
      <c r="D40" s="34"/>
      <c r="E40" s="119" t="s">
        <v>45</v>
      </c>
      <c r="F40" s="129">
        <f>ROUND((SUM(BH129:BH194)),  2)</f>
        <v>0</v>
      </c>
      <c r="G40" s="34"/>
      <c r="H40" s="34"/>
      <c r="I40" s="130">
        <v>0.12</v>
      </c>
      <c r="J40" s="129">
        <f>0</f>
        <v>0</v>
      </c>
      <c r="K40" s="34"/>
      <c r="L40" s="51"/>
      <c r="S40" s="34"/>
      <c r="T40" s="34"/>
      <c r="U40" s="34"/>
      <c r="V40" s="34"/>
      <c r="W40" s="34"/>
      <c r="X40" s="34"/>
      <c r="Y40" s="34"/>
      <c r="Z40" s="34"/>
      <c r="AA40" s="34"/>
      <c r="AB40" s="34"/>
      <c r="AC40" s="34"/>
      <c r="AD40" s="34"/>
      <c r="AE40" s="34"/>
    </row>
    <row r="41" spans="1:31" s="2" customFormat="1" ht="14.4" hidden="1" customHeight="1">
      <c r="A41" s="34"/>
      <c r="B41" s="39"/>
      <c r="C41" s="34"/>
      <c r="D41" s="34"/>
      <c r="E41" s="119" t="s">
        <v>46</v>
      </c>
      <c r="F41" s="129">
        <f>ROUND((SUM(BI129:BI194)),  2)</f>
        <v>0</v>
      </c>
      <c r="G41" s="34"/>
      <c r="H41" s="34"/>
      <c r="I41" s="130">
        <v>0</v>
      </c>
      <c r="J41" s="129">
        <f>0</f>
        <v>0</v>
      </c>
      <c r="K41" s="34"/>
      <c r="L41" s="51"/>
      <c r="S41" s="34"/>
      <c r="T41" s="34"/>
      <c r="U41" s="34"/>
      <c r="V41" s="34"/>
      <c r="W41" s="34"/>
      <c r="X41" s="34"/>
      <c r="Y41" s="34"/>
      <c r="Z41" s="34"/>
      <c r="AA41" s="34"/>
      <c r="AB41" s="34"/>
      <c r="AC41" s="34"/>
      <c r="AD41" s="34"/>
      <c r="AE41" s="34"/>
    </row>
    <row r="42" spans="1:31" s="2" customFormat="1" ht="6.9"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2" customFormat="1" ht="25.35" customHeight="1">
      <c r="A43" s="34"/>
      <c r="B43" s="39"/>
      <c r="C43" s="131"/>
      <c r="D43" s="132" t="s">
        <v>47</v>
      </c>
      <c r="E43" s="133"/>
      <c r="F43" s="133"/>
      <c r="G43" s="134" t="s">
        <v>48</v>
      </c>
      <c r="H43" s="135" t="s">
        <v>49</v>
      </c>
      <c r="I43" s="133"/>
      <c r="J43" s="136">
        <f>SUM(J34:J41)</f>
        <v>0</v>
      </c>
      <c r="K43" s="137"/>
      <c r="L43" s="51"/>
      <c r="S43" s="34"/>
      <c r="T43" s="34"/>
      <c r="U43" s="34"/>
      <c r="V43" s="34"/>
      <c r="W43" s="34"/>
      <c r="X43" s="34"/>
      <c r="Y43" s="34"/>
      <c r="Z43" s="34"/>
      <c r="AA43" s="34"/>
      <c r="AB43" s="34"/>
      <c r="AC43" s="34"/>
      <c r="AD43" s="34"/>
      <c r="AE43" s="34"/>
    </row>
    <row r="44" spans="1:31" s="2" customFormat="1" ht="14.4" customHeight="1">
      <c r="A44" s="34"/>
      <c r="B44" s="39"/>
      <c r="C44" s="34"/>
      <c r="D44" s="34"/>
      <c r="E44" s="34"/>
      <c r="F44" s="34"/>
      <c r="G44" s="34"/>
      <c r="H44" s="34"/>
      <c r="I44" s="34"/>
      <c r="J44" s="34"/>
      <c r="K44" s="34"/>
      <c r="L44" s="51"/>
      <c r="S44" s="34"/>
      <c r="T44" s="34"/>
      <c r="U44" s="34"/>
      <c r="V44" s="34"/>
      <c r="W44" s="34"/>
      <c r="X44" s="34"/>
      <c r="Y44" s="34"/>
      <c r="Z44" s="34"/>
      <c r="AA44" s="34"/>
      <c r="AB44" s="34"/>
      <c r="AC44" s="34"/>
      <c r="AD44" s="34"/>
      <c r="AE44" s="34"/>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1" customFormat="1" ht="16.5" customHeight="1">
      <c r="B87" s="21"/>
      <c r="C87" s="22"/>
      <c r="D87" s="22"/>
      <c r="E87" s="313" t="s">
        <v>539</v>
      </c>
      <c r="F87" s="271"/>
      <c r="G87" s="271"/>
      <c r="H87" s="271"/>
      <c r="I87" s="22"/>
      <c r="J87" s="22"/>
      <c r="K87" s="22"/>
      <c r="L87" s="20"/>
    </row>
    <row r="88" spans="1:31" s="1" customFormat="1" ht="12" customHeight="1">
      <c r="B88" s="21"/>
      <c r="C88" s="29" t="s">
        <v>540</v>
      </c>
      <c r="D88" s="22"/>
      <c r="E88" s="22"/>
      <c r="F88" s="22"/>
      <c r="G88" s="22"/>
      <c r="H88" s="22"/>
      <c r="I88" s="22"/>
      <c r="J88" s="22"/>
      <c r="K88" s="22"/>
      <c r="L88" s="20"/>
    </row>
    <row r="89" spans="1:31" s="2" customFormat="1" ht="16.5" customHeight="1">
      <c r="A89" s="34"/>
      <c r="B89" s="35"/>
      <c r="C89" s="36"/>
      <c r="D89" s="36"/>
      <c r="E89" s="317" t="s">
        <v>541</v>
      </c>
      <c r="F89" s="315"/>
      <c r="G89" s="315"/>
      <c r="H89" s="315"/>
      <c r="I89" s="36"/>
      <c r="J89" s="36"/>
      <c r="K89" s="36"/>
      <c r="L89" s="51"/>
      <c r="S89" s="34"/>
      <c r="T89" s="34"/>
      <c r="U89" s="34"/>
      <c r="V89" s="34"/>
      <c r="W89" s="34"/>
      <c r="X89" s="34"/>
      <c r="Y89" s="34"/>
      <c r="Z89" s="34"/>
      <c r="AA89" s="34"/>
      <c r="AB89" s="34"/>
      <c r="AC89" s="34"/>
      <c r="AD89" s="34"/>
      <c r="AE89" s="34"/>
    </row>
    <row r="90" spans="1:31" s="2" customFormat="1" ht="12" customHeight="1">
      <c r="A90" s="34"/>
      <c r="B90" s="35"/>
      <c r="C90" s="29" t="s">
        <v>764</v>
      </c>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6.5" customHeight="1">
      <c r="A91" s="34"/>
      <c r="B91" s="35"/>
      <c r="C91" s="36"/>
      <c r="D91" s="36"/>
      <c r="E91" s="265" t="str">
        <f>E13</f>
        <v>SO 02.1a - Sanace patek sloupů</v>
      </c>
      <c r="F91" s="315"/>
      <c r="G91" s="315"/>
      <c r="H91" s="315"/>
      <c r="I91" s="36"/>
      <c r="J91" s="36"/>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2" customHeight="1">
      <c r="A93" s="34"/>
      <c r="B93" s="35"/>
      <c r="C93" s="29" t="s">
        <v>20</v>
      </c>
      <c r="D93" s="36"/>
      <c r="E93" s="36"/>
      <c r="F93" s="27" t="str">
        <f>F16</f>
        <v>PS Bohumín</v>
      </c>
      <c r="G93" s="36"/>
      <c r="H93" s="36"/>
      <c r="I93" s="29" t="s">
        <v>22</v>
      </c>
      <c r="J93" s="66" t="str">
        <f>IF(J16="","",J16)</f>
        <v>15. 4. 2024</v>
      </c>
      <c r="K93" s="36"/>
      <c r="L93" s="51"/>
      <c r="S93" s="34"/>
      <c r="T93" s="34"/>
      <c r="U93" s="34"/>
      <c r="V93" s="34"/>
      <c r="W93" s="34"/>
      <c r="X93" s="34"/>
      <c r="Y93" s="34"/>
      <c r="Z93" s="34"/>
      <c r="AA93" s="34"/>
      <c r="AB93" s="34"/>
      <c r="AC93" s="34"/>
      <c r="AD93" s="34"/>
      <c r="AE93" s="34"/>
    </row>
    <row r="94" spans="1:31" s="2" customFormat="1" ht="6.9" customHeight="1">
      <c r="A94" s="34"/>
      <c r="B94" s="35"/>
      <c r="C94" s="36"/>
      <c r="D94" s="36"/>
      <c r="E94" s="36"/>
      <c r="F94" s="36"/>
      <c r="G94" s="36"/>
      <c r="H94" s="36"/>
      <c r="I94" s="36"/>
      <c r="J94" s="36"/>
      <c r="K94" s="36"/>
      <c r="L94" s="51"/>
      <c r="S94" s="34"/>
      <c r="T94" s="34"/>
      <c r="U94" s="34"/>
      <c r="V94" s="34"/>
      <c r="W94" s="34"/>
      <c r="X94" s="34"/>
      <c r="Y94" s="34"/>
      <c r="Z94" s="34"/>
      <c r="AA94" s="34"/>
      <c r="AB94" s="34"/>
      <c r="AC94" s="34"/>
      <c r="AD94" s="34"/>
      <c r="AE94" s="34"/>
    </row>
    <row r="95" spans="1:31" s="2" customFormat="1" ht="15.15" customHeight="1">
      <c r="A95" s="34"/>
      <c r="B95" s="35"/>
      <c r="C95" s="29" t="s">
        <v>24</v>
      </c>
      <c r="D95" s="36"/>
      <c r="E95" s="36"/>
      <c r="F95" s="27" t="str">
        <f>E19</f>
        <v>Správa železnic, státní organizace, OŘ Ostrava</v>
      </c>
      <c r="G95" s="36"/>
      <c r="H95" s="36"/>
      <c r="I95" s="29" t="s">
        <v>32</v>
      </c>
      <c r="J95" s="32" t="str">
        <f>E25</f>
        <v>MARPO s.r.o.</v>
      </c>
      <c r="K95" s="36"/>
      <c r="L95" s="51"/>
      <c r="S95" s="34"/>
      <c r="T95" s="34"/>
      <c r="U95" s="34"/>
      <c r="V95" s="34"/>
      <c r="W95" s="34"/>
      <c r="X95" s="34"/>
      <c r="Y95" s="34"/>
      <c r="Z95" s="34"/>
      <c r="AA95" s="34"/>
      <c r="AB95" s="34"/>
      <c r="AC95" s="34"/>
      <c r="AD95" s="34"/>
      <c r="AE95" s="34"/>
    </row>
    <row r="96" spans="1:31" s="2" customFormat="1" ht="15.15" customHeight="1">
      <c r="A96" s="34"/>
      <c r="B96" s="35"/>
      <c r="C96" s="29" t="s">
        <v>30</v>
      </c>
      <c r="D96" s="36"/>
      <c r="E96" s="36"/>
      <c r="F96" s="27" t="str">
        <f>IF(E22="","",E22)</f>
        <v>Vyplň údaj</v>
      </c>
      <c r="G96" s="36"/>
      <c r="H96" s="36"/>
      <c r="I96" s="29" t="s">
        <v>35</v>
      </c>
      <c r="J96" s="32" t="str">
        <f>E28</f>
        <v xml:space="preserve"> </v>
      </c>
      <c r="K96" s="36"/>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9.25" customHeight="1">
      <c r="A98" s="34"/>
      <c r="B98" s="35"/>
      <c r="C98" s="149" t="s">
        <v>124</v>
      </c>
      <c r="D98" s="150"/>
      <c r="E98" s="150"/>
      <c r="F98" s="150"/>
      <c r="G98" s="150"/>
      <c r="H98" s="150"/>
      <c r="I98" s="150"/>
      <c r="J98" s="151" t="s">
        <v>125</v>
      </c>
      <c r="K98" s="150"/>
      <c r="L98" s="51"/>
      <c r="S98" s="34"/>
      <c r="T98" s="34"/>
      <c r="U98" s="34"/>
      <c r="V98" s="34"/>
      <c r="W98" s="34"/>
      <c r="X98" s="34"/>
      <c r="Y98" s="34"/>
      <c r="Z98" s="34"/>
      <c r="AA98" s="34"/>
      <c r="AB98" s="34"/>
      <c r="AC98" s="34"/>
      <c r="AD98" s="34"/>
      <c r="AE98" s="34"/>
    </row>
    <row r="99" spans="1:47" s="2" customFormat="1" ht="10.35" customHeight="1">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47" s="2" customFormat="1" ht="22.8" customHeight="1">
      <c r="A100" s="34"/>
      <c r="B100" s="35"/>
      <c r="C100" s="152" t="s">
        <v>126</v>
      </c>
      <c r="D100" s="36"/>
      <c r="E100" s="36"/>
      <c r="F100" s="36"/>
      <c r="G100" s="36"/>
      <c r="H100" s="36"/>
      <c r="I100" s="36"/>
      <c r="J100" s="84">
        <f>J129</f>
        <v>0</v>
      </c>
      <c r="K100" s="36"/>
      <c r="L100" s="51"/>
      <c r="S100" s="34"/>
      <c r="T100" s="34"/>
      <c r="U100" s="34"/>
      <c r="V100" s="34"/>
      <c r="W100" s="34"/>
      <c r="X100" s="34"/>
      <c r="Y100" s="34"/>
      <c r="Z100" s="34"/>
      <c r="AA100" s="34"/>
      <c r="AB100" s="34"/>
      <c r="AC100" s="34"/>
      <c r="AD100" s="34"/>
      <c r="AE100" s="34"/>
      <c r="AU100" s="17" t="s">
        <v>127</v>
      </c>
    </row>
    <row r="101" spans="1:47" s="9" customFormat="1" ht="24.9" customHeight="1">
      <c r="B101" s="153"/>
      <c r="C101" s="154"/>
      <c r="D101" s="155" t="s">
        <v>128</v>
      </c>
      <c r="E101" s="156"/>
      <c r="F101" s="156"/>
      <c r="G101" s="156"/>
      <c r="H101" s="156"/>
      <c r="I101" s="156"/>
      <c r="J101" s="157">
        <f>J130</f>
        <v>0</v>
      </c>
      <c r="K101" s="154"/>
      <c r="L101" s="158"/>
    </row>
    <row r="102" spans="1:47" s="10" customFormat="1" ht="19.95" customHeight="1">
      <c r="B102" s="159"/>
      <c r="C102" s="104"/>
      <c r="D102" s="160" t="s">
        <v>543</v>
      </c>
      <c r="E102" s="161"/>
      <c r="F102" s="161"/>
      <c r="G102" s="161"/>
      <c r="H102" s="161"/>
      <c r="I102" s="161"/>
      <c r="J102" s="162">
        <f>J131</f>
        <v>0</v>
      </c>
      <c r="K102" s="104"/>
      <c r="L102" s="163"/>
    </row>
    <row r="103" spans="1:47" s="10" customFormat="1" ht="19.95" customHeight="1">
      <c r="B103" s="159"/>
      <c r="C103" s="104"/>
      <c r="D103" s="160" t="s">
        <v>547</v>
      </c>
      <c r="E103" s="161"/>
      <c r="F103" s="161"/>
      <c r="G103" s="161"/>
      <c r="H103" s="161"/>
      <c r="I103" s="161"/>
      <c r="J103" s="162">
        <f>J138</f>
        <v>0</v>
      </c>
      <c r="K103" s="104"/>
      <c r="L103" s="163"/>
    </row>
    <row r="104" spans="1:47" s="10" customFormat="1" ht="19.95" customHeight="1">
      <c r="B104" s="159"/>
      <c r="C104" s="104"/>
      <c r="D104" s="160" t="s">
        <v>548</v>
      </c>
      <c r="E104" s="161"/>
      <c r="F104" s="161"/>
      <c r="G104" s="161"/>
      <c r="H104" s="161"/>
      <c r="I104" s="161"/>
      <c r="J104" s="162">
        <f>J182</f>
        <v>0</v>
      </c>
      <c r="K104" s="104"/>
      <c r="L104" s="163"/>
    </row>
    <row r="105" spans="1:47" s="10" customFormat="1" ht="19.95" customHeight="1">
      <c r="B105" s="159"/>
      <c r="C105" s="104"/>
      <c r="D105" s="160" t="s">
        <v>549</v>
      </c>
      <c r="E105" s="161"/>
      <c r="F105" s="161"/>
      <c r="G105" s="161"/>
      <c r="H105" s="161"/>
      <c r="I105" s="161"/>
      <c r="J105" s="162">
        <f>J192</f>
        <v>0</v>
      </c>
      <c r="K105" s="104"/>
      <c r="L105" s="163"/>
    </row>
    <row r="106" spans="1:47" s="2" customFormat="1" ht="21.75" customHeight="1">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 customHeight="1">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11" spans="1:47" s="2" customFormat="1" ht="6.9" customHeight="1">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47" s="2" customFormat="1" ht="24.9" customHeight="1">
      <c r="A112" s="34"/>
      <c r="B112" s="35"/>
      <c r="C112" s="23" t="s">
        <v>131</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31" s="2" customFormat="1" ht="6.9"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31" s="2" customFormat="1" ht="12" customHeight="1">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31" s="2" customFormat="1" ht="16.5" customHeight="1">
      <c r="A115" s="34"/>
      <c r="B115" s="35"/>
      <c r="C115" s="36"/>
      <c r="D115" s="36"/>
      <c r="E115" s="313" t="str">
        <f>E7</f>
        <v>Oprava nástupišť č.1 a 1a v ŽST Bohumín</v>
      </c>
      <c r="F115" s="314"/>
      <c r="G115" s="314"/>
      <c r="H115" s="314"/>
      <c r="I115" s="36"/>
      <c r="J115" s="36"/>
      <c r="K115" s="36"/>
      <c r="L115" s="51"/>
      <c r="S115" s="34"/>
      <c r="T115" s="34"/>
      <c r="U115" s="34"/>
      <c r="V115" s="34"/>
      <c r="W115" s="34"/>
      <c r="X115" s="34"/>
      <c r="Y115" s="34"/>
      <c r="Z115" s="34"/>
      <c r="AA115" s="34"/>
      <c r="AB115" s="34"/>
      <c r="AC115" s="34"/>
      <c r="AD115" s="34"/>
      <c r="AE115" s="34"/>
    </row>
    <row r="116" spans="1:31" s="1" customFormat="1" ht="12" customHeight="1">
      <c r="B116" s="21"/>
      <c r="C116" s="29" t="s">
        <v>121</v>
      </c>
      <c r="D116" s="22"/>
      <c r="E116" s="22"/>
      <c r="F116" s="22"/>
      <c r="G116" s="22"/>
      <c r="H116" s="22"/>
      <c r="I116" s="22"/>
      <c r="J116" s="22"/>
      <c r="K116" s="22"/>
      <c r="L116" s="20"/>
    </row>
    <row r="117" spans="1:31" s="1" customFormat="1" ht="16.5" customHeight="1">
      <c r="B117" s="21"/>
      <c r="C117" s="22"/>
      <c r="D117" s="22"/>
      <c r="E117" s="313" t="s">
        <v>539</v>
      </c>
      <c r="F117" s="271"/>
      <c r="G117" s="271"/>
      <c r="H117" s="271"/>
      <c r="I117" s="22"/>
      <c r="J117" s="22"/>
      <c r="K117" s="22"/>
      <c r="L117" s="20"/>
    </row>
    <row r="118" spans="1:31" s="1" customFormat="1" ht="12" customHeight="1">
      <c r="B118" s="21"/>
      <c r="C118" s="29" t="s">
        <v>540</v>
      </c>
      <c r="D118" s="22"/>
      <c r="E118" s="22"/>
      <c r="F118" s="22"/>
      <c r="G118" s="22"/>
      <c r="H118" s="22"/>
      <c r="I118" s="22"/>
      <c r="J118" s="22"/>
      <c r="K118" s="22"/>
      <c r="L118" s="20"/>
    </row>
    <row r="119" spans="1:31" s="2" customFormat="1" ht="16.5" customHeight="1">
      <c r="A119" s="34"/>
      <c r="B119" s="35"/>
      <c r="C119" s="36"/>
      <c r="D119" s="36"/>
      <c r="E119" s="317" t="s">
        <v>541</v>
      </c>
      <c r="F119" s="315"/>
      <c r="G119" s="315"/>
      <c r="H119" s="315"/>
      <c r="I119" s="36"/>
      <c r="J119" s="36"/>
      <c r="K119" s="36"/>
      <c r="L119" s="51"/>
      <c r="S119" s="34"/>
      <c r="T119" s="34"/>
      <c r="U119" s="34"/>
      <c r="V119" s="34"/>
      <c r="W119" s="34"/>
      <c r="X119" s="34"/>
      <c r="Y119" s="34"/>
      <c r="Z119" s="34"/>
      <c r="AA119" s="34"/>
      <c r="AB119" s="34"/>
      <c r="AC119" s="34"/>
      <c r="AD119" s="34"/>
      <c r="AE119" s="34"/>
    </row>
    <row r="120" spans="1:31" s="2" customFormat="1" ht="12" customHeight="1">
      <c r="A120" s="34"/>
      <c r="B120" s="35"/>
      <c r="C120" s="29" t="s">
        <v>764</v>
      </c>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31" s="2" customFormat="1" ht="16.5" customHeight="1">
      <c r="A121" s="34"/>
      <c r="B121" s="35"/>
      <c r="C121" s="36"/>
      <c r="D121" s="36"/>
      <c r="E121" s="265" t="str">
        <f>E13</f>
        <v>SO 02.1a - Sanace patek sloupů</v>
      </c>
      <c r="F121" s="315"/>
      <c r="G121" s="315"/>
      <c r="H121" s="315"/>
      <c r="I121" s="36"/>
      <c r="J121" s="36"/>
      <c r="K121" s="36"/>
      <c r="L121" s="51"/>
      <c r="S121" s="34"/>
      <c r="T121" s="34"/>
      <c r="U121" s="34"/>
      <c r="V121" s="34"/>
      <c r="W121" s="34"/>
      <c r="X121" s="34"/>
      <c r="Y121" s="34"/>
      <c r="Z121" s="34"/>
      <c r="AA121" s="34"/>
      <c r="AB121" s="34"/>
      <c r="AC121" s="34"/>
      <c r="AD121" s="34"/>
      <c r="AE121" s="34"/>
    </row>
    <row r="122" spans="1:31" s="2" customFormat="1" ht="6.9"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2" customHeight="1">
      <c r="A123" s="34"/>
      <c r="B123" s="35"/>
      <c r="C123" s="29" t="s">
        <v>20</v>
      </c>
      <c r="D123" s="36"/>
      <c r="E123" s="36"/>
      <c r="F123" s="27" t="str">
        <f>F16</f>
        <v>PS Bohumín</v>
      </c>
      <c r="G123" s="36"/>
      <c r="H123" s="36"/>
      <c r="I123" s="29" t="s">
        <v>22</v>
      </c>
      <c r="J123" s="66" t="str">
        <f>IF(J16="","",J16)</f>
        <v>15. 4. 2024</v>
      </c>
      <c r="K123" s="36"/>
      <c r="L123" s="51"/>
      <c r="S123" s="34"/>
      <c r="T123" s="34"/>
      <c r="U123" s="34"/>
      <c r="V123" s="34"/>
      <c r="W123" s="34"/>
      <c r="X123" s="34"/>
      <c r="Y123" s="34"/>
      <c r="Z123" s="34"/>
      <c r="AA123" s="34"/>
      <c r="AB123" s="34"/>
      <c r="AC123" s="34"/>
      <c r="AD123" s="34"/>
      <c r="AE123" s="34"/>
    </row>
    <row r="124" spans="1:31" s="2" customFormat="1" ht="6.9"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5.15" customHeight="1">
      <c r="A125" s="34"/>
      <c r="B125" s="35"/>
      <c r="C125" s="29" t="s">
        <v>24</v>
      </c>
      <c r="D125" s="36"/>
      <c r="E125" s="36"/>
      <c r="F125" s="27" t="str">
        <f>E19</f>
        <v>Správa železnic, státní organizace, OŘ Ostrava</v>
      </c>
      <c r="G125" s="36"/>
      <c r="H125" s="36"/>
      <c r="I125" s="29" t="s">
        <v>32</v>
      </c>
      <c r="J125" s="32" t="str">
        <f>E25</f>
        <v>MARPO s.r.o.</v>
      </c>
      <c r="K125" s="36"/>
      <c r="L125" s="51"/>
      <c r="S125" s="34"/>
      <c r="T125" s="34"/>
      <c r="U125" s="34"/>
      <c r="V125" s="34"/>
      <c r="W125" s="34"/>
      <c r="X125" s="34"/>
      <c r="Y125" s="34"/>
      <c r="Z125" s="34"/>
      <c r="AA125" s="34"/>
      <c r="AB125" s="34"/>
      <c r="AC125" s="34"/>
      <c r="AD125" s="34"/>
      <c r="AE125" s="34"/>
    </row>
    <row r="126" spans="1:31" s="2" customFormat="1" ht="15.15" customHeight="1">
      <c r="A126" s="34"/>
      <c r="B126" s="35"/>
      <c r="C126" s="29" t="s">
        <v>30</v>
      </c>
      <c r="D126" s="36"/>
      <c r="E126" s="36"/>
      <c r="F126" s="27" t="str">
        <f>IF(E22="","",E22)</f>
        <v>Vyplň údaj</v>
      </c>
      <c r="G126" s="36"/>
      <c r="H126" s="36"/>
      <c r="I126" s="29" t="s">
        <v>35</v>
      </c>
      <c r="J126" s="32" t="str">
        <f>E28</f>
        <v xml:space="preserve"> </v>
      </c>
      <c r="K126" s="36"/>
      <c r="L126" s="51"/>
      <c r="S126" s="34"/>
      <c r="T126" s="34"/>
      <c r="U126" s="34"/>
      <c r="V126" s="34"/>
      <c r="W126" s="34"/>
      <c r="X126" s="34"/>
      <c r="Y126" s="34"/>
      <c r="Z126" s="34"/>
      <c r="AA126" s="34"/>
      <c r="AB126" s="34"/>
      <c r="AC126" s="34"/>
      <c r="AD126" s="34"/>
      <c r="AE126" s="34"/>
    </row>
    <row r="127" spans="1:31" s="2" customFormat="1" ht="10.35" customHeight="1">
      <c r="A127" s="34"/>
      <c r="B127" s="35"/>
      <c r="C127" s="36"/>
      <c r="D127" s="36"/>
      <c r="E127" s="36"/>
      <c r="F127" s="36"/>
      <c r="G127" s="36"/>
      <c r="H127" s="36"/>
      <c r="I127" s="36"/>
      <c r="J127" s="36"/>
      <c r="K127" s="36"/>
      <c r="L127" s="51"/>
      <c r="S127" s="34"/>
      <c r="T127" s="34"/>
      <c r="U127" s="34"/>
      <c r="V127" s="34"/>
      <c r="W127" s="34"/>
      <c r="X127" s="34"/>
      <c r="Y127" s="34"/>
      <c r="Z127" s="34"/>
      <c r="AA127" s="34"/>
      <c r="AB127" s="34"/>
      <c r="AC127" s="34"/>
      <c r="AD127" s="34"/>
      <c r="AE127" s="34"/>
    </row>
    <row r="128" spans="1:31" s="11" customFormat="1" ht="29.25" customHeight="1">
      <c r="A128" s="164"/>
      <c r="B128" s="165"/>
      <c r="C128" s="166" t="s">
        <v>132</v>
      </c>
      <c r="D128" s="167" t="s">
        <v>62</v>
      </c>
      <c r="E128" s="167" t="s">
        <v>58</v>
      </c>
      <c r="F128" s="167" t="s">
        <v>59</v>
      </c>
      <c r="G128" s="167" t="s">
        <v>133</v>
      </c>
      <c r="H128" s="167" t="s">
        <v>134</v>
      </c>
      <c r="I128" s="167" t="s">
        <v>135</v>
      </c>
      <c r="J128" s="167" t="s">
        <v>125</v>
      </c>
      <c r="K128" s="168" t="s">
        <v>136</v>
      </c>
      <c r="L128" s="169"/>
      <c r="M128" s="75" t="s">
        <v>1</v>
      </c>
      <c r="N128" s="76" t="s">
        <v>41</v>
      </c>
      <c r="O128" s="76" t="s">
        <v>137</v>
      </c>
      <c r="P128" s="76" t="s">
        <v>138</v>
      </c>
      <c r="Q128" s="76" t="s">
        <v>139</v>
      </c>
      <c r="R128" s="76" t="s">
        <v>140</v>
      </c>
      <c r="S128" s="76" t="s">
        <v>141</v>
      </c>
      <c r="T128" s="77" t="s">
        <v>142</v>
      </c>
      <c r="U128" s="164"/>
      <c r="V128" s="164"/>
      <c r="W128" s="164"/>
      <c r="X128" s="164"/>
      <c r="Y128" s="164"/>
      <c r="Z128" s="164"/>
      <c r="AA128" s="164"/>
      <c r="AB128" s="164"/>
      <c r="AC128" s="164"/>
      <c r="AD128" s="164"/>
      <c r="AE128" s="164"/>
    </row>
    <row r="129" spans="1:65" s="2" customFormat="1" ht="22.8" customHeight="1">
      <c r="A129" s="34"/>
      <c r="B129" s="35"/>
      <c r="C129" s="82" t="s">
        <v>143</v>
      </c>
      <c r="D129" s="36"/>
      <c r="E129" s="36"/>
      <c r="F129" s="36"/>
      <c r="G129" s="36"/>
      <c r="H129" s="36"/>
      <c r="I129" s="36"/>
      <c r="J129" s="170">
        <f>BK129</f>
        <v>0</v>
      </c>
      <c r="K129" s="36"/>
      <c r="L129" s="39"/>
      <c r="M129" s="78"/>
      <c r="N129" s="171"/>
      <c r="O129" s="79"/>
      <c r="P129" s="172">
        <f>P130</f>
        <v>0</v>
      </c>
      <c r="Q129" s="79"/>
      <c r="R129" s="172">
        <f>R130</f>
        <v>0.80216920000000003</v>
      </c>
      <c r="S129" s="79"/>
      <c r="T129" s="173">
        <f>T130</f>
        <v>13.36176</v>
      </c>
      <c r="U129" s="34"/>
      <c r="V129" s="34"/>
      <c r="W129" s="34"/>
      <c r="X129" s="34"/>
      <c r="Y129" s="34"/>
      <c r="Z129" s="34"/>
      <c r="AA129" s="34"/>
      <c r="AB129" s="34"/>
      <c r="AC129" s="34"/>
      <c r="AD129" s="34"/>
      <c r="AE129" s="34"/>
      <c r="AT129" s="17" t="s">
        <v>76</v>
      </c>
      <c r="AU129" s="17" t="s">
        <v>127</v>
      </c>
      <c r="BK129" s="174">
        <f>BK130</f>
        <v>0</v>
      </c>
    </row>
    <row r="130" spans="1:65" s="12" customFormat="1" ht="25.95" customHeight="1">
      <c r="B130" s="175"/>
      <c r="C130" s="176"/>
      <c r="D130" s="177" t="s">
        <v>76</v>
      </c>
      <c r="E130" s="178" t="s">
        <v>144</v>
      </c>
      <c r="F130" s="178" t="s">
        <v>145</v>
      </c>
      <c r="G130" s="176"/>
      <c r="H130" s="176"/>
      <c r="I130" s="179"/>
      <c r="J130" s="180">
        <f>BK130</f>
        <v>0</v>
      </c>
      <c r="K130" s="176"/>
      <c r="L130" s="181"/>
      <c r="M130" s="182"/>
      <c r="N130" s="183"/>
      <c r="O130" s="183"/>
      <c r="P130" s="184">
        <f>P131+P138+P182+P192</f>
        <v>0</v>
      </c>
      <c r="Q130" s="183"/>
      <c r="R130" s="184">
        <f>R131+R138+R182+R192</f>
        <v>0.80216920000000003</v>
      </c>
      <c r="S130" s="183"/>
      <c r="T130" s="185">
        <f>T131+T138+T182+T192</f>
        <v>13.36176</v>
      </c>
      <c r="AR130" s="186" t="s">
        <v>85</v>
      </c>
      <c r="AT130" s="187" t="s">
        <v>76</v>
      </c>
      <c r="AU130" s="187" t="s">
        <v>77</v>
      </c>
      <c r="AY130" s="186" t="s">
        <v>146</v>
      </c>
      <c r="BK130" s="188">
        <f>BK131+BK138+BK182+BK192</f>
        <v>0</v>
      </c>
    </row>
    <row r="131" spans="1:65" s="12" customFormat="1" ht="22.8" customHeight="1">
      <c r="B131" s="175"/>
      <c r="C131" s="176"/>
      <c r="D131" s="177" t="s">
        <v>76</v>
      </c>
      <c r="E131" s="189" t="s">
        <v>85</v>
      </c>
      <c r="F131" s="189" t="s">
        <v>553</v>
      </c>
      <c r="G131" s="176"/>
      <c r="H131" s="176"/>
      <c r="I131" s="179"/>
      <c r="J131" s="190">
        <f>BK131</f>
        <v>0</v>
      </c>
      <c r="K131" s="176"/>
      <c r="L131" s="181"/>
      <c r="M131" s="182"/>
      <c r="N131" s="183"/>
      <c r="O131" s="183"/>
      <c r="P131" s="184">
        <f>SUM(P132:P137)</f>
        <v>0</v>
      </c>
      <c r="Q131" s="183"/>
      <c r="R131" s="184">
        <f>SUM(R132:R137)</f>
        <v>0</v>
      </c>
      <c r="S131" s="183"/>
      <c r="T131" s="185">
        <f>SUM(T132:T137)</f>
        <v>7.0200000000000005</v>
      </c>
      <c r="AR131" s="186" t="s">
        <v>85</v>
      </c>
      <c r="AT131" s="187" t="s">
        <v>76</v>
      </c>
      <c r="AU131" s="187" t="s">
        <v>85</v>
      </c>
      <c r="AY131" s="186" t="s">
        <v>146</v>
      </c>
      <c r="BK131" s="188">
        <f>SUM(BK132:BK137)</f>
        <v>0</v>
      </c>
    </row>
    <row r="132" spans="1:65" s="2" customFormat="1" ht="16.5" customHeight="1">
      <c r="A132" s="34"/>
      <c r="B132" s="35"/>
      <c r="C132" s="191" t="s">
        <v>85</v>
      </c>
      <c r="D132" s="191" t="s">
        <v>149</v>
      </c>
      <c r="E132" s="192" t="s">
        <v>562</v>
      </c>
      <c r="F132" s="193" t="s">
        <v>563</v>
      </c>
      <c r="G132" s="194" t="s">
        <v>162</v>
      </c>
      <c r="H132" s="195">
        <v>21.6</v>
      </c>
      <c r="I132" s="196"/>
      <c r="J132" s="197">
        <f>ROUND(I132*H132,2)</f>
        <v>0</v>
      </c>
      <c r="K132" s="193" t="s">
        <v>556</v>
      </c>
      <c r="L132" s="39"/>
      <c r="M132" s="198" t="s">
        <v>1</v>
      </c>
      <c r="N132" s="199" t="s">
        <v>42</v>
      </c>
      <c r="O132" s="71"/>
      <c r="P132" s="200">
        <f>O132*H132</f>
        <v>0</v>
      </c>
      <c r="Q132" s="200">
        <v>0</v>
      </c>
      <c r="R132" s="200">
        <f>Q132*H132</f>
        <v>0</v>
      </c>
      <c r="S132" s="200">
        <v>0.32500000000000001</v>
      </c>
      <c r="T132" s="201">
        <f>S132*H132</f>
        <v>7.0200000000000005</v>
      </c>
      <c r="U132" s="34"/>
      <c r="V132" s="34"/>
      <c r="W132" s="34"/>
      <c r="X132" s="34"/>
      <c r="Y132" s="34"/>
      <c r="Z132" s="34"/>
      <c r="AA132" s="34"/>
      <c r="AB132" s="34"/>
      <c r="AC132" s="34"/>
      <c r="AD132" s="34"/>
      <c r="AE132" s="34"/>
      <c r="AR132" s="202" t="s">
        <v>154</v>
      </c>
      <c r="AT132" s="202" t="s">
        <v>149</v>
      </c>
      <c r="AU132" s="202" t="s">
        <v>87</v>
      </c>
      <c r="AY132" s="17" t="s">
        <v>146</v>
      </c>
      <c r="BE132" s="203">
        <f>IF(N132="základní",J132,0)</f>
        <v>0</v>
      </c>
      <c r="BF132" s="203">
        <f>IF(N132="snížená",J132,0)</f>
        <v>0</v>
      </c>
      <c r="BG132" s="203">
        <f>IF(N132="zákl. přenesená",J132,0)</f>
        <v>0</v>
      </c>
      <c r="BH132" s="203">
        <f>IF(N132="sníž. přenesená",J132,0)</f>
        <v>0</v>
      </c>
      <c r="BI132" s="203">
        <f>IF(N132="nulová",J132,0)</f>
        <v>0</v>
      </c>
      <c r="BJ132" s="17" t="s">
        <v>85</v>
      </c>
      <c r="BK132" s="203">
        <f>ROUND(I132*H132,2)</f>
        <v>0</v>
      </c>
      <c r="BL132" s="17" t="s">
        <v>154</v>
      </c>
      <c r="BM132" s="202" t="s">
        <v>766</v>
      </c>
    </row>
    <row r="133" spans="1:65" s="2" customFormat="1" ht="19.2">
      <c r="A133" s="34"/>
      <c r="B133" s="35"/>
      <c r="C133" s="36"/>
      <c r="D133" s="204" t="s">
        <v>156</v>
      </c>
      <c r="E133" s="36"/>
      <c r="F133" s="205" t="s">
        <v>565</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156</v>
      </c>
      <c r="AU133" s="17" t="s">
        <v>87</v>
      </c>
    </row>
    <row r="134" spans="1:65" s="15" customFormat="1" ht="10.199999999999999">
      <c r="B134" s="245"/>
      <c r="C134" s="246"/>
      <c r="D134" s="204" t="s">
        <v>158</v>
      </c>
      <c r="E134" s="247" t="s">
        <v>1</v>
      </c>
      <c r="F134" s="248" t="s">
        <v>559</v>
      </c>
      <c r="G134" s="246"/>
      <c r="H134" s="247" t="s">
        <v>1</v>
      </c>
      <c r="I134" s="249"/>
      <c r="J134" s="246"/>
      <c r="K134" s="246"/>
      <c r="L134" s="250"/>
      <c r="M134" s="251"/>
      <c r="N134" s="252"/>
      <c r="O134" s="252"/>
      <c r="P134" s="252"/>
      <c r="Q134" s="252"/>
      <c r="R134" s="252"/>
      <c r="S134" s="252"/>
      <c r="T134" s="253"/>
      <c r="AT134" s="254" t="s">
        <v>158</v>
      </c>
      <c r="AU134" s="254" t="s">
        <v>87</v>
      </c>
      <c r="AV134" s="15" t="s">
        <v>85</v>
      </c>
      <c r="AW134" s="15" t="s">
        <v>34</v>
      </c>
      <c r="AX134" s="15" t="s">
        <v>77</v>
      </c>
      <c r="AY134" s="254" t="s">
        <v>146</v>
      </c>
    </row>
    <row r="135" spans="1:65" s="15" customFormat="1" ht="10.199999999999999">
      <c r="B135" s="245"/>
      <c r="C135" s="246"/>
      <c r="D135" s="204" t="s">
        <v>158</v>
      </c>
      <c r="E135" s="247" t="s">
        <v>1</v>
      </c>
      <c r="F135" s="248" t="s">
        <v>633</v>
      </c>
      <c r="G135" s="246"/>
      <c r="H135" s="247" t="s">
        <v>1</v>
      </c>
      <c r="I135" s="249"/>
      <c r="J135" s="246"/>
      <c r="K135" s="246"/>
      <c r="L135" s="250"/>
      <c r="M135" s="251"/>
      <c r="N135" s="252"/>
      <c r="O135" s="252"/>
      <c r="P135" s="252"/>
      <c r="Q135" s="252"/>
      <c r="R135" s="252"/>
      <c r="S135" s="252"/>
      <c r="T135" s="253"/>
      <c r="AT135" s="254" t="s">
        <v>158</v>
      </c>
      <c r="AU135" s="254" t="s">
        <v>87</v>
      </c>
      <c r="AV135" s="15" t="s">
        <v>85</v>
      </c>
      <c r="AW135" s="15" t="s">
        <v>34</v>
      </c>
      <c r="AX135" s="15" t="s">
        <v>77</v>
      </c>
      <c r="AY135" s="254" t="s">
        <v>146</v>
      </c>
    </row>
    <row r="136" spans="1:65" s="13" customFormat="1" ht="10.199999999999999">
      <c r="B136" s="209"/>
      <c r="C136" s="210"/>
      <c r="D136" s="204" t="s">
        <v>158</v>
      </c>
      <c r="E136" s="211" t="s">
        <v>1</v>
      </c>
      <c r="F136" s="212" t="s">
        <v>767</v>
      </c>
      <c r="G136" s="210"/>
      <c r="H136" s="213">
        <v>21.6</v>
      </c>
      <c r="I136" s="214"/>
      <c r="J136" s="210"/>
      <c r="K136" s="210"/>
      <c r="L136" s="215"/>
      <c r="M136" s="216"/>
      <c r="N136" s="217"/>
      <c r="O136" s="217"/>
      <c r="P136" s="217"/>
      <c r="Q136" s="217"/>
      <c r="R136" s="217"/>
      <c r="S136" s="217"/>
      <c r="T136" s="218"/>
      <c r="AT136" s="219" t="s">
        <v>158</v>
      </c>
      <c r="AU136" s="219" t="s">
        <v>87</v>
      </c>
      <c r="AV136" s="13" t="s">
        <v>87</v>
      </c>
      <c r="AW136" s="13" t="s">
        <v>34</v>
      </c>
      <c r="AX136" s="13" t="s">
        <v>77</v>
      </c>
      <c r="AY136" s="219" t="s">
        <v>146</v>
      </c>
    </row>
    <row r="137" spans="1:65" s="14" customFormat="1" ht="10.199999999999999">
      <c r="B137" s="231"/>
      <c r="C137" s="232"/>
      <c r="D137" s="204" t="s">
        <v>158</v>
      </c>
      <c r="E137" s="233" t="s">
        <v>1</v>
      </c>
      <c r="F137" s="234" t="s">
        <v>335</v>
      </c>
      <c r="G137" s="232"/>
      <c r="H137" s="235">
        <v>21.6</v>
      </c>
      <c r="I137" s="236"/>
      <c r="J137" s="232"/>
      <c r="K137" s="232"/>
      <c r="L137" s="237"/>
      <c r="M137" s="238"/>
      <c r="N137" s="239"/>
      <c r="O137" s="239"/>
      <c r="P137" s="239"/>
      <c r="Q137" s="239"/>
      <c r="R137" s="239"/>
      <c r="S137" s="239"/>
      <c r="T137" s="240"/>
      <c r="AT137" s="241" t="s">
        <v>158</v>
      </c>
      <c r="AU137" s="241" t="s">
        <v>87</v>
      </c>
      <c r="AV137" s="14" t="s">
        <v>154</v>
      </c>
      <c r="AW137" s="14" t="s">
        <v>34</v>
      </c>
      <c r="AX137" s="14" t="s">
        <v>85</v>
      </c>
      <c r="AY137" s="241" t="s">
        <v>146</v>
      </c>
    </row>
    <row r="138" spans="1:65" s="12" customFormat="1" ht="22.8" customHeight="1">
      <c r="B138" s="175"/>
      <c r="C138" s="176"/>
      <c r="D138" s="177" t="s">
        <v>76</v>
      </c>
      <c r="E138" s="189" t="s">
        <v>198</v>
      </c>
      <c r="F138" s="189" t="s">
        <v>666</v>
      </c>
      <c r="G138" s="176"/>
      <c r="H138" s="176"/>
      <c r="I138" s="179"/>
      <c r="J138" s="190">
        <f>BK138</f>
        <v>0</v>
      </c>
      <c r="K138" s="176"/>
      <c r="L138" s="181"/>
      <c r="M138" s="182"/>
      <c r="N138" s="183"/>
      <c r="O138" s="183"/>
      <c r="P138" s="184">
        <f>SUM(P139:P181)</f>
        <v>0</v>
      </c>
      <c r="Q138" s="183"/>
      <c r="R138" s="184">
        <f>SUM(R139:R181)</f>
        <v>0.80216920000000003</v>
      </c>
      <c r="S138" s="183"/>
      <c r="T138" s="185">
        <f>SUM(T139:T181)</f>
        <v>6.3417600000000007</v>
      </c>
      <c r="AR138" s="186" t="s">
        <v>85</v>
      </c>
      <c r="AT138" s="187" t="s">
        <v>76</v>
      </c>
      <c r="AU138" s="187" t="s">
        <v>85</v>
      </c>
      <c r="AY138" s="186" t="s">
        <v>146</v>
      </c>
      <c r="BK138" s="188">
        <f>SUM(BK139:BK181)</f>
        <v>0</v>
      </c>
    </row>
    <row r="139" spans="1:65" s="2" customFormat="1" ht="16.5" customHeight="1">
      <c r="A139" s="34"/>
      <c r="B139" s="35"/>
      <c r="C139" s="191" t="s">
        <v>87</v>
      </c>
      <c r="D139" s="191" t="s">
        <v>149</v>
      </c>
      <c r="E139" s="192" t="s">
        <v>682</v>
      </c>
      <c r="F139" s="193" t="s">
        <v>683</v>
      </c>
      <c r="G139" s="194" t="s">
        <v>152</v>
      </c>
      <c r="H139" s="195">
        <v>144</v>
      </c>
      <c r="I139" s="196"/>
      <c r="J139" s="197">
        <f>ROUND(I139*H139,2)</f>
        <v>0</v>
      </c>
      <c r="K139" s="193" t="s">
        <v>556</v>
      </c>
      <c r="L139" s="39"/>
      <c r="M139" s="198" t="s">
        <v>1</v>
      </c>
      <c r="N139" s="199" t="s">
        <v>42</v>
      </c>
      <c r="O139" s="71"/>
      <c r="P139" s="200">
        <f>O139*H139</f>
        <v>0</v>
      </c>
      <c r="Q139" s="200">
        <v>3.0000000000000001E-5</v>
      </c>
      <c r="R139" s="200">
        <f>Q139*H139</f>
        <v>4.3200000000000001E-3</v>
      </c>
      <c r="S139" s="200">
        <v>0</v>
      </c>
      <c r="T139" s="201">
        <f>S139*H139</f>
        <v>0</v>
      </c>
      <c r="U139" s="34"/>
      <c r="V139" s="34"/>
      <c r="W139" s="34"/>
      <c r="X139" s="34"/>
      <c r="Y139" s="34"/>
      <c r="Z139" s="34"/>
      <c r="AA139" s="34"/>
      <c r="AB139" s="34"/>
      <c r="AC139" s="34"/>
      <c r="AD139" s="34"/>
      <c r="AE139" s="34"/>
      <c r="AR139" s="202" t="s">
        <v>154</v>
      </c>
      <c r="AT139" s="202" t="s">
        <v>149</v>
      </c>
      <c r="AU139" s="202" t="s">
        <v>87</v>
      </c>
      <c r="AY139" s="17" t="s">
        <v>146</v>
      </c>
      <c r="BE139" s="203">
        <f>IF(N139="základní",J139,0)</f>
        <v>0</v>
      </c>
      <c r="BF139" s="203">
        <f>IF(N139="snížená",J139,0)</f>
        <v>0</v>
      </c>
      <c r="BG139" s="203">
        <f>IF(N139="zákl. přenesená",J139,0)</f>
        <v>0</v>
      </c>
      <c r="BH139" s="203">
        <f>IF(N139="sníž. přenesená",J139,0)</f>
        <v>0</v>
      </c>
      <c r="BI139" s="203">
        <f>IF(N139="nulová",J139,0)</f>
        <v>0</v>
      </c>
      <c r="BJ139" s="17" t="s">
        <v>85</v>
      </c>
      <c r="BK139" s="203">
        <f>ROUND(I139*H139,2)</f>
        <v>0</v>
      </c>
      <c r="BL139" s="17" t="s">
        <v>154</v>
      </c>
      <c r="BM139" s="202" t="s">
        <v>768</v>
      </c>
    </row>
    <row r="140" spans="1:65" s="2" customFormat="1" ht="10.199999999999999">
      <c r="A140" s="34"/>
      <c r="B140" s="35"/>
      <c r="C140" s="36"/>
      <c r="D140" s="204" t="s">
        <v>156</v>
      </c>
      <c r="E140" s="36"/>
      <c r="F140" s="205" t="s">
        <v>685</v>
      </c>
      <c r="G140" s="36"/>
      <c r="H140" s="36"/>
      <c r="I140" s="206"/>
      <c r="J140" s="36"/>
      <c r="K140" s="36"/>
      <c r="L140" s="39"/>
      <c r="M140" s="207"/>
      <c r="N140" s="208"/>
      <c r="O140" s="71"/>
      <c r="P140" s="71"/>
      <c r="Q140" s="71"/>
      <c r="R140" s="71"/>
      <c r="S140" s="71"/>
      <c r="T140" s="72"/>
      <c r="U140" s="34"/>
      <c r="V140" s="34"/>
      <c r="W140" s="34"/>
      <c r="X140" s="34"/>
      <c r="Y140" s="34"/>
      <c r="Z140" s="34"/>
      <c r="AA140" s="34"/>
      <c r="AB140" s="34"/>
      <c r="AC140" s="34"/>
      <c r="AD140" s="34"/>
      <c r="AE140" s="34"/>
      <c r="AT140" s="17" t="s">
        <v>156</v>
      </c>
      <c r="AU140" s="17" t="s">
        <v>87</v>
      </c>
    </row>
    <row r="141" spans="1:65" s="15" customFormat="1" ht="10.199999999999999">
      <c r="B141" s="245"/>
      <c r="C141" s="246"/>
      <c r="D141" s="204" t="s">
        <v>158</v>
      </c>
      <c r="E141" s="247" t="s">
        <v>1</v>
      </c>
      <c r="F141" s="248" t="s">
        <v>559</v>
      </c>
      <c r="G141" s="246"/>
      <c r="H141" s="247" t="s">
        <v>1</v>
      </c>
      <c r="I141" s="249"/>
      <c r="J141" s="246"/>
      <c r="K141" s="246"/>
      <c r="L141" s="250"/>
      <c r="M141" s="251"/>
      <c r="N141" s="252"/>
      <c r="O141" s="252"/>
      <c r="P141" s="252"/>
      <c r="Q141" s="252"/>
      <c r="R141" s="252"/>
      <c r="S141" s="252"/>
      <c r="T141" s="253"/>
      <c r="AT141" s="254" t="s">
        <v>158</v>
      </c>
      <c r="AU141" s="254" t="s">
        <v>87</v>
      </c>
      <c r="AV141" s="15" t="s">
        <v>85</v>
      </c>
      <c r="AW141" s="15" t="s">
        <v>34</v>
      </c>
      <c r="AX141" s="15" t="s">
        <v>77</v>
      </c>
      <c r="AY141" s="254" t="s">
        <v>146</v>
      </c>
    </row>
    <row r="142" spans="1:65" s="15" customFormat="1" ht="10.199999999999999">
      <c r="B142" s="245"/>
      <c r="C142" s="246"/>
      <c r="D142" s="204" t="s">
        <v>158</v>
      </c>
      <c r="E142" s="247" t="s">
        <v>1</v>
      </c>
      <c r="F142" s="248" t="s">
        <v>633</v>
      </c>
      <c r="G142" s="246"/>
      <c r="H142" s="247" t="s">
        <v>1</v>
      </c>
      <c r="I142" s="249"/>
      <c r="J142" s="246"/>
      <c r="K142" s="246"/>
      <c r="L142" s="250"/>
      <c r="M142" s="251"/>
      <c r="N142" s="252"/>
      <c r="O142" s="252"/>
      <c r="P142" s="252"/>
      <c r="Q142" s="252"/>
      <c r="R142" s="252"/>
      <c r="S142" s="252"/>
      <c r="T142" s="253"/>
      <c r="AT142" s="254" t="s">
        <v>158</v>
      </c>
      <c r="AU142" s="254" t="s">
        <v>87</v>
      </c>
      <c r="AV142" s="15" t="s">
        <v>85</v>
      </c>
      <c r="AW142" s="15" t="s">
        <v>34</v>
      </c>
      <c r="AX142" s="15" t="s">
        <v>77</v>
      </c>
      <c r="AY142" s="254" t="s">
        <v>146</v>
      </c>
    </row>
    <row r="143" spans="1:65" s="13" customFormat="1" ht="10.199999999999999">
      <c r="B143" s="209"/>
      <c r="C143" s="210"/>
      <c r="D143" s="204" t="s">
        <v>158</v>
      </c>
      <c r="E143" s="211" t="s">
        <v>1</v>
      </c>
      <c r="F143" s="212" t="s">
        <v>769</v>
      </c>
      <c r="G143" s="210"/>
      <c r="H143" s="213">
        <v>144</v>
      </c>
      <c r="I143" s="214"/>
      <c r="J143" s="210"/>
      <c r="K143" s="210"/>
      <c r="L143" s="215"/>
      <c r="M143" s="216"/>
      <c r="N143" s="217"/>
      <c r="O143" s="217"/>
      <c r="P143" s="217"/>
      <c r="Q143" s="217"/>
      <c r="R143" s="217"/>
      <c r="S143" s="217"/>
      <c r="T143" s="218"/>
      <c r="AT143" s="219" t="s">
        <v>158</v>
      </c>
      <c r="AU143" s="219" t="s">
        <v>87</v>
      </c>
      <c r="AV143" s="13" t="s">
        <v>87</v>
      </c>
      <c r="AW143" s="13" t="s">
        <v>34</v>
      </c>
      <c r="AX143" s="13" t="s">
        <v>77</v>
      </c>
      <c r="AY143" s="219" t="s">
        <v>146</v>
      </c>
    </row>
    <row r="144" spans="1:65" s="14" customFormat="1" ht="10.199999999999999">
      <c r="B144" s="231"/>
      <c r="C144" s="232"/>
      <c r="D144" s="204" t="s">
        <v>158</v>
      </c>
      <c r="E144" s="233" t="s">
        <v>1</v>
      </c>
      <c r="F144" s="234" t="s">
        <v>335</v>
      </c>
      <c r="G144" s="232"/>
      <c r="H144" s="235">
        <v>144</v>
      </c>
      <c r="I144" s="236"/>
      <c r="J144" s="232"/>
      <c r="K144" s="232"/>
      <c r="L144" s="237"/>
      <c r="M144" s="238"/>
      <c r="N144" s="239"/>
      <c r="O144" s="239"/>
      <c r="P144" s="239"/>
      <c r="Q144" s="239"/>
      <c r="R144" s="239"/>
      <c r="S144" s="239"/>
      <c r="T144" s="240"/>
      <c r="AT144" s="241" t="s">
        <v>158</v>
      </c>
      <c r="AU144" s="241" t="s">
        <v>87</v>
      </c>
      <c r="AV144" s="14" t="s">
        <v>154</v>
      </c>
      <c r="AW144" s="14" t="s">
        <v>34</v>
      </c>
      <c r="AX144" s="14" t="s">
        <v>85</v>
      </c>
      <c r="AY144" s="241" t="s">
        <v>146</v>
      </c>
    </row>
    <row r="145" spans="1:65" s="2" customFormat="1" ht="21.75" customHeight="1">
      <c r="A145" s="34"/>
      <c r="B145" s="35"/>
      <c r="C145" s="191" t="s">
        <v>95</v>
      </c>
      <c r="D145" s="191" t="s">
        <v>149</v>
      </c>
      <c r="E145" s="192" t="s">
        <v>667</v>
      </c>
      <c r="F145" s="193" t="s">
        <v>668</v>
      </c>
      <c r="G145" s="194" t="s">
        <v>182</v>
      </c>
      <c r="H145" s="195">
        <v>2.16</v>
      </c>
      <c r="I145" s="196"/>
      <c r="J145" s="197">
        <f>ROUND(I145*H145,2)</f>
        <v>0</v>
      </c>
      <c r="K145" s="193" t="s">
        <v>556</v>
      </c>
      <c r="L145" s="39"/>
      <c r="M145" s="198" t="s">
        <v>1</v>
      </c>
      <c r="N145" s="199" t="s">
        <v>42</v>
      </c>
      <c r="O145" s="71"/>
      <c r="P145" s="200">
        <f>O145*H145</f>
        <v>0</v>
      </c>
      <c r="Q145" s="200">
        <v>0</v>
      </c>
      <c r="R145" s="200">
        <f>Q145*H145</f>
        <v>0</v>
      </c>
      <c r="S145" s="200">
        <v>2.2000000000000002</v>
      </c>
      <c r="T145" s="201">
        <f>S145*H145</f>
        <v>4.7520000000000007</v>
      </c>
      <c r="U145" s="34"/>
      <c r="V145" s="34"/>
      <c r="W145" s="34"/>
      <c r="X145" s="34"/>
      <c r="Y145" s="34"/>
      <c r="Z145" s="34"/>
      <c r="AA145" s="34"/>
      <c r="AB145" s="34"/>
      <c r="AC145" s="34"/>
      <c r="AD145" s="34"/>
      <c r="AE145" s="34"/>
      <c r="AR145" s="202" t="s">
        <v>154</v>
      </c>
      <c r="AT145" s="202" t="s">
        <v>149</v>
      </c>
      <c r="AU145" s="202" t="s">
        <v>87</v>
      </c>
      <c r="AY145" s="17" t="s">
        <v>146</v>
      </c>
      <c r="BE145" s="203">
        <f>IF(N145="základní",J145,0)</f>
        <v>0</v>
      </c>
      <c r="BF145" s="203">
        <f>IF(N145="snížená",J145,0)</f>
        <v>0</v>
      </c>
      <c r="BG145" s="203">
        <f>IF(N145="zákl. přenesená",J145,0)</f>
        <v>0</v>
      </c>
      <c r="BH145" s="203">
        <f>IF(N145="sníž. přenesená",J145,0)</f>
        <v>0</v>
      </c>
      <c r="BI145" s="203">
        <f>IF(N145="nulová",J145,0)</f>
        <v>0</v>
      </c>
      <c r="BJ145" s="17" t="s">
        <v>85</v>
      </c>
      <c r="BK145" s="203">
        <f>ROUND(I145*H145,2)</f>
        <v>0</v>
      </c>
      <c r="BL145" s="17" t="s">
        <v>154</v>
      </c>
      <c r="BM145" s="202" t="s">
        <v>770</v>
      </c>
    </row>
    <row r="146" spans="1:65" s="2" customFormat="1" ht="10.199999999999999">
      <c r="A146" s="34"/>
      <c r="B146" s="35"/>
      <c r="C146" s="36"/>
      <c r="D146" s="204" t="s">
        <v>156</v>
      </c>
      <c r="E146" s="36"/>
      <c r="F146" s="205" t="s">
        <v>670</v>
      </c>
      <c r="G146" s="36"/>
      <c r="H146" s="36"/>
      <c r="I146" s="206"/>
      <c r="J146" s="36"/>
      <c r="K146" s="36"/>
      <c r="L146" s="39"/>
      <c r="M146" s="207"/>
      <c r="N146" s="208"/>
      <c r="O146" s="71"/>
      <c r="P146" s="71"/>
      <c r="Q146" s="71"/>
      <c r="R146" s="71"/>
      <c r="S146" s="71"/>
      <c r="T146" s="72"/>
      <c r="U146" s="34"/>
      <c r="V146" s="34"/>
      <c r="W146" s="34"/>
      <c r="X146" s="34"/>
      <c r="Y146" s="34"/>
      <c r="Z146" s="34"/>
      <c r="AA146" s="34"/>
      <c r="AB146" s="34"/>
      <c r="AC146" s="34"/>
      <c r="AD146" s="34"/>
      <c r="AE146" s="34"/>
      <c r="AT146" s="17" t="s">
        <v>156</v>
      </c>
      <c r="AU146" s="17" t="s">
        <v>87</v>
      </c>
    </row>
    <row r="147" spans="1:65" s="15" customFormat="1" ht="10.199999999999999">
      <c r="B147" s="245"/>
      <c r="C147" s="246"/>
      <c r="D147" s="204" t="s">
        <v>158</v>
      </c>
      <c r="E147" s="247" t="s">
        <v>1</v>
      </c>
      <c r="F147" s="248" t="s">
        <v>559</v>
      </c>
      <c r="G147" s="246"/>
      <c r="H147" s="247" t="s">
        <v>1</v>
      </c>
      <c r="I147" s="249"/>
      <c r="J147" s="246"/>
      <c r="K147" s="246"/>
      <c r="L147" s="250"/>
      <c r="M147" s="251"/>
      <c r="N147" s="252"/>
      <c r="O147" s="252"/>
      <c r="P147" s="252"/>
      <c r="Q147" s="252"/>
      <c r="R147" s="252"/>
      <c r="S147" s="252"/>
      <c r="T147" s="253"/>
      <c r="AT147" s="254" t="s">
        <v>158</v>
      </c>
      <c r="AU147" s="254" t="s">
        <v>87</v>
      </c>
      <c r="AV147" s="15" t="s">
        <v>85</v>
      </c>
      <c r="AW147" s="15" t="s">
        <v>34</v>
      </c>
      <c r="AX147" s="15" t="s">
        <v>77</v>
      </c>
      <c r="AY147" s="254" t="s">
        <v>146</v>
      </c>
    </row>
    <row r="148" spans="1:65" s="15" customFormat="1" ht="10.199999999999999">
      <c r="B148" s="245"/>
      <c r="C148" s="246"/>
      <c r="D148" s="204" t="s">
        <v>158</v>
      </c>
      <c r="E148" s="247" t="s">
        <v>1</v>
      </c>
      <c r="F148" s="248" t="s">
        <v>633</v>
      </c>
      <c r="G148" s="246"/>
      <c r="H148" s="247" t="s">
        <v>1</v>
      </c>
      <c r="I148" s="249"/>
      <c r="J148" s="246"/>
      <c r="K148" s="246"/>
      <c r="L148" s="250"/>
      <c r="M148" s="251"/>
      <c r="N148" s="252"/>
      <c r="O148" s="252"/>
      <c r="P148" s="252"/>
      <c r="Q148" s="252"/>
      <c r="R148" s="252"/>
      <c r="S148" s="252"/>
      <c r="T148" s="253"/>
      <c r="AT148" s="254" t="s">
        <v>158</v>
      </c>
      <c r="AU148" s="254" t="s">
        <v>87</v>
      </c>
      <c r="AV148" s="15" t="s">
        <v>85</v>
      </c>
      <c r="AW148" s="15" t="s">
        <v>34</v>
      </c>
      <c r="AX148" s="15" t="s">
        <v>77</v>
      </c>
      <c r="AY148" s="254" t="s">
        <v>146</v>
      </c>
    </row>
    <row r="149" spans="1:65" s="13" customFormat="1" ht="10.199999999999999">
      <c r="B149" s="209"/>
      <c r="C149" s="210"/>
      <c r="D149" s="204" t="s">
        <v>158</v>
      </c>
      <c r="E149" s="211" t="s">
        <v>1</v>
      </c>
      <c r="F149" s="212" t="s">
        <v>771</v>
      </c>
      <c r="G149" s="210"/>
      <c r="H149" s="213">
        <v>2.16</v>
      </c>
      <c r="I149" s="214"/>
      <c r="J149" s="210"/>
      <c r="K149" s="210"/>
      <c r="L149" s="215"/>
      <c r="M149" s="216"/>
      <c r="N149" s="217"/>
      <c r="O149" s="217"/>
      <c r="P149" s="217"/>
      <c r="Q149" s="217"/>
      <c r="R149" s="217"/>
      <c r="S149" s="217"/>
      <c r="T149" s="218"/>
      <c r="AT149" s="219" t="s">
        <v>158</v>
      </c>
      <c r="AU149" s="219" t="s">
        <v>87</v>
      </c>
      <c r="AV149" s="13" t="s">
        <v>87</v>
      </c>
      <c r="AW149" s="13" t="s">
        <v>34</v>
      </c>
      <c r="AX149" s="13" t="s">
        <v>77</v>
      </c>
      <c r="AY149" s="219" t="s">
        <v>146</v>
      </c>
    </row>
    <row r="150" spans="1:65" s="14" customFormat="1" ht="10.199999999999999">
      <c r="B150" s="231"/>
      <c r="C150" s="232"/>
      <c r="D150" s="204" t="s">
        <v>158</v>
      </c>
      <c r="E150" s="233" t="s">
        <v>1</v>
      </c>
      <c r="F150" s="234" t="s">
        <v>335</v>
      </c>
      <c r="G150" s="232"/>
      <c r="H150" s="235">
        <v>2.16</v>
      </c>
      <c r="I150" s="236"/>
      <c r="J150" s="232"/>
      <c r="K150" s="232"/>
      <c r="L150" s="237"/>
      <c r="M150" s="238"/>
      <c r="N150" s="239"/>
      <c r="O150" s="239"/>
      <c r="P150" s="239"/>
      <c r="Q150" s="239"/>
      <c r="R150" s="239"/>
      <c r="S150" s="239"/>
      <c r="T150" s="240"/>
      <c r="AT150" s="241" t="s">
        <v>158</v>
      </c>
      <c r="AU150" s="241" t="s">
        <v>87</v>
      </c>
      <c r="AV150" s="14" t="s">
        <v>154</v>
      </c>
      <c r="AW150" s="14" t="s">
        <v>34</v>
      </c>
      <c r="AX150" s="14" t="s">
        <v>85</v>
      </c>
      <c r="AY150" s="241" t="s">
        <v>146</v>
      </c>
    </row>
    <row r="151" spans="1:65" s="2" customFormat="1" ht="16.5" customHeight="1">
      <c r="A151" s="34"/>
      <c r="B151" s="35"/>
      <c r="C151" s="191" t="s">
        <v>154</v>
      </c>
      <c r="D151" s="191" t="s">
        <v>149</v>
      </c>
      <c r="E151" s="192" t="s">
        <v>772</v>
      </c>
      <c r="F151" s="193" t="s">
        <v>773</v>
      </c>
      <c r="G151" s="194" t="s">
        <v>162</v>
      </c>
      <c r="H151" s="195">
        <v>17.28</v>
      </c>
      <c r="I151" s="196"/>
      <c r="J151" s="197">
        <f>ROUND(I151*H151,2)</f>
        <v>0</v>
      </c>
      <c r="K151" s="193" t="s">
        <v>556</v>
      </c>
      <c r="L151" s="39"/>
      <c r="M151" s="198" t="s">
        <v>1</v>
      </c>
      <c r="N151" s="199" t="s">
        <v>42</v>
      </c>
      <c r="O151" s="71"/>
      <c r="P151" s="200">
        <f>O151*H151</f>
        <v>0</v>
      </c>
      <c r="Q151" s="200">
        <v>0</v>
      </c>
      <c r="R151" s="200">
        <f>Q151*H151</f>
        <v>0</v>
      </c>
      <c r="S151" s="200">
        <v>2.1999999999999999E-2</v>
      </c>
      <c r="T151" s="201">
        <f>S151*H151</f>
        <v>0.38016</v>
      </c>
      <c r="U151" s="34"/>
      <c r="V151" s="34"/>
      <c r="W151" s="34"/>
      <c r="X151" s="34"/>
      <c r="Y151" s="34"/>
      <c r="Z151" s="34"/>
      <c r="AA151" s="34"/>
      <c r="AB151" s="34"/>
      <c r="AC151" s="34"/>
      <c r="AD151" s="34"/>
      <c r="AE151" s="34"/>
      <c r="AR151" s="202" t="s">
        <v>154</v>
      </c>
      <c r="AT151" s="202" t="s">
        <v>149</v>
      </c>
      <c r="AU151" s="202" t="s">
        <v>87</v>
      </c>
      <c r="AY151" s="17" t="s">
        <v>146</v>
      </c>
      <c r="BE151" s="203">
        <f>IF(N151="základní",J151,0)</f>
        <v>0</v>
      </c>
      <c r="BF151" s="203">
        <f>IF(N151="snížená",J151,0)</f>
        <v>0</v>
      </c>
      <c r="BG151" s="203">
        <f>IF(N151="zákl. přenesená",J151,0)</f>
        <v>0</v>
      </c>
      <c r="BH151" s="203">
        <f>IF(N151="sníž. přenesená",J151,0)</f>
        <v>0</v>
      </c>
      <c r="BI151" s="203">
        <f>IF(N151="nulová",J151,0)</f>
        <v>0</v>
      </c>
      <c r="BJ151" s="17" t="s">
        <v>85</v>
      </c>
      <c r="BK151" s="203">
        <f>ROUND(I151*H151,2)</f>
        <v>0</v>
      </c>
      <c r="BL151" s="17" t="s">
        <v>154</v>
      </c>
      <c r="BM151" s="202" t="s">
        <v>774</v>
      </c>
    </row>
    <row r="152" spans="1:65" s="2" customFormat="1" ht="10.199999999999999">
      <c r="A152" s="34"/>
      <c r="B152" s="35"/>
      <c r="C152" s="36"/>
      <c r="D152" s="204" t="s">
        <v>156</v>
      </c>
      <c r="E152" s="36"/>
      <c r="F152" s="205" t="s">
        <v>775</v>
      </c>
      <c r="G152" s="36"/>
      <c r="H152" s="36"/>
      <c r="I152" s="206"/>
      <c r="J152" s="36"/>
      <c r="K152" s="36"/>
      <c r="L152" s="39"/>
      <c r="M152" s="207"/>
      <c r="N152" s="208"/>
      <c r="O152" s="71"/>
      <c r="P152" s="71"/>
      <c r="Q152" s="71"/>
      <c r="R152" s="71"/>
      <c r="S152" s="71"/>
      <c r="T152" s="72"/>
      <c r="U152" s="34"/>
      <c r="V152" s="34"/>
      <c r="W152" s="34"/>
      <c r="X152" s="34"/>
      <c r="Y152" s="34"/>
      <c r="Z152" s="34"/>
      <c r="AA152" s="34"/>
      <c r="AB152" s="34"/>
      <c r="AC152" s="34"/>
      <c r="AD152" s="34"/>
      <c r="AE152" s="34"/>
      <c r="AT152" s="17" t="s">
        <v>156</v>
      </c>
      <c r="AU152" s="17" t="s">
        <v>87</v>
      </c>
    </row>
    <row r="153" spans="1:65" s="15" customFormat="1" ht="10.199999999999999">
      <c r="B153" s="245"/>
      <c r="C153" s="246"/>
      <c r="D153" s="204" t="s">
        <v>158</v>
      </c>
      <c r="E153" s="247" t="s">
        <v>1</v>
      </c>
      <c r="F153" s="248" t="s">
        <v>559</v>
      </c>
      <c r="G153" s="246"/>
      <c r="H153" s="247" t="s">
        <v>1</v>
      </c>
      <c r="I153" s="249"/>
      <c r="J153" s="246"/>
      <c r="K153" s="246"/>
      <c r="L153" s="250"/>
      <c r="M153" s="251"/>
      <c r="N153" s="252"/>
      <c r="O153" s="252"/>
      <c r="P153" s="252"/>
      <c r="Q153" s="252"/>
      <c r="R153" s="252"/>
      <c r="S153" s="252"/>
      <c r="T153" s="253"/>
      <c r="AT153" s="254" t="s">
        <v>158</v>
      </c>
      <c r="AU153" s="254" t="s">
        <v>87</v>
      </c>
      <c r="AV153" s="15" t="s">
        <v>85</v>
      </c>
      <c r="AW153" s="15" t="s">
        <v>34</v>
      </c>
      <c r="AX153" s="15" t="s">
        <v>77</v>
      </c>
      <c r="AY153" s="254" t="s">
        <v>146</v>
      </c>
    </row>
    <row r="154" spans="1:65" s="15" customFormat="1" ht="10.199999999999999">
      <c r="B154" s="245"/>
      <c r="C154" s="246"/>
      <c r="D154" s="204" t="s">
        <v>158</v>
      </c>
      <c r="E154" s="247" t="s">
        <v>1</v>
      </c>
      <c r="F154" s="248" t="s">
        <v>633</v>
      </c>
      <c r="G154" s="246"/>
      <c r="H154" s="247" t="s">
        <v>1</v>
      </c>
      <c r="I154" s="249"/>
      <c r="J154" s="246"/>
      <c r="K154" s="246"/>
      <c r="L154" s="250"/>
      <c r="M154" s="251"/>
      <c r="N154" s="252"/>
      <c r="O154" s="252"/>
      <c r="P154" s="252"/>
      <c r="Q154" s="252"/>
      <c r="R154" s="252"/>
      <c r="S154" s="252"/>
      <c r="T154" s="253"/>
      <c r="AT154" s="254" t="s">
        <v>158</v>
      </c>
      <c r="AU154" s="254" t="s">
        <v>87</v>
      </c>
      <c r="AV154" s="15" t="s">
        <v>85</v>
      </c>
      <c r="AW154" s="15" t="s">
        <v>34</v>
      </c>
      <c r="AX154" s="15" t="s">
        <v>77</v>
      </c>
      <c r="AY154" s="254" t="s">
        <v>146</v>
      </c>
    </row>
    <row r="155" spans="1:65" s="13" customFormat="1" ht="10.199999999999999">
      <c r="B155" s="209"/>
      <c r="C155" s="210"/>
      <c r="D155" s="204" t="s">
        <v>158</v>
      </c>
      <c r="E155" s="211" t="s">
        <v>1</v>
      </c>
      <c r="F155" s="212" t="s">
        <v>776</v>
      </c>
      <c r="G155" s="210"/>
      <c r="H155" s="213">
        <v>17.28</v>
      </c>
      <c r="I155" s="214"/>
      <c r="J155" s="210"/>
      <c r="K155" s="210"/>
      <c r="L155" s="215"/>
      <c r="M155" s="216"/>
      <c r="N155" s="217"/>
      <c r="O155" s="217"/>
      <c r="P155" s="217"/>
      <c r="Q155" s="217"/>
      <c r="R155" s="217"/>
      <c r="S155" s="217"/>
      <c r="T155" s="218"/>
      <c r="AT155" s="219" t="s">
        <v>158</v>
      </c>
      <c r="AU155" s="219" t="s">
        <v>87</v>
      </c>
      <c r="AV155" s="13" t="s">
        <v>87</v>
      </c>
      <c r="AW155" s="13" t="s">
        <v>34</v>
      </c>
      <c r="AX155" s="13" t="s">
        <v>77</v>
      </c>
      <c r="AY155" s="219" t="s">
        <v>146</v>
      </c>
    </row>
    <row r="156" spans="1:65" s="14" customFormat="1" ht="10.199999999999999">
      <c r="B156" s="231"/>
      <c r="C156" s="232"/>
      <c r="D156" s="204" t="s">
        <v>158</v>
      </c>
      <c r="E156" s="233" t="s">
        <v>1</v>
      </c>
      <c r="F156" s="234" t="s">
        <v>335</v>
      </c>
      <c r="G156" s="232"/>
      <c r="H156" s="235">
        <v>17.28</v>
      </c>
      <c r="I156" s="236"/>
      <c r="J156" s="232"/>
      <c r="K156" s="232"/>
      <c r="L156" s="237"/>
      <c r="M156" s="238"/>
      <c r="N156" s="239"/>
      <c r="O156" s="239"/>
      <c r="P156" s="239"/>
      <c r="Q156" s="239"/>
      <c r="R156" s="239"/>
      <c r="S156" s="239"/>
      <c r="T156" s="240"/>
      <c r="AT156" s="241" t="s">
        <v>158</v>
      </c>
      <c r="AU156" s="241" t="s">
        <v>87</v>
      </c>
      <c r="AV156" s="14" t="s">
        <v>154</v>
      </c>
      <c r="AW156" s="14" t="s">
        <v>34</v>
      </c>
      <c r="AX156" s="14" t="s">
        <v>85</v>
      </c>
      <c r="AY156" s="241" t="s">
        <v>146</v>
      </c>
    </row>
    <row r="157" spans="1:65" s="2" customFormat="1" ht="16.5" customHeight="1">
      <c r="A157" s="34"/>
      <c r="B157" s="35"/>
      <c r="C157" s="191" t="s">
        <v>147</v>
      </c>
      <c r="D157" s="191" t="s">
        <v>149</v>
      </c>
      <c r="E157" s="192" t="s">
        <v>777</v>
      </c>
      <c r="F157" s="193" t="s">
        <v>778</v>
      </c>
      <c r="G157" s="194" t="s">
        <v>162</v>
      </c>
      <c r="H157" s="195">
        <v>17.28</v>
      </c>
      <c r="I157" s="196"/>
      <c r="J157" s="197">
        <f>ROUND(I157*H157,2)</f>
        <v>0</v>
      </c>
      <c r="K157" s="193" t="s">
        <v>556</v>
      </c>
      <c r="L157" s="39"/>
      <c r="M157" s="198" t="s">
        <v>1</v>
      </c>
      <c r="N157" s="199" t="s">
        <v>42</v>
      </c>
      <c r="O157" s="71"/>
      <c r="P157" s="200">
        <f>O157*H157</f>
        <v>0</v>
      </c>
      <c r="Q157" s="200">
        <v>0</v>
      </c>
      <c r="R157" s="200">
        <f>Q157*H157</f>
        <v>0</v>
      </c>
      <c r="S157" s="200">
        <v>7.0000000000000007E-2</v>
      </c>
      <c r="T157" s="201">
        <f>S157*H157</f>
        <v>1.2096000000000002</v>
      </c>
      <c r="U157" s="34"/>
      <c r="V157" s="34"/>
      <c r="W157" s="34"/>
      <c r="X157" s="34"/>
      <c r="Y157" s="34"/>
      <c r="Z157" s="34"/>
      <c r="AA157" s="34"/>
      <c r="AB157" s="34"/>
      <c r="AC157" s="34"/>
      <c r="AD157" s="34"/>
      <c r="AE157" s="34"/>
      <c r="AR157" s="202" t="s">
        <v>154</v>
      </c>
      <c r="AT157" s="202" t="s">
        <v>149</v>
      </c>
      <c r="AU157" s="202" t="s">
        <v>87</v>
      </c>
      <c r="AY157" s="17" t="s">
        <v>146</v>
      </c>
      <c r="BE157" s="203">
        <f>IF(N157="základní",J157,0)</f>
        <v>0</v>
      </c>
      <c r="BF157" s="203">
        <f>IF(N157="snížená",J157,0)</f>
        <v>0</v>
      </c>
      <c r="BG157" s="203">
        <f>IF(N157="zákl. přenesená",J157,0)</f>
        <v>0</v>
      </c>
      <c r="BH157" s="203">
        <f>IF(N157="sníž. přenesená",J157,0)</f>
        <v>0</v>
      </c>
      <c r="BI157" s="203">
        <f>IF(N157="nulová",J157,0)</f>
        <v>0</v>
      </c>
      <c r="BJ157" s="17" t="s">
        <v>85</v>
      </c>
      <c r="BK157" s="203">
        <f>ROUND(I157*H157,2)</f>
        <v>0</v>
      </c>
      <c r="BL157" s="17" t="s">
        <v>154</v>
      </c>
      <c r="BM157" s="202" t="s">
        <v>779</v>
      </c>
    </row>
    <row r="158" spans="1:65" s="2" customFormat="1" ht="10.199999999999999">
      <c r="A158" s="34"/>
      <c r="B158" s="35"/>
      <c r="C158" s="36"/>
      <c r="D158" s="204" t="s">
        <v>156</v>
      </c>
      <c r="E158" s="36"/>
      <c r="F158" s="205" t="s">
        <v>780</v>
      </c>
      <c r="G158" s="36"/>
      <c r="H158" s="36"/>
      <c r="I158" s="206"/>
      <c r="J158" s="36"/>
      <c r="K158" s="36"/>
      <c r="L158" s="39"/>
      <c r="M158" s="207"/>
      <c r="N158" s="208"/>
      <c r="O158" s="71"/>
      <c r="P158" s="71"/>
      <c r="Q158" s="71"/>
      <c r="R158" s="71"/>
      <c r="S158" s="71"/>
      <c r="T158" s="72"/>
      <c r="U158" s="34"/>
      <c r="V158" s="34"/>
      <c r="W158" s="34"/>
      <c r="X158" s="34"/>
      <c r="Y158" s="34"/>
      <c r="Z158" s="34"/>
      <c r="AA158" s="34"/>
      <c r="AB158" s="34"/>
      <c r="AC158" s="34"/>
      <c r="AD158" s="34"/>
      <c r="AE158" s="34"/>
      <c r="AT158" s="17" t="s">
        <v>156</v>
      </c>
      <c r="AU158" s="17" t="s">
        <v>87</v>
      </c>
    </row>
    <row r="159" spans="1:65" s="15" customFormat="1" ht="10.199999999999999">
      <c r="B159" s="245"/>
      <c r="C159" s="246"/>
      <c r="D159" s="204" t="s">
        <v>158</v>
      </c>
      <c r="E159" s="247" t="s">
        <v>1</v>
      </c>
      <c r="F159" s="248" t="s">
        <v>559</v>
      </c>
      <c r="G159" s="246"/>
      <c r="H159" s="247" t="s">
        <v>1</v>
      </c>
      <c r="I159" s="249"/>
      <c r="J159" s="246"/>
      <c r="K159" s="246"/>
      <c r="L159" s="250"/>
      <c r="M159" s="251"/>
      <c r="N159" s="252"/>
      <c r="O159" s="252"/>
      <c r="P159" s="252"/>
      <c r="Q159" s="252"/>
      <c r="R159" s="252"/>
      <c r="S159" s="252"/>
      <c r="T159" s="253"/>
      <c r="AT159" s="254" t="s">
        <v>158</v>
      </c>
      <c r="AU159" s="254" t="s">
        <v>87</v>
      </c>
      <c r="AV159" s="15" t="s">
        <v>85</v>
      </c>
      <c r="AW159" s="15" t="s">
        <v>34</v>
      </c>
      <c r="AX159" s="15" t="s">
        <v>77</v>
      </c>
      <c r="AY159" s="254" t="s">
        <v>146</v>
      </c>
    </row>
    <row r="160" spans="1:65" s="15" customFormat="1" ht="10.199999999999999">
      <c r="B160" s="245"/>
      <c r="C160" s="246"/>
      <c r="D160" s="204" t="s">
        <v>158</v>
      </c>
      <c r="E160" s="247" t="s">
        <v>1</v>
      </c>
      <c r="F160" s="248" t="s">
        <v>633</v>
      </c>
      <c r="G160" s="246"/>
      <c r="H160" s="247" t="s">
        <v>1</v>
      </c>
      <c r="I160" s="249"/>
      <c r="J160" s="246"/>
      <c r="K160" s="246"/>
      <c r="L160" s="250"/>
      <c r="M160" s="251"/>
      <c r="N160" s="252"/>
      <c r="O160" s="252"/>
      <c r="P160" s="252"/>
      <c r="Q160" s="252"/>
      <c r="R160" s="252"/>
      <c r="S160" s="252"/>
      <c r="T160" s="253"/>
      <c r="AT160" s="254" t="s">
        <v>158</v>
      </c>
      <c r="AU160" s="254" t="s">
        <v>87</v>
      </c>
      <c r="AV160" s="15" t="s">
        <v>85</v>
      </c>
      <c r="AW160" s="15" t="s">
        <v>34</v>
      </c>
      <c r="AX160" s="15" t="s">
        <v>77</v>
      </c>
      <c r="AY160" s="254" t="s">
        <v>146</v>
      </c>
    </row>
    <row r="161" spans="1:65" s="13" customFormat="1" ht="10.199999999999999">
      <c r="B161" s="209"/>
      <c r="C161" s="210"/>
      <c r="D161" s="204" t="s">
        <v>158</v>
      </c>
      <c r="E161" s="211" t="s">
        <v>1</v>
      </c>
      <c r="F161" s="212" t="s">
        <v>776</v>
      </c>
      <c r="G161" s="210"/>
      <c r="H161" s="213">
        <v>17.28</v>
      </c>
      <c r="I161" s="214"/>
      <c r="J161" s="210"/>
      <c r="K161" s="210"/>
      <c r="L161" s="215"/>
      <c r="M161" s="216"/>
      <c r="N161" s="217"/>
      <c r="O161" s="217"/>
      <c r="P161" s="217"/>
      <c r="Q161" s="217"/>
      <c r="R161" s="217"/>
      <c r="S161" s="217"/>
      <c r="T161" s="218"/>
      <c r="AT161" s="219" t="s">
        <v>158</v>
      </c>
      <c r="AU161" s="219" t="s">
        <v>87</v>
      </c>
      <c r="AV161" s="13" t="s">
        <v>87</v>
      </c>
      <c r="AW161" s="13" t="s">
        <v>34</v>
      </c>
      <c r="AX161" s="13" t="s">
        <v>77</v>
      </c>
      <c r="AY161" s="219" t="s">
        <v>146</v>
      </c>
    </row>
    <row r="162" spans="1:65" s="14" customFormat="1" ht="10.199999999999999">
      <c r="B162" s="231"/>
      <c r="C162" s="232"/>
      <c r="D162" s="204" t="s">
        <v>158</v>
      </c>
      <c r="E162" s="233" t="s">
        <v>1</v>
      </c>
      <c r="F162" s="234" t="s">
        <v>335</v>
      </c>
      <c r="G162" s="232"/>
      <c r="H162" s="235">
        <v>17.28</v>
      </c>
      <c r="I162" s="236"/>
      <c r="J162" s="232"/>
      <c r="K162" s="232"/>
      <c r="L162" s="237"/>
      <c r="M162" s="238"/>
      <c r="N162" s="239"/>
      <c r="O162" s="239"/>
      <c r="P162" s="239"/>
      <c r="Q162" s="239"/>
      <c r="R162" s="239"/>
      <c r="S162" s="239"/>
      <c r="T162" s="240"/>
      <c r="AT162" s="241" t="s">
        <v>158</v>
      </c>
      <c r="AU162" s="241" t="s">
        <v>87</v>
      </c>
      <c r="AV162" s="14" t="s">
        <v>154</v>
      </c>
      <c r="AW162" s="14" t="s">
        <v>34</v>
      </c>
      <c r="AX162" s="14" t="s">
        <v>85</v>
      </c>
      <c r="AY162" s="241" t="s">
        <v>146</v>
      </c>
    </row>
    <row r="163" spans="1:65" s="2" customFormat="1" ht="16.5" customHeight="1">
      <c r="A163" s="34"/>
      <c r="B163" s="35"/>
      <c r="C163" s="191" t="s">
        <v>179</v>
      </c>
      <c r="D163" s="191" t="s">
        <v>149</v>
      </c>
      <c r="E163" s="192" t="s">
        <v>781</v>
      </c>
      <c r="F163" s="193" t="s">
        <v>782</v>
      </c>
      <c r="G163" s="194" t="s">
        <v>162</v>
      </c>
      <c r="H163" s="195">
        <v>17.28</v>
      </c>
      <c r="I163" s="196"/>
      <c r="J163" s="197">
        <f>ROUND(I163*H163,2)</f>
        <v>0</v>
      </c>
      <c r="K163" s="193" t="s">
        <v>556</v>
      </c>
      <c r="L163" s="39"/>
      <c r="M163" s="198" t="s">
        <v>1</v>
      </c>
      <c r="N163" s="199" t="s">
        <v>42</v>
      </c>
      <c r="O163" s="71"/>
      <c r="P163" s="200">
        <f>O163*H163</f>
        <v>0</v>
      </c>
      <c r="Q163" s="200">
        <v>4.0289999999999999E-2</v>
      </c>
      <c r="R163" s="200">
        <f>Q163*H163</f>
        <v>0.69621120000000003</v>
      </c>
      <c r="S163" s="200">
        <v>0</v>
      </c>
      <c r="T163" s="201">
        <f>S163*H163</f>
        <v>0</v>
      </c>
      <c r="U163" s="34"/>
      <c r="V163" s="34"/>
      <c r="W163" s="34"/>
      <c r="X163" s="34"/>
      <c r="Y163" s="34"/>
      <c r="Z163" s="34"/>
      <c r="AA163" s="34"/>
      <c r="AB163" s="34"/>
      <c r="AC163" s="34"/>
      <c r="AD163" s="34"/>
      <c r="AE163" s="34"/>
      <c r="AR163" s="202" t="s">
        <v>154</v>
      </c>
      <c r="AT163" s="202" t="s">
        <v>149</v>
      </c>
      <c r="AU163" s="202" t="s">
        <v>87</v>
      </c>
      <c r="AY163" s="17" t="s">
        <v>146</v>
      </c>
      <c r="BE163" s="203">
        <f>IF(N163="základní",J163,0)</f>
        <v>0</v>
      </c>
      <c r="BF163" s="203">
        <f>IF(N163="snížená",J163,0)</f>
        <v>0</v>
      </c>
      <c r="BG163" s="203">
        <f>IF(N163="zákl. přenesená",J163,0)</f>
        <v>0</v>
      </c>
      <c r="BH163" s="203">
        <f>IF(N163="sníž. přenesená",J163,0)</f>
        <v>0</v>
      </c>
      <c r="BI163" s="203">
        <f>IF(N163="nulová",J163,0)</f>
        <v>0</v>
      </c>
      <c r="BJ163" s="17" t="s">
        <v>85</v>
      </c>
      <c r="BK163" s="203">
        <f>ROUND(I163*H163,2)</f>
        <v>0</v>
      </c>
      <c r="BL163" s="17" t="s">
        <v>154</v>
      </c>
      <c r="BM163" s="202" t="s">
        <v>783</v>
      </c>
    </row>
    <row r="164" spans="1:65" s="2" customFormat="1" ht="10.199999999999999">
      <c r="A164" s="34"/>
      <c r="B164" s="35"/>
      <c r="C164" s="36"/>
      <c r="D164" s="204" t="s">
        <v>156</v>
      </c>
      <c r="E164" s="36"/>
      <c r="F164" s="205" t="s">
        <v>784</v>
      </c>
      <c r="G164" s="36"/>
      <c r="H164" s="36"/>
      <c r="I164" s="206"/>
      <c r="J164" s="36"/>
      <c r="K164" s="36"/>
      <c r="L164" s="39"/>
      <c r="M164" s="207"/>
      <c r="N164" s="208"/>
      <c r="O164" s="71"/>
      <c r="P164" s="71"/>
      <c r="Q164" s="71"/>
      <c r="R164" s="71"/>
      <c r="S164" s="71"/>
      <c r="T164" s="72"/>
      <c r="U164" s="34"/>
      <c r="V164" s="34"/>
      <c r="W164" s="34"/>
      <c r="X164" s="34"/>
      <c r="Y164" s="34"/>
      <c r="Z164" s="34"/>
      <c r="AA164" s="34"/>
      <c r="AB164" s="34"/>
      <c r="AC164" s="34"/>
      <c r="AD164" s="34"/>
      <c r="AE164" s="34"/>
      <c r="AT164" s="17" t="s">
        <v>156</v>
      </c>
      <c r="AU164" s="17" t="s">
        <v>87</v>
      </c>
    </row>
    <row r="165" spans="1:65" s="15" customFormat="1" ht="10.199999999999999">
      <c r="B165" s="245"/>
      <c r="C165" s="246"/>
      <c r="D165" s="204" t="s">
        <v>158</v>
      </c>
      <c r="E165" s="247" t="s">
        <v>1</v>
      </c>
      <c r="F165" s="248" t="s">
        <v>559</v>
      </c>
      <c r="G165" s="246"/>
      <c r="H165" s="247" t="s">
        <v>1</v>
      </c>
      <c r="I165" s="249"/>
      <c r="J165" s="246"/>
      <c r="K165" s="246"/>
      <c r="L165" s="250"/>
      <c r="M165" s="251"/>
      <c r="N165" s="252"/>
      <c r="O165" s="252"/>
      <c r="P165" s="252"/>
      <c r="Q165" s="252"/>
      <c r="R165" s="252"/>
      <c r="S165" s="252"/>
      <c r="T165" s="253"/>
      <c r="AT165" s="254" t="s">
        <v>158</v>
      </c>
      <c r="AU165" s="254" t="s">
        <v>87</v>
      </c>
      <c r="AV165" s="15" t="s">
        <v>85</v>
      </c>
      <c r="AW165" s="15" t="s">
        <v>34</v>
      </c>
      <c r="AX165" s="15" t="s">
        <v>77</v>
      </c>
      <c r="AY165" s="254" t="s">
        <v>146</v>
      </c>
    </row>
    <row r="166" spans="1:65" s="15" customFormat="1" ht="10.199999999999999">
      <c r="B166" s="245"/>
      <c r="C166" s="246"/>
      <c r="D166" s="204" t="s">
        <v>158</v>
      </c>
      <c r="E166" s="247" t="s">
        <v>1</v>
      </c>
      <c r="F166" s="248" t="s">
        <v>633</v>
      </c>
      <c r="G166" s="246"/>
      <c r="H166" s="247" t="s">
        <v>1</v>
      </c>
      <c r="I166" s="249"/>
      <c r="J166" s="246"/>
      <c r="K166" s="246"/>
      <c r="L166" s="250"/>
      <c r="M166" s="251"/>
      <c r="N166" s="252"/>
      <c r="O166" s="252"/>
      <c r="P166" s="252"/>
      <c r="Q166" s="252"/>
      <c r="R166" s="252"/>
      <c r="S166" s="252"/>
      <c r="T166" s="253"/>
      <c r="AT166" s="254" t="s">
        <v>158</v>
      </c>
      <c r="AU166" s="254" t="s">
        <v>87</v>
      </c>
      <c r="AV166" s="15" t="s">
        <v>85</v>
      </c>
      <c r="AW166" s="15" t="s">
        <v>34</v>
      </c>
      <c r="AX166" s="15" t="s">
        <v>77</v>
      </c>
      <c r="AY166" s="254" t="s">
        <v>146</v>
      </c>
    </row>
    <row r="167" spans="1:65" s="13" customFormat="1" ht="10.199999999999999">
      <c r="B167" s="209"/>
      <c r="C167" s="210"/>
      <c r="D167" s="204" t="s">
        <v>158</v>
      </c>
      <c r="E167" s="211" t="s">
        <v>1</v>
      </c>
      <c r="F167" s="212" t="s">
        <v>776</v>
      </c>
      <c r="G167" s="210"/>
      <c r="H167" s="213">
        <v>17.28</v>
      </c>
      <c r="I167" s="214"/>
      <c r="J167" s="210"/>
      <c r="K167" s="210"/>
      <c r="L167" s="215"/>
      <c r="M167" s="216"/>
      <c r="N167" s="217"/>
      <c r="O167" s="217"/>
      <c r="P167" s="217"/>
      <c r="Q167" s="217"/>
      <c r="R167" s="217"/>
      <c r="S167" s="217"/>
      <c r="T167" s="218"/>
      <c r="AT167" s="219" t="s">
        <v>158</v>
      </c>
      <c r="AU167" s="219" t="s">
        <v>87</v>
      </c>
      <c r="AV167" s="13" t="s">
        <v>87</v>
      </c>
      <c r="AW167" s="13" t="s">
        <v>34</v>
      </c>
      <c r="AX167" s="13" t="s">
        <v>77</v>
      </c>
      <c r="AY167" s="219" t="s">
        <v>146</v>
      </c>
    </row>
    <row r="168" spans="1:65" s="14" customFormat="1" ht="10.199999999999999">
      <c r="B168" s="231"/>
      <c r="C168" s="232"/>
      <c r="D168" s="204" t="s">
        <v>158</v>
      </c>
      <c r="E168" s="233" t="s">
        <v>1</v>
      </c>
      <c r="F168" s="234" t="s">
        <v>335</v>
      </c>
      <c r="G168" s="232"/>
      <c r="H168" s="235">
        <v>17.28</v>
      </c>
      <c r="I168" s="236"/>
      <c r="J168" s="232"/>
      <c r="K168" s="232"/>
      <c r="L168" s="237"/>
      <c r="M168" s="238"/>
      <c r="N168" s="239"/>
      <c r="O168" s="239"/>
      <c r="P168" s="239"/>
      <c r="Q168" s="239"/>
      <c r="R168" s="239"/>
      <c r="S168" s="239"/>
      <c r="T168" s="240"/>
      <c r="AT168" s="241" t="s">
        <v>158</v>
      </c>
      <c r="AU168" s="241" t="s">
        <v>87</v>
      </c>
      <c r="AV168" s="14" t="s">
        <v>154</v>
      </c>
      <c r="AW168" s="14" t="s">
        <v>34</v>
      </c>
      <c r="AX168" s="14" t="s">
        <v>85</v>
      </c>
      <c r="AY168" s="241" t="s">
        <v>146</v>
      </c>
    </row>
    <row r="169" spans="1:65" s="2" customFormat="1" ht="16.5" customHeight="1">
      <c r="A169" s="34"/>
      <c r="B169" s="35"/>
      <c r="C169" s="191" t="s">
        <v>186</v>
      </c>
      <c r="D169" s="191" t="s">
        <v>149</v>
      </c>
      <c r="E169" s="192" t="s">
        <v>785</v>
      </c>
      <c r="F169" s="193" t="s">
        <v>786</v>
      </c>
      <c r="G169" s="194" t="s">
        <v>162</v>
      </c>
      <c r="H169" s="195">
        <v>17.28</v>
      </c>
      <c r="I169" s="196"/>
      <c r="J169" s="197">
        <f>ROUND(I169*H169,2)</f>
        <v>0</v>
      </c>
      <c r="K169" s="193" t="s">
        <v>556</v>
      </c>
      <c r="L169" s="39"/>
      <c r="M169" s="198" t="s">
        <v>1</v>
      </c>
      <c r="N169" s="199" t="s">
        <v>42</v>
      </c>
      <c r="O169" s="71"/>
      <c r="P169" s="200">
        <f>O169*H169</f>
        <v>0</v>
      </c>
      <c r="Q169" s="200">
        <v>2.0999999999999999E-3</v>
      </c>
      <c r="R169" s="200">
        <f>Q169*H169</f>
        <v>3.6288000000000001E-2</v>
      </c>
      <c r="S169" s="200">
        <v>0</v>
      </c>
      <c r="T169" s="201">
        <f>S169*H169</f>
        <v>0</v>
      </c>
      <c r="U169" s="34"/>
      <c r="V169" s="34"/>
      <c r="W169" s="34"/>
      <c r="X169" s="34"/>
      <c r="Y169" s="34"/>
      <c r="Z169" s="34"/>
      <c r="AA169" s="34"/>
      <c r="AB169" s="34"/>
      <c r="AC169" s="34"/>
      <c r="AD169" s="34"/>
      <c r="AE169" s="34"/>
      <c r="AR169" s="202" t="s">
        <v>154</v>
      </c>
      <c r="AT169" s="202" t="s">
        <v>149</v>
      </c>
      <c r="AU169" s="202" t="s">
        <v>87</v>
      </c>
      <c r="AY169" s="17" t="s">
        <v>146</v>
      </c>
      <c r="BE169" s="203">
        <f>IF(N169="základní",J169,0)</f>
        <v>0</v>
      </c>
      <c r="BF169" s="203">
        <f>IF(N169="snížená",J169,0)</f>
        <v>0</v>
      </c>
      <c r="BG169" s="203">
        <f>IF(N169="zákl. přenesená",J169,0)</f>
        <v>0</v>
      </c>
      <c r="BH169" s="203">
        <f>IF(N169="sníž. přenesená",J169,0)</f>
        <v>0</v>
      </c>
      <c r="BI169" s="203">
        <f>IF(N169="nulová",J169,0)</f>
        <v>0</v>
      </c>
      <c r="BJ169" s="17" t="s">
        <v>85</v>
      </c>
      <c r="BK169" s="203">
        <f>ROUND(I169*H169,2)</f>
        <v>0</v>
      </c>
      <c r="BL169" s="17" t="s">
        <v>154</v>
      </c>
      <c r="BM169" s="202" t="s">
        <v>787</v>
      </c>
    </row>
    <row r="170" spans="1:65" s="2" customFormat="1" ht="10.199999999999999">
      <c r="A170" s="34"/>
      <c r="B170" s="35"/>
      <c r="C170" s="36"/>
      <c r="D170" s="204" t="s">
        <v>156</v>
      </c>
      <c r="E170" s="36"/>
      <c r="F170" s="205" t="s">
        <v>788</v>
      </c>
      <c r="G170" s="36"/>
      <c r="H170" s="36"/>
      <c r="I170" s="206"/>
      <c r="J170" s="36"/>
      <c r="K170" s="36"/>
      <c r="L170" s="39"/>
      <c r="M170" s="207"/>
      <c r="N170" s="208"/>
      <c r="O170" s="71"/>
      <c r="P170" s="71"/>
      <c r="Q170" s="71"/>
      <c r="R170" s="71"/>
      <c r="S170" s="71"/>
      <c r="T170" s="72"/>
      <c r="U170" s="34"/>
      <c r="V170" s="34"/>
      <c r="W170" s="34"/>
      <c r="X170" s="34"/>
      <c r="Y170" s="34"/>
      <c r="Z170" s="34"/>
      <c r="AA170" s="34"/>
      <c r="AB170" s="34"/>
      <c r="AC170" s="34"/>
      <c r="AD170" s="34"/>
      <c r="AE170" s="34"/>
      <c r="AT170" s="17" t="s">
        <v>156</v>
      </c>
      <c r="AU170" s="17" t="s">
        <v>87</v>
      </c>
    </row>
    <row r="171" spans="1:65" s="2" customFormat="1" ht="16.5" customHeight="1">
      <c r="A171" s="34"/>
      <c r="B171" s="35"/>
      <c r="C171" s="191" t="s">
        <v>192</v>
      </c>
      <c r="D171" s="191" t="s">
        <v>149</v>
      </c>
      <c r="E171" s="192" t="s">
        <v>789</v>
      </c>
      <c r="F171" s="193" t="s">
        <v>790</v>
      </c>
      <c r="G171" s="194" t="s">
        <v>152</v>
      </c>
      <c r="H171" s="195">
        <v>45</v>
      </c>
      <c r="I171" s="196"/>
      <c r="J171" s="197">
        <f>ROUND(I171*H171,2)</f>
        <v>0</v>
      </c>
      <c r="K171" s="193" t="s">
        <v>556</v>
      </c>
      <c r="L171" s="39"/>
      <c r="M171" s="198" t="s">
        <v>1</v>
      </c>
      <c r="N171" s="199" t="s">
        <v>42</v>
      </c>
      <c r="O171" s="71"/>
      <c r="P171" s="200">
        <f>O171*H171</f>
        <v>0</v>
      </c>
      <c r="Q171" s="200">
        <v>4.2999999999999999E-4</v>
      </c>
      <c r="R171" s="200">
        <f>Q171*H171</f>
        <v>1.9349999999999999E-2</v>
      </c>
      <c r="S171" s="200">
        <v>0</v>
      </c>
      <c r="T171" s="201">
        <f>S171*H171</f>
        <v>0</v>
      </c>
      <c r="U171" s="34"/>
      <c r="V171" s="34"/>
      <c r="W171" s="34"/>
      <c r="X171" s="34"/>
      <c r="Y171" s="34"/>
      <c r="Z171" s="34"/>
      <c r="AA171" s="34"/>
      <c r="AB171" s="34"/>
      <c r="AC171" s="34"/>
      <c r="AD171" s="34"/>
      <c r="AE171" s="34"/>
      <c r="AR171" s="202" t="s">
        <v>154</v>
      </c>
      <c r="AT171" s="202" t="s">
        <v>149</v>
      </c>
      <c r="AU171" s="202" t="s">
        <v>87</v>
      </c>
      <c r="AY171" s="17" t="s">
        <v>146</v>
      </c>
      <c r="BE171" s="203">
        <f>IF(N171="základní",J171,0)</f>
        <v>0</v>
      </c>
      <c r="BF171" s="203">
        <f>IF(N171="snížená",J171,0)</f>
        <v>0</v>
      </c>
      <c r="BG171" s="203">
        <f>IF(N171="zákl. přenesená",J171,0)</f>
        <v>0</v>
      </c>
      <c r="BH171" s="203">
        <f>IF(N171="sníž. přenesená",J171,0)</f>
        <v>0</v>
      </c>
      <c r="BI171" s="203">
        <f>IF(N171="nulová",J171,0)</f>
        <v>0</v>
      </c>
      <c r="BJ171" s="17" t="s">
        <v>85</v>
      </c>
      <c r="BK171" s="203">
        <f>ROUND(I171*H171,2)</f>
        <v>0</v>
      </c>
      <c r="BL171" s="17" t="s">
        <v>154</v>
      </c>
      <c r="BM171" s="202" t="s">
        <v>791</v>
      </c>
    </row>
    <row r="172" spans="1:65" s="2" customFormat="1" ht="10.199999999999999">
      <c r="A172" s="34"/>
      <c r="B172" s="35"/>
      <c r="C172" s="36"/>
      <c r="D172" s="204" t="s">
        <v>156</v>
      </c>
      <c r="E172" s="36"/>
      <c r="F172" s="205" t="s">
        <v>792</v>
      </c>
      <c r="G172" s="36"/>
      <c r="H172" s="36"/>
      <c r="I172" s="206"/>
      <c r="J172" s="36"/>
      <c r="K172" s="36"/>
      <c r="L172" s="39"/>
      <c r="M172" s="207"/>
      <c r="N172" s="208"/>
      <c r="O172" s="71"/>
      <c r="P172" s="71"/>
      <c r="Q172" s="71"/>
      <c r="R172" s="71"/>
      <c r="S172" s="71"/>
      <c r="T172" s="72"/>
      <c r="U172" s="34"/>
      <c r="V172" s="34"/>
      <c r="W172" s="34"/>
      <c r="X172" s="34"/>
      <c r="Y172" s="34"/>
      <c r="Z172" s="34"/>
      <c r="AA172" s="34"/>
      <c r="AB172" s="34"/>
      <c r="AC172" s="34"/>
      <c r="AD172" s="34"/>
      <c r="AE172" s="34"/>
      <c r="AT172" s="17" t="s">
        <v>156</v>
      </c>
      <c r="AU172" s="17" t="s">
        <v>87</v>
      </c>
    </row>
    <row r="173" spans="1:65" s="15" customFormat="1" ht="10.199999999999999">
      <c r="B173" s="245"/>
      <c r="C173" s="246"/>
      <c r="D173" s="204" t="s">
        <v>158</v>
      </c>
      <c r="E173" s="247" t="s">
        <v>1</v>
      </c>
      <c r="F173" s="248" t="s">
        <v>559</v>
      </c>
      <c r="G173" s="246"/>
      <c r="H173" s="247" t="s">
        <v>1</v>
      </c>
      <c r="I173" s="249"/>
      <c r="J173" s="246"/>
      <c r="K173" s="246"/>
      <c r="L173" s="250"/>
      <c r="M173" s="251"/>
      <c r="N173" s="252"/>
      <c r="O173" s="252"/>
      <c r="P173" s="252"/>
      <c r="Q173" s="252"/>
      <c r="R173" s="252"/>
      <c r="S173" s="252"/>
      <c r="T173" s="253"/>
      <c r="AT173" s="254" t="s">
        <v>158</v>
      </c>
      <c r="AU173" s="254" t="s">
        <v>87</v>
      </c>
      <c r="AV173" s="15" t="s">
        <v>85</v>
      </c>
      <c r="AW173" s="15" t="s">
        <v>34</v>
      </c>
      <c r="AX173" s="15" t="s">
        <v>77</v>
      </c>
      <c r="AY173" s="254" t="s">
        <v>146</v>
      </c>
    </row>
    <row r="174" spans="1:65" s="15" customFormat="1" ht="10.199999999999999">
      <c r="B174" s="245"/>
      <c r="C174" s="246"/>
      <c r="D174" s="204" t="s">
        <v>158</v>
      </c>
      <c r="E174" s="247" t="s">
        <v>1</v>
      </c>
      <c r="F174" s="248" t="s">
        <v>633</v>
      </c>
      <c r="G174" s="246"/>
      <c r="H174" s="247" t="s">
        <v>1</v>
      </c>
      <c r="I174" s="249"/>
      <c r="J174" s="246"/>
      <c r="K174" s="246"/>
      <c r="L174" s="250"/>
      <c r="M174" s="251"/>
      <c r="N174" s="252"/>
      <c r="O174" s="252"/>
      <c r="P174" s="252"/>
      <c r="Q174" s="252"/>
      <c r="R174" s="252"/>
      <c r="S174" s="252"/>
      <c r="T174" s="253"/>
      <c r="AT174" s="254" t="s">
        <v>158</v>
      </c>
      <c r="AU174" s="254" t="s">
        <v>87</v>
      </c>
      <c r="AV174" s="15" t="s">
        <v>85</v>
      </c>
      <c r="AW174" s="15" t="s">
        <v>34</v>
      </c>
      <c r="AX174" s="15" t="s">
        <v>77</v>
      </c>
      <c r="AY174" s="254" t="s">
        <v>146</v>
      </c>
    </row>
    <row r="175" spans="1:65" s="13" customFormat="1" ht="10.199999999999999">
      <c r="B175" s="209"/>
      <c r="C175" s="210"/>
      <c r="D175" s="204" t="s">
        <v>158</v>
      </c>
      <c r="E175" s="211" t="s">
        <v>1</v>
      </c>
      <c r="F175" s="212" t="s">
        <v>793</v>
      </c>
      <c r="G175" s="210"/>
      <c r="H175" s="213">
        <v>45</v>
      </c>
      <c r="I175" s="214"/>
      <c r="J175" s="210"/>
      <c r="K175" s="210"/>
      <c r="L175" s="215"/>
      <c r="M175" s="216"/>
      <c r="N175" s="217"/>
      <c r="O175" s="217"/>
      <c r="P175" s="217"/>
      <c r="Q175" s="217"/>
      <c r="R175" s="217"/>
      <c r="S175" s="217"/>
      <c r="T175" s="218"/>
      <c r="AT175" s="219" t="s">
        <v>158</v>
      </c>
      <c r="AU175" s="219" t="s">
        <v>87</v>
      </c>
      <c r="AV175" s="13" t="s">
        <v>87</v>
      </c>
      <c r="AW175" s="13" t="s">
        <v>34</v>
      </c>
      <c r="AX175" s="13" t="s">
        <v>77</v>
      </c>
      <c r="AY175" s="219" t="s">
        <v>146</v>
      </c>
    </row>
    <row r="176" spans="1:65" s="14" customFormat="1" ht="10.199999999999999">
      <c r="B176" s="231"/>
      <c r="C176" s="232"/>
      <c r="D176" s="204" t="s">
        <v>158</v>
      </c>
      <c r="E176" s="233" t="s">
        <v>1</v>
      </c>
      <c r="F176" s="234" t="s">
        <v>335</v>
      </c>
      <c r="G176" s="232"/>
      <c r="H176" s="235">
        <v>45</v>
      </c>
      <c r="I176" s="236"/>
      <c r="J176" s="232"/>
      <c r="K176" s="232"/>
      <c r="L176" s="237"/>
      <c r="M176" s="238"/>
      <c r="N176" s="239"/>
      <c r="O176" s="239"/>
      <c r="P176" s="239"/>
      <c r="Q176" s="239"/>
      <c r="R176" s="239"/>
      <c r="S176" s="239"/>
      <c r="T176" s="240"/>
      <c r="AT176" s="241" t="s">
        <v>158</v>
      </c>
      <c r="AU176" s="241" t="s">
        <v>87</v>
      </c>
      <c r="AV176" s="14" t="s">
        <v>154</v>
      </c>
      <c r="AW176" s="14" t="s">
        <v>34</v>
      </c>
      <c r="AX176" s="14" t="s">
        <v>85</v>
      </c>
      <c r="AY176" s="241" t="s">
        <v>146</v>
      </c>
    </row>
    <row r="177" spans="1:65" s="2" customFormat="1" ht="16.5" customHeight="1">
      <c r="A177" s="34"/>
      <c r="B177" s="35"/>
      <c r="C177" s="220" t="s">
        <v>198</v>
      </c>
      <c r="D177" s="220" t="s">
        <v>216</v>
      </c>
      <c r="E177" s="221" t="s">
        <v>794</v>
      </c>
      <c r="F177" s="222" t="s">
        <v>795</v>
      </c>
      <c r="G177" s="223" t="s">
        <v>285</v>
      </c>
      <c r="H177" s="224">
        <v>4.5999999999999999E-2</v>
      </c>
      <c r="I177" s="225"/>
      <c r="J177" s="226">
        <f>ROUND(I177*H177,2)</f>
        <v>0</v>
      </c>
      <c r="K177" s="222" t="s">
        <v>556</v>
      </c>
      <c r="L177" s="227"/>
      <c r="M177" s="228" t="s">
        <v>1</v>
      </c>
      <c r="N177" s="229" t="s">
        <v>42</v>
      </c>
      <c r="O177" s="71"/>
      <c r="P177" s="200">
        <f>O177*H177</f>
        <v>0</v>
      </c>
      <c r="Q177" s="200">
        <v>1</v>
      </c>
      <c r="R177" s="200">
        <f>Q177*H177</f>
        <v>4.5999999999999999E-2</v>
      </c>
      <c r="S177" s="200">
        <v>0</v>
      </c>
      <c r="T177" s="201">
        <f>S177*H177</f>
        <v>0</v>
      </c>
      <c r="U177" s="34"/>
      <c r="V177" s="34"/>
      <c r="W177" s="34"/>
      <c r="X177" s="34"/>
      <c r="Y177" s="34"/>
      <c r="Z177" s="34"/>
      <c r="AA177" s="34"/>
      <c r="AB177" s="34"/>
      <c r="AC177" s="34"/>
      <c r="AD177" s="34"/>
      <c r="AE177" s="34"/>
      <c r="AR177" s="202" t="s">
        <v>192</v>
      </c>
      <c r="AT177" s="202" t="s">
        <v>216</v>
      </c>
      <c r="AU177" s="202" t="s">
        <v>87</v>
      </c>
      <c r="AY177" s="17" t="s">
        <v>146</v>
      </c>
      <c r="BE177" s="203">
        <f>IF(N177="základní",J177,0)</f>
        <v>0</v>
      </c>
      <c r="BF177" s="203">
        <f>IF(N177="snížená",J177,0)</f>
        <v>0</v>
      </c>
      <c r="BG177" s="203">
        <f>IF(N177="zákl. přenesená",J177,0)</f>
        <v>0</v>
      </c>
      <c r="BH177" s="203">
        <f>IF(N177="sníž. přenesená",J177,0)</f>
        <v>0</v>
      </c>
      <c r="BI177" s="203">
        <f>IF(N177="nulová",J177,0)</f>
        <v>0</v>
      </c>
      <c r="BJ177" s="17" t="s">
        <v>85</v>
      </c>
      <c r="BK177" s="203">
        <f>ROUND(I177*H177,2)</f>
        <v>0</v>
      </c>
      <c r="BL177" s="17" t="s">
        <v>154</v>
      </c>
      <c r="BM177" s="202" t="s">
        <v>796</v>
      </c>
    </row>
    <row r="178" spans="1:65" s="2" customFormat="1" ht="10.199999999999999">
      <c r="A178" s="34"/>
      <c r="B178" s="35"/>
      <c r="C178" s="36"/>
      <c r="D178" s="204" t="s">
        <v>156</v>
      </c>
      <c r="E178" s="36"/>
      <c r="F178" s="205" t="s">
        <v>795</v>
      </c>
      <c r="G178" s="36"/>
      <c r="H178" s="36"/>
      <c r="I178" s="206"/>
      <c r="J178" s="36"/>
      <c r="K178" s="36"/>
      <c r="L178" s="39"/>
      <c r="M178" s="207"/>
      <c r="N178" s="208"/>
      <c r="O178" s="71"/>
      <c r="P178" s="71"/>
      <c r="Q178" s="71"/>
      <c r="R178" s="71"/>
      <c r="S178" s="71"/>
      <c r="T178" s="72"/>
      <c r="U178" s="34"/>
      <c r="V178" s="34"/>
      <c r="W178" s="34"/>
      <c r="X178" s="34"/>
      <c r="Y178" s="34"/>
      <c r="Z178" s="34"/>
      <c r="AA178" s="34"/>
      <c r="AB178" s="34"/>
      <c r="AC178" s="34"/>
      <c r="AD178" s="34"/>
      <c r="AE178" s="34"/>
      <c r="AT178" s="17" t="s">
        <v>156</v>
      </c>
      <c r="AU178" s="17" t="s">
        <v>87</v>
      </c>
    </row>
    <row r="179" spans="1:65" s="2" customFormat="1" ht="19.2">
      <c r="A179" s="34"/>
      <c r="B179" s="35"/>
      <c r="C179" s="36"/>
      <c r="D179" s="204" t="s">
        <v>240</v>
      </c>
      <c r="E179" s="36"/>
      <c r="F179" s="230" t="s">
        <v>797</v>
      </c>
      <c r="G179" s="36"/>
      <c r="H179" s="36"/>
      <c r="I179" s="206"/>
      <c r="J179" s="36"/>
      <c r="K179" s="36"/>
      <c r="L179" s="39"/>
      <c r="M179" s="207"/>
      <c r="N179" s="208"/>
      <c r="O179" s="71"/>
      <c r="P179" s="71"/>
      <c r="Q179" s="71"/>
      <c r="R179" s="71"/>
      <c r="S179" s="71"/>
      <c r="T179" s="72"/>
      <c r="U179" s="34"/>
      <c r="V179" s="34"/>
      <c r="W179" s="34"/>
      <c r="X179" s="34"/>
      <c r="Y179" s="34"/>
      <c r="Z179" s="34"/>
      <c r="AA179" s="34"/>
      <c r="AB179" s="34"/>
      <c r="AC179" s="34"/>
      <c r="AD179" s="34"/>
      <c r="AE179" s="34"/>
      <c r="AT179" s="17" t="s">
        <v>240</v>
      </c>
      <c r="AU179" s="17" t="s">
        <v>87</v>
      </c>
    </row>
    <row r="180" spans="1:65" s="13" customFormat="1" ht="10.199999999999999">
      <c r="B180" s="209"/>
      <c r="C180" s="210"/>
      <c r="D180" s="204" t="s">
        <v>158</v>
      </c>
      <c r="E180" s="211" t="s">
        <v>1</v>
      </c>
      <c r="F180" s="212" t="s">
        <v>798</v>
      </c>
      <c r="G180" s="210"/>
      <c r="H180" s="213">
        <v>4.5999999999999999E-2</v>
      </c>
      <c r="I180" s="214"/>
      <c r="J180" s="210"/>
      <c r="K180" s="210"/>
      <c r="L180" s="215"/>
      <c r="M180" s="216"/>
      <c r="N180" s="217"/>
      <c r="O180" s="217"/>
      <c r="P180" s="217"/>
      <c r="Q180" s="217"/>
      <c r="R180" s="217"/>
      <c r="S180" s="217"/>
      <c r="T180" s="218"/>
      <c r="AT180" s="219" t="s">
        <v>158</v>
      </c>
      <c r="AU180" s="219" t="s">
        <v>87</v>
      </c>
      <c r="AV180" s="13" t="s">
        <v>87</v>
      </c>
      <c r="AW180" s="13" t="s">
        <v>34</v>
      </c>
      <c r="AX180" s="13" t="s">
        <v>77</v>
      </c>
      <c r="AY180" s="219" t="s">
        <v>146</v>
      </c>
    </row>
    <row r="181" spans="1:65" s="14" customFormat="1" ht="10.199999999999999">
      <c r="B181" s="231"/>
      <c r="C181" s="232"/>
      <c r="D181" s="204" t="s">
        <v>158</v>
      </c>
      <c r="E181" s="233" t="s">
        <v>1</v>
      </c>
      <c r="F181" s="234" t="s">
        <v>335</v>
      </c>
      <c r="G181" s="232"/>
      <c r="H181" s="235">
        <v>4.5999999999999999E-2</v>
      </c>
      <c r="I181" s="236"/>
      <c r="J181" s="232"/>
      <c r="K181" s="232"/>
      <c r="L181" s="237"/>
      <c r="M181" s="238"/>
      <c r="N181" s="239"/>
      <c r="O181" s="239"/>
      <c r="P181" s="239"/>
      <c r="Q181" s="239"/>
      <c r="R181" s="239"/>
      <c r="S181" s="239"/>
      <c r="T181" s="240"/>
      <c r="AT181" s="241" t="s">
        <v>158</v>
      </c>
      <c r="AU181" s="241" t="s">
        <v>87</v>
      </c>
      <c r="AV181" s="14" t="s">
        <v>154</v>
      </c>
      <c r="AW181" s="14" t="s">
        <v>34</v>
      </c>
      <c r="AX181" s="14" t="s">
        <v>85</v>
      </c>
      <c r="AY181" s="241" t="s">
        <v>146</v>
      </c>
    </row>
    <row r="182" spans="1:65" s="12" customFormat="1" ht="22.8" customHeight="1">
      <c r="B182" s="175"/>
      <c r="C182" s="176"/>
      <c r="D182" s="177" t="s">
        <v>76</v>
      </c>
      <c r="E182" s="189" t="s">
        <v>688</v>
      </c>
      <c r="F182" s="189" t="s">
        <v>689</v>
      </c>
      <c r="G182" s="176"/>
      <c r="H182" s="176"/>
      <c r="I182" s="179"/>
      <c r="J182" s="190">
        <f>BK182</f>
        <v>0</v>
      </c>
      <c r="K182" s="176"/>
      <c r="L182" s="181"/>
      <c r="M182" s="182"/>
      <c r="N182" s="183"/>
      <c r="O182" s="183"/>
      <c r="P182" s="184">
        <f>SUM(P183:P191)</f>
        <v>0</v>
      </c>
      <c r="Q182" s="183"/>
      <c r="R182" s="184">
        <f>SUM(R183:R191)</f>
        <v>0</v>
      </c>
      <c r="S182" s="183"/>
      <c r="T182" s="185">
        <f>SUM(T183:T191)</f>
        <v>0</v>
      </c>
      <c r="AR182" s="186" t="s">
        <v>85</v>
      </c>
      <c r="AT182" s="187" t="s">
        <v>76</v>
      </c>
      <c r="AU182" s="187" t="s">
        <v>85</v>
      </c>
      <c r="AY182" s="186" t="s">
        <v>146</v>
      </c>
      <c r="BK182" s="188">
        <f>SUM(BK183:BK191)</f>
        <v>0</v>
      </c>
    </row>
    <row r="183" spans="1:65" s="2" customFormat="1" ht="16.5" customHeight="1">
      <c r="A183" s="34"/>
      <c r="B183" s="35"/>
      <c r="C183" s="191" t="s">
        <v>201</v>
      </c>
      <c r="D183" s="191" t="s">
        <v>149</v>
      </c>
      <c r="E183" s="192" t="s">
        <v>690</v>
      </c>
      <c r="F183" s="193" t="s">
        <v>691</v>
      </c>
      <c r="G183" s="194" t="s">
        <v>285</v>
      </c>
      <c r="H183" s="195">
        <v>13.362</v>
      </c>
      <c r="I183" s="196"/>
      <c r="J183" s="197">
        <f>ROUND(I183*H183,2)</f>
        <v>0</v>
      </c>
      <c r="K183" s="193" t="s">
        <v>556</v>
      </c>
      <c r="L183" s="39"/>
      <c r="M183" s="198" t="s">
        <v>1</v>
      </c>
      <c r="N183" s="199" t="s">
        <v>42</v>
      </c>
      <c r="O183" s="71"/>
      <c r="P183" s="200">
        <f>O183*H183</f>
        <v>0</v>
      </c>
      <c r="Q183" s="200">
        <v>0</v>
      </c>
      <c r="R183" s="200">
        <f>Q183*H183</f>
        <v>0</v>
      </c>
      <c r="S183" s="200">
        <v>0</v>
      </c>
      <c r="T183" s="201">
        <f>S183*H183</f>
        <v>0</v>
      </c>
      <c r="U183" s="34"/>
      <c r="V183" s="34"/>
      <c r="W183" s="34"/>
      <c r="X183" s="34"/>
      <c r="Y183" s="34"/>
      <c r="Z183" s="34"/>
      <c r="AA183" s="34"/>
      <c r="AB183" s="34"/>
      <c r="AC183" s="34"/>
      <c r="AD183" s="34"/>
      <c r="AE183" s="34"/>
      <c r="AR183" s="202" t="s">
        <v>154</v>
      </c>
      <c r="AT183" s="202" t="s">
        <v>149</v>
      </c>
      <c r="AU183" s="202" t="s">
        <v>87</v>
      </c>
      <c r="AY183" s="17" t="s">
        <v>146</v>
      </c>
      <c r="BE183" s="203">
        <f>IF(N183="základní",J183,0)</f>
        <v>0</v>
      </c>
      <c r="BF183" s="203">
        <f>IF(N183="snížená",J183,0)</f>
        <v>0</v>
      </c>
      <c r="BG183" s="203">
        <f>IF(N183="zákl. přenesená",J183,0)</f>
        <v>0</v>
      </c>
      <c r="BH183" s="203">
        <f>IF(N183="sníž. přenesená",J183,0)</f>
        <v>0</v>
      </c>
      <c r="BI183" s="203">
        <f>IF(N183="nulová",J183,0)</f>
        <v>0</v>
      </c>
      <c r="BJ183" s="17" t="s">
        <v>85</v>
      </c>
      <c r="BK183" s="203">
        <f>ROUND(I183*H183,2)</f>
        <v>0</v>
      </c>
      <c r="BL183" s="17" t="s">
        <v>154</v>
      </c>
      <c r="BM183" s="202" t="s">
        <v>799</v>
      </c>
    </row>
    <row r="184" spans="1:65" s="2" customFormat="1" ht="10.199999999999999">
      <c r="A184" s="34"/>
      <c r="B184" s="35"/>
      <c r="C184" s="36"/>
      <c r="D184" s="204" t="s">
        <v>156</v>
      </c>
      <c r="E184" s="36"/>
      <c r="F184" s="205" t="s">
        <v>693</v>
      </c>
      <c r="G184" s="36"/>
      <c r="H184" s="36"/>
      <c r="I184" s="206"/>
      <c r="J184" s="36"/>
      <c r="K184" s="36"/>
      <c r="L184" s="39"/>
      <c r="M184" s="207"/>
      <c r="N184" s="208"/>
      <c r="O184" s="71"/>
      <c r="P184" s="71"/>
      <c r="Q184" s="71"/>
      <c r="R184" s="71"/>
      <c r="S184" s="71"/>
      <c r="T184" s="72"/>
      <c r="U184" s="34"/>
      <c r="V184" s="34"/>
      <c r="W184" s="34"/>
      <c r="X184" s="34"/>
      <c r="Y184" s="34"/>
      <c r="Z184" s="34"/>
      <c r="AA184" s="34"/>
      <c r="AB184" s="34"/>
      <c r="AC184" s="34"/>
      <c r="AD184" s="34"/>
      <c r="AE184" s="34"/>
      <c r="AT184" s="17" t="s">
        <v>156</v>
      </c>
      <c r="AU184" s="17" t="s">
        <v>87</v>
      </c>
    </row>
    <row r="185" spans="1:65" s="2" customFormat="1" ht="16.5" customHeight="1">
      <c r="A185" s="34"/>
      <c r="B185" s="35"/>
      <c r="C185" s="191" t="s">
        <v>206</v>
      </c>
      <c r="D185" s="191" t="s">
        <v>149</v>
      </c>
      <c r="E185" s="192" t="s">
        <v>694</v>
      </c>
      <c r="F185" s="193" t="s">
        <v>695</v>
      </c>
      <c r="G185" s="194" t="s">
        <v>285</v>
      </c>
      <c r="H185" s="195">
        <v>187.06800000000001</v>
      </c>
      <c r="I185" s="196"/>
      <c r="J185" s="197">
        <f>ROUND(I185*H185,2)</f>
        <v>0</v>
      </c>
      <c r="K185" s="193" t="s">
        <v>556</v>
      </c>
      <c r="L185" s="39"/>
      <c r="M185" s="198" t="s">
        <v>1</v>
      </c>
      <c r="N185" s="199" t="s">
        <v>42</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154</v>
      </c>
      <c r="AT185" s="202" t="s">
        <v>149</v>
      </c>
      <c r="AU185" s="202" t="s">
        <v>87</v>
      </c>
      <c r="AY185" s="17" t="s">
        <v>146</v>
      </c>
      <c r="BE185" s="203">
        <f>IF(N185="základní",J185,0)</f>
        <v>0</v>
      </c>
      <c r="BF185" s="203">
        <f>IF(N185="snížená",J185,0)</f>
        <v>0</v>
      </c>
      <c r="BG185" s="203">
        <f>IF(N185="zákl. přenesená",J185,0)</f>
        <v>0</v>
      </c>
      <c r="BH185" s="203">
        <f>IF(N185="sníž. přenesená",J185,0)</f>
        <v>0</v>
      </c>
      <c r="BI185" s="203">
        <f>IF(N185="nulová",J185,0)</f>
        <v>0</v>
      </c>
      <c r="BJ185" s="17" t="s">
        <v>85</v>
      </c>
      <c r="BK185" s="203">
        <f>ROUND(I185*H185,2)</f>
        <v>0</v>
      </c>
      <c r="BL185" s="17" t="s">
        <v>154</v>
      </c>
      <c r="BM185" s="202" t="s">
        <v>800</v>
      </c>
    </row>
    <row r="186" spans="1:65" s="2" customFormat="1" ht="19.2">
      <c r="A186" s="34"/>
      <c r="B186" s="35"/>
      <c r="C186" s="36"/>
      <c r="D186" s="204" t="s">
        <v>156</v>
      </c>
      <c r="E186" s="36"/>
      <c r="F186" s="205" t="s">
        <v>697</v>
      </c>
      <c r="G186" s="36"/>
      <c r="H186" s="36"/>
      <c r="I186" s="206"/>
      <c r="J186" s="36"/>
      <c r="K186" s="36"/>
      <c r="L186" s="39"/>
      <c r="M186" s="207"/>
      <c r="N186" s="208"/>
      <c r="O186" s="71"/>
      <c r="P186" s="71"/>
      <c r="Q186" s="71"/>
      <c r="R186" s="71"/>
      <c r="S186" s="71"/>
      <c r="T186" s="72"/>
      <c r="U186" s="34"/>
      <c r="V186" s="34"/>
      <c r="W186" s="34"/>
      <c r="X186" s="34"/>
      <c r="Y186" s="34"/>
      <c r="Z186" s="34"/>
      <c r="AA186" s="34"/>
      <c r="AB186" s="34"/>
      <c r="AC186" s="34"/>
      <c r="AD186" s="34"/>
      <c r="AE186" s="34"/>
      <c r="AT186" s="17" t="s">
        <v>156</v>
      </c>
      <c r="AU186" s="17" t="s">
        <v>87</v>
      </c>
    </row>
    <row r="187" spans="1:65" s="13" customFormat="1" ht="10.199999999999999">
      <c r="B187" s="209"/>
      <c r="C187" s="210"/>
      <c r="D187" s="204" t="s">
        <v>158</v>
      </c>
      <c r="E187" s="210"/>
      <c r="F187" s="212" t="s">
        <v>801</v>
      </c>
      <c r="G187" s="210"/>
      <c r="H187" s="213">
        <v>187.06800000000001</v>
      </c>
      <c r="I187" s="214"/>
      <c r="J187" s="210"/>
      <c r="K187" s="210"/>
      <c r="L187" s="215"/>
      <c r="M187" s="216"/>
      <c r="N187" s="217"/>
      <c r="O187" s="217"/>
      <c r="P187" s="217"/>
      <c r="Q187" s="217"/>
      <c r="R187" s="217"/>
      <c r="S187" s="217"/>
      <c r="T187" s="218"/>
      <c r="AT187" s="219" t="s">
        <v>158</v>
      </c>
      <c r="AU187" s="219" t="s">
        <v>87</v>
      </c>
      <c r="AV187" s="13" t="s">
        <v>87</v>
      </c>
      <c r="AW187" s="13" t="s">
        <v>4</v>
      </c>
      <c r="AX187" s="13" t="s">
        <v>85</v>
      </c>
      <c r="AY187" s="219" t="s">
        <v>146</v>
      </c>
    </row>
    <row r="188" spans="1:65" s="2" customFormat="1" ht="16.5" customHeight="1">
      <c r="A188" s="34"/>
      <c r="B188" s="35"/>
      <c r="C188" s="191" t="s">
        <v>8</v>
      </c>
      <c r="D188" s="191" t="s">
        <v>149</v>
      </c>
      <c r="E188" s="192" t="s">
        <v>699</v>
      </c>
      <c r="F188" s="193" t="s">
        <v>700</v>
      </c>
      <c r="G188" s="194" t="s">
        <v>285</v>
      </c>
      <c r="H188" s="195">
        <v>13.362</v>
      </c>
      <c r="I188" s="196"/>
      <c r="J188" s="197">
        <f>ROUND(I188*H188,2)</f>
        <v>0</v>
      </c>
      <c r="K188" s="193" t="s">
        <v>556</v>
      </c>
      <c r="L188" s="39"/>
      <c r="M188" s="198" t="s">
        <v>1</v>
      </c>
      <c r="N188" s="199" t="s">
        <v>42</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154</v>
      </c>
      <c r="AT188" s="202" t="s">
        <v>149</v>
      </c>
      <c r="AU188" s="202" t="s">
        <v>87</v>
      </c>
      <c r="AY188" s="17" t="s">
        <v>146</v>
      </c>
      <c r="BE188" s="203">
        <f>IF(N188="základní",J188,0)</f>
        <v>0</v>
      </c>
      <c r="BF188" s="203">
        <f>IF(N188="snížená",J188,0)</f>
        <v>0</v>
      </c>
      <c r="BG188" s="203">
        <f>IF(N188="zákl. přenesená",J188,0)</f>
        <v>0</v>
      </c>
      <c r="BH188" s="203">
        <f>IF(N188="sníž. přenesená",J188,0)</f>
        <v>0</v>
      </c>
      <c r="BI188" s="203">
        <f>IF(N188="nulová",J188,0)</f>
        <v>0</v>
      </c>
      <c r="BJ188" s="17" t="s">
        <v>85</v>
      </c>
      <c r="BK188" s="203">
        <f>ROUND(I188*H188,2)</f>
        <v>0</v>
      </c>
      <c r="BL188" s="17" t="s">
        <v>154</v>
      </c>
      <c r="BM188" s="202" t="s">
        <v>802</v>
      </c>
    </row>
    <row r="189" spans="1:65" s="2" customFormat="1" ht="10.199999999999999">
      <c r="A189" s="34"/>
      <c r="B189" s="35"/>
      <c r="C189" s="36"/>
      <c r="D189" s="204" t="s">
        <v>156</v>
      </c>
      <c r="E189" s="36"/>
      <c r="F189" s="205" t="s">
        <v>702</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156</v>
      </c>
      <c r="AU189" s="17" t="s">
        <v>87</v>
      </c>
    </row>
    <row r="190" spans="1:65" s="2" customFormat="1" ht="21.75" customHeight="1">
      <c r="A190" s="34"/>
      <c r="B190" s="35"/>
      <c r="C190" s="191" t="s">
        <v>215</v>
      </c>
      <c r="D190" s="191" t="s">
        <v>149</v>
      </c>
      <c r="E190" s="192" t="s">
        <v>703</v>
      </c>
      <c r="F190" s="193" t="s">
        <v>704</v>
      </c>
      <c r="G190" s="194" t="s">
        <v>285</v>
      </c>
      <c r="H190" s="195">
        <v>13.362</v>
      </c>
      <c r="I190" s="196"/>
      <c r="J190" s="197">
        <f>ROUND(I190*H190,2)</f>
        <v>0</v>
      </c>
      <c r="K190" s="193" t="s">
        <v>556</v>
      </c>
      <c r="L190" s="39"/>
      <c r="M190" s="198" t="s">
        <v>1</v>
      </c>
      <c r="N190" s="199" t="s">
        <v>42</v>
      </c>
      <c r="O190" s="71"/>
      <c r="P190" s="200">
        <f>O190*H190</f>
        <v>0</v>
      </c>
      <c r="Q190" s="200">
        <v>0</v>
      </c>
      <c r="R190" s="200">
        <f>Q190*H190</f>
        <v>0</v>
      </c>
      <c r="S190" s="200">
        <v>0</v>
      </c>
      <c r="T190" s="201">
        <f>S190*H190</f>
        <v>0</v>
      </c>
      <c r="U190" s="34"/>
      <c r="V190" s="34"/>
      <c r="W190" s="34"/>
      <c r="X190" s="34"/>
      <c r="Y190" s="34"/>
      <c r="Z190" s="34"/>
      <c r="AA190" s="34"/>
      <c r="AB190" s="34"/>
      <c r="AC190" s="34"/>
      <c r="AD190" s="34"/>
      <c r="AE190" s="34"/>
      <c r="AR190" s="202" t="s">
        <v>154</v>
      </c>
      <c r="AT190" s="202" t="s">
        <v>149</v>
      </c>
      <c r="AU190" s="202" t="s">
        <v>87</v>
      </c>
      <c r="AY190" s="17" t="s">
        <v>146</v>
      </c>
      <c r="BE190" s="203">
        <f>IF(N190="základní",J190,0)</f>
        <v>0</v>
      </c>
      <c r="BF190" s="203">
        <f>IF(N190="snížená",J190,0)</f>
        <v>0</v>
      </c>
      <c r="BG190" s="203">
        <f>IF(N190="zákl. přenesená",J190,0)</f>
        <v>0</v>
      </c>
      <c r="BH190" s="203">
        <f>IF(N190="sníž. přenesená",J190,0)</f>
        <v>0</v>
      </c>
      <c r="BI190" s="203">
        <f>IF(N190="nulová",J190,0)</f>
        <v>0</v>
      </c>
      <c r="BJ190" s="17" t="s">
        <v>85</v>
      </c>
      <c r="BK190" s="203">
        <f>ROUND(I190*H190,2)</f>
        <v>0</v>
      </c>
      <c r="BL190" s="17" t="s">
        <v>154</v>
      </c>
      <c r="BM190" s="202" t="s">
        <v>803</v>
      </c>
    </row>
    <row r="191" spans="1:65" s="2" customFormat="1" ht="67.2">
      <c r="A191" s="34"/>
      <c r="B191" s="35"/>
      <c r="C191" s="36"/>
      <c r="D191" s="204" t="s">
        <v>156</v>
      </c>
      <c r="E191" s="36"/>
      <c r="F191" s="205" t="s">
        <v>804</v>
      </c>
      <c r="G191" s="36"/>
      <c r="H191" s="36"/>
      <c r="I191" s="206"/>
      <c r="J191" s="36"/>
      <c r="K191" s="36"/>
      <c r="L191" s="39"/>
      <c r="M191" s="207"/>
      <c r="N191" s="208"/>
      <c r="O191" s="71"/>
      <c r="P191" s="71"/>
      <c r="Q191" s="71"/>
      <c r="R191" s="71"/>
      <c r="S191" s="71"/>
      <c r="T191" s="72"/>
      <c r="U191" s="34"/>
      <c r="V191" s="34"/>
      <c r="W191" s="34"/>
      <c r="X191" s="34"/>
      <c r="Y191" s="34"/>
      <c r="Z191" s="34"/>
      <c r="AA191" s="34"/>
      <c r="AB191" s="34"/>
      <c r="AC191" s="34"/>
      <c r="AD191" s="34"/>
      <c r="AE191" s="34"/>
      <c r="AT191" s="17" t="s">
        <v>156</v>
      </c>
      <c r="AU191" s="17" t="s">
        <v>87</v>
      </c>
    </row>
    <row r="192" spans="1:65" s="12" customFormat="1" ht="22.8" customHeight="1">
      <c r="B192" s="175"/>
      <c r="C192" s="176"/>
      <c r="D192" s="177" t="s">
        <v>76</v>
      </c>
      <c r="E192" s="189" t="s">
        <v>707</v>
      </c>
      <c r="F192" s="189" t="s">
        <v>708</v>
      </c>
      <c r="G192" s="176"/>
      <c r="H192" s="176"/>
      <c r="I192" s="179"/>
      <c r="J192" s="190">
        <f>BK192</f>
        <v>0</v>
      </c>
      <c r="K192" s="176"/>
      <c r="L192" s="181"/>
      <c r="M192" s="182"/>
      <c r="N192" s="183"/>
      <c r="O192" s="183"/>
      <c r="P192" s="184">
        <f>SUM(P193:P194)</f>
        <v>0</v>
      </c>
      <c r="Q192" s="183"/>
      <c r="R192" s="184">
        <f>SUM(R193:R194)</f>
        <v>0</v>
      </c>
      <c r="S192" s="183"/>
      <c r="T192" s="185">
        <f>SUM(T193:T194)</f>
        <v>0</v>
      </c>
      <c r="AR192" s="186" t="s">
        <v>85</v>
      </c>
      <c r="AT192" s="187" t="s">
        <v>76</v>
      </c>
      <c r="AU192" s="187" t="s">
        <v>85</v>
      </c>
      <c r="AY192" s="186" t="s">
        <v>146</v>
      </c>
      <c r="BK192" s="188">
        <f>SUM(BK193:BK194)</f>
        <v>0</v>
      </c>
    </row>
    <row r="193" spans="1:65" s="2" customFormat="1" ht="21.75" customHeight="1">
      <c r="A193" s="34"/>
      <c r="B193" s="35"/>
      <c r="C193" s="191" t="s">
        <v>222</v>
      </c>
      <c r="D193" s="191" t="s">
        <v>149</v>
      </c>
      <c r="E193" s="192" t="s">
        <v>709</v>
      </c>
      <c r="F193" s="193" t="s">
        <v>710</v>
      </c>
      <c r="G193" s="194" t="s">
        <v>285</v>
      </c>
      <c r="H193" s="195">
        <v>0.80200000000000005</v>
      </c>
      <c r="I193" s="196"/>
      <c r="J193" s="197">
        <f>ROUND(I193*H193,2)</f>
        <v>0</v>
      </c>
      <c r="K193" s="193" t="s">
        <v>556</v>
      </c>
      <c r="L193" s="39"/>
      <c r="M193" s="198" t="s">
        <v>1</v>
      </c>
      <c r="N193" s="199" t="s">
        <v>42</v>
      </c>
      <c r="O193" s="71"/>
      <c r="P193" s="200">
        <f>O193*H193</f>
        <v>0</v>
      </c>
      <c r="Q193" s="200">
        <v>0</v>
      </c>
      <c r="R193" s="200">
        <f>Q193*H193</f>
        <v>0</v>
      </c>
      <c r="S193" s="200">
        <v>0</v>
      </c>
      <c r="T193" s="201">
        <f>S193*H193</f>
        <v>0</v>
      </c>
      <c r="U193" s="34"/>
      <c r="V193" s="34"/>
      <c r="W193" s="34"/>
      <c r="X193" s="34"/>
      <c r="Y193" s="34"/>
      <c r="Z193" s="34"/>
      <c r="AA193" s="34"/>
      <c r="AB193" s="34"/>
      <c r="AC193" s="34"/>
      <c r="AD193" s="34"/>
      <c r="AE193" s="34"/>
      <c r="AR193" s="202" t="s">
        <v>154</v>
      </c>
      <c r="AT193" s="202" t="s">
        <v>149</v>
      </c>
      <c r="AU193" s="202" t="s">
        <v>87</v>
      </c>
      <c r="AY193" s="17" t="s">
        <v>146</v>
      </c>
      <c r="BE193" s="203">
        <f>IF(N193="základní",J193,0)</f>
        <v>0</v>
      </c>
      <c r="BF193" s="203">
        <f>IF(N193="snížená",J193,0)</f>
        <v>0</v>
      </c>
      <c r="BG193" s="203">
        <f>IF(N193="zákl. přenesená",J193,0)</f>
        <v>0</v>
      </c>
      <c r="BH193" s="203">
        <f>IF(N193="sníž. přenesená",J193,0)</f>
        <v>0</v>
      </c>
      <c r="BI193" s="203">
        <f>IF(N193="nulová",J193,0)</f>
        <v>0</v>
      </c>
      <c r="BJ193" s="17" t="s">
        <v>85</v>
      </c>
      <c r="BK193" s="203">
        <f>ROUND(I193*H193,2)</f>
        <v>0</v>
      </c>
      <c r="BL193" s="17" t="s">
        <v>154</v>
      </c>
      <c r="BM193" s="202" t="s">
        <v>805</v>
      </c>
    </row>
    <row r="194" spans="1:65" s="2" customFormat="1" ht="19.2">
      <c r="A194" s="34"/>
      <c r="B194" s="35"/>
      <c r="C194" s="36"/>
      <c r="D194" s="204" t="s">
        <v>156</v>
      </c>
      <c r="E194" s="36"/>
      <c r="F194" s="205" t="s">
        <v>712</v>
      </c>
      <c r="G194" s="36"/>
      <c r="H194" s="36"/>
      <c r="I194" s="206"/>
      <c r="J194" s="36"/>
      <c r="K194" s="36"/>
      <c r="L194" s="39"/>
      <c r="M194" s="256"/>
      <c r="N194" s="257"/>
      <c r="O194" s="258"/>
      <c r="P194" s="258"/>
      <c r="Q194" s="258"/>
      <c r="R194" s="258"/>
      <c r="S194" s="258"/>
      <c r="T194" s="259"/>
      <c r="U194" s="34"/>
      <c r="V194" s="34"/>
      <c r="W194" s="34"/>
      <c r="X194" s="34"/>
      <c r="Y194" s="34"/>
      <c r="Z194" s="34"/>
      <c r="AA194" s="34"/>
      <c r="AB194" s="34"/>
      <c r="AC194" s="34"/>
      <c r="AD194" s="34"/>
      <c r="AE194" s="34"/>
      <c r="AT194" s="17" t="s">
        <v>156</v>
      </c>
      <c r="AU194" s="17" t="s">
        <v>87</v>
      </c>
    </row>
    <row r="195" spans="1:65" s="2" customFormat="1" ht="6.9" customHeight="1">
      <c r="A195" s="34"/>
      <c r="B195" s="54"/>
      <c r="C195" s="55"/>
      <c r="D195" s="55"/>
      <c r="E195" s="55"/>
      <c r="F195" s="55"/>
      <c r="G195" s="55"/>
      <c r="H195" s="55"/>
      <c r="I195" s="55"/>
      <c r="J195" s="55"/>
      <c r="K195" s="55"/>
      <c r="L195" s="39"/>
      <c r="M195" s="34"/>
      <c r="O195" s="34"/>
      <c r="P195" s="34"/>
      <c r="Q195" s="34"/>
      <c r="R195" s="34"/>
      <c r="S195" s="34"/>
      <c r="T195" s="34"/>
      <c r="U195" s="34"/>
      <c r="V195" s="34"/>
      <c r="W195" s="34"/>
      <c r="X195" s="34"/>
      <c r="Y195" s="34"/>
      <c r="Z195" s="34"/>
      <c r="AA195" s="34"/>
      <c r="AB195" s="34"/>
      <c r="AC195" s="34"/>
      <c r="AD195" s="34"/>
      <c r="AE195" s="34"/>
    </row>
  </sheetData>
  <sheetProtection algorithmName="SHA-512" hashValue="juRZhdnJx0ZRvcG4HcmVdMZkueBFIEdCqxqPvVoH5jrgsBnaTyPISWvmaM8GbwH5LX4T7884uh+KhEziFpHahw==" saltValue="Nor3fVU0cIto3IlwT9FrDt70RQ4hcmkhBPydsQj4jDzu+y6ixiGxdqI/peBBBacTZgNKwpW5SkpCFcflT7N63g==" spinCount="100000" sheet="1" objects="1" scenarios="1" formatColumns="0" formatRows="0" autoFilter="0"/>
  <autoFilter ref="C128:K194"/>
  <mergeCells count="15">
    <mergeCell ref="E115:H115"/>
    <mergeCell ref="E119:H119"/>
    <mergeCell ref="E117:H117"/>
    <mergeCell ref="E121:H12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8"/>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102</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1" customFormat="1" ht="12" customHeight="1">
      <c r="B8" s="20"/>
      <c r="D8" s="119" t="s">
        <v>121</v>
      </c>
      <c r="L8" s="20"/>
    </row>
    <row r="9" spans="1:46" s="2" customFormat="1" ht="16.5" customHeight="1">
      <c r="A9" s="34"/>
      <c r="B9" s="39"/>
      <c r="C9" s="34"/>
      <c r="D9" s="34"/>
      <c r="E9" s="306" t="s">
        <v>539</v>
      </c>
      <c r="F9" s="309"/>
      <c r="G9" s="309"/>
      <c r="H9" s="309"/>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540</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8" t="s">
        <v>806</v>
      </c>
      <c r="F11" s="309"/>
      <c r="G11" s="309"/>
      <c r="H11" s="309"/>
      <c r="I11" s="34"/>
      <c r="J11" s="34"/>
      <c r="K11" s="34"/>
      <c r="L11" s="51"/>
      <c r="S11" s="34"/>
      <c r="T11" s="34"/>
      <c r="U11" s="34"/>
      <c r="V11" s="34"/>
      <c r="W11" s="34"/>
      <c r="X11" s="34"/>
      <c r="Y11" s="34"/>
      <c r="Z11" s="34"/>
      <c r="AA11" s="34"/>
      <c r="AB11" s="34"/>
      <c r="AC11" s="34"/>
      <c r="AD11" s="34"/>
      <c r="AE11" s="34"/>
    </row>
    <row r="12" spans="1:46" s="2" customFormat="1" ht="10.199999999999999">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15. 4. 2024</v>
      </c>
      <c r="K14" s="34"/>
      <c r="L14" s="51"/>
      <c r="S14" s="34"/>
      <c r="T14" s="34"/>
      <c r="U14" s="34"/>
      <c r="V14" s="34"/>
      <c r="W14" s="34"/>
      <c r="X14" s="34"/>
      <c r="Y14" s="34"/>
      <c r="Z14" s="34"/>
      <c r="AA14" s="34"/>
      <c r="AB14" s="34"/>
      <c r="AC14" s="34"/>
      <c r="AD14" s="34"/>
      <c r="AE14" s="34"/>
    </row>
    <row r="15" spans="1:46" s="2" customFormat="1" ht="10.8"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
        <v>26</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27</v>
      </c>
      <c r="F17" s="34"/>
      <c r="G17" s="34"/>
      <c r="H17" s="34"/>
      <c r="I17" s="119" t="s">
        <v>28</v>
      </c>
      <c r="J17" s="110" t="s">
        <v>29</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30</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0" t="str">
        <f>'Rekapitulace stavby'!E14</f>
        <v>Vyplň údaj</v>
      </c>
      <c r="F20" s="311"/>
      <c r="G20" s="311"/>
      <c r="H20" s="311"/>
      <c r="I20" s="119" t="s">
        <v>28</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32</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28</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35</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28</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36</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12" t="s">
        <v>1</v>
      </c>
      <c r="F29" s="312"/>
      <c r="G29" s="312"/>
      <c r="H29" s="312"/>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37</v>
      </c>
      <c r="E32" s="34"/>
      <c r="F32" s="34"/>
      <c r="G32" s="34"/>
      <c r="H32" s="34"/>
      <c r="I32" s="34"/>
      <c r="J32" s="126">
        <f>ROUND(J132,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39</v>
      </c>
      <c r="G34" s="34"/>
      <c r="H34" s="34"/>
      <c r="I34" s="127" t="s">
        <v>38</v>
      </c>
      <c r="J34" s="127" t="s">
        <v>40</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41</v>
      </c>
      <c r="E35" s="119" t="s">
        <v>42</v>
      </c>
      <c r="F35" s="129">
        <f>ROUND((SUM(BE132:BE307)),  2)</f>
        <v>0</v>
      </c>
      <c r="G35" s="34"/>
      <c r="H35" s="34"/>
      <c r="I35" s="130">
        <v>0.21</v>
      </c>
      <c r="J35" s="129">
        <f>ROUND(((SUM(BE132:BE307))*I35),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43</v>
      </c>
      <c r="F36" s="129">
        <f>ROUND((SUM(BF132:BF307)),  2)</f>
        <v>0</v>
      </c>
      <c r="G36" s="34"/>
      <c r="H36" s="34"/>
      <c r="I36" s="130">
        <v>0.12</v>
      </c>
      <c r="J36" s="129">
        <f>ROUND(((SUM(BF132:BF307))*I36),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ROUND((SUM(BG132:BG307)),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45</v>
      </c>
      <c r="F38" s="129">
        <f>ROUND((SUM(BH132:BH307)),  2)</f>
        <v>0</v>
      </c>
      <c r="G38" s="34"/>
      <c r="H38" s="34"/>
      <c r="I38" s="130">
        <v>0.12</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46</v>
      </c>
      <c r="F39" s="129">
        <f>ROUND((SUM(BI132:BI307)),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47</v>
      </c>
      <c r="E41" s="133"/>
      <c r="F41" s="133"/>
      <c r="G41" s="134" t="s">
        <v>48</v>
      </c>
      <c r="H41" s="135" t="s">
        <v>49</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2" customFormat="1" ht="16.5" customHeight="1">
      <c r="A87" s="34"/>
      <c r="B87" s="35"/>
      <c r="C87" s="36"/>
      <c r="D87" s="36"/>
      <c r="E87" s="313" t="s">
        <v>539</v>
      </c>
      <c r="F87" s="315"/>
      <c r="G87" s="315"/>
      <c r="H87" s="31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540</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65" t="str">
        <f>E11</f>
        <v>SO 02.2 - Oprava dešťové kanalizace</v>
      </c>
      <c r="F89" s="315"/>
      <c r="G89" s="315"/>
      <c r="H89" s="315"/>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PS Bohumín</v>
      </c>
      <c r="G91" s="36"/>
      <c r="H91" s="36"/>
      <c r="I91" s="29" t="s">
        <v>22</v>
      </c>
      <c r="J91" s="66" t="str">
        <f>IF(J14="","",J14)</f>
        <v>15. 4. 2024</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15" customHeight="1">
      <c r="A93" s="34"/>
      <c r="B93" s="35"/>
      <c r="C93" s="29" t="s">
        <v>24</v>
      </c>
      <c r="D93" s="36"/>
      <c r="E93" s="36"/>
      <c r="F93" s="27" t="str">
        <f>E17</f>
        <v>Správa železnic, státní organizace, OŘ Ostrava</v>
      </c>
      <c r="G93" s="36"/>
      <c r="H93" s="36"/>
      <c r="I93" s="29" t="s">
        <v>32</v>
      </c>
      <c r="J93" s="32" t="str">
        <f>E23</f>
        <v xml:space="preserve"> </v>
      </c>
      <c r="K93" s="36"/>
      <c r="L93" s="51"/>
      <c r="S93" s="34"/>
      <c r="T93" s="34"/>
      <c r="U93" s="34"/>
      <c r="V93" s="34"/>
      <c r="W93" s="34"/>
      <c r="X93" s="34"/>
      <c r="Y93" s="34"/>
      <c r="Z93" s="34"/>
      <c r="AA93" s="34"/>
      <c r="AB93" s="34"/>
      <c r="AC93" s="34"/>
      <c r="AD93" s="34"/>
      <c r="AE93" s="34"/>
    </row>
    <row r="94" spans="1:31" s="2" customFormat="1" ht="15.15" customHeight="1">
      <c r="A94" s="34"/>
      <c r="B94" s="35"/>
      <c r="C94" s="29" t="s">
        <v>30</v>
      </c>
      <c r="D94" s="36"/>
      <c r="E94" s="36"/>
      <c r="F94" s="27" t="str">
        <f>IF(E20="","",E20)</f>
        <v>Vyplň údaj</v>
      </c>
      <c r="G94" s="36"/>
      <c r="H94" s="36"/>
      <c r="I94" s="29" t="s">
        <v>35</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124</v>
      </c>
      <c r="D96" s="150"/>
      <c r="E96" s="150"/>
      <c r="F96" s="150"/>
      <c r="G96" s="150"/>
      <c r="H96" s="150"/>
      <c r="I96" s="150"/>
      <c r="J96" s="151" t="s">
        <v>125</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 customHeight="1">
      <c r="A98" s="34"/>
      <c r="B98" s="35"/>
      <c r="C98" s="152" t="s">
        <v>126</v>
      </c>
      <c r="D98" s="36"/>
      <c r="E98" s="36"/>
      <c r="F98" s="36"/>
      <c r="G98" s="36"/>
      <c r="H98" s="36"/>
      <c r="I98" s="36"/>
      <c r="J98" s="84">
        <f>J132</f>
        <v>0</v>
      </c>
      <c r="K98" s="36"/>
      <c r="L98" s="51"/>
      <c r="S98" s="34"/>
      <c r="T98" s="34"/>
      <c r="U98" s="34"/>
      <c r="V98" s="34"/>
      <c r="W98" s="34"/>
      <c r="X98" s="34"/>
      <c r="Y98" s="34"/>
      <c r="Z98" s="34"/>
      <c r="AA98" s="34"/>
      <c r="AB98" s="34"/>
      <c r="AC98" s="34"/>
      <c r="AD98" s="34"/>
      <c r="AE98" s="34"/>
      <c r="AU98" s="17" t="s">
        <v>127</v>
      </c>
    </row>
    <row r="99" spans="1:47" s="9" customFormat="1" ht="24.9" customHeight="1">
      <c r="B99" s="153"/>
      <c r="C99" s="154"/>
      <c r="D99" s="155" t="s">
        <v>128</v>
      </c>
      <c r="E99" s="156"/>
      <c r="F99" s="156"/>
      <c r="G99" s="156"/>
      <c r="H99" s="156"/>
      <c r="I99" s="156"/>
      <c r="J99" s="157">
        <f>J133</f>
        <v>0</v>
      </c>
      <c r="K99" s="154"/>
      <c r="L99" s="158"/>
    </row>
    <row r="100" spans="1:47" s="10" customFormat="1" ht="19.95" customHeight="1">
      <c r="B100" s="159"/>
      <c r="C100" s="104"/>
      <c r="D100" s="160" t="s">
        <v>543</v>
      </c>
      <c r="E100" s="161"/>
      <c r="F100" s="161"/>
      <c r="G100" s="161"/>
      <c r="H100" s="161"/>
      <c r="I100" s="161"/>
      <c r="J100" s="162">
        <f>J134</f>
        <v>0</v>
      </c>
      <c r="K100" s="104"/>
      <c r="L100" s="163"/>
    </row>
    <row r="101" spans="1:47" s="10" customFormat="1" ht="19.95" customHeight="1">
      <c r="B101" s="159"/>
      <c r="C101" s="104"/>
      <c r="D101" s="160" t="s">
        <v>807</v>
      </c>
      <c r="E101" s="161"/>
      <c r="F101" s="161"/>
      <c r="G101" s="161"/>
      <c r="H101" s="161"/>
      <c r="I101" s="161"/>
      <c r="J101" s="162">
        <f>J189</f>
        <v>0</v>
      </c>
      <c r="K101" s="104"/>
      <c r="L101" s="163"/>
    </row>
    <row r="102" spans="1:47" s="10" customFormat="1" ht="19.95" customHeight="1">
      <c r="B102" s="159"/>
      <c r="C102" s="104"/>
      <c r="D102" s="160" t="s">
        <v>808</v>
      </c>
      <c r="E102" s="161"/>
      <c r="F102" s="161"/>
      <c r="G102" s="161"/>
      <c r="H102" s="161"/>
      <c r="I102" s="161"/>
      <c r="J102" s="162">
        <f>J194</f>
        <v>0</v>
      </c>
      <c r="K102" s="104"/>
      <c r="L102" s="163"/>
    </row>
    <row r="103" spans="1:47" s="10" customFormat="1" ht="19.95" customHeight="1">
      <c r="B103" s="159"/>
      <c r="C103" s="104"/>
      <c r="D103" s="160" t="s">
        <v>545</v>
      </c>
      <c r="E103" s="161"/>
      <c r="F103" s="161"/>
      <c r="G103" s="161"/>
      <c r="H103" s="161"/>
      <c r="I103" s="161"/>
      <c r="J103" s="162">
        <f>J203</f>
        <v>0</v>
      </c>
      <c r="K103" s="104"/>
      <c r="L103" s="163"/>
    </row>
    <row r="104" spans="1:47" s="10" customFormat="1" ht="19.95" customHeight="1">
      <c r="B104" s="159"/>
      <c r="C104" s="104"/>
      <c r="D104" s="160" t="s">
        <v>546</v>
      </c>
      <c r="E104" s="161"/>
      <c r="F104" s="161"/>
      <c r="G104" s="161"/>
      <c r="H104" s="161"/>
      <c r="I104" s="161"/>
      <c r="J104" s="162">
        <f>J215</f>
        <v>0</v>
      </c>
      <c r="K104" s="104"/>
      <c r="L104" s="163"/>
    </row>
    <row r="105" spans="1:47" s="10" customFormat="1" ht="19.95" customHeight="1">
      <c r="B105" s="159"/>
      <c r="C105" s="104"/>
      <c r="D105" s="160" t="s">
        <v>547</v>
      </c>
      <c r="E105" s="161"/>
      <c r="F105" s="161"/>
      <c r="G105" s="161"/>
      <c r="H105" s="161"/>
      <c r="I105" s="161"/>
      <c r="J105" s="162">
        <f>J265</f>
        <v>0</v>
      </c>
      <c r="K105" s="104"/>
      <c r="L105" s="163"/>
    </row>
    <row r="106" spans="1:47" s="10" customFormat="1" ht="19.95" customHeight="1">
      <c r="B106" s="159"/>
      <c r="C106" s="104"/>
      <c r="D106" s="160" t="s">
        <v>809</v>
      </c>
      <c r="E106" s="161"/>
      <c r="F106" s="161"/>
      <c r="G106" s="161"/>
      <c r="H106" s="161"/>
      <c r="I106" s="161"/>
      <c r="J106" s="162">
        <f>J279</f>
        <v>0</v>
      </c>
      <c r="K106" s="104"/>
      <c r="L106" s="163"/>
    </row>
    <row r="107" spans="1:47" s="10" customFormat="1" ht="19.95" customHeight="1">
      <c r="B107" s="159"/>
      <c r="C107" s="104"/>
      <c r="D107" s="160" t="s">
        <v>548</v>
      </c>
      <c r="E107" s="161"/>
      <c r="F107" s="161"/>
      <c r="G107" s="161"/>
      <c r="H107" s="161"/>
      <c r="I107" s="161"/>
      <c r="J107" s="162">
        <f>J283</f>
        <v>0</v>
      </c>
      <c r="K107" s="104"/>
      <c r="L107" s="163"/>
    </row>
    <row r="108" spans="1:47" s="10" customFormat="1" ht="19.95" customHeight="1">
      <c r="B108" s="159"/>
      <c r="C108" s="104"/>
      <c r="D108" s="160" t="s">
        <v>549</v>
      </c>
      <c r="E108" s="161"/>
      <c r="F108" s="161"/>
      <c r="G108" s="161"/>
      <c r="H108" s="161"/>
      <c r="I108" s="161"/>
      <c r="J108" s="162">
        <f>J297</f>
        <v>0</v>
      </c>
      <c r="K108" s="104"/>
      <c r="L108" s="163"/>
    </row>
    <row r="109" spans="1:47" s="9" customFormat="1" ht="24.9" customHeight="1">
      <c r="B109" s="153"/>
      <c r="C109" s="154"/>
      <c r="D109" s="155" t="s">
        <v>550</v>
      </c>
      <c r="E109" s="156"/>
      <c r="F109" s="156"/>
      <c r="G109" s="156"/>
      <c r="H109" s="156"/>
      <c r="I109" s="156"/>
      <c r="J109" s="157">
        <f>J300</f>
        <v>0</v>
      </c>
      <c r="K109" s="154"/>
      <c r="L109" s="158"/>
    </row>
    <row r="110" spans="1:47" s="10" customFormat="1" ht="19.95" customHeight="1">
      <c r="B110" s="159"/>
      <c r="C110" s="104"/>
      <c r="D110" s="160" t="s">
        <v>810</v>
      </c>
      <c r="E110" s="161"/>
      <c r="F110" s="161"/>
      <c r="G110" s="161"/>
      <c r="H110" s="161"/>
      <c r="I110" s="161"/>
      <c r="J110" s="162">
        <f>J301</f>
        <v>0</v>
      </c>
      <c r="K110" s="104"/>
      <c r="L110" s="163"/>
    </row>
    <row r="111" spans="1:47" s="2" customFormat="1" ht="21.7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 customHeight="1">
      <c r="A112" s="34"/>
      <c r="B112" s="54"/>
      <c r="C112" s="55"/>
      <c r="D112" s="55"/>
      <c r="E112" s="55"/>
      <c r="F112" s="55"/>
      <c r="G112" s="55"/>
      <c r="H112" s="55"/>
      <c r="I112" s="55"/>
      <c r="J112" s="55"/>
      <c r="K112" s="55"/>
      <c r="L112" s="51"/>
      <c r="S112" s="34"/>
      <c r="T112" s="34"/>
      <c r="U112" s="34"/>
      <c r="V112" s="34"/>
      <c r="W112" s="34"/>
      <c r="X112" s="34"/>
      <c r="Y112" s="34"/>
      <c r="Z112" s="34"/>
      <c r="AA112" s="34"/>
      <c r="AB112" s="34"/>
      <c r="AC112" s="34"/>
      <c r="AD112" s="34"/>
      <c r="AE112" s="34"/>
    </row>
    <row r="116" spans="1:31" s="2" customFormat="1" ht="6.9" customHeight="1">
      <c r="A116" s="34"/>
      <c r="B116" s="56"/>
      <c r="C116" s="57"/>
      <c r="D116" s="57"/>
      <c r="E116" s="57"/>
      <c r="F116" s="57"/>
      <c r="G116" s="57"/>
      <c r="H116" s="57"/>
      <c r="I116" s="57"/>
      <c r="J116" s="57"/>
      <c r="K116" s="57"/>
      <c r="L116" s="51"/>
      <c r="S116" s="34"/>
      <c r="T116" s="34"/>
      <c r="U116" s="34"/>
      <c r="V116" s="34"/>
      <c r="W116" s="34"/>
      <c r="X116" s="34"/>
      <c r="Y116" s="34"/>
      <c r="Z116" s="34"/>
      <c r="AA116" s="34"/>
      <c r="AB116" s="34"/>
      <c r="AC116" s="34"/>
      <c r="AD116" s="34"/>
      <c r="AE116" s="34"/>
    </row>
    <row r="117" spans="1:31" s="2" customFormat="1" ht="24.9" customHeight="1">
      <c r="A117" s="34"/>
      <c r="B117" s="35"/>
      <c r="C117" s="23" t="s">
        <v>131</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6.9"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12" customHeight="1">
      <c r="A119" s="34"/>
      <c r="B119" s="35"/>
      <c r="C119" s="29" t="s">
        <v>16</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31" s="2" customFormat="1" ht="16.5" customHeight="1">
      <c r="A120" s="34"/>
      <c r="B120" s="35"/>
      <c r="C120" s="36"/>
      <c r="D120" s="36"/>
      <c r="E120" s="313" t="str">
        <f>E7</f>
        <v>Oprava nástupišť č.1 a 1a v ŽST Bohumín</v>
      </c>
      <c r="F120" s="314"/>
      <c r="G120" s="314"/>
      <c r="H120" s="314"/>
      <c r="I120" s="36"/>
      <c r="J120" s="36"/>
      <c r="K120" s="36"/>
      <c r="L120" s="51"/>
      <c r="S120" s="34"/>
      <c r="T120" s="34"/>
      <c r="U120" s="34"/>
      <c r="V120" s="34"/>
      <c r="W120" s="34"/>
      <c r="X120" s="34"/>
      <c r="Y120" s="34"/>
      <c r="Z120" s="34"/>
      <c r="AA120" s="34"/>
      <c r="AB120" s="34"/>
      <c r="AC120" s="34"/>
      <c r="AD120" s="34"/>
      <c r="AE120" s="34"/>
    </row>
    <row r="121" spans="1:31" s="1" customFormat="1" ht="12" customHeight="1">
      <c r="B121" s="21"/>
      <c r="C121" s="29" t="s">
        <v>121</v>
      </c>
      <c r="D121" s="22"/>
      <c r="E121" s="22"/>
      <c r="F121" s="22"/>
      <c r="G121" s="22"/>
      <c r="H121" s="22"/>
      <c r="I121" s="22"/>
      <c r="J121" s="22"/>
      <c r="K121" s="22"/>
      <c r="L121" s="20"/>
    </row>
    <row r="122" spans="1:31" s="2" customFormat="1" ht="16.5" customHeight="1">
      <c r="A122" s="34"/>
      <c r="B122" s="35"/>
      <c r="C122" s="36"/>
      <c r="D122" s="36"/>
      <c r="E122" s="313" t="s">
        <v>539</v>
      </c>
      <c r="F122" s="315"/>
      <c r="G122" s="315"/>
      <c r="H122" s="315"/>
      <c r="I122" s="36"/>
      <c r="J122" s="36"/>
      <c r="K122" s="36"/>
      <c r="L122" s="51"/>
      <c r="S122" s="34"/>
      <c r="T122" s="34"/>
      <c r="U122" s="34"/>
      <c r="V122" s="34"/>
      <c r="W122" s="34"/>
      <c r="X122" s="34"/>
      <c r="Y122" s="34"/>
      <c r="Z122" s="34"/>
      <c r="AA122" s="34"/>
      <c r="AB122" s="34"/>
      <c r="AC122" s="34"/>
      <c r="AD122" s="34"/>
      <c r="AE122" s="34"/>
    </row>
    <row r="123" spans="1:31" s="2" customFormat="1" ht="12" customHeight="1">
      <c r="A123" s="34"/>
      <c r="B123" s="35"/>
      <c r="C123" s="29" t="s">
        <v>540</v>
      </c>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31" s="2" customFormat="1" ht="16.5" customHeight="1">
      <c r="A124" s="34"/>
      <c r="B124" s="35"/>
      <c r="C124" s="36"/>
      <c r="D124" s="36"/>
      <c r="E124" s="265" t="str">
        <f>E11</f>
        <v>SO 02.2 - Oprava dešťové kanalizace</v>
      </c>
      <c r="F124" s="315"/>
      <c r="G124" s="315"/>
      <c r="H124" s="315"/>
      <c r="I124" s="36"/>
      <c r="J124" s="36"/>
      <c r="K124" s="36"/>
      <c r="L124" s="51"/>
      <c r="S124" s="34"/>
      <c r="T124" s="34"/>
      <c r="U124" s="34"/>
      <c r="V124" s="34"/>
      <c r="W124" s="34"/>
      <c r="X124" s="34"/>
      <c r="Y124" s="34"/>
      <c r="Z124" s="34"/>
      <c r="AA124" s="34"/>
      <c r="AB124" s="34"/>
      <c r="AC124" s="34"/>
      <c r="AD124" s="34"/>
      <c r="AE124" s="34"/>
    </row>
    <row r="125" spans="1:31" s="2" customFormat="1" ht="6.9"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12" customHeight="1">
      <c r="A126" s="34"/>
      <c r="B126" s="35"/>
      <c r="C126" s="29" t="s">
        <v>20</v>
      </c>
      <c r="D126" s="36"/>
      <c r="E126" s="36"/>
      <c r="F126" s="27" t="str">
        <f>F14</f>
        <v>PS Bohumín</v>
      </c>
      <c r="G126" s="36"/>
      <c r="H126" s="36"/>
      <c r="I126" s="29" t="s">
        <v>22</v>
      </c>
      <c r="J126" s="66" t="str">
        <f>IF(J14="","",J14)</f>
        <v>15. 4. 2024</v>
      </c>
      <c r="K126" s="36"/>
      <c r="L126" s="51"/>
      <c r="S126" s="34"/>
      <c r="T126" s="34"/>
      <c r="U126" s="34"/>
      <c r="V126" s="34"/>
      <c r="W126" s="34"/>
      <c r="X126" s="34"/>
      <c r="Y126" s="34"/>
      <c r="Z126" s="34"/>
      <c r="AA126" s="34"/>
      <c r="AB126" s="34"/>
      <c r="AC126" s="34"/>
      <c r="AD126" s="34"/>
      <c r="AE126" s="34"/>
    </row>
    <row r="127" spans="1:31" s="2" customFormat="1" ht="6.9" customHeight="1">
      <c r="A127" s="34"/>
      <c r="B127" s="35"/>
      <c r="C127" s="36"/>
      <c r="D127" s="36"/>
      <c r="E127" s="36"/>
      <c r="F127" s="36"/>
      <c r="G127" s="36"/>
      <c r="H127" s="36"/>
      <c r="I127" s="36"/>
      <c r="J127" s="36"/>
      <c r="K127" s="36"/>
      <c r="L127" s="51"/>
      <c r="S127" s="34"/>
      <c r="T127" s="34"/>
      <c r="U127" s="34"/>
      <c r="V127" s="34"/>
      <c r="W127" s="34"/>
      <c r="X127" s="34"/>
      <c r="Y127" s="34"/>
      <c r="Z127" s="34"/>
      <c r="AA127" s="34"/>
      <c r="AB127" s="34"/>
      <c r="AC127" s="34"/>
      <c r="AD127" s="34"/>
      <c r="AE127" s="34"/>
    </row>
    <row r="128" spans="1:31" s="2" customFormat="1" ht="15.15" customHeight="1">
      <c r="A128" s="34"/>
      <c r="B128" s="35"/>
      <c r="C128" s="29" t="s">
        <v>24</v>
      </c>
      <c r="D128" s="36"/>
      <c r="E128" s="36"/>
      <c r="F128" s="27" t="str">
        <f>E17</f>
        <v>Správa železnic, státní organizace, OŘ Ostrava</v>
      </c>
      <c r="G128" s="36"/>
      <c r="H128" s="36"/>
      <c r="I128" s="29" t="s">
        <v>32</v>
      </c>
      <c r="J128" s="32" t="str">
        <f>E23</f>
        <v xml:space="preserve"> </v>
      </c>
      <c r="K128" s="36"/>
      <c r="L128" s="51"/>
      <c r="S128" s="34"/>
      <c r="T128" s="34"/>
      <c r="U128" s="34"/>
      <c r="V128" s="34"/>
      <c r="W128" s="34"/>
      <c r="X128" s="34"/>
      <c r="Y128" s="34"/>
      <c r="Z128" s="34"/>
      <c r="AA128" s="34"/>
      <c r="AB128" s="34"/>
      <c r="AC128" s="34"/>
      <c r="AD128" s="34"/>
      <c r="AE128" s="34"/>
    </row>
    <row r="129" spans="1:65" s="2" customFormat="1" ht="15.15" customHeight="1">
      <c r="A129" s="34"/>
      <c r="B129" s="35"/>
      <c r="C129" s="29" t="s">
        <v>30</v>
      </c>
      <c r="D129" s="36"/>
      <c r="E129" s="36"/>
      <c r="F129" s="27" t="str">
        <f>IF(E20="","",E20)</f>
        <v>Vyplň údaj</v>
      </c>
      <c r="G129" s="36"/>
      <c r="H129" s="36"/>
      <c r="I129" s="29" t="s">
        <v>35</v>
      </c>
      <c r="J129" s="32" t="str">
        <f>E26</f>
        <v xml:space="preserve"> </v>
      </c>
      <c r="K129" s="36"/>
      <c r="L129" s="51"/>
      <c r="S129" s="34"/>
      <c r="T129" s="34"/>
      <c r="U129" s="34"/>
      <c r="V129" s="34"/>
      <c r="W129" s="34"/>
      <c r="X129" s="34"/>
      <c r="Y129" s="34"/>
      <c r="Z129" s="34"/>
      <c r="AA129" s="34"/>
      <c r="AB129" s="34"/>
      <c r="AC129" s="34"/>
      <c r="AD129" s="34"/>
      <c r="AE129" s="34"/>
    </row>
    <row r="130" spans="1:65" s="2" customFormat="1" ht="10.35" customHeight="1">
      <c r="A130" s="34"/>
      <c r="B130" s="35"/>
      <c r="C130" s="36"/>
      <c r="D130" s="36"/>
      <c r="E130" s="36"/>
      <c r="F130" s="36"/>
      <c r="G130" s="36"/>
      <c r="H130" s="36"/>
      <c r="I130" s="36"/>
      <c r="J130" s="36"/>
      <c r="K130" s="36"/>
      <c r="L130" s="51"/>
      <c r="S130" s="34"/>
      <c r="T130" s="34"/>
      <c r="U130" s="34"/>
      <c r="V130" s="34"/>
      <c r="W130" s="34"/>
      <c r="X130" s="34"/>
      <c r="Y130" s="34"/>
      <c r="Z130" s="34"/>
      <c r="AA130" s="34"/>
      <c r="AB130" s="34"/>
      <c r="AC130" s="34"/>
      <c r="AD130" s="34"/>
      <c r="AE130" s="34"/>
    </row>
    <row r="131" spans="1:65" s="11" customFormat="1" ht="29.25" customHeight="1">
      <c r="A131" s="164"/>
      <c r="B131" s="165"/>
      <c r="C131" s="166" t="s">
        <v>132</v>
      </c>
      <c r="D131" s="167" t="s">
        <v>62</v>
      </c>
      <c r="E131" s="167" t="s">
        <v>58</v>
      </c>
      <c r="F131" s="167" t="s">
        <v>59</v>
      </c>
      <c r="G131" s="167" t="s">
        <v>133</v>
      </c>
      <c r="H131" s="167" t="s">
        <v>134</v>
      </c>
      <c r="I131" s="167" t="s">
        <v>135</v>
      </c>
      <c r="J131" s="167" t="s">
        <v>125</v>
      </c>
      <c r="K131" s="168" t="s">
        <v>136</v>
      </c>
      <c r="L131" s="169"/>
      <c r="M131" s="75" t="s">
        <v>1</v>
      </c>
      <c r="N131" s="76" t="s">
        <v>41</v>
      </c>
      <c r="O131" s="76" t="s">
        <v>137</v>
      </c>
      <c r="P131" s="76" t="s">
        <v>138</v>
      </c>
      <c r="Q131" s="76" t="s">
        <v>139</v>
      </c>
      <c r="R131" s="76" t="s">
        <v>140</v>
      </c>
      <c r="S131" s="76" t="s">
        <v>141</v>
      </c>
      <c r="T131" s="77" t="s">
        <v>142</v>
      </c>
      <c r="U131" s="164"/>
      <c r="V131" s="164"/>
      <c r="W131" s="164"/>
      <c r="X131" s="164"/>
      <c r="Y131" s="164"/>
      <c r="Z131" s="164"/>
      <c r="AA131" s="164"/>
      <c r="AB131" s="164"/>
      <c r="AC131" s="164"/>
      <c r="AD131" s="164"/>
      <c r="AE131" s="164"/>
    </row>
    <row r="132" spans="1:65" s="2" customFormat="1" ht="22.8" customHeight="1">
      <c r="A132" s="34"/>
      <c r="B132" s="35"/>
      <c r="C132" s="82" t="s">
        <v>143</v>
      </c>
      <c r="D132" s="36"/>
      <c r="E132" s="36"/>
      <c r="F132" s="36"/>
      <c r="G132" s="36"/>
      <c r="H132" s="36"/>
      <c r="I132" s="36"/>
      <c r="J132" s="170">
        <f>BK132</f>
        <v>0</v>
      </c>
      <c r="K132" s="36"/>
      <c r="L132" s="39"/>
      <c r="M132" s="78"/>
      <c r="N132" s="171"/>
      <c r="O132" s="79"/>
      <c r="P132" s="172">
        <f>P133+P300</f>
        <v>0</v>
      </c>
      <c r="Q132" s="79"/>
      <c r="R132" s="172">
        <f>R133+R300</f>
        <v>74.489060750000007</v>
      </c>
      <c r="S132" s="79"/>
      <c r="T132" s="173">
        <f>T133+T300</f>
        <v>30.672000000000004</v>
      </c>
      <c r="U132" s="34"/>
      <c r="V132" s="34"/>
      <c r="W132" s="34"/>
      <c r="X132" s="34"/>
      <c r="Y132" s="34"/>
      <c r="Z132" s="34"/>
      <c r="AA132" s="34"/>
      <c r="AB132" s="34"/>
      <c r="AC132" s="34"/>
      <c r="AD132" s="34"/>
      <c r="AE132" s="34"/>
      <c r="AT132" s="17" t="s">
        <v>76</v>
      </c>
      <c r="AU132" s="17" t="s">
        <v>127</v>
      </c>
      <c r="BK132" s="174">
        <f>BK133+BK300</f>
        <v>0</v>
      </c>
    </row>
    <row r="133" spans="1:65" s="12" customFormat="1" ht="25.95" customHeight="1">
      <c r="B133" s="175"/>
      <c r="C133" s="176"/>
      <c r="D133" s="177" t="s">
        <v>76</v>
      </c>
      <c r="E133" s="178" t="s">
        <v>144</v>
      </c>
      <c r="F133" s="178" t="s">
        <v>145</v>
      </c>
      <c r="G133" s="176"/>
      <c r="H133" s="176"/>
      <c r="I133" s="179"/>
      <c r="J133" s="180">
        <f>BK133</f>
        <v>0</v>
      </c>
      <c r="K133" s="176"/>
      <c r="L133" s="181"/>
      <c r="M133" s="182"/>
      <c r="N133" s="183"/>
      <c r="O133" s="183"/>
      <c r="P133" s="184">
        <f>P134+P189+P194+P203+P215+P265+P279+P283+P297</f>
        <v>0</v>
      </c>
      <c r="Q133" s="183"/>
      <c r="R133" s="184">
        <f>R134+R189+R194+R203+R215+R265+R279+R283+R297</f>
        <v>74.053820750000014</v>
      </c>
      <c r="S133" s="183"/>
      <c r="T133" s="185">
        <f>T134+T189+T194+T203+T215+T265+T279+T283+T297</f>
        <v>30.672000000000004</v>
      </c>
      <c r="AR133" s="186" t="s">
        <v>85</v>
      </c>
      <c r="AT133" s="187" t="s">
        <v>76</v>
      </c>
      <c r="AU133" s="187" t="s">
        <v>77</v>
      </c>
      <c r="AY133" s="186" t="s">
        <v>146</v>
      </c>
      <c r="BK133" s="188">
        <f>BK134+BK189+BK194+BK203+BK215+BK265+BK279+BK283+BK297</f>
        <v>0</v>
      </c>
    </row>
    <row r="134" spans="1:65" s="12" customFormat="1" ht="22.8" customHeight="1">
      <c r="B134" s="175"/>
      <c r="C134" s="176"/>
      <c r="D134" s="177" t="s">
        <v>76</v>
      </c>
      <c r="E134" s="189" t="s">
        <v>85</v>
      </c>
      <c r="F134" s="189" t="s">
        <v>553</v>
      </c>
      <c r="G134" s="176"/>
      <c r="H134" s="176"/>
      <c r="I134" s="179"/>
      <c r="J134" s="190">
        <f>BK134</f>
        <v>0</v>
      </c>
      <c r="K134" s="176"/>
      <c r="L134" s="181"/>
      <c r="M134" s="182"/>
      <c r="N134" s="183"/>
      <c r="O134" s="183"/>
      <c r="P134" s="184">
        <f>SUM(P135:P188)</f>
        <v>0</v>
      </c>
      <c r="Q134" s="183"/>
      <c r="R134" s="184">
        <f>SUM(R135:R188)</f>
        <v>0.27250200000000002</v>
      </c>
      <c r="S134" s="183"/>
      <c r="T134" s="185">
        <f>SUM(T135:T188)</f>
        <v>0</v>
      </c>
      <c r="AR134" s="186" t="s">
        <v>85</v>
      </c>
      <c r="AT134" s="187" t="s">
        <v>76</v>
      </c>
      <c r="AU134" s="187" t="s">
        <v>85</v>
      </c>
      <c r="AY134" s="186" t="s">
        <v>146</v>
      </c>
      <c r="BK134" s="188">
        <f>SUM(BK135:BK188)</f>
        <v>0</v>
      </c>
    </row>
    <row r="135" spans="1:65" s="2" customFormat="1" ht="16.5" customHeight="1">
      <c r="A135" s="34"/>
      <c r="B135" s="35"/>
      <c r="C135" s="191" t="s">
        <v>85</v>
      </c>
      <c r="D135" s="191" t="s">
        <v>149</v>
      </c>
      <c r="E135" s="192" t="s">
        <v>811</v>
      </c>
      <c r="F135" s="193" t="s">
        <v>812</v>
      </c>
      <c r="G135" s="194" t="s">
        <v>813</v>
      </c>
      <c r="H135" s="195">
        <v>45</v>
      </c>
      <c r="I135" s="196"/>
      <c r="J135" s="197">
        <f>ROUND(I135*H135,2)</f>
        <v>0</v>
      </c>
      <c r="K135" s="193" t="s">
        <v>556</v>
      </c>
      <c r="L135" s="39"/>
      <c r="M135" s="198" t="s">
        <v>1</v>
      </c>
      <c r="N135" s="199" t="s">
        <v>42</v>
      </c>
      <c r="O135" s="71"/>
      <c r="P135" s="200">
        <f>O135*H135</f>
        <v>0</v>
      </c>
      <c r="Q135" s="200">
        <v>3.0000000000000001E-5</v>
      </c>
      <c r="R135" s="200">
        <f>Q135*H135</f>
        <v>1.3500000000000001E-3</v>
      </c>
      <c r="S135" s="200">
        <v>0</v>
      </c>
      <c r="T135" s="201">
        <f>S135*H135</f>
        <v>0</v>
      </c>
      <c r="U135" s="34"/>
      <c r="V135" s="34"/>
      <c r="W135" s="34"/>
      <c r="X135" s="34"/>
      <c r="Y135" s="34"/>
      <c r="Z135" s="34"/>
      <c r="AA135" s="34"/>
      <c r="AB135" s="34"/>
      <c r="AC135" s="34"/>
      <c r="AD135" s="34"/>
      <c r="AE135" s="34"/>
      <c r="AR135" s="202" t="s">
        <v>154</v>
      </c>
      <c r="AT135" s="202" t="s">
        <v>149</v>
      </c>
      <c r="AU135" s="202" t="s">
        <v>87</v>
      </c>
      <c r="AY135" s="17" t="s">
        <v>146</v>
      </c>
      <c r="BE135" s="203">
        <f>IF(N135="základní",J135,0)</f>
        <v>0</v>
      </c>
      <c r="BF135" s="203">
        <f>IF(N135="snížená",J135,0)</f>
        <v>0</v>
      </c>
      <c r="BG135" s="203">
        <f>IF(N135="zákl. přenesená",J135,0)</f>
        <v>0</v>
      </c>
      <c r="BH135" s="203">
        <f>IF(N135="sníž. přenesená",J135,0)</f>
        <v>0</v>
      </c>
      <c r="BI135" s="203">
        <f>IF(N135="nulová",J135,0)</f>
        <v>0</v>
      </c>
      <c r="BJ135" s="17" t="s">
        <v>85</v>
      </c>
      <c r="BK135" s="203">
        <f>ROUND(I135*H135,2)</f>
        <v>0</v>
      </c>
      <c r="BL135" s="17" t="s">
        <v>154</v>
      </c>
      <c r="BM135" s="202" t="s">
        <v>154</v>
      </c>
    </row>
    <row r="136" spans="1:65" s="2" customFormat="1" ht="10.199999999999999">
      <c r="A136" s="34"/>
      <c r="B136" s="35"/>
      <c r="C136" s="36"/>
      <c r="D136" s="204" t="s">
        <v>156</v>
      </c>
      <c r="E136" s="36"/>
      <c r="F136" s="205" t="s">
        <v>814</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156</v>
      </c>
      <c r="AU136" s="17" t="s">
        <v>87</v>
      </c>
    </row>
    <row r="137" spans="1:65" s="13" customFormat="1" ht="10.199999999999999">
      <c r="B137" s="209"/>
      <c r="C137" s="210"/>
      <c r="D137" s="204" t="s">
        <v>158</v>
      </c>
      <c r="E137" s="211" t="s">
        <v>1</v>
      </c>
      <c r="F137" s="212" t="s">
        <v>815</v>
      </c>
      <c r="G137" s="210"/>
      <c r="H137" s="213">
        <v>45</v>
      </c>
      <c r="I137" s="214"/>
      <c r="J137" s="210"/>
      <c r="K137" s="210"/>
      <c r="L137" s="215"/>
      <c r="M137" s="216"/>
      <c r="N137" s="217"/>
      <c r="O137" s="217"/>
      <c r="P137" s="217"/>
      <c r="Q137" s="217"/>
      <c r="R137" s="217"/>
      <c r="S137" s="217"/>
      <c r="T137" s="218"/>
      <c r="AT137" s="219" t="s">
        <v>158</v>
      </c>
      <c r="AU137" s="219" t="s">
        <v>87</v>
      </c>
      <c r="AV137" s="13" t="s">
        <v>87</v>
      </c>
      <c r="AW137" s="13" t="s">
        <v>34</v>
      </c>
      <c r="AX137" s="13" t="s">
        <v>77</v>
      </c>
      <c r="AY137" s="219" t="s">
        <v>146</v>
      </c>
    </row>
    <row r="138" spans="1:65" s="14" customFormat="1" ht="10.199999999999999">
      <c r="B138" s="231"/>
      <c r="C138" s="232"/>
      <c r="D138" s="204" t="s">
        <v>158</v>
      </c>
      <c r="E138" s="233" t="s">
        <v>1</v>
      </c>
      <c r="F138" s="234" t="s">
        <v>335</v>
      </c>
      <c r="G138" s="232"/>
      <c r="H138" s="235">
        <v>45</v>
      </c>
      <c r="I138" s="236"/>
      <c r="J138" s="232"/>
      <c r="K138" s="232"/>
      <c r="L138" s="237"/>
      <c r="M138" s="238"/>
      <c r="N138" s="239"/>
      <c r="O138" s="239"/>
      <c r="P138" s="239"/>
      <c r="Q138" s="239"/>
      <c r="R138" s="239"/>
      <c r="S138" s="239"/>
      <c r="T138" s="240"/>
      <c r="AT138" s="241" t="s">
        <v>158</v>
      </c>
      <c r="AU138" s="241" t="s">
        <v>87</v>
      </c>
      <c r="AV138" s="14" t="s">
        <v>154</v>
      </c>
      <c r="AW138" s="14" t="s">
        <v>34</v>
      </c>
      <c r="AX138" s="14" t="s">
        <v>85</v>
      </c>
      <c r="AY138" s="241" t="s">
        <v>146</v>
      </c>
    </row>
    <row r="139" spans="1:65" s="2" customFormat="1" ht="21.75" customHeight="1">
      <c r="A139" s="34"/>
      <c r="B139" s="35"/>
      <c r="C139" s="191" t="s">
        <v>87</v>
      </c>
      <c r="D139" s="191" t="s">
        <v>149</v>
      </c>
      <c r="E139" s="192" t="s">
        <v>816</v>
      </c>
      <c r="F139" s="193" t="s">
        <v>817</v>
      </c>
      <c r="G139" s="194" t="s">
        <v>182</v>
      </c>
      <c r="H139" s="195">
        <v>46.994999999999997</v>
      </c>
      <c r="I139" s="196"/>
      <c r="J139" s="197">
        <f>ROUND(I139*H139,2)</f>
        <v>0</v>
      </c>
      <c r="K139" s="193" t="s">
        <v>556</v>
      </c>
      <c r="L139" s="39"/>
      <c r="M139" s="198" t="s">
        <v>1</v>
      </c>
      <c r="N139" s="199" t="s">
        <v>42</v>
      </c>
      <c r="O139" s="71"/>
      <c r="P139" s="200">
        <f>O139*H139</f>
        <v>0</v>
      </c>
      <c r="Q139" s="200">
        <v>0</v>
      </c>
      <c r="R139" s="200">
        <f>Q139*H139</f>
        <v>0</v>
      </c>
      <c r="S139" s="200">
        <v>0</v>
      </c>
      <c r="T139" s="201">
        <f>S139*H139</f>
        <v>0</v>
      </c>
      <c r="U139" s="34"/>
      <c r="V139" s="34"/>
      <c r="W139" s="34"/>
      <c r="X139" s="34"/>
      <c r="Y139" s="34"/>
      <c r="Z139" s="34"/>
      <c r="AA139" s="34"/>
      <c r="AB139" s="34"/>
      <c r="AC139" s="34"/>
      <c r="AD139" s="34"/>
      <c r="AE139" s="34"/>
      <c r="AR139" s="202" t="s">
        <v>154</v>
      </c>
      <c r="AT139" s="202" t="s">
        <v>149</v>
      </c>
      <c r="AU139" s="202" t="s">
        <v>87</v>
      </c>
      <c r="AY139" s="17" t="s">
        <v>146</v>
      </c>
      <c r="BE139" s="203">
        <f>IF(N139="základní",J139,0)</f>
        <v>0</v>
      </c>
      <c r="BF139" s="203">
        <f>IF(N139="snížená",J139,0)</f>
        <v>0</v>
      </c>
      <c r="BG139" s="203">
        <f>IF(N139="zákl. přenesená",J139,0)</f>
        <v>0</v>
      </c>
      <c r="BH139" s="203">
        <f>IF(N139="sníž. přenesená",J139,0)</f>
        <v>0</v>
      </c>
      <c r="BI139" s="203">
        <f>IF(N139="nulová",J139,0)</f>
        <v>0</v>
      </c>
      <c r="BJ139" s="17" t="s">
        <v>85</v>
      </c>
      <c r="BK139" s="203">
        <f>ROUND(I139*H139,2)</f>
        <v>0</v>
      </c>
      <c r="BL139" s="17" t="s">
        <v>154</v>
      </c>
      <c r="BM139" s="202" t="s">
        <v>179</v>
      </c>
    </row>
    <row r="140" spans="1:65" s="2" customFormat="1" ht="19.2">
      <c r="A140" s="34"/>
      <c r="B140" s="35"/>
      <c r="C140" s="36"/>
      <c r="D140" s="204" t="s">
        <v>156</v>
      </c>
      <c r="E140" s="36"/>
      <c r="F140" s="205" t="s">
        <v>818</v>
      </c>
      <c r="G140" s="36"/>
      <c r="H140" s="36"/>
      <c r="I140" s="206"/>
      <c r="J140" s="36"/>
      <c r="K140" s="36"/>
      <c r="L140" s="39"/>
      <c r="M140" s="207"/>
      <c r="N140" s="208"/>
      <c r="O140" s="71"/>
      <c r="P140" s="71"/>
      <c r="Q140" s="71"/>
      <c r="R140" s="71"/>
      <c r="S140" s="71"/>
      <c r="T140" s="72"/>
      <c r="U140" s="34"/>
      <c r="V140" s="34"/>
      <c r="W140" s="34"/>
      <c r="X140" s="34"/>
      <c r="Y140" s="34"/>
      <c r="Z140" s="34"/>
      <c r="AA140" s="34"/>
      <c r="AB140" s="34"/>
      <c r="AC140" s="34"/>
      <c r="AD140" s="34"/>
      <c r="AE140" s="34"/>
      <c r="AT140" s="17" t="s">
        <v>156</v>
      </c>
      <c r="AU140" s="17" t="s">
        <v>87</v>
      </c>
    </row>
    <row r="141" spans="1:65" s="13" customFormat="1" ht="10.199999999999999">
      <c r="B141" s="209"/>
      <c r="C141" s="210"/>
      <c r="D141" s="204" t="s">
        <v>158</v>
      </c>
      <c r="E141" s="211" t="s">
        <v>1</v>
      </c>
      <c r="F141" s="212" t="s">
        <v>819</v>
      </c>
      <c r="G141" s="210"/>
      <c r="H141" s="213">
        <v>42.72</v>
      </c>
      <c r="I141" s="214"/>
      <c r="J141" s="210"/>
      <c r="K141" s="210"/>
      <c r="L141" s="215"/>
      <c r="M141" s="216"/>
      <c r="N141" s="217"/>
      <c r="O141" s="217"/>
      <c r="P141" s="217"/>
      <c r="Q141" s="217"/>
      <c r="R141" s="217"/>
      <c r="S141" s="217"/>
      <c r="T141" s="218"/>
      <c r="AT141" s="219" t="s">
        <v>158</v>
      </c>
      <c r="AU141" s="219" t="s">
        <v>87</v>
      </c>
      <c r="AV141" s="13" t="s">
        <v>87</v>
      </c>
      <c r="AW141" s="13" t="s">
        <v>34</v>
      </c>
      <c r="AX141" s="13" t="s">
        <v>77</v>
      </c>
      <c r="AY141" s="219" t="s">
        <v>146</v>
      </c>
    </row>
    <row r="142" spans="1:65" s="13" customFormat="1" ht="10.199999999999999">
      <c r="B142" s="209"/>
      <c r="C142" s="210"/>
      <c r="D142" s="204" t="s">
        <v>158</v>
      </c>
      <c r="E142" s="211" t="s">
        <v>1</v>
      </c>
      <c r="F142" s="212" t="s">
        <v>820</v>
      </c>
      <c r="G142" s="210"/>
      <c r="H142" s="213">
        <v>4.2750000000000004</v>
      </c>
      <c r="I142" s="214"/>
      <c r="J142" s="210"/>
      <c r="K142" s="210"/>
      <c r="L142" s="215"/>
      <c r="M142" s="216"/>
      <c r="N142" s="217"/>
      <c r="O142" s="217"/>
      <c r="P142" s="217"/>
      <c r="Q142" s="217"/>
      <c r="R142" s="217"/>
      <c r="S142" s="217"/>
      <c r="T142" s="218"/>
      <c r="AT142" s="219" t="s">
        <v>158</v>
      </c>
      <c r="AU142" s="219" t="s">
        <v>87</v>
      </c>
      <c r="AV142" s="13" t="s">
        <v>87</v>
      </c>
      <c r="AW142" s="13" t="s">
        <v>34</v>
      </c>
      <c r="AX142" s="13" t="s">
        <v>77</v>
      </c>
      <c r="AY142" s="219" t="s">
        <v>146</v>
      </c>
    </row>
    <row r="143" spans="1:65" s="14" customFormat="1" ht="10.199999999999999">
      <c r="B143" s="231"/>
      <c r="C143" s="232"/>
      <c r="D143" s="204" t="s">
        <v>158</v>
      </c>
      <c r="E143" s="233" t="s">
        <v>1</v>
      </c>
      <c r="F143" s="234" t="s">
        <v>335</v>
      </c>
      <c r="G143" s="232"/>
      <c r="H143" s="235">
        <v>46.994999999999997</v>
      </c>
      <c r="I143" s="236"/>
      <c r="J143" s="232"/>
      <c r="K143" s="232"/>
      <c r="L143" s="237"/>
      <c r="M143" s="238"/>
      <c r="N143" s="239"/>
      <c r="O143" s="239"/>
      <c r="P143" s="239"/>
      <c r="Q143" s="239"/>
      <c r="R143" s="239"/>
      <c r="S143" s="239"/>
      <c r="T143" s="240"/>
      <c r="AT143" s="241" t="s">
        <v>158</v>
      </c>
      <c r="AU143" s="241" t="s">
        <v>87</v>
      </c>
      <c r="AV143" s="14" t="s">
        <v>154</v>
      </c>
      <c r="AW143" s="14" t="s">
        <v>34</v>
      </c>
      <c r="AX143" s="14" t="s">
        <v>85</v>
      </c>
      <c r="AY143" s="241" t="s">
        <v>146</v>
      </c>
    </row>
    <row r="144" spans="1:65" s="2" customFormat="1" ht="21.75" customHeight="1">
      <c r="A144" s="34"/>
      <c r="B144" s="35"/>
      <c r="C144" s="191" t="s">
        <v>95</v>
      </c>
      <c r="D144" s="191" t="s">
        <v>149</v>
      </c>
      <c r="E144" s="192" t="s">
        <v>568</v>
      </c>
      <c r="F144" s="193" t="s">
        <v>569</v>
      </c>
      <c r="G144" s="194" t="s">
        <v>182</v>
      </c>
      <c r="H144" s="195">
        <v>76.031999999999996</v>
      </c>
      <c r="I144" s="196"/>
      <c r="J144" s="197">
        <f>ROUND(I144*H144,2)</f>
        <v>0</v>
      </c>
      <c r="K144" s="193" t="s">
        <v>556</v>
      </c>
      <c r="L144" s="39"/>
      <c r="M144" s="198" t="s">
        <v>1</v>
      </c>
      <c r="N144" s="199" t="s">
        <v>42</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154</v>
      </c>
      <c r="AT144" s="202" t="s">
        <v>149</v>
      </c>
      <c r="AU144" s="202" t="s">
        <v>87</v>
      </c>
      <c r="AY144" s="17" t="s">
        <v>146</v>
      </c>
      <c r="BE144" s="203">
        <f>IF(N144="základní",J144,0)</f>
        <v>0</v>
      </c>
      <c r="BF144" s="203">
        <f>IF(N144="snížená",J144,0)</f>
        <v>0</v>
      </c>
      <c r="BG144" s="203">
        <f>IF(N144="zákl. přenesená",J144,0)</f>
        <v>0</v>
      </c>
      <c r="BH144" s="203">
        <f>IF(N144="sníž. přenesená",J144,0)</f>
        <v>0</v>
      </c>
      <c r="BI144" s="203">
        <f>IF(N144="nulová",J144,0)</f>
        <v>0</v>
      </c>
      <c r="BJ144" s="17" t="s">
        <v>85</v>
      </c>
      <c r="BK144" s="203">
        <f>ROUND(I144*H144,2)</f>
        <v>0</v>
      </c>
      <c r="BL144" s="17" t="s">
        <v>154</v>
      </c>
      <c r="BM144" s="202" t="s">
        <v>192</v>
      </c>
    </row>
    <row r="145" spans="1:65" s="2" customFormat="1" ht="19.2">
      <c r="A145" s="34"/>
      <c r="B145" s="35"/>
      <c r="C145" s="36"/>
      <c r="D145" s="204" t="s">
        <v>156</v>
      </c>
      <c r="E145" s="36"/>
      <c r="F145" s="205" t="s">
        <v>571</v>
      </c>
      <c r="G145" s="36"/>
      <c r="H145" s="36"/>
      <c r="I145" s="206"/>
      <c r="J145" s="36"/>
      <c r="K145" s="36"/>
      <c r="L145" s="39"/>
      <c r="M145" s="207"/>
      <c r="N145" s="208"/>
      <c r="O145" s="71"/>
      <c r="P145" s="71"/>
      <c r="Q145" s="71"/>
      <c r="R145" s="71"/>
      <c r="S145" s="71"/>
      <c r="T145" s="72"/>
      <c r="U145" s="34"/>
      <c r="V145" s="34"/>
      <c r="W145" s="34"/>
      <c r="X145" s="34"/>
      <c r="Y145" s="34"/>
      <c r="Z145" s="34"/>
      <c r="AA145" s="34"/>
      <c r="AB145" s="34"/>
      <c r="AC145" s="34"/>
      <c r="AD145" s="34"/>
      <c r="AE145" s="34"/>
      <c r="AT145" s="17" t="s">
        <v>156</v>
      </c>
      <c r="AU145" s="17" t="s">
        <v>87</v>
      </c>
    </row>
    <row r="146" spans="1:65" s="13" customFormat="1" ht="10.199999999999999">
      <c r="B146" s="209"/>
      <c r="C146" s="210"/>
      <c r="D146" s="204" t="s">
        <v>158</v>
      </c>
      <c r="E146" s="211" t="s">
        <v>1</v>
      </c>
      <c r="F146" s="212" t="s">
        <v>821</v>
      </c>
      <c r="G146" s="210"/>
      <c r="H146" s="213">
        <v>69.12</v>
      </c>
      <c r="I146" s="214"/>
      <c r="J146" s="210"/>
      <c r="K146" s="210"/>
      <c r="L146" s="215"/>
      <c r="M146" s="216"/>
      <c r="N146" s="217"/>
      <c r="O146" s="217"/>
      <c r="P146" s="217"/>
      <c r="Q146" s="217"/>
      <c r="R146" s="217"/>
      <c r="S146" s="217"/>
      <c r="T146" s="218"/>
      <c r="AT146" s="219" t="s">
        <v>158</v>
      </c>
      <c r="AU146" s="219" t="s">
        <v>87</v>
      </c>
      <c r="AV146" s="13" t="s">
        <v>87</v>
      </c>
      <c r="AW146" s="13" t="s">
        <v>34</v>
      </c>
      <c r="AX146" s="13" t="s">
        <v>77</v>
      </c>
      <c r="AY146" s="219" t="s">
        <v>146</v>
      </c>
    </row>
    <row r="147" spans="1:65" s="13" customFormat="1" ht="10.199999999999999">
      <c r="B147" s="209"/>
      <c r="C147" s="210"/>
      <c r="D147" s="204" t="s">
        <v>158</v>
      </c>
      <c r="E147" s="211" t="s">
        <v>1</v>
      </c>
      <c r="F147" s="212" t="s">
        <v>822</v>
      </c>
      <c r="G147" s="210"/>
      <c r="H147" s="213">
        <v>6.9119999999999999</v>
      </c>
      <c r="I147" s="214"/>
      <c r="J147" s="210"/>
      <c r="K147" s="210"/>
      <c r="L147" s="215"/>
      <c r="M147" s="216"/>
      <c r="N147" s="217"/>
      <c r="O147" s="217"/>
      <c r="P147" s="217"/>
      <c r="Q147" s="217"/>
      <c r="R147" s="217"/>
      <c r="S147" s="217"/>
      <c r="T147" s="218"/>
      <c r="AT147" s="219" t="s">
        <v>158</v>
      </c>
      <c r="AU147" s="219" t="s">
        <v>87</v>
      </c>
      <c r="AV147" s="13" t="s">
        <v>87</v>
      </c>
      <c r="AW147" s="13" t="s">
        <v>34</v>
      </c>
      <c r="AX147" s="13" t="s">
        <v>77</v>
      </c>
      <c r="AY147" s="219" t="s">
        <v>146</v>
      </c>
    </row>
    <row r="148" spans="1:65" s="14" customFormat="1" ht="10.199999999999999">
      <c r="B148" s="231"/>
      <c r="C148" s="232"/>
      <c r="D148" s="204" t="s">
        <v>158</v>
      </c>
      <c r="E148" s="233" t="s">
        <v>1</v>
      </c>
      <c r="F148" s="234" t="s">
        <v>335</v>
      </c>
      <c r="G148" s="232"/>
      <c r="H148" s="235">
        <v>76.032000000000011</v>
      </c>
      <c r="I148" s="236"/>
      <c r="J148" s="232"/>
      <c r="K148" s="232"/>
      <c r="L148" s="237"/>
      <c r="M148" s="238"/>
      <c r="N148" s="239"/>
      <c r="O148" s="239"/>
      <c r="P148" s="239"/>
      <c r="Q148" s="239"/>
      <c r="R148" s="239"/>
      <c r="S148" s="239"/>
      <c r="T148" s="240"/>
      <c r="AT148" s="241" t="s">
        <v>158</v>
      </c>
      <c r="AU148" s="241" t="s">
        <v>87</v>
      </c>
      <c r="AV148" s="14" t="s">
        <v>154</v>
      </c>
      <c r="AW148" s="14" t="s">
        <v>34</v>
      </c>
      <c r="AX148" s="14" t="s">
        <v>85</v>
      </c>
      <c r="AY148" s="241" t="s">
        <v>146</v>
      </c>
    </row>
    <row r="149" spans="1:65" s="2" customFormat="1" ht="16.5" customHeight="1">
      <c r="A149" s="34"/>
      <c r="B149" s="35"/>
      <c r="C149" s="191" t="s">
        <v>154</v>
      </c>
      <c r="D149" s="191" t="s">
        <v>149</v>
      </c>
      <c r="E149" s="192" t="s">
        <v>577</v>
      </c>
      <c r="F149" s="193" t="s">
        <v>578</v>
      </c>
      <c r="G149" s="194" t="s">
        <v>162</v>
      </c>
      <c r="H149" s="195">
        <v>322.8</v>
      </c>
      <c r="I149" s="196"/>
      <c r="J149" s="197">
        <f>ROUND(I149*H149,2)</f>
        <v>0</v>
      </c>
      <c r="K149" s="193" t="s">
        <v>556</v>
      </c>
      <c r="L149" s="39"/>
      <c r="M149" s="198" t="s">
        <v>1</v>
      </c>
      <c r="N149" s="199" t="s">
        <v>42</v>
      </c>
      <c r="O149" s="71"/>
      <c r="P149" s="200">
        <f>O149*H149</f>
        <v>0</v>
      </c>
      <c r="Q149" s="200">
        <v>8.4000000000000003E-4</v>
      </c>
      <c r="R149" s="200">
        <f>Q149*H149</f>
        <v>0.271152</v>
      </c>
      <c r="S149" s="200">
        <v>0</v>
      </c>
      <c r="T149" s="201">
        <f>S149*H149</f>
        <v>0</v>
      </c>
      <c r="U149" s="34"/>
      <c r="V149" s="34"/>
      <c r="W149" s="34"/>
      <c r="X149" s="34"/>
      <c r="Y149" s="34"/>
      <c r="Z149" s="34"/>
      <c r="AA149" s="34"/>
      <c r="AB149" s="34"/>
      <c r="AC149" s="34"/>
      <c r="AD149" s="34"/>
      <c r="AE149" s="34"/>
      <c r="AR149" s="202" t="s">
        <v>154</v>
      </c>
      <c r="AT149" s="202" t="s">
        <v>149</v>
      </c>
      <c r="AU149" s="202" t="s">
        <v>87</v>
      </c>
      <c r="AY149" s="17" t="s">
        <v>146</v>
      </c>
      <c r="BE149" s="203">
        <f>IF(N149="základní",J149,0)</f>
        <v>0</v>
      </c>
      <c r="BF149" s="203">
        <f>IF(N149="snížená",J149,0)</f>
        <v>0</v>
      </c>
      <c r="BG149" s="203">
        <f>IF(N149="zákl. přenesená",J149,0)</f>
        <v>0</v>
      </c>
      <c r="BH149" s="203">
        <f>IF(N149="sníž. přenesená",J149,0)</f>
        <v>0</v>
      </c>
      <c r="BI149" s="203">
        <f>IF(N149="nulová",J149,0)</f>
        <v>0</v>
      </c>
      <c r="BJ149" s="17" t="s">
        <v>85</v>
      </c>
      <c r="BK149" s="203">
        <f>ROUND(I149*H149,2)</f>
        <v>0</v>
      </c>
      <c r="BL149" s="17" t="s">
        <v>154</v>
      </c>
      <c r="BM149" s="202" t="s">
        <v>201</v>
      </c>
    </row>
    <row r="150" spans="1:65" s="2" customFormat="1" ht="10.199999999999999">
      <c r="A150" s="34"/>
      <c r="B150" s="35"/>
      <c r="C150" s="36"/>
      <c r="D150" s="204" t="s">
        <v>156</v>
      </c>
      <c r="E150" s="36"/>
      <c r="F150" s="205" t="s">
        <v>580</v>
      </c>
      <c r="G150" s="36"/>
      <c r="H150" s="36"/>
      <c r="I150" s="206"/>
      <c r="J150" s="36"/>
      <c r="K150" s="36"/>
      <c r="L150" s="39"/>
      <c r="M150" s="207"/>
      <c r="N150" s="208"/>
      <c r="O150" s="71"/>
      <c r="P150" s="71"/>
      <c r="Q150" s="71"/>
      <c r="R150" s="71"/>
      <c r="S150" s="71"/>
      <c r="T150" s="72"/>
      <c r="U150" s="34"/>
      <c r="V150" s="34"/>
      <c r="W150" s="34"/>
      <c r="X150" s="34"/>
      <c r="Y150" s="34"/>
      <c r="Z150" s="34"/>
      <c r="AA150" s="34"/>
      <c r="AB150" s="34"/>
      <c r="AC150" s="34"/>
      <c r="AD150" s="34"/>
      <c r="AE150" s="34"/>
      <c r="AT150" s="17" t="s">
        <v>156</v>
      </c>
      <c r="AU150" s="17" t="s">
        <v>87</v>
      </c>
    </row>
    <row r="151" spans="1:65" s="13" customFormat="1" ht="10.199999999999999">
      <c r="B151" s="209"/>
      <c r="C151" s="210"/>
      <c r="D151" s="204" t="s">
        <v>158</v>
      </c>
      <c r="E151" s="211" t="s">
        <v>1</v>
      </c>
      <c r="F151" s="212" t="s">
        <v>823</v>
      </c>
      <c r="G151" s="210"/>
      <c r="H151" s="213">
        <v>322.8</v>
      </c>
      <c r="I151" s="214"/>
      <c r="J151" s="210"/>
      <c r="K151" s="210"/>
      <c r="L151" s="215"/>
      <c r="M151" s="216"/>
      <c r="N151" s="217"/>
      <c r="O151" s="217"/>
      <c r="P151" s="217"/>
      <c r="Q151" s="217"/>
      <c r="R151" s="217"/>
      <c r="S151" s="217"/>
      <c r="T151" s="218"/>
      <c r="AT151" s="219" t="s">
        <v>158</v>
      </c>
      <c r="AU151" s="219" t="s">
        <v>87</v>
      </c>
      <c r="AV151" s="13" t="s">
        <v>87</v>
      </c>
      <c r="AW151" s="13" t="s">
        <v>34</v>
      </c>
      <c r="AX151" s="13" t="s">
        <v>77</v>
      </c>
      <c r="AY151" s="219" t="s">
        <v>146</v>
      </c>
    </row>
    <row r="152" spans="1:65" s="14" customFormat="1" ht="10.199999999999999">
      <c r="B152" s="231"/>
      <c r="C152" s="232"/>
      <c r="D152" s="204" t="s">
        <v>158</v>
      </c>
      <c r="E152" s="233" t="s">
        <v>1</v>
      </c>
      <c r="F152" s="234" t="s">
        <v>335</v>
      </c>
      <c r="G152" s="232"/>
      <c r="H152" s="235">
        <v>322.8</v>
      </c>
      <c r="I152" s="236"/>
      <c r="J152" s="232"/>
      <c r="K152" s="232"/>
      <c r="L152" s="237"/>
      <c r="M152" s="238"/>
      <c r="N152" s="239"/>
      <c r="O152" s="239"/>
      <c r="P152" s="239"/>
      <c r="Q152" s="239"/>
      <c r="R152" s="239"/>
      <c r="S152" s="239"/>
      <c r="T152" s="240"/>
      <c r="AT152" s="241" t="s">
        <v>158</v>
      </c>
      <c r="AU152" s="241" t="s">
        <v>87</v>
      </c>
      <c r="AV152" s="14" t="s">
        <v>154</v>
      </c>
      <c r="AW152" s="14" t="s">
        <v>34</v>
      </c>
      <c r="AX152" s="14" t="s">
        <v>85</v>
      </c>
      <c r="AY152" s="241" t="s">
        <v>146</v>
      </c>
    </row>
    <row r="153" spans="1:65" s="2" customFormat="1" ht="16.5" customHeight="1">
      <c r="A153" s="34"/>
      <c r="B153" s="35"/>
      <c r="C153" s="191" t="s">
        <v>147</v>
      </c>
      <c r="D153" s="191" t="s">
        <v>149</v>
      </c>
      <c r="E153" s="192" t="s">
        <v>582</v>
      </c>
      <c r="F153" s="193" t="s">
        <v>583</v>
      </c>
      <c r="G153" s="194" t="s">
        <v>162</v>
      </c>
      <c r="H153" s="195">
        <v>322.8</v>
      </c>
      <c r="I153" s="196"/>
      <c r="J153" s="197">
        <f>ROUND(I153*H153,2)</f>
        <v>0</v>
      </c>
      <c r="K153" s="193" t="s">
        <v>556</v>
      </c>
      <c r="L153" s="39"/>
      <c r="M153" s="198" t="s">
        <v>1</v>
      </c>
      <c r="N153" s="199" t="s">
        <v>42</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154</v>
      </c>
      <c r="AT153" s="202" t="s">
        <v>149</v>
      </c>
      <c r="AU153" s="202" t="s">
        <v>87</v>
      </c>
      <c r="AY153" s="17" t="s">
        <v>146</v>
      </c>
      <c r="BE153" s="203">
        <f>IF(N153="základní",J153,0)</f>
        <v>0</v>
      </c>
      <c r="BF153" s="203">
        <f>IF(N153="snížená",J153,0)</f>
        <v>0</v>
      </c>
      <c r="BG153" s="203">
        <f>IF(N153="zákl. přenesená",J153,0)</f>
        <v>0</v>
      </c>
      <c r="BH153" s="203">
        <f>IF(N153="sníž. přenesená",J153,0)</f>
        <v>0</v>
      </c>
      <c r="BI153" s="203">
        <f>IF(N153="nulová",J153,0)</f>
        <v>0</v>
      </c>
      <c r="BJ153" s="17" t="s">
        <v>85</v>
      </c>
      <c r="BK153" s="203">
        <f>ROUND(I153*H153,2)</f>
        <v>0</v>
      </c>
      <c r="BL153" s="17" t="s">
        <v>154</v>
      </c>
      <c r="BM153" s="202" t="s">
        <v>8</v>
      </c>
    </row>
    <row r="154" spans="1:65" s="2" customFormat="1" ht="19.2">
      <c r="A154" s="34"/>
      <c r="B154" s="35"/>
      <c r="C154" s="36"/>
      <c r="D154" s="204" t="s">
        <v>156</v>
      </c>
      <c r="E154" s="36"/>
      <c r="F154" s="205" t="s">
        <v>585</v>
      </c>
      <c r="G154" s="36"/>
      <c r="H154" s="36"/>
      <c r="I154" s="206"/>
      <c r="J154" s="36"/>
      <c r="K154" s="36"/>
      <c r="L154" s="39"/>
      <c r="M154" s="207"/>
      <c r="N154" s="208"/>
      <c r="O154" s="71"/>
      <c r="P154" s="71"/>
      <c r="Q154" s="71"/>
      <c r="R154" s="71"/>
      <c r="S154" s="71"/>
      <c r="T154" s="72"/>
      <c r="U154" s="34"/>
      <c r="V154" s="34"/>
      <c r="W154" s="34"/>
      <c r="X154" s="34"/>
      <c r="Y154" s="34"/>
      <c r="Z154" s="34"/>
      <c r="AA154" s="34"/>
      <c r="AB154" s="34"/>
      <c r="AC154" s="34"/>
      <c r="AD154" s="34"/>
      <c r="AE154" s="34"/>
      <c r="AT154" s="17" t="s">
        <v>156</v>
      </c>
      <c r="AU154" s="17" t="s">
        <v>87</v>
      </c>
    </row>
    <row r="155" spans="1:65" s="2" customFormat="1" ht="21.75" customHeight="1">
      <c r="A155" s="34"/>
      <c r="B155" s="35"/>
      <c r="C155" s="191" t="s">
        <v>179</v>
      </c>
      <c r="D155" s="191" t="s">
        <v>149</v>
      </c>
      <c r="E155" s="192" t="s">
        <v>586</v>
      </c>
      <c r="F155" s="193" t="s">
        <v>587</v>
      </c>
      <c r="G155" s="194" t="s">
        <v>182</v>
      </c>
      <c r="H155" s="195">
        <v>123.027</v>
      </c>
      <c r="I155" s="196"/>
      <c r="J155" s="197">
        <f>ROUND(I155*H155,2)</f>
        <v>0</v>
      </c>
      <c r="K155" s="193" t="s">
        <v>556</v>
      </c>
      <c r="L155" s="39"/>
      <c r="M155" s="198" t="s">
        <v>1</v>
      </c>
      <c r="N155" s="199" t="s">
        <v>42</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154</v>
      </c>
      <c r="AT155" s="202" t="s">
        <v>149</v>
      </c>
      <c r="AU155" s="202" t="s">
        <v>87</v>
      </c>
      <c r="AY155" s="17" t="s">
        <v>146</v>
      </c>
      <c r="BE155" s="203">
        <f>IF(N155="základní",J155,0)</f>
        <v>0</v>
      </c>
      <c r="BF155" s="203">
        <f>IF(N155="snížená",J155,0)</f>
        <v>0</v>
      </c>
      <c r="BG155" s="203">
        <f>IF(N155="zákl. přenesená",J155,0)</f>
        <v>0</v>
      </c>
      <c r="BH155" s="203">
        <f>IF(N155="sníž. přenesená",J155,0)</f>
        <v>0</v>
      </c>
      <c r="BI155" s="203">
        <f>IF(N155="nulová",J155,0)</f>
        <v>0</v>
      </c>
      <c r="BJ155" s="17" t="s">
        <v>85</v>
      </c>
      <c r="BK155" s="203">
        <f>ROUND(I155*H155,2)</f>
        <v>0</v>
      </c>
      <c r="BL155" s="17" t="s">
        <v>154</v>
      </c>
      <c r="BM155" s="202" t="s">
        <v>222</v>
      </c>
    </row>
    <row r="156" spans="1:65" s="2" customFormat="1" ht="19.2">
      <c r="A156" s="34"/>
      <c r="B156" s="35"/>
      <c r="C156" s="36"/>
      <c r="D156" s="204" t="s">
        <v>156</v>
      </c>
      <c r="E156" s="36"/>
      <c r="F156" s="205" t="s">
        <v>589</v>
      </c>
      <c r="G156" s="36"/>
      <c r="H156" s="36"/>
      <c r="I156" s="206"/>
      <c r="J156" s="36"/>
      <c r="K156" s="36"/>
      <c r="L156" s="39"/>
      <c r="M156" s="207"/>
      <c r="N156" s="208"/>
      <c r="O156" s="71"/>
      <c r="P156" s="71"/>
      <c r="Q156" s="71"/>
      <c r="R156" s="71"/>
      <c r="S156" s="71"/>
      <c r="T156" s="72"/>
      <c r="U156" s="34"/>
      <c r="V156" s="34"/>
      <c r="W156" s="34"/>
      <c r="X156" s="34"/>
      <c r="Y156" s="34"/>
      <c r="Z156" s="34"/>
      <c r="AA156" s="34"/>
      <c r="AB156" s="34"/>
      <c r="AC156" s="34"/>
      <c r="AD156" s="34"/>
      <c r="AE156" s="34"/>
      <c r="AT156" s="17" t="s">
        <v>156</v>
      </c>
      <c r="AU156" s="17" t="s">
        <v>87</v>
      </c>
    </row>
    <row r="157" spans="1:65" s="13" customFormat="1" ht="10.199999999999999">
      <c r="B157" s="209"/>
      <c r="C157" s="210"/>
      <c r="D157" s="204" t="s">
        <v>158</v>
      </c>
      <c r="E157" s="211" t="s">
        <v>1</v>
      </c>
      <c r="F157" s="212" t="s">
        <v>824</v>
      </c>
      <c r="G157" s="210"/>
      <c r="H157" s="213">
        <v>123.027</v>
      </c>
      <c r="I157" s="214"/>
      <c r="J157" s="210"/>
      <c r="K157" s="210"/>
      <c r="L157" s="215"/>
      <c r="M157" s="216"/>
      <c r="N157" s="217"/>
      <c r="O157" s="217"/>
      <c r="P157" s="217"/>
      <c r="Q157" s="217"/>
      <c r="R157" s="217"/>
      <c r="S157" s="217"/>
      <c r="T157" s="218"/>
      <c r="AT157" s="219" t="s">
        <v>158</v>
      </c>
      <c r="AU157" s="219" t="s">
        <v>87</v>
      </c>
      <c r="AV157" s="13" t="s">
        <v>87</v>
      </c>
      <c r="AW157" s="13" t="s">
        <v>34</v>
      </c>
      <c r="AX157" s="13" t="s">
        <v>77</v>
      </c>
      <c r="AY157" s="219" t="s">
        <v>146</v>
      </c>
    </row>
    <row r="158" spans="1:65" s="14" customFormat="1" ht="10.199999999999999">
      <c r="B158" s="231"/>
      <c r="C158" s="232"/>
      <c r="D158" s="204" t="s">
        <v>158</v>
      </c>
      <c r="E158" s="233" t="s">
        <v>1</v>
      </c>
      <c r="F158" s="234" t="s">
        <v>335</v>
      </c>
      <c r="G158" s="232"/>
      <c r="H158" s="235">
        <v>123.027</v>
      </c>
      <c r="I158" s="236"/>
      <c r="J158" s="232"/>
      <c r="K158" s="232"/>
      <c r="L158" s="237"/>
      <c r="M158" s="238"/>
      <c r="N158" s="239"/>
      <c r="O158" s="239"/>
      <c r="P158" s="239"/>
      <c r="Q158" s="239"/>
      <c r="R158" s="239"/>
      <c r="S158" s="239"/>
      <c r="T158" s="240"/>
      <c r="AT158" s="241" t="s">
        <v>158</v>
      </c>
      <c r="AU158" s="241" t="s">
        <v>87</v>
      </c>
      <c r="AV158" s="14" t="s">
        <v>154</v>
      </c>
      <c r="AW158" s="14" t="s">
        <v>34</v>
      </c>
      <c r="AX158" s="14" t="s">
        <v>85</v>
      </c>
      <c r="AY158" s="241" t="s">
        <v>146</v>
      </c>
    </row>
    <row r="159" spans="1:65" s="2" customFormat="1" ht="24.15" customHeight="1">
      <c r="A159" s="34"/>
      <c r="B159" s="35"/>
      <c r="C159" s="191" t="s">
        <v>186</v>
      </c>
      <c r="D159" s="191" t="s">
        <v>149</v>
      </c>
      <c r="E159" s="192" t="s">
        <v>590</v>
      </c>
      <c r="F159" s="193" t="s">
        <v>591</v>
      </c>
      <c r="G159" s="194" t="s">
        <v>182</v>
      </c>
      <c r="H159" s="195">
        <v>1230.27</v>
      </c>
      <c r="I159" s="196"/>
      <c r="J159" s="197">
        <f>ROUND(I159*H159,2)</f>
        <v>0</v>
      </c>
      <c r="K159" s="193" t="s">
        <v>556</v>
      </c>
      <c r="L159" s="39"/>
      <c r="M159" s="198" t="s">
        <v>1</v>
      </c>
      <c r="N159" s="199" t="s">
        <v>42</v>
      </c>
      <c r="O159" s="71"/>
      <c r="P159" s="200">
        <f>O159*H159</f>
        <v>0</v>
      </c>
      <c r="Q159" s="200">
        <v>0</v>
      </c>
      <c r="R159" s="200">
        <f>Q159*H159</f>
        <v>0</v>
      </c>
      <c r="S159" s="200">
        <v>0</v>
      </c>
      <c r="T159" s="201">
        <f>S159*H159</f>
        <v>0</v>
      </c>
      <c r="U159" s="34"/>
      <c r="V159" s="34"/>
      <c r="W159" s="34"/>
      <c r="X159" s="34"/>
      <c r="Y159" s="34"/>
      <c r="Z159" s="34"/>
      <c r="AA159" s="34"/>
      <c r="AB159" s="34"/>
      <c r="AC159" s="34"/>
      <c r="AD159" s="34"/>
      <c r="AE159" s="34"/>
      <c r="AR159" s="202" t="s">
        <v>154</v>
      </c>
      <c r="AT159" s="202" t="s">
        <v>149</v>
      </c>
      <c r="AU159" s="202" t="s">
        <v>87</v>
      </c>
      <c r="AY159" s="17" t="s">
        <v>146</v>
      </c>
      <c r="BE159" s="203">
        <f>IF(N159="základní",J159,0)</f>
        <v>0</v>
      </c>
      <c r="BF159" s="203">
        <f>IF(N159="snížená",J159,0)</f>
        <v>0</v>
      </c>
      <c r="BG159" s="203">
        <f>IF(N159="zákl. přenesená",J159,0)</f>
        <v>0</v>
      </c>
      <c r="BH159" s="203">
        <f>IF(N159="sníž. přenesená",J159,0)</f>
        <v>0</v>
      </c>
      <c r="BI159" s="203">
        <f>IF(N159="nulová",J159,0)</f>
        <v>0</v>
      </c>
      <c r="BJ159" s="17" t="s">
        <v>85</v>
      </c>
      <c r="BK159" s="203">
        <f>ROUND(I159*H159,2)</f>
        <v>0</v>
      </c>
      <c r="BL159" s="17" t="s">
        <v>154</v>
      </c>
      <c r="BM159" s="202" t="s">
        <v>235</v>
      </c>
    </row>
    <row r="160" spans="1:65" s="2" customFormat="1" ht="28.8">
      <c r="A160" s="34"/>
      <c r="B160" s="35"/>
      <c r="C160" s="36"/>
      <c r="D160" s="204" t="s">
        <v>156</v>
      </c>
      <c r="E160" s="36"/>
      <c r="F160" s="205" t="s">
        <v>593</v>
      </c>
      <c r="G160" s="36"/>
      <c r="H160" s="36"/>
      <c r="I160" s="206"/>
      <c r="J160" s="36"/>
      <c r="K160" s="36"/>
      <c r="L160" s="39"/>
      <c r="M160" s="207"/>
      <c r="N160" s="208"/>
      <c r="O160" s="71"/>
      <c r="P160" s="71"/>
      <c r="Q160" s="71"/>
      <c r="R160" s="71"/>
      <c r="S160" s="71"/>
      <c r="T160" s="72"/>
      <c r="U160" s="34"/>
      <c r="V160" s="34"/>
      <c r="W160" s="34"/>
      <c r="X160" s="34"/>
      <c r="Y160" s="34"/>
      <c r="Z160" s="34"/>
      <c r="AA160" s="34"/>
      <c r="AB160" s="34"/>
      <c r="AC160" s="34"/>
      <c r="AD160" s="34"/>
      <c r="AE160" s="34"/>
      <c r="AT160" s="17" t="s">
        <v>156</v>
      </c>
      <c r="AU160" s="17" t="s">
        <v>87</v>
      </c>
    </row>
    <row r="161" spans="1:65" s="13" customFormat="1" ht="10.199999999999999">
      <c r="B161" s="209"/>
      <c r="C161" s="210"/>
      <c r="D161" s="204" t="s">
        <v>158</v>
      </c>
      <c r="E161" s="211" t="s">
        <v>1</v>
      </c>
      <c r="F161" s="212" t="s">
        <v>825</v>
      </c>
      <c r="G161" s="210"/>
      <c r="H161" s="213">
        <v>1230.27</v>
      </c>
      <c r="I161" s="214"/>
      <c r="J161" s="210"/>
      <c r="K161" s="210"/>
      <c r="L161" s="215"/>
      <c r="M161" s="216"/>
      <c r="N161" s="217"/>
      <c r="O161" s="217"/>
      <c r="P161" s="217"/>
      <c r="Q161" s="217"/>
      <c r="R161" s="217"/>
      <c r="S161" s="217"/>
      <c r="T161" s="218"/>
      <c r="AT161" s="219" t="s">
        <v>158</v>
      </c>
      <c r="AU161" s="219" t="s">
        <v>87</v>
      </c>
      <c r="AV161" s="13" t="s">
        <v>87</v>
      </c>
      <c r="AW161" s="13" t="s">
        <v>34</v>
      </c>
      <c r="AX161" s="13" t="s">
        <v>77</v>
      </c>
      <c r="AY161" s="219" t="s">
        <v>146</v>
      </c>
    </row>
    <row r="162" spans="1:65" s="14" customFormat="1" ht="10.199999999999999">
      <c r="B162" s="231"/>
      <c r="C162" s="232"/>
      <c r="D162" s="204" t="s">
        <v>158</v>
      </c>
      <c r="E162" s="233" t="s">
        <v>1</v>
      </c>
      <c r="F162" s="234" t="s">
        <v>335</v>
      </c>
      <c r="G162" s="232"/>
      <c r="H162" s="235">
        <v>1230.27</v>
      </c>
      <c r="I162" s="236"/>
      <c r="J162" s="232"/>
      <c r="K162" s="232"/>
      <c r="L162" s="237"/>
      <c r="M162" s="238"/>
      <c r="N162" s="239"/>
      <c r="O162" s="239"/>
      <c r="P162" s="239"/>
      <c r="Q162" s="239"/>
      <c r="R162" s="239"/>
      <c r="S162" s="239"/>
      <c r="T162" s="240"/>
      <c r="AT162" s="241" t="s">
        <v>158</v>
      </c>
      <c r="AU162" s="241" t="s">
        <v>87</v>
      </c>
      <c r="AV162" s="14" t="s">
        <v>154</v>
      </c>
      <c r="AW162" s="14" t="s">
        <v>34</v>
      </c>
      <c r="AX162" s="14" t="s">
        <v>85</v>
      </c>
      <c r="AY162" s="241" t="s">
        <v>146</v>
      </c>
    </row>
    <row r="163" spans="1:65" s="2" customFormat="1" ht="16.5" customHeight="1">
      <c r="A163" s="34"/>
      <c r="B163" s="35"/>
      <c r="C163" s="191" t="s">
        <v>192</v>
      </c>
      <c r="D163" s="191" t="s">
        <v>149</v>
      </c>
      <c r="E163" s="192" t="s">
        <v>826</v>
      </c>
      <c r="F163" s="193" t="s">
        <v>827</v>
      </c>
      <c r="G163" s="194" t="s">
        <v>285</v>
      </c>
      <c r="H163" s="195">
        <v>196.84299999999999</v>
      </c>
      <c r="I163" s="196"/>
      <c r="J163" s="197">
        <f>ROUND(I163*H163,2)</f>
        <v>0</v>
      </c>
      <c r="K163" s="193" t="s">
        <v>556</v>
      </c>
      <c r="L163" s="39"/>
      <c r="M163" s="198" t="s">
        <v>1</v>
      </c>
      <c r="N163" s="199" t="s">
        <v>42</v>
      </c>
      <c r="O163" s="71"/>
      <c r="P163" s="200">
        <f>O163*H163</f>
        <v>0</v>
      </c>
      <c r="Q163" s="200">
        <v>0</v>
      </c>
      <c r="R163" s="200">
        <f>Q163*H163</f>
        <v>0</v>
      </c>
      <c r="S163" s="200">
        <v>0</v>
      </c>
      <c r="T163" s="201">
        <f>S163*H163</f>
        <v>0</v>
      </c>
      <c r="U163" s="34"/>
      <c r="V163" s="34"/>
      <c r="W163" s="34"/>
      <c r="X163" s="34"/>
      <c r="Y163" s="34"/>
      <c r="Z163" s="34"/>
      <c r="AA163" s="34"/>
      <c r="AB163" s="34"/>
      <c r="AC163" s="34"/>
      <c r="AD163" s="34"/>
      <c r="AE163" s="34"/>
      <c r="AR163" s="202" t="s">
        <v>154</v>
      </c>
      <c r="AT163" s="202" t="s">
        <v>149</v>
      </c>
      <c r="AU163" s="202" t="s">
        <v>87</v>
      </c>
      <c r="AY163" s="17" t="s">
        <v>146</v>
      </c>
      <c r="BE163" s="203">
        <f>IF(N163="základní",J163,0)</f>
        <v>0</v>
      </c>
      <c r="BF163" s="203">
        <f>IF(N163="snížená",J163,0)</f>
        <v>0</v>
      </c>
      <c r="BG163" s="203">
        <f>IF(N163="zákl. přenesená",J163,0)</f>
        <v>0</v>
      </c>
      <c r="BH163" s="203">
        <f>IF(N163="sníž. přenesená",J163,0)</f>
        <v>0</v>
      </c>
      <c r="BI163" s="203">
        <f>IF(N163="nulová",J163,0)</f>
        <v>0</v>
      </c>
      <c r="BJ163" s="17" t="s">
        <v>85</v>
      </c>
      <c r="BK163" s="203">
        <f>ROUND(I163*H163,2)</f>
        <v>0</v>
      </c>
      <c r="BL163" s="17" t="s">
        <v>154</v>
      </c>
      <c r="BM163" s="202" t="s">
        <v>248</v>
      </c>
    </row>
    <row r="164" spans="1:65" s="2" customFormat="1" ht="67.2">
      <c r="A164" s="34"/>
      <c r="B164" s="35"/>
      <c r="C164" s="36"/>
      <c r="D164" s="204" t="s">
        <v>156</v>
      </c>
      <c r="E164" s="36"/>
      <c r="F164" s="205" t="s">
        <v>828</v>
      </c>
      <c r="G164" s="36"/>
      <c r="H164" s="36"/>
      <c r="I164" s="206"/>
      <c r="J164" s="36"/>
      <c r="K164" s="36"/>
      <c r="L164" s="39"/>
      <c r="M164" s="207"/>
      <c r="N164" s="208"/>
      <c r="O164" s="71"/>
      <c r="P164" s="71"/>
      <c r="Q164" s="71"/>
      <c r="R164" s="71"/>
      <c r="S164" s="71"/>
      <c r="T164" s="72"/>
      <c r="U164" s="34"/>
      <c r="V164" s="34"/>
      <c r="W164" s="34"/>
      <c r="X164" s="34"/>
      <c r="Y164" s="34"/>
      <c r="Z164" s="34"/>
      <c r="AA164" s="34"/>
      <c r="AB164" s="34"/>
      <c r="AC164" s="34"/>
      <c r="AD164" s="34"/>
      <c r="AE164" s="34"/>
      <c r="AT164" s="17" t="s">
        <v>156</v>
      </c>
      <c r="AU164" s="17" t="s">
        <v>87</v>
      </c>
    </row>
    <row r="165" spans="1:65" s="13" customFormat="1" ht="10.199999999999999">
      <c r="B165" s="209"/>
      <c r="C165" s="210"/>
      <c r="D165" s="204" t="s">
        <v>158</v>
      </c>
      <c r="E165" s="210"/>
      <c r="F165" s="212" t="s">
        <v>829</v>
      </c>
      <c r="G165" s="210"/>
      <c r="H165" s="213">
        <v>196.84299999999999</v>
      </c>
      <c r="I165" s="214"/>
      <c r="J165" s="210"/>
      <c r="K165" s="210"/>
      <c r="L165" s="215"/>
      <c r="M165" s="216"/>
      <c r="N165" s="217"/>
      <c r="O165" s="217"/>
      <c r="P165" s="217"/>
      <c r="Q165" s="217"/>
      <c r="R165" s="217"/>
      <c r="S165" s="217"/>
      <c r="T165" s="218"/>
      <c r="AT165" s="219" t="s">
        <v>158</v>
      </c>
      <c r="AU165" s="219" t="s">
        <v>87</v>
      </c>
      <c r="AV165" s="13" t="s">
        <v>87</v>
      </c>
      <c r="AW165" s="13" t="s">
        <v>4</v>
      </c>
      <c r="AX165" s="13" t="s">
        <v>85</v>
      </c>
      <c r="AY165" s="219" t="s">
        <v>146</v>
      </c>
    </row>
    <row r="166" spans="1:65" s="2" customFormat="1" ht="16.5" customHeight="1">
      <c r="A166" s="34"/>
      <c r="B166" s="35"/>
      <c r="C166" s="191" t="s">
        <v>198</v>
      </c>
      <c r="D166" s="191" t="s">
        <v>149</v>
      </c>
      <c r="E166" s="192" t="s">
        <v>600</v>
      </c>
      <c r="F166" s="193" t="s">
        <v>601</v>
      </c>
      <c r="G166" s="194" t="s">
        <v>182</v>
      </c>
      <c r="H166" s="195">
        <v>123.027</v>
      </c>
      <c r="I166" s="196"/>
      <c r="J166" s="197">
        <f>ROUND(I166*H166,2)</f>
        <v>0</v>
      </c>
      <c r="K166" s="193" t="s">
        <v>556</v>
      </c>
      <c r="L166" s="39"/>
      <c r="M166" s="198" t="s">
        <v>1</v>
      </c>
      <c r="N166" s="199" t="s">
        <v>42</v>
      </c>
      <c r="O166" s="71"/>
      <c r="P166" s="200">
        <f>O166*H166</f>
        <v>0</v>
      </c>
      <c r="Q166" s="200">
        <v>0</v>
      </c>
      <c r="R166" s="200">
        <f>Q166*H166</f>
        <v>0</v>
      </c>
      <c r="S166" s="200">
        <v>0</v>
      </c>
      <c r="T166" s="201">
        <f>S166*H166</f>
        <v>0</v>
      </c>
      <c r="U166" s="34"/>
      <c r="V166" s="34"/>
      <c r="W166" s="34"/>
      <c r="X166" s="34"/>
      <c r="Y166" s="34"/>
      <c r="Z166" s="34"/>
      <c r="AA166" s="34"/>
      <c r="AB166" s="34"/>
      <c r="AC166" s="34"/>
      <c r="AD166" s="34"/>
      <c r="AE166" s="34"/>
      <c r="AR166" s="202" t="s">
        <v>154</v>
      </c>
      <c r="AT166" s="202" t="s">
        <v>149</v>
      </c>
      <c r="AU166" s="202" t="s">
        <v>87</v>
      </c>
      <c r="AY166" s="17" t="s">
        <v>146</v>
      </c>
      <c r="BE166" s="203">
        <f>IF(N166="základní",J166,0)</f>
        <v>0</v>
      </c>
      <c r="BF166" s="203">
        <f>IF(N166="snížená",J166,0)</f>
        <v>0</v>
      </c>
      <c r="BG166" s="203">
        <f>IF(N166="zákl. přenesená",J166,0)</f>
        <v>0</v>
      </c>
      <c r="BH166" s="203">
        <f>IF(N166="sníž. přenesená",J166,0)</f>
        <v>0</v>
      </c>
      <c r="BI166" s="203">
        <f>IF(N166="nulová",J166,0)</f>
        <v>0</v>
      </c>
      <c r="BJ166" s="17" t="s">
        <v>85</v>
      </c>
      <c r="BK166" s="203">
        <f>ROUND(I166*H166,2)</f>
        <v>0</v>
      </c>
      <c r="BL166" s="17" t="s">
        <v>154</v>
      </c>
      <c r="BM166" s="202" t="s">
        <v>254</v>
      </c>
    </row>
    <row r="167" spans="1:65" s="2" customFormat="1" ht="10.199999999999999">
      <c r="A167" s="34"/>
      <c r="B167" s="35"/>
      <c r="C167" s="36"/>
      <c r="D167" s="204" t="s">
        <v>156</v>
      </c>
      <c r="E167" s="36"/>
      <c r="F167" s="205" t="s">
        <v>603</v>
      </c>
      <c r="G167" s="36"/>
      <c r="H167" s="36"/>
      <c r="I167" s="206"/>
      <c r="J167" s="36"/>
      <c r="K167" s="36"/>
      <c r="L167" s="39"/>
      <c r="M167" s="207"/>
      <c r="N167" s="208"/>
      <c r="O167" s="71"/>
      <c r="P167" s="71"/>
      <c r="Q167" s="71"/>
      <c r="R167" s="71"/>
      <c r="S167" s="71"/>
      <c r="T167" s="72"/>
      <c r="U167" s="34"/>
      <c r="V167" s="34"/>
      <c r="W167" s="34"/>
      <c r="X167" s="34"/>
      <c r="Y167" s="34"/>
      <c r="Z167" s="34"/>
      <c r="AA167" s="34"/>
      <c r="AB167" s="34"/>
      <c r="AC167" s="34"/>
      <c r="AD167" s="34"/>
      <c r="AE167" s="34"/>
      <c r="AT167" s="17" t="s">
        <v>156</v>
      </c>
      <c r="AU167" s="17" t="s">
        <v>87</v>
      </c>
    </row>
    <row r="168" spans="1:65" s="2" customFormat="1" ht="16.5" customHeight="1">
      <c r="A168" s="34"/>
      <c r="B168" s="35"/>
      <c r="C168" s="191" t="s">
        <v>201</v>
      </c>
      <c r="D168" s="191" t="s">
        <v>149</v>
      </c>
      <c r="E168" s="192" t="s">
        <v>830</v>
      </c>
      <c r="F168" s="193" t="s">
        <v>831</v>
      </c>
      <c r="G168" s="194" t="s">
        <v>182</v>
      </c>
      <c r="H168" s="195">
        <v>8.016</v>
      </c>
      <c r="I168" s="196"/>
      <c r="J168" s="197">
        <f>ROUND(I168*H168,2)</f>
        <v>0</v>
      </c>
      <c r="K168" s="193" t="s">
        <v>556</v>
      </c>
      <c r="L168" s="39"/>
      <c r="M168" s="198" t="s">
        <v>1</v>
      </c>
      <c r="N168" s="199" t="s">
        <v>42</v>
      </c>
      <c r="O168" s="71"/>
      <c r="P168" s="200">
        <f>O168*H168</f>
        <v>0</v>
      </c>
      <c r="Q168" s="200">
        <v>0</v>
      </c>
      <c r="R168" s="200">
        <f>Q168*H168</f>
        <v>0</v>
      </c>
      <c r="S168" s="200">
        <v>0</v>
      </c>
      <c r="T168" s="201">
        <f>S168*H168</f>
        <v>0</v>
      </c>
      <c r="U168" s="34"/>
      <c r="V168" s="34"/>
      <c r="W168" s="34"/>
      <c r="X168" s="34"/>
      <c r="Y168" s="34"/>
      <c r="Z168" s="34"/>
      <c r="AA168" s="34"/>
      <c r="AB168" s="34"/>
      <c r="AC168" s="34"/>
      <c r="AD168" s="34"/>
      <c r="AE168" s="34"/>
      <c r="AR168" s="202" t="s">
        <v>154</v>
      </c>
      <c r="AT168" s="202" t="s">
        <v>149</v>
      </c>
      <c r="AU168" s="202" t="s">
        <v>87</v>
      </c>
      <c r="AY168" s="17" t="s">
        <v>146</v>
      </c>
      <c r="BE168" s="203">
        <f>IF(N168="základní",J168,0)</f>
        <v>0</v>
      </c>
      <c r="BF168" s="203">
        <f>IF(N168="snížená",J168,0)</f>
        <v>0</v>
      </c>
      <c r="BG168" s="203">
        <f>IF(N168="zákl. přenesená",J168,0)</f>
        <v>0</v>
      </c>
      <c r="BH168" s="203">
        <f>IF(N168="sníž. přenesená",J168,0)</f>
        <v>0</v>
      </c>
      <c r="BI168" s="203">
        <f>IF(N168="nulová",J168,0)</f>
        <v>0</v>
      </c>
      <c r="BJ168" s="17" t="s">
        <v>85</v>
      </c>
      <c r="BK168" s="203">
        <f>ROUND(I168*H168,2)</f>
        <v>0</v>
      </c>
      <c r="BL168" s="17" t="s">
        <v>154</v>
      </c>
      <c r="BM168" s="202" t="s">
        <v>262</v>
      </c>
    </row>
    <row r="169" spans="1:65" s="2" customFormat="1" ht="19.2">
      <c r="A169" s="34"/>
      <c r="B169" s="35"/>
      <c r="C169" s="36"/>
      <c r="D169" s="204" t="s">
        <v>156</v>
      </c>
      <c r="E169" s="36"/>
      <c r="F169" s="205" t="s">
        <v>832</v>
      </c>
      <c r="G169" s="36"/>
      <c r="H169" s="36"/>
      <c r="I169" s="206"/>
      <c r="J169" s="36"/>
      <c r="K169" s="36"/>
      <c r="L169" s="39"/>
      <c r="M169" s="207"/>
      <c r="N169" s="208"/>
      <c r="O169" s="71"/>
      <c r="P169" s="71"/>
      <c r="Q169" s="71"/>
      <c r="R169" s="71"/>
      <c r="S169" s="71"/>
      <c r="T169" s="72"/>
      <c r="U169" s="34"/>
      <c r="V169" s="34"/>
      <c r="W169" s="34"/>
      <c r="X169" s="34"/>
      <c r="Y169" s="34"/>
      <c r="Z169" s="34"/>
      <c r="AA169" s="34"/>
      <c r="AB169" s="34"/>
      <c r="AC169" s="34"/>
      <c r="AD169" s="34"/>
      <c r="AE169" s="34"/>
      <c r="AT169" s="17" t="s">
        <v>156</v>
      </c>
      <c r="AU169" s="17" t="s">
        <v>87</v>
      </c>
    </row>
    <row r="170" spans="1:65" s="13" customFormat="1" ht="10.199999999999999">
      <c r="B170" s="209"/>
      <c r="C170" s="210"/>
      <c r="D170" s="204" t="s">
        <v>158</v>
      </c>
      <c r="E170" s="211" t="s">
        <v>1</v>
      </c>
      <c r="F170" s="212" t="s">
        <v>833</v>
      </c>
      <c r="G170" s="210"/>
      <c r="H170" s="213">
        <v>8.016</v>
      </c>
      <c r="I170" s="214"/>
      <c r="J170" s="210"/>
      <c r="K170" s="210"/>
      <c r="L170" s="215"/>
      <c r="M170" s="216"/>
      <c r="N170" s="217"/>
      <c r="O170" s="217"/>
      <c r="P170" s="217"/>
      <c r="Q170" s="217"/>
      <c r="R170" s="217"/>
      <c r="S170" s="217"/>
      <c r="T170" s="218"/>
      <c r="AT170" s="219" t="s">
        <v>158</v>
      </c>
      <c r="AU170" s="219" t="s">
        <v>87</v>
      </c>
      <c r="AV170" s="13" t="s">
        <v>87</v>
      </c>
      <c r="AW170" s="13" t="s">
        <v>34</v>
      </c>
      <c r="AX170" s="13" t="s">
        <v>77</v>
      </c>
      <c r="AY170" s="219" t="s">
        <v>146</v>
      </c>
    </row>
    <row r="171" spans="1:65" s="14" customFormat="1" ht="10.199999999999999">
      <c r="B171" s="231"/>
      <c r="C171" s="232"/>
      <c r="D171" s="204" t="s">
        <v>158</v>
      </c>
      <c r="E171" s="233" t="s">
        <v>1</v>
      </c>
      <c r="F171" s="234" t="s">
        <v>335</v>
      </c>
      <c r="G171" s="232"/>
      <c r="H171" s="235">
        <v>8.016</v>
      </c>
      <c r="I171" s="236"/>
      <c r="J171" s="232"/>
      <c r="K171" s="232"/>
      <c r="L171" s="237"/>
      <c r="M171" s="238"/>
      <c r="N171" s="239"/>
      <c r="O171" s="239"/>
      <c r="P171" s="239"/>
      <c r="Q171" s="239"/>
      <c r="R171" s="239"/>
      <c r="S171" s="239"/>
      <c r="T171" s="240"/>
      <c r="AT171" s="241" t="s">
        <v>158</v>
      </c>
      <c r="AU171" s="241" t="s">
        <v>87</v>
      </c>
      <c r="AV171" s="14" t="s">
        <v>154</v>
      </c>
      <c r="AW171" s="14" t="s">
        <v>34</v>
      </c>
      <c r="AX171" s="14" t="s">
        <v>85</v>
      </c>
      <c r="AY171" s="241" t="s">
        <v>146</v>
      </c>
    </row>
    <row r="172" spans="1:65" s="2" customFormat="1" ht="16.5" customHeight="1">
      <c r="A172" s="34"/>
      <c r="B172" s="35"/>
      <c r="C172" s="220" t="s">
        <v>206</v>
      </c>
      <c r="D172" s="220" t="s">
        <v>216</v>
      </c>
      <c r="E172" s="221" t="s">
        <v>834</v>
      </c>
      <c r="F172" s="222" t="s">
        <v>835</v>
      </c>
      <c r="G172" s="223" t="s">
        <v>285</v>
      </c>
      <c r="H172" s="224">
        <v>14.429</v>
      </c>
      <c r="I172" s="225"/>
      <c r="J172" s="226">
        <f>ROUND(I172*H172,2)</f>
        <v>0</v>
      </c>
      <c r="K172" s="222" t="s">
        <v>836</v>
      </c>
      <c r="L172" s="227"/>
      <c r="M172" s="228" t="s">
        <v>1</v>
      </c>
      <c r="N172" s="229" t="s">
        <v>42</v>
      </c>
      <c r="O172" s="71"/>
      <c r="P172" s="200">
        <f>O172*H172</f>
        <v>0</v>
      </c>
      <c r="Q172" s="200">
        <v>0</v>
      </c>
      <c r="R172" s="200">
        <f>Q172*H172</f>
        <v>0</v>
      </c>
      <c r="S172" s="200">
        <v>0</v>
      </c>
      <c r="T172" s="201">
        <f>S172*H172</f>
        <v>0</v>
      </c>
      <c r="U172" s="34"/>
      <c r="V172" s="34"/>
      <c r="W172" s="34"/>
      <c r="X172" s="34"/>
      <c r="Y172" s="34"/>
      <c r="Z172" s="34"/>
      <c r="AA172" s="34"/>
      <c r="AB172" s="34"/>
      <c r="AC172" s="34"/>
      <c r="AD172" s="34"/>
      <c r="AE172" s="34"/>
      <c r="AR172" s="202" t="s">
        <v>192</v>
      </c>
      <c r="AT172" s="202" t="s">
        <v>216</v>
      </c>
      <c r="AU172" s="202" t="s">
        <v>87</v>
      </c>
      <c r="AY172" s="17" t="s">
        <v>146</v>
      </c>
      <c r="BE172" s="203">
        <f>IF(N172="základní",J172,0)</f>
        <v>0</v>
      </c>
      <c r="BF172" s="203">
        <f>IF(N172="snížená",J172,0)</f>
        <v>0</v>
      </c>
      <c r="BG172" s="203">
        <f>IF(N172="zákl. přenesená",J172,0)</f>
        <v>0</v>
      </c>
      <c r="BH172" s="203">
        <f>IF(N172="sníž. přenesená",J172,0)</f>
        <v>0</v>
      </c>
      <c r="BI172" s="203">
        <f>IF(N172="nulová",J172,0)</f>
        <v>0</v>
      </c>
      <c r="BJ172" s="17" t="s">
        <v>85</v>
      </c>
      <c r="BK172" s="203">
        <f>ROUND(I172*H172,2)</f>
        <v>0</v>
      </c>
      <c r="BL172" s="17" t="s">
        <v>154</v>
      </c>
      <c r="BM172" s="202" t="s">
        <v>272</v>
      </c>
    </row>
    <row r="173" spans="1:65" s="2" customFormat="1" ht="10.199999999999999">
      <c r="A173" s="34"/>
      <c r="B173" s="35"/>
      <c r="C173" s="36"/>
      <c r="D173" s="204" t="s">
        <v>156</v>
      </c>
      <c r="E173" s="36"/>
      <c r="F173" s="205" t="s">
        <v>835</v>
      </c>
      <c r="G173" s="36"/>
      <c r="H173" s="36"/>
      <c r="I173" s="206"/>
      <c r="J173" s="36"/>
      <c r="K173" s="36"/>
      <c r="L173" s="39"/>
      <c r="M173" s="207"/>
      <c r="N173" s="208"/>
      <c r="O173" s="71"/>
      <c r="P173" s="71"/>
      <c r="Q173" s="71"/>
      <c r="R173" s="71"/>
      <c r="S173" s="71"/>
      <c r="T173" s="72"/>
      <c r="U173" s="34"/>
      <c r="V173" s="34"/>
      <c r="W173" s="34"/>
      <c r="X173" s="34"/>
      <c r="Y173" s="34"/>
      <c r="Z173" s="34"/>
      <c r="AA173" s="34"/>
      <c r="AB173" s="34"/>
      <c r="AC173" s="34"/>
      <c r="AD173" s="34"/>
      <c r="AE173" s="34"/>
      <c r="AT173" s="17" t="s">
        <v>156</v>
      </c>
      <c r="AU173" s="17" t="s">
        <v>87</v>
      </c>
    </row>
    <row r="174" spans="1:65" s="13" customFormat="1" ht="10.199999999999999">
      <c r="B174" s="209"/>
      <c r="C174" s="210"/>
      <c r="D174" s="204" t="s">
        <v>158</v>
      </c>
      <c r="E174" s="211" t="s">
        <v>1</v>
      </c>
      <c r="F174" s="212" t="s">
        <v>837</v>
      </c>
      <c r="G174" s="210"/>
      <c r="H174" s="213">
        <v>14.429</v>
      </c>
      <c r="I174" s="214"/>
      <c r="J174" s="210"/>
      <c r="K174" s="210"/>
      <c r="L174" s="215"/>
      <c r="M174" s="216"/>
      <c r="N174" s="217"/>
      <c r="O174" s="217"/>
      <c r="P174" s="217"/>
      <c r="Q174" s="217"/>
      <c r="R174" s="217"/>
      <c r="S174" s="217"/>
      <c r="T174" s="218"/>
      <c r="AT174" s="219" t="s">
        <v>158</v>
      </c>
      <c r="AU174" s="219" t="s">
        <v>87</v>
      </c>
      <c r="AV174" s="13" t="s">
        <v>87</v>
      </c>
      <c r="AW174" s="13" t="s">
        <v>34</v>
      </c>
      <c r="AX174" s="13" t="s">
        <v>77</v>
      </c>
      <c r="AY174" s="219" t="s">
        <v>146</v>
      </c>
    </row>
    <row r="175" spans="1:65" s="14" customFormat="1" ht="10.199999999999999">
      <c r="B175" s="231"/>
      <c r="C175" s="232"/>
      <c r="D175" s="204" t="s">
        <v>158</v>
      </c>
      <c r="E175" s="233" t="s">
        <v>1</v>
      </c>
      <c r="F175" s="234" t="s">
        <v>335</v>
      </c>
      <c r="G175" s="232"/>
      <c r="H175" s="235">
        <v>14.429</v>
      </c>
      <c r="I175" s="236"/>
      <c r="J175" s="232"/>
      <c r="K175" s="232"/>
      <c r="L175" s="237"/>
      <c r="M175" s="238"/>
      <c r="N175" s="239"/>
      <c r="O175" s="239"/>
      <c r="P175" s="239"/>
      <c r="Q175" s="239"/>
      <c r="R175" s="239"/>
      <c r="S175" s="239"/>
      <c r="T175" s="240"/>
      <c r="AT175" s="241" t="s">
        <v>158</v>
      </c>
      <c r="AU175" s="241" t="s">
        <v>87</v>
      </c>
      <c r="AV175" s="14" t="s">
        <v>154</v>
      </c>
      <c r="AW175" s="14" t="s">
        <v>34</v>
      </c>
      <c r="AX175" s="14" t="s">
        <v>85</v>
      </c>
      <c r="AY175" s="241" t="s">
        <v>146</v>
      </c>
    </row>
    <row r="176" spans="1:65" s="2" customFormat="1" ht="16.5" customHeight="1">
      <c r="A176" s="34"/>
      <c r="B176" s="35"/>
      <c r="C176" s="191" t="s">
        <v>8</v>
      </c>
      <c r="D176" s="191" t="s">
        <v>149</v>
      </c>
      <c r="E176" s="192" t="s">
        <v>604</v>
      </c>
      <c r="F176" s="193" t="s">
        <v>605</v>
      </c>
      <c r="G176" s="194" t="s">
        <v>182</v>
      </c>
      <c r="H176" s="195">
        <v>91.411000000000001</v>
      </c>
      <c r="I176" s="196"/>
      <c r="J176" s="197">
        <f>ROUND(I176*H176,2)</f>
        <v>0</v>
      </c>
      <c r="K176" s="193" t="s">
        <v>556</v>
      </c>
      <c r="L176" s="39"/>
      <c r="M176" s="198" t="s">
        <v>1</v>
      </c>
      <c r="N176" s="199" t="s">
        <v>42</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154</v>
      </c>
      <c r="AT176" s="202" t="s">
        <v>149</v>
      </c>
      <c r="AU176" s="202" t="s">
        <v>87</v>
      </c>
      <c r="AY176" s="17" t="s">
        <v>146</v>
      </c>
      <c r="BE176" s="203">
        <f>IF(N176="základní",J176,0)</f>
        <v>0</v>
      </c>
      <c r="BF176" s="203">
        <f>IF(N176="snížená",J176,0)</f>
        <v>0</v>
      </c>
      <c r="BG176" s="203">
        <f>IF(N176="zákl. přenesená",J176,0)</f>
        <v>0</v>
      </c>
      <c r="BH176" s="203">
        <f>IF(N176="sníž. přenesená",J176,0)</f>
        <v>0</v>
      </c>
      <c r="BI176" s="203">
        <f>IF(N176="nulová",J176,0)</f>
        <v>0</v>
      </c>
      <c r="BJ176" s="17" t="s">
        <v>85</v>
      </c>
      <c r="BK176" s="203">
        <f>ROUND(I176*H176,2)</f>
        <v>0</v>
      </c>
      <c r="BL176" s="17" t="s">
        <v>154</v>
      </c>
      <c r="BM176" s="202" t="s">
        <v>282</v>
      </c>
    </row>
    <row r="177" spans="1:65" s="2" customFormat="1" ht="19.2">
      <c r="A177" s="34"/>
      <c r="B177" s="35"/>
      <c r="C177" s="36"/>
      <c r="D177" s="204" t="s">
        <v>156</v>
      </c>
      <c r="E177" s="36"/>
      <c r="F177" s="205" t="s">
        <v>607</v>
      </c>
      <c r="G177" s="36"/>
      <c r="H177" s="36"/>
      <c r="I177" s="206"/>
      <c r="J177" s="36"/>
      <c r="K177" s="36"/>
      <c r="L177" s="39"/>
      <c r="M177" s="207"/>
      <c r="N177" s="208"/>
      <c r="O177" s="71"/>
      <c r="P177" s="71"/>
      <c r="Q177" s="71"/>
      <c r="R177" s="71"/>
      <c r="S177" s="71"/>
      <c r="T177" s="72"/>
      <c r="U177" s="34"/>
      <c r="V177" s="34"/>
      <c r="W177" s="34"/>
      <c r="X177" s="34"/>
      <c r="Y177" s="34"/>
      <c r="Z177" s="34"/>
      <c r="AA177" s="34"/>
      <c r="AB177" s="34"/>
      <c r="AC177" s="34"/>
      <c r="AD177" s="34"/>
      <c r="AE177" s="34"/>
      <c r="AT177" s="17" t="s">
        <v>156</v>
      </c>
      <c r="AU177" s="17" t="s">
        <v>87</v>
      </c>
    </row>
    <row r="178" spans="1:65" s="13" customFormat="1" ht="10.199999999999999">
      <c r="B178" s="209"/>
      <c r="C178" s="210"/>
      <c r="D178" s="204" t="s">
        <v>158</v>
      </c>
      <c r="E178" s="211" t="s">
        <v>1</v>
      </c>
      <c r="F178" s="212" t="s">
        <v>838</v>
      </c>
      <c r="G178" s="210"/>
      <c r="H178" s="213">
        <v>91.411000000000001</v>
      </c>
      <c r="I178" s="214"/>
      <c r="J178" s="210"/>
      <c r="K178" s="210"/>
      <c r="L178" s="215"/>
      <c r="M178" s="216"/>
      <c r="N178" s="217"/>
      <c r="O178" s="217"/>
      <c r="P178" s="217"/>
      <c r="Q178" s="217"/>
      <c r="R178" s="217"/>
      <c r="S178" s="217"/>
      <c r="T178" s="218"/>
      <c r="AT178" s="219" t="s">
        <v>158</v>
      </c>
      <c r="AU178" s="219" t="s">
        <v>87</v>
      </c>
      <c r="AV178" s="13" t="s">
        <v>87</v>
      </c>
      <c r="AW178" s="13" t="s">
        <v>34</v>
      </c>
      <c r="AX178" s="13" t="s">
        <v>77</v>
      </c>
      <c r="AY178" s="219" t="s">
        <v>146</v>
      </c>
    </row>
    <row r="179" spans="1:65" s="14" customFormat="1" ht="10.199999999999999">
      <c r="B179" s="231"/>
      <c r="C179" s="232"/>
      <c r="D179" s="204" t="s">
        <v>158</v>
      </c>
      <c r="E179" s="233" t="s">
        <v>1</v>
      </c>
      <c r="F179" s="234" t="s">
        <v>335</v>
      </c>
      <c r="G179" s="232"/>
      <c r="H179" s="235">
        <v>91.411000000000001</v>
      </c>
      <c r="I179" s="236"/>
      <c r="J179" s="232"/>
      <c r="K179" s="232"/>
      <c r="L179" s="237"/>
      <c r="M179" s="238"/>
      <c r="N179" s="239"/>
      <c r="O179" s="239"/>
      <c r="P179" s="239"/>
      <c r="Q179" s="239"/>
      <c r="R179" s="239"/>
      <c r="S179" s="239"/>
      <c r="T179" s="240"/>
      <c r="AT179" s="241" t="s">
        <v>158</v>
      </c>
      <c r="AU179" s="241" t="s">
        <v>87</v>
      </c>
      <c r="AV179" s="14" t="s">
        <v>154</v>
      </c>
      <c r="AW179" s="14" t="s">
        <v>34</v>
      </c>
      <c r="AX179" s="14" t="s">
        <v>85</v>
      </c>
      <c r="AY179" s="241" t="s">
        <v>146</v>
      </c>
    </row>
    <row r="180" spans="1:65" s="2" customFormat="1" ht="16.5" customHeight="1">
      <c r="A180" s="34"/>
      <c r="B180" s="35"/>
      <c r="C180" s="220" t="s">
        <v>215</v>
      </c>
      <c r="D180" s="220" t="s">
        <v>216</v>
      </c>
      <c r="E180" s="221" t="s">
        <v>839</v>
      </c>
      <c r="F180" s="222" t="s">
        <v>840</v>
      </c>
      <c r="G180" s="223" t="s">
        <v>285</v>
      </c>
      <c r="H180" s="224">
        <v>182.822</v>
      </c>
      <c r="I180" s="225"/>
      <c r="J180" s="226">
        <f>ROUND(I180*H180,2)</f>
        <v>0</v>
      </c>
      <c r="K180" s="222" t="s">
        <v>836</v>
      </c>
      <c r="L180" s="227"/>
      <c r="M180" s="228" t="s">
        <v>1</v>
      </c>
      <c r="N180" s="229" t="s">
        <v>42</v>
      </c>
      <c r="O180" s="71"/>
      <c r="P180" s="200">
        <f>O180*H180</f>
        <v>0</v>
      </c>
      <c r="Q180" s="200">
        <v>0</v>
      </c>
      <c r="R180" s="200">
        <f>Q180*H180</f>
        <v>0</v>
      </c>
      <c r="S180" s="200">
        <v>0</v>
      </c>
      <c r="T180" s="201">
        <f>S180*H180</f>
        <v>0</v>
      </c>
      <c r="U180" s="34"/>
      <c r="V180" s="34"/>
      <c r="W180" s="34"/>
      <c r="X180" s="34"/>
      <c r="Y180" s="34"/>
      <c r="Z180" s="34"/>
      <c r="AA180" s="34"/>
      <c r="AB180" s="34"/>
      <c r="AC180" s="34"/>
      <c r="AD180" s="34"/>
      <c r="AE180" s="34"/>
      <c r="AR180" s="202" t="s">
        <v>192</v>
      </c>
      <c r="AT180" s="202" t="s">
        <v>216</v>
      </c>
      <c r="AU180" s="202" t="s">
        <v>87</v>
      </c>
      <c r="AY180" s="17" t="s">
        <v>146</v>
      </c>
      <c r="BE180" s="203">
        <f>IF(N180="základní",J180,0)</f>
        <v>0</v>
      </c>
      <c r="BF180" s="203">
        <f>IF(N180="snížená",J180,0)</f>
        <v>0</v>
      </c>
      <c r="BG180" s="203">
        <f>IF(N180="zákl. přenesená",J180,0)</f>
        <v>0</v>
      </c>
      <c r="BH180" s="203">
        <f>IF(N180="sníž. přenesená",J180,0)</f>
        <v>0</v>
      </c>
      <c r="BI180" s="203">
        <f>IF(N180="nulová",J180,0)</f>
        <v>0</v>
      </c>
      <c r="BJ180" s="17" t="s">
        <v>85</v>
      </c>
      <c r="BK180" s="203">
        <f>ROUND(I180*H180,2)</f>
        <v>0</v>
      </c>
      <c r="BL180" s="17" t="s">
        <v>154</v>
      </c>
      <c r="BM180" s="202" t="s">
        <v>292</v>
      </c>
    </row>
    <row r="181" spans="1:65" s="2" customFormat="1" ht="10.199999999999999">
      <c r="A181" s="34"/>
      <c r="B181" s="35"/>
      <c r="C181" s="36"/>
      <c r="D181" s="204" t="s">
        <v>156</v>
      </c>
      <c r="E181" s="36"/>
      <c r="F181" s="205" t="s">
        <v>840</v>
      </c>
      <c r="G181" s="36"/>
      <c r="H181" s="36"/>
      <c r="I181" s="206"/>
      <c r="J181" s="36"/>
      <c r="K181" s="36"/>
      <c r="L181" s="39"/>
      <c r="M181" s="207"/>
      <c r="N181" s="208"/>
      <c r="O181" s="71"/>
      <c r="P181" s="71"/>
      <c r="Q181" s="71"/>
      <c r="R181" s="71"/>
      <c r="S181" s="71"/>
      <c r="T181" s="72"/>
      <c r="U181" s="34"/>
      <c r="V181" s="34"/>
      <c r="W181" s="34"/>
      <c r="X181" s="34"/>
      <c r="Y181" s="34"/>
      <c r="Z181" s="34"/>
      <c r="AA181" s="34"/>
      <c r="AB181" s="34"/>
      <c r="AC181" s="34"/>
      <c r="AD181" s="34"/>
      <c r="AE181" s="34"/>
      <c r="AT181" s="17" t="s">
        <v>156</v>
      </c>
      <c r="AU181" s="17" t="s">
        <v>87</v>
      </c>
    </row>
    <row r="182" spans="1:65" s="2" customFormat="1" ht="19.2">
      <c r="A182" s="34"/>
      <c r="B182" s="35"/>
      <c r="C182" s="36"/>
      <c r="D182" s="204" t="s">
        <v>240</v>
      </c>
      <c r="E182" s="36"/>
      <c r="F182" s="230" t="s">
        <v>841</v>
      </c>
      <c r="G182" s="36"/>
      <c r="H182" s="36"/>
      <c r="I182" s="206"/>
      <c r="J182" s="36"/>
      <c r="K182" s="36"/>
      <c r="L182" s="39"/>
      <c r="M182" s="207"/>
      <c r="N182" s="208"/>
      <c r="O182" s="71"/>
      <c r="P182" s="71"/>
      <c r="Q182" s="71"/>
      <c r="R182" s="71"/>
      <c r="S182" s="71"/>
      <c r="T182" s="72"/>
      <c r="U182" s="34"/>
      <c r="V182" s="34"/>
      <c r="W182" s="34"/>
      <c r="X182" s="34"/>
      <c r="Y182" s="34"/>
      <c r="Z182" s="34"/>
      <c r="AA182" s="34"/>
      <c r="AB182" s="34"/>
      <c r="AC182" s="34"/>
      <c r="AD182" s="34"/>
      <c r="AE182" s="34"/>
      <c r="AT182" s="17" t="s">
        <v>240</v>
      </c>
      <c r="AU182" s="17" t="s">
        <v>87</v>
      </c>
    </row>
    <row r="183" spans="1:65" s="13" customFormat="1" ht="10.199999999999999">
      <c r="B183" s="209"/>
      <c r="C183" s="210"/>
      <c r="D183" s="204" t="s">
        <v>158</v>
      </c>
      <c r="E183" s="211" t="s">
        <v>1</v>
      </c>
      <c r="F183" s="212" t="s">
        <v>842</v>
      </c>
      <c r="G183" s="210"/>
      <c r="H183" s="213">
        <v>182.822</v>
      </c>
      <c r="I183" s="214"/>
      <c r="J183" s="210"/>
      <c r="K183" s="210"/>
      <c r="L183" s="215"/>
      <c r="M183" s="216"/>
      <c r="N183" s="217"/>
      <c r="O183" s="217"/>
      <c r="P183" s="217"/>
      <c r="Q183" s="217"/>
      <c r="R183" s="217"/>
      <c r="S183" s="217"/>
      <c r="T183" s="218"/>
      <c r="AT183" s="219" t="s">
        <v>158</v>
      </c>
      <c r="AU183" s="219" t="s">
        <v>87</v>
      </c>
      <c r="AV183" s="13" t="s">
        <v>87</v>
      </c>
      <c r="AW183" s="13" t="s">
        <v>34</v>
      </c>
      <c r="AX183" s="13" t="s">
        <v>77</v>
      </c>
      <c r="AY183" s="219" t="s">
        <v>146</v>
      </c>
    </row>
    <row r="184" spans="1:65" s="14" customFormat="1" ht="10.199999999999999">
      <c r="B184" s="231"/>
      <c r="C184" s="232"/>
      <c r="D184" s="204" t="s">
        <v>158</v>
      </c>
      <c r="E184" s="233" t="s">
        <v>1</v>
      </c>
      <c r="F184" s="234" t="s">
        <v>335</v>
      </c>
      <c r="G184" s="232"/>
      <c r="H184" s="235">
        <v>182.822</v>
      </c>
      <c r="I184" s="236"/>
      <c r="J184" s="232"/>
      <c r="K184" s="232"/>
      <c r="L184" s="237"/>
      <c r="M184" s="238"/>
      <c r="N184" s="239"/>
      <c r="O184" s="239"/>
      <c r="P184" s="239"/>
      <c r="Q184" s="239"/>
      <c r="R184" s="239"/>
      <c r="S184" s="239"/>
      <c r="T184" s="240"/>
      <c r="AT184" s="241" t="s">
        <v>158</v>
      </c>
      <c r="AU184" s="241" t="s">
        <v>87</v>
      </c>
      <c r="AV184" s="14" t="s">
        <v>154</v>
      </c>
      <c r="AW184" s="14" t="s">
        <v>34</v>
      </c>
      <c r="AX184" s="14" t="s">
        <v>85</v>
      </c>
      <c r="AY184" s="241" t="s">
        <v>146</v>
      </c>
    </row>
    <row r="185" spans="1:65" s="2" customFormat="1" ht="16.5" customHeight="1">
      <c r="A185" s="34"/>
      <c r="B185" s="35"/>
      <c r="C185" s="191" t="s">
        <v>222</v>
      </c>
      <c r="D185" s="191" t="s">
        <v>149</v>
      </c>
      <c r="E185" s="192" t="s">
        <v>843</v>
      </c>
      <c r="F185" s="193" t="s">
        <v>844</v>
      </c>
      <c r="G185" s="194" t="s">
        <v>162</v>
      </c>
      <c r="H185" s="195">
        <v>228.8</v>
      </c>
      <c r="I185" s="196"/>
      <c r="J185" s="197">
        <f>ROUND(I185*H185,2)</f>
        <v>0</v>
      </c>
      <c r="K185" s="193" t="s">
        <v>556</v>
      </c>
      <c r="L185" s="39"/>
      <c r="M185" s="198" t="s">
        <v>1</v>
      </c>
      <c r="N185" s="199" t="s">
        <v>42</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154</v>
      </c>
      <c r="AT185" s="202" t="s">
        <v>149</v>
      </c>
      <c r="AU185" s="202" t="s">
        <v>87</v>
      </c>
      <c r="AY185" s="17" t="s">
        <v>146</v>
      </c>
      <c r="BE185" s="203">
        <f>IF(N185="základní",J185,0)</f>
        <v>0</v>
      </c>
      <c r="BF185" s="203">
        <f>IF(N185="snížená",J185,0)</f>
        <v>0</v>
      </c>
      <c r="BG185" s="203">
        <f>IF(N185="zákl. přenesená",J185,0)</f>
        <v>0</v>
      </c>
      <c r="BH185" s="203">
        <f>IF(N185="sníž. přenesená",J185,0)</f>
        <v>0</v>
      </c>
      <c r="BI185" s="203">
        <f>IF(N185="nulová",J185,0)</f>
        <v>0</v>
      </c>
      <c r="BJ185" s="17" t="s">
        <v>85</v>
      </c>
      <c r="BK185" s="203">
        <f>ROUND(I185*H185,2)</f>
        <v>0</v>
      </c>
      <c r="BL185" s="17" t="s">
        <v>154</v>
      </c>
      <c r="BM185" s="202" t="s">
        <v>302</v>
      </c>
    </row>
    <row r="186" spans="1:65" s="2" customFormat="1" ht="10.199999999999999">
      <c r="A186" s="34"/>
      <c r="B186" s="35"/>
      <c r="C186" s="36"/>
      <c r="D186" s="204" t="s">
        <v>156</v>
      </c>
      <c r="E186" s="36"/>
      <c r="F186" s="205" t="s">
        <v>845</v>
      </c>
      <c r="G186" s="36"/>
      <c r="H186" s="36"/>
      <c r="I186" s="206"/>
      <c r="J186" s="36"/>
      <c r="K186" s="36"/>
      <c r="L186" s="39"/>
      <c r="M186" s="207"/>
      <c r="N186" s="208"/>
      <c r="O186" s="71"/>
      <c r="P186" s="71"/>
      <c r="Q186" s="71"/>
      <c r="R186" s="71"/>
      <c r="S186" s="71"/>
      <c r="T186" s="72"/>
      <c r="U186" s="34"/>
      <c r="V186" s="34"/>
      <c r="W186" s="34"/>
      <c r="X186" s="34"/>
      <c r="Y186" s="34"/>
      <c r="Z186" s="34"/>
      <c r="AA186" s="34"/>
      <c r="AB186" s="34"/>
      <c r="AC186" s="34"/>
      <c r="AD186" s="34"/>
      <c r="AE186" s="34"/>
      <c r="AT186" s="17" t="s">
        <v>156</v>
      </c>
      <c r="AU186" s="17" t="s">
        <v>87</v>
      </c>
    </row>
    <row r="187" spans="1:65" s="13" customFormat="1" ht="10.199999999999999">
      <c r="B187" s="209"/>
      <c r="C187" s="210"/>
      <c r="D187" s="204" t="s">
        <v>158</v>
      </c>
      <c r="E187" s="211" t="s">
        <v>1</v>
      </c>
      <c r="F187" s="212" t="s">
        <v>846</v>
      </c>
      <c r="G187" s="210"/>
      <c r="H187" s="213">
        <v>228.8</v>
      </c>
      <c r="I187" s="214"/>
      <c r="J187" s="210"/>
      <c r="K187" s="210"/>
      <c r="L187" s="215"/>
      <c r="M187" s="216"/>
      <c r="N187" s="217"/>
      <c r="O187" s="217"/>
      <c r="P187" s="217"/>
      <c r="Q187" s="217"/>
      <c r="R187" s="217"/>
      <c r="S187" s="217"/>
      <c r="T187" s="218"/>
      <c r="AT187" s="219" t="s">
        <v>158</v>
      </c>
      <c r="AU187" s="219" t="s">
        <v>87</v>
      </c>
      <c r="AV187" s="13" t="s">
        <v>87</v>
      </c>
      <c r="AW187" s="13" t="s">
        <v>34</v>
      </c>
      <c r="AX187" s="13" t="s">
        <v>77</v>
      </c>
      <c r="AY187" s="219" t="s">
        <v>146</v>
      </c>
    </row>
    <row r="188" spans="1:65" s="14" customFormat="1" ht="10.199999999999999">
      <c r="B188" s="231"/>
      <c r="C188" s="232"/>
      <c r="D188" s="204" t="s">
        <v>158</v>
      </c>
      <c r="E188" s="233" t="s">
        <v>1</v>
      </c>
      <c r="F188" s="234" t="s">
        <v>335</v>
      </c>
      <c r="G188" s="232"/>
      <c r="H188" s="235">
        <v>228.8</v>
      </c>
      <c r="I188" s="236"/>
      <c r="J188" s="232"/>
      <c r="K188" s="232"/>
      <c r="L188" s="237"/>
      <c r="M188" s="238"/>
      <c r="N188" s="239"/>
      <c r="O188" s="239"/>
      <c r="P188" s="239"/>
      <c r="Q188" s="239"/>
      <c r="R188" s="239"/>
      <c r="S188" s="239"/>
      <c r="T188" s="240"/>
      <c r="AT188" s="241" t="s">
        <v>158</v>
      </c>
      <c r="AU188" s="241" t="s">
        <v>87</v>
      </c>
      <c r="AV188" s="14" t="s">
        <v>154</v>
      </c>
      <c r="AW188" s="14" t="s">
        <v>34</v>
      </c>
      <c r="AX188" s="14" t="s">
        <v>85</v>
      </c>
      <c r="AY188" s="241" t="s">
        <v>146</v>
      </c>
    </row>
    <row r="189" spans="1:65" s="12" customFormat="1" ht="22.8" customHeight="1">
      <c r="B189" s="175"/>
      <c r="C189" s="176"/>
      <c r="D189" s="177" t="s">
        <v>76</v>
      </c>
      <c r="E189" s="189" t="s">
        <v>95</v>
      </c>
      <c r="F189" s="189" t="s">
        <v>847</v>
      </c>
      <c r="G189" s="176"/>
      <c r="H189" s="176"/>
      <c r="I189" s="179"/>
      <c r="J189" s="190">
        <f>BK189</f>
        <v>0</v>
      </c>
      <c r="K189" s="176"/>
      <c r="L189" s="181"/>
      <c r="M189" s="182"/>
      <c r="N189" s="183"/>
      <c r="O189" s="183"/>
      <c r="P189" s="184">
        <f>SUM(P190:P193)</f>
        <v>0</v>
      </c>
      <c r="Q189" s="183"/>
      <c r="R189" s="184">
        <f>SUM(R190:R193)</f>
        <v>0</v>
      </c>
      <c r="S189" s="183"/>
      <c r="T189" s="185">
        <f>SUM(T190:T193)</f>
        <v>0</v>
      </c>
      <c r="AR189" s="186" t="s">
        <v>85</v>
      </c>
      <c r="AT189" s="187" t="s">
        <v>76</v>
      </c>
      <c r="AU189" s="187" t="s">
        <v>85</v>
      </c>
      <c r="AY189" s="186" t="s">
        <v>146</v>
      </c>
      <c r="BK189" s="188">
        <f>SUM(BK190:BK193)</f>
        <v>0</v>
      </c>
    </row>
    <row r="190" spans="1:65" s="2" customFormat="1" ht="16.5" customHeight="1">
      <c r="A190" s="34"/>
      <c r="B190" s="35"/>
      <c r="C190" s="191" t="s">
        <v>229</v>
      </c>
      <c r="D190" s="191" t="s">
        <v>149</v>
      </c>
      <c r="E190" s="192" t="s">
        <v>848</v>
      </c>
      <c r="F190" s="193" t="s">
        <v>849</v>
      </c>
      <c r="G190" s="194" t="s">
        <v>152</v>
      </c>
      <c r="H190" s="195">
        <v>295</v>
      </c>
      <c r="I190" s="196"/>
      <c r="J190" s="197">
        <f>ROUND(I190*H190,2)</f>
        <v>0</v>
      </c>
      <c r="K190" s="193" t="s">
        <v>556</v>
      </c>
      <c r="L190" s="39"/>
      <c r="M190" s="198" t="s">
        <v>1</v>
      </c>
      <c r="N190" s="199" t="s">
        <v>42</v>
      </c>
      <c r="O190" s="71"/>
      <c r="P190" s="200">
        <f>O190*H190</f>
        <v>0</v>
      </c>
      <c r="Q190" s="200">
        <v>0</v>
      </c>
      <c r="R190" s="200">
        <f>Q190*H190</f>
        <v>0</v>
      </c>
      <c r="S190" s="200">
        <v>0</v>
      </c>
      <c r="T190" s="201">
        <f>S190*H190</f>
        <v>0</v>
      </c>
      <c r="U190" s="34"/>
      <c r="V190" s="34"/>
      <c r="W190" s="34"/>
      <c r="X190" s="34"/>
      <c r="Y190" s="34"/>
      <c r="Z190" s="34"/>
      <c r="AA190" s="34"/>
      <c r="AB190" s="34"/>
      <c r="AC190" s="34"/>
      <c r="AD190" s="34"/>
      <c r="AE190" s="34"/>
      <c r="AR190" s="202" t="s">
        <v>154</v>
      </c>
      <c r="AT190" s="202" t="s">
        <v>149</v>
      </c>
      <c r="AU190" s="202" t="s">
        <v>87</v>
      </c>
      <c r="AY190" s="17" t="s">
        <v>146</v>
      </c>
      <c r="BE190" s="203">
        <f>IF(N190="základní",J190,0)</f>
        <v>0</v>
      </c>
      <c r="BF190" s="203">
        <f>IF(N190="snížená",J190,0)</f>
        <v>0</v>
      </c>
      <c r="BG190" s="203">
        <f>IF(N190="zákl. přenesená",J190,0)</f>
        <v>0</v>
      </c>
      <c r="BH190" s="203">
        <f>IF(N190="sníž. přenesená",J190,0)</f>
        <v>0</v>
      </c>
      <c r="BI190" s="203">
        <f>IF(N190="nulová",J190,0)</f>
        <v>0</v>
      </c>
      <c r="BJ190" s="17" t="s">
        <v>85</v>
      </c>
      <c r="BK190" s="203">
        <f>ROUND(I190*H190,2)</f>
        <v>0</v>
      </c>
      <c r="BL190" s="17" t="s">
        <v>154</v>
      </c>
      <c r="BM190" s="202" t="s">
        <v>313</v>
      </c>
    </row>
    <row r="191" spans="1:65" s="2" customFormat="1" ht="10.199999999999999">
      <c r="A191" s="34"/>
      <c r="B191" s="35"/>
      <c r="C191" s="36"/>
      <c r="D191" s="204" t="s">
        <v>156</v>
      </c>
      <c r="E191" s="36"/>
      <c r="F191" s="205" t="s">
        <v>850</v>
      </c>
      <c r="G191" s="36"/>
      <c r="H191" s="36"/>
      <c r="I191" s="206"/>
      <c r="J191" s="36"/>
      <c r="K191" s="36"/>
      <c r="L191" s="39"/>
      <c r="M191" s="207"/>
      <c r="N191" s="208"/>
      <c r="O191" s="71"/>
      <c r="P191" s="71"/>
      <c r="Q191" s="71"/>
      <c r="R191" s="71"/>
      <c r="S191" s="71"/>
      <c r="T191" s="72"/>
      <c r="U191" s="34"/>
      <c r="V191" s="34"/>
      <c r="W191" s="34"/>
      <c r="X191" s="34"/>
      <c r="Y191" s="34"/>
      <c r="Z191" s="34"/>
      <c r="AA191" s="34"/>
      <c r="AB191" s="34"/>
      <c r="AC191" s="34"/>
      <c r="AD191" s="34"/>
      <c r="AE191" s="34"/>
      <c r="AT191" s="17" t="s">
        <v>156</v>
      </c>
      <c r="AU191" s="17" t="s">
        <v>87</v>
      </c>
    </row>
    <row r="192" spans="1:65" s="13" customFormat="1" ht="10.199999999999999">
      <c r="B192" s="209"/>
      <c r="C192" s="210"/>
      <c r="D192" s="204" t="s">
        <v>158</v>
      </c>
      <c r="E192" s="211" t="s">
        <v>1</v>
      </c>
      <c r="F192" s="212" t="s">
        <v>851</v>
      </c>
      <c r="G192" s="210"/>
      <c r="H192" s="213">
        <v>295</v>
      </c>
      <c r="I192" s="214"/>
      <c r="J192" s="210"/>
      <c r="K192" s="210"/>
      <c r="L192" s="215"/>
      <c r="M192" s="216"/>
      <c r="N192" s="217"/>
      <c r="O192" s="217"/>
      <c r="P192" s="217"/>
      <c r="Q192" s="217"/>
      <c r="R192" s="217"/>
      <c r="S192" s="217"/>
      <c r="T192" s="218"/>
      <c r="AT192" s="219" t="s">
        <v>158</v>
      </c>
      <c r="AU192" s="219" t="s">
        <v>87</v>
      </c>
      <c r="AV192" s="13" t="s">
        <v>87</v>
      </c>
      <c r="AW192" s="13" t="s">
        <v>34</v>
      </c>
      <c r="AX192" s="13" t="s">
        <v>77</v>
      </c>
      <c r="AY192" s="219" t="s">
        <v>146</v>
      </c>
    </row>
    <row r="193" spans="1:65" s="14" customFormat="1" ht="10.199999999999999">
      <c r="B193" s="231"/>
      <c r="C193" s="232"/>
      <c r="D193" s="204" t="s">
        <v>158</v>
      </c>
      <c r="E193" s="233" t="s">
        <v>1</v>
      </c>
      <c r="F193" s="234" t="s">
        <v>335</v>
      </c>
      <c r="G193" s="232"/>
      <c r="H193" s="235">
        <v>295</v>
      </c>
      <c r="I193" s="236"/>
      <c r="J193" s="232"/>
      <c r="K193" s="232"/>
      <c r="L193" s="237"/>
      <c r="M193" s="238"/>
      <c r="N193" s="239"/>
      <c r="O193" s="239"/>
      <c r="P193" s="239"/>
      <c r="Q193" s="239"/>
      <c r="R193" s="239"/>
      <c r="S193" s="239"/>
      <c r="T193" s="240"/>
      <c r="AT193" s="241" t="s">
        <v>158</v>
      </c>
      <c r="AU193" s="241" t="s">
        <v>87</v>
      </c>
      <c r="AV193" s="14" t="s">
        <v>154</v>
      </c>
      <c r="AW193" s="14" t="s">
        <v>34</v>
      </c>
      <c r="AX193" s="14" t="s">
        <v>85</v>
      </c>
      <c r="AY193" s="241" t="s">
        <v>146</v>
      </c>
    </row>
    <row r="194" spans="1:65" s="12" customFormat="1" ht="22.8" customHeight="1">
      <c r="B194" s="175"/>
      <c r="C194" s="176"/>
      <c r="D194" s="177" t="s">
        <v>76</v>
      </c>
      <c r="E194" s="189" t="s">
        <v>154</v>
      </c>
      <c r="F194" s="189" t="s">
        <v>852</v>
      </c>
      <c r="G194" s="176"/>
      <c r="H194" s="176"/>
      <c r="I194" s="179"/>
      <c r="J194" s="190">
        <f>BK194</f>
        <v>0</v>
      </c>
      <c r="K194" s="176"/>
      <c r="L194" s="181"/>
      <c r="M194" s="182"/>
      <c r="N194" s="183"/>
      <c r="O194" s="183"/>
      <c r="P194" s="184">
        <f>SUM(P195:P202)</f>
        <v>0</v>
      </c>
      <c r="Q194" s="183"/>
      <c r="R194" s="184">
        <f>SUM(R195:R202)</f>
        <v>46.117835000000007</v>
      </c>
      <c r="S194" s="183"/>
      <c r="T194" s="185">
        <f>SUM(T195:T202)</f>
        <v>0</v>
      </c>
      <c r="AR194" s="186" t="s">
        <v>85</v>
      </c>
      <c r="AT194" s="187" t="s">
        <v>76</v>
      </c>
      <c r="AU194" s="187" t="s">
        <v>85</v>
      </c>
      <c r="AY194" s="186" t="s">
        <v>146</v>
      </c>
      <c r="BK194" s="188">
        <f>SUM(BK195:BK202)</f>
        <v>0</v>
      </c>
    </row>
    <row r="195" spans="1:65" s="2" customFormat="1" ht="16.5" customHeight="1">
      <c r="A195" s="34"/>
      <c r="B195" s="35"/>
      <c r="C195" s="191" t="s">
        <v>235</v>
      </c>
      <c r="D195" s="191" t="s">
        <v>149</v>
      </c>
      <c r="E195" s="192" t="s">
        <v>853</v>
      </c>
      <c r="F195" s="193" t="s">
        <v>854</v>
      </c>
      <c r="G195" s="194" t="s">
        <v>182</v>
      </c>
      <c r="H195" s="195">
        <v>23.6</v>
      </c>
      <c r="I195" s="196"/>
      <c r="J195" s="197">
        <f>ROUND(I195*H195,2)</f>
        <v>0</v>
      </c>
      <c r="K195" s="193" t="s">
        <v>556</v>
      </c>
      <c r="L195" s="39"/>
      <c r="M195" s="198" t="s">
        <v>1</v>
      </c>
      <c r="N195" s="199" t="s">
        <v>42</v>
      </c>
      <c r="O195" s="71"/>
      <c r="P195" s="200">
        <f>O195*H195</f>
        <v>0</v>
      </c>
      <c r="Q195" s="200">
        <v>1.8907700000000001</v>
      </c>
      <c r="R195" s="200">
        <f>Q195*H195</f>
        <v>44.622172000000006</v>
      </c>
      <c r="S195" s="200">
        <v>0</v>
      </c>
      <c r="T195" s="201">
        <f>S195*H195</f>
        <v>0</v>
      </c>
      <c r="U195" s="34"/>
      <c r="V195" s="34"/>
      <c r="W195" s="34"/>
      <c r="X195" s="34"/>
      <c r="Y195" s="34"/>
      <c r="Z195" s="34"/>
      <c r="AA195" s="34"/>
      <c r="AB195" s="34"/>
      <c r="AC195" s="34"/>
      <c r="AD195" s="34"/>
      <c r="AE195" s="34"/>
      <c r="AR195" s="202" t="s">
        <v>154</v>
      </c>
      <c r="AT195" s="202" t="s">
        <v>149</v>
      </c>
      <c r="AU195" s="202" t="s">
        <v>87</v>
      </c>
      <c r="AY195" s="17" t="s">
        <v>146</v>
      </c>
      <c r="BE195" s="203">
        <f>IF(N195="základní",J195,0)</f>
        <v>0</v>
      </c>
      <c r="BF195" s="203">
        <f>IF(N195="snížená",J195,0)</f>
        <v>0</v>
      </c>
      <c r="BG195" s="203">
        <f>IF(N195="zákl. přenesená",J195,0)</f>
        <v>0</v>
      </c>
      <c r="BH195" s="203">
        <f>IF(N195="sníž. přenesená",J195,0)</f>
        <v>0</v>
      </c>
      <c r="BI195" s="203">
        <f>IF(N195="nulová",J195,0)</f>
        <v>0</v>
      </c>
      <c r="BJ195" s="17" t="s">
        <v>85</v>
      </c>
      <c r="BK195" s="203">
        <f>ROUND(I195*H195,2)</f>
        <v>0</v>
      </c>
      <c r="BL195" s="17" t="s">
        <v>154</v>
      </c>
      <c r="BM195" s="202" t="s">
        <v>322</v>
      </c>
    </row>
    <row r="196" spans="1:65" s="2" customFormat="1" ht="10.199999999999999">
      <c r="A196" s="34"/>
      <c r="B196" s="35"/>
      <c r="C196" s="36"/>
      <c r="D196" s="204" t="s">
        <v>156</v>
      </c>
      <c r="E196" s="36"/>
      <c r="F196" s="205" t="s">
        <v>855</v>
      </c>
      <c r="G196" s="36"/>
      <c r="H196" s="36"/>
      <c r="I196" s="206"/>
      <c r="J196" s="36"/>
      <c r="K196" s="36"/>
      <c r="L196" s="39"/>
      <c r="M196" s="207"/>
      <c r="N196" s="208"/>
      <c r="O196" s="71"/>
      <c r="P196" s="71"/>
      <c r="Q196" s="71"/>
      <c r="R196" s="71"/>
      <c r="S196" s="71"/>
      <c r="T196" s="72"/>
      <c r="U196" s="34"/>
      <c r="V196" s="34"/>
      <c r="W196" s="34"/>
      <c r="X196" s="34"/>
      <c r="Y196" s="34"/>
      <c r="Z196" s="34"/>
      <c r="AA196" s="34"/>
      <c r="AB196" s="34"/>
      <c r="AC196" s="34"/>
      <c r="AD196" s="34"/>
      <c r="AE196" s="34"/>
      <c r="AT196" s="17" t="s">
        <v>156</v>
      </c>
      <c r="AU196" s="17" t="s">
        <v>87</v>
      </c>
    </row>
    <row r="197" spans="1:65" s="13" customFormat="1" ht="10.199999999999999">
      <c r="B197" s="209"/>
      <c r="C197" s="210"/>
      <c r="D197" s="204" t="s">
        <v>158</v>
      </c>
      <c r="E197" s="211" t="s">
        <v>1</v>
      </c>
      <c r="F197" s="212" t="s">
        <v>856</v>
      </c>
      <c r="G197" s="210"/>
      <c r="H197" s="213">
        <v>23.6</v>
      </c>
      <c r="I197" s="214"/>
      <c r="J197" s="210"/>
      <c r="K197" s="210"/>
      <c r="L197" s="215"/>
      <c r="M197" s="216"/>
      <c r="N197" s="217"/>
      <c r="O197" s="217"/>
      <c r="P197" s="217"/>
      <c r="Q197" s="217"/>
      <c r="R197" s="217"/>
      <c r="S197" s="217"/>
      <c r="T197" s="218"/>
      <c r="AT197" s="219" t="s">
        <v>158</v>
      </c>
      <c r="AU197" s="219" t="s">
        <v>87</v>
      </c>
      <c r="AV197" s="13" t="s">
        <v>87</v>
      </c>
      <c r="AW197" s="13" t="s">
        <v>34</v>
      </c>
      <c r="AX197" s="13" t="s">
        <v>77</v>
      </c>
      <c r="AY197" s="219" t="s">
        <v>146</v>
      </c>
    </row>
    <row r="198" spans="1:65" s="14" customFormat="1" ht="10.199999999999999">
      <c r="B198" s="231"/>
      <c r="C198" s="232"/>
      <c r="D198" s="204" t="s">
        <v>158</v>
      </c>
      <c r="E198" s="233" t="s">
        <v>1</v>
      </c>
      <c r="F198" s="234" t="s">
        <v>335</v>
      </c>
      <c r="G198" s="232"/>
      <c r="H198" s="235">
        <v>23.6</v>
      </c>
      <c r="I198" s="236"/>
      <c r="J198" s="232"/>
      <c r="K198" s="232"/>
      <c r="L198" s="237"/>
      <c r="M198" s="238"/>
      <c r="N198" s="239"/>
      <c r="O198" s="239"/>
      <c r="P198" s="239"/>
      <c r="Q198" s="239"/>
      <c r="R198" s="239"/>
      <c r="S198" s="239"/>
      <c r="T198" s="240"/>
      <c r="AT198" s="241" t="s">
        <v>158</v>
      </c>
      <c r="AU198" s="241" t="s">
        <v>87</v>
      </c>
      <c r="AV198" s="14" t="s">
        <v>154</v>
      </c>
      <c r="AW198" s="14" t="s">
        <v>34</v>
      </c>
      <c r="AX198" s="14" t="s">
        <v>85</v>
      </c>
      <c r="AY198" s="241" t="s">
        <v>146</v>
      </c>
    </row>
    <row r="199" spans="1:65" s="2" customFormat="1" ht="16.5" customHeight="1">
      <c r="A199" s="34"/>
      <c r="B199" s="35"/>
      <c r="C199" s="191" t="s">
        <v>242</v>
      </c>
      <c r="D199" s="191" t="s">
        <v>149</v>
      </c>
      <c r="E199" s="192" t="s">
        <v>857</v>
      </c>
      <c r="F199" s="193" t="s">
        <v>858</v>
      </c>
      <c r="G199" s="194" t="s">
        <v>182</v>
      </c>
      <c r="H199" s="195">
        <v>0.65</v>
      </c>
      <c r="I199" s="196"/>
      <c r="J199" s="197">
        <f>ROUND(I199*H199,2)</f>
        <v>0</v>
      </c>
      <c r="K199" s="193" t="s">
        <v>556</v>
      </c>
      <c r="L199" s="39"/>
      <c r="M199" s="198" t="s">
        <v>1</v>
      </c>
      <c r="N199" s="199" t="s">
        <v>42</v>
      </c>
      <c r="O199" s="71"/>
      <c r="P199" s="200">
        <f>O199*H199</f>
        <v>0</v>
      </c>
      <c r="Q199" s="200">
        <v>2.3010199999999998</v>
      </c>
      <c r="R199" s="200">
        <f>Q199*H199</f>
        <v>1.495663</v>
      </c>
      <c r="S199" s="200">
        <v>0</v>
      </c>
      <c r="T199" s="201">
        <f>S199*H199</f>
        <v>0</v>
      </c>
      <c r="U199" s="34"/>
      <c r="V199" s="34"/>
      <c r="W199" s="34"/>
      <c r="X199" s="34"/>
      <c r="Y199" s="34"/>
      <c r="Z199" s="34"/>
      <c r="AA199" s="34"/>
      <c r="AB199" s="34"/>
      <c r="AC199" s="34"/>
      <c r="AD199" s="34"/>
      <c r="AE199" s="34"/>
      <c r="AR199" s="202" t="s">
        <v>154</v>
      </c>
      <c r="AT199" s="202" t="s">
        <v>149</v>
      </c>
      <c r="AU199" s="202" t="s">
        <v>87</v>
      </c>
      <c r="AY199" s="17" t="s">
        <v>146</v>
      </c>
      <c r="BE199" s="203">
        <f>IF(N199="základní",J199,0)</f>
        <v>0</v>
      </c>
      <c r="BF199" s="203">
        <f>IF(N199="snížená",J199,0)</f>
        <v>0</v>
      </c>
      <c r="BG199" s="203">
        <f>IF(N199="zákl. přenesená",J199,0)</f>
        <v>0</v>
      </c>
      <c r="BH199" s="203">
        <f>IF(N199="sníž. přenesená",J199,0)</f>
        <v>0</v>
      </c>
      <c r="BI199" s="203">
        <f>IF(N199="nulová",J199,0)</f>
        <v>0</v>
      </c>
      <c r="BJ199" s="17" t="s">
        <v>85</v>
      </c>
      <c r="BK199" s="203">
        <f>ROUND(I199*H199,2)</f>
        <v>0</v>
      </c>
      <c r="BL199" s="17" t="s">
        <v>154</v>
      </c>
      <c r="BM199" s="202" t="s">
        <v>331</v>
      </c>
    </row>
    <row r="200" spans="1:65" s="2" customFormat="1" ht="19.2">
      <c r="A200" s="34"/>
      <c r="B200" s="35"/>
      <c r="C200" s="36"/>
      <c r="D200" s="204" t="s">
        <v>156</v>
      </c>
      <c r="E200" s="36"/>
      <c r="F200" s="205" t="s">
        <v>859</v>
      </c>
      <c r="G200" s="36"/>
      <c r="H200" s="36"/>
      <c r="I200" s="206"/>
      <c r="J200" s="36"/>
      <c r="K200" s="36"/>
      <c r="L200" s="39"/>
      <c r="M200" s="207"/>
      <c r="N200" s="208"/>
      <c r="O200" s="71"/>
      <c r="P200" s="71"/>
      <c r="Q200" s="71"/>
      <c r="R200" s="71"/>
      <c r="S200" s="71"/>
      <c r="T200" s="72"/>
      <c r="U200" s="34"/>
      <c r="V200" s="34"/>
      <c r="W200" s="34"/>
      <c r="X200" s="34"/>
      <c r="Y200" s="34"/>
      <c r="Z200" s="34"/>
      <c r="AA200" s="34"/>
      <c r="AB200" s="34"/>
      <c r="AC200" s="34"/>
      <c r="AD200" s="34"/>
      <c r="AE200" s="34"/>
      <c r="AT200" s="17" t="s">
        <v>156</v>
      </c>
      <c r="AU200" s="17" t="s">
        <v>87</v>
      </c>
    </row>
    <row r="201" spans="1:65" s="13" customFormat="1" ht="10.199999999999999">
      <c r="B201" s="209"/>
      <c r="C201" s="210"/>
      <c r="D201" s="204" t="s">
        <v>158</v>
      </c>
      <c r="E201" s="211" t="s">
        <v>1</v>
      </c>
      <c r="F201" s="212" t="s">
        <v>860</v>
      </c>
      <c r="G201" s="210"/>
      <c r="H201" s="213">
        <v>0.65</v>
      </c>
      <c r="I201" s="214"/>
      <c r="J201" s="210"/>
      <c r="K201" s="210"/>
      <c r="L201" s="215"/>
      <c r="M201" s="216"/>
      <c r="N201" s="217"/>
      <c r="O201" s="217"/>
      <c r="P201" s="217"/>
      <c r="Q201" s="217"/>
      <c r="R201" s="217"/>
      <c r="S201" s="217"/>
      <c r="T201" s="218"/>
      <c r="AT201" s="219" t="s">
        <v>158</v>
      </c>
      <c r="AU201" s="219" t="s">
        <v>87</v>
      </c>
      <c r="AV201" s="13" t="s">
        <v>87</v>
      </c>
      <c r="AW201" s="13" t="s">
        <v>34</v>
      </c>
      <c r="AX201" s="13" t="s">
        <v>77</v>
      </c>
      <c r="AY201" s="219" t="s">
        <v>146</v>
      </c>
    </row>
    <row r="202" spans="1:65" s="14" customFormat="1" ht="10.199999999999999">
      <c r="B202" s="231"/>
      <c r="C202" s="232"/>
      <c r="D202" s="204" t="s">
        <v>158</v>
      </c>
      <c r="E202" s="233" t="s">
        <v>1</v>
      </c>
      <c r="F202" s="234" t="s">
        <v>335</v>
      </c>
      <c r="G202" s="232"/>
      <c r="H202" s="235">
        <v>0.65</v>
      </c>
      <c r="I202" s="236"/>
      <c r="J202" s="232"/>
      <c r="K202" s="232"/>
      <c r="L202" s="237"/>
      <c r="M202" s="238"/>
      <c r="N202" s="239"/>
      <c r="O202" s="239"/>
      <c r="P202" s="239"/>
      <c r="Q202" s="239"/>
      <c r="R202" s="239"/>
      <c r="S202" s="239"/>
      <c r="T202" s="240"/>
      <c r="AT202" s="241" t="s">
        <v>158</v>
      </c>
      <c r="AU202" s="241" t="s">
        <v>87</v>
      </c>
      <c r="AV202" s="14" t="s">
        <v>154</v>
      </c>
      <c r="AW202" s="14" t="s">
        <v>34</v>
      </c>
      <c r="AX202" s="14" t="s">
        <v>85</v>
      </c>
      <c r="AY202" s="241" t="s">
        <v>146</v>
      </c>
    </row>
    <row r="203" spans="1:65" s="12" customFormat="1" ht="22.8" customHeight="1">
      <c r="B203" s="175"/>
      <c r="C203" s="176"/>
      <c r="D203" s="177" t="s">
        <v>76</v>
      </c>
      <c r="E203" s="189" t="s">
        <v>179</v>
      </c>
      <c r="F203" s="189" t="s">
        <v>625</v>
      </c>
      <c r="G203" s="176"/>
      <c r="H203" s="176"/>
      <c r="I203" s="179"/>
      <c r="J203" s="190">
        <f>BK203</f>
        <v>0</v>
      </c>
      <c r="K203" s="176"/>
      <c r="L203" s="181"/>
      <c r="M203" s="182"/>
      <c r="N203" s="183"/>
      <c r="O203" s="183"/>
      <c r="P203" s="184">
        <f>SUM(P204:P214)</f>
        <v>0</v>
      </c>
      <c r="Q203" s="183"/>
      <c r="R203" s="184">
        <f>SUM(R204:R214)</f>
        <v>27.63128875</v>
      </c>
      <c r="S203" s="183"/>
      <c r="T203" s="185">
        <f>SUM(T204:T214)</f>
        <v>0</v>
      </c>
      <c r="AR203" s="186" t="s">
        <v>85</v>
      </c>
      <c r="AT203" s="187" t="s">
        <v>76</v>
      </c>
      <c r="AU203" s="187" t="s">
        <v>85</v>
      </c>
      <c r="AY203" s="186" t="s">
        <v>146</v>
      </c>
      <c r="BK203" s="188">
        <f>SUM(BK204:BK214)</f>
        <v>0</v>
      </c>
    </row>
    <row r="204" spans="1:65" s="2" customFormat="1" ht="21.75" customHeight="1">
      <c r="A204" s="34"/>
      <c r="B204" s="35"/>
      <c r="C204" s="191" t="s">
        <v>248</v>
      </c>
      <c r="D204" s="191" t="s">
        <v>149</v>
      </c>
      <c r="E204" s="192" t="s">
        <v>626</v>
      </c>
      <c r="F204" s="193" t="s">
        <v>627</v>
      </c>
      <c r="G204" s="194" t="s">
        <v>182</v>
      </c>
      <c r="H204" s="195">
        <v>10.8</v>
      </c>
      <c r="I204" s="196"/>
      <c r="J204" s="197">
        <f>ROUND(I204*H204,2)</f>
        <v>0</v>
      </c>
      <c r="K204" s="193" t="s">
        <v>556</v>
      </c>
      <c r="L204" s="39"/>
      <c r="M204" s="198" t="s">
        <v>1</v>
      </c>
      <c r="N204" s="199" t="s">
        <v>42</v>
      </c>
      <c r="O204" s="71"/>
      <c r="P204" s="200">
        <f>O204*H204</f>
        <v>0</v>
      </c>
      <c r="Q204" s="200">
        <v>2.5018699999999998</v>
      </c>
      <c r="R204" s="200">
        <f>Q204*H204</f>
        <v>27.020195999999999</v>
      </c>
      <c r="S204" s="200">
        <v>0</v>
      </c>
      <c r="T204" s="201">
        <f>S204*H204</f>
        <v>0</v>
      </c>
      <c r="U204" s="34"/>
      <c r="V204" s="34"/>
      <c r="W204" s="34"/>
      <c r="X204" s="34"/>
      <c r="Y204" s="34"/>
      <c r="Z204" s="34"/>
      <c r="AA204" s="34"/>
      <c r="AB204" s="34"/>
      <c r="AC204" s="34"/>
      <c r="AD204" s="34"/>
      <c r="AE204" s="34"/>
      <c r="AR204" s="202" t="s">
        <v>154</v>
      </c>
      <c r="AT204" s="202" t="s">
        <v>149</v>
      </c>
      <c r="AU204" s="202" t="s">
        <v>87</v>
      </c>
      <c r="AY204" s="17" t="s">
        <v>146</v>
      </c>
      <c r="BE204" s="203">
        <f>IF(N204="základní",J204,0)</f>
        <v>0</v>
      </c>
      <c r="BF204" s="203">
        <f>IF(N204="snížená",J204,0)</f>
        <v>0</v>
      </c>
      <c r="BG204" s="203">
        <f>IF(N204="zákl. přenesená",J204,0)</f>
        <v>0</v>
      </c>
      <c r="BH204" s="203">
        <f>IF(N204="sníž. přenesená",J204,0)</f>
        <v>0</v>
      </c>
      <c r="BI204" s="203">
        <f>IF(N204="nulová",J204,0)</f>
        <v>0</v>
      </c>
      <c r="BJ204" s="17" t="s">
        <v>85</v>
      </c>
      <c r="BK204" s="203">
        <f>ROUND(I204*H204,2)</f>
        <v>0</v>
      </c>
      <c r="BL204" s="17" t="s">
        <v>154</v>
      </c>
      <c r="BM204" s="202" t="s">
        <v>369</v>
      </c>
    </row>
    <row r="205" spans="1:65" s="2" customFormat="1" ht="10.199999999999999">
      <c r="A205" s="34"/>
      <c r="B205" s="35"/>
      <c r="C205" s="36"/>
      <c r="D205" s="204" t="s">
        <v>156</v>
      </c>
      <c r="E205" s="36"/>
      <c r="F205" s="205" t="s">
        <v>629</v>
      </c>
      <c r="G205" s="36"/>
      <c r="H205" s="36"/>
      <c r="I205" s="206"/>
      <c r="J205" s="36"/>
      <c r="K205" s="36"/>
      <c r="L205" s="39"/>
      <c r="M205" s="207"/>
      <c r="N205" s="208"/>
      <c r="O205" s="71"/>
      <c r="P205" s="71"/>
      <c r="Q205" s="71"/>
      <c r="R205" s="71"/>
      <c r="S205" s="71"/>
      <c r="T205" s="72"/>
      <c r="U205" s="34"/>
      <c r="V205" s="34"/>
      <c r="W205" s="34"/>
      <c r="X205" s="34"/>
      <c r="Y205" s="34"/>
      <c r="Z205" s="34"/>
      <c r="AA205" s="34"/>
      <c r="AB205" s="34"/>
      <c r="AC205" s="34"/>
      <c r="AD205" s="34"/>
      <c r="AE205" s="34"/>
      <c r="AT205" s="17" t="s">
        <v>156</v>
      </c>
      <c r="AU205" s="17" t="s">
        <v>87</v>
      </c>
    </row>
    <row r="206" spans="1:65" s="13" customFormat="1" ht="10.199999999999999">
      <c r="B206" s="209"/>
      <c r="C206" s="210"/>
      <c r="D206" s="204" t="s">
        <v>158</v>
      </c>
      <c r="E206" s="211" t="s">
        <v>1</v>
      </c>
      <c r="F206" s="212" t="s">
        <v>861</v>
      </c>
      <c r="G206" s="210"/>
      <c r="H206" s="213">
        <v>10.8</v>
      </c>
      <c r="I206" s="214"/>
      <c r="J206" s="210"/>
      <c r="K206" s="210"/>
      <c r="L206" s="215"/>
      <c r="M206" s="216"/>
      <c r="N206" s="217"/>
      <c r="O206" s="217"/>
      <c r="P206" s="217"/>
      <c r="Q206" s="217"/>
      <c r="R206" s="217"/>
      <c r="S206" s="217"/>
      <c r="T206" s="218"/>
      <c r="AT206" s="219" t="s">
        <v>158</v>
      </c>
      <c r="AU206" s="219" t="s">
        <v>87</v>
      </c>
      <c r="AV206" s="13" t="s">
        <v>87</v>
      </c>
      <c r="AW206" s="13" t="s">
        <v>34</v>
      </c>
      <c r="AX206" s="13" t="s">
        <v>77</v>
      </c>
      <c r="AY206" s="219" t="s">
        <v>146</v>
      </c>
    </row>
    <row r="207" spans="1:65" s="14" customFormat="1" ht="10.199999999999999">
      <c r="B207" s="231"/>
      <c r="C207" s="232"/>
      <c r="D207" s="204" t="s">
        <v>158</v>
      </c>
      <c r="E207" s="233" t="s">
        <v>1</v>
      </c>
      <c r="F207" s="234" t="s">
        <v>335</v>
      </c>
      <c r="G207" s="232"/>
      <c r="H207" s="235">
        <v>10.8</v>
      </c>
      <c r="I207" s="236"/>
      <c r="J207" s="232"/>
      <c r="K207" s="232"/>
      <c r="L207" s="237"/>
      <c r="M207" s="238"/>
      <c r="N207" s="239"/>
      <c r="O207" s="239"/>
      <c r="P207" s="239"/>
      <c r="Q207" s="239"/>
      <c r="R207" s="239"/>
      <c r="S207" s="239"/>
      <c r="T207" s="240"/>
      <c r="AT207" s="241" t="s">
        <v>158</v>
      </c>
      <c r="AU207" s="241" t="s">
        <v>87</v>
      </c>
      <c r="AV207" s="14" t="s">
        <v>154</v>
      </c>
      <c r="AW207" s="14" t="s">
        <v>34</v>
      </c>
      <c r="AX207" s="14" t="s">
        <v>85</v>
      </c>
      <c r="AY207" s="241" t="s">
        <v>146</v>
      </c>
    </row>
    <row r="208" spans="1:65" s="2" customFormat="1" ht="21.75" customHeight="1">
      <c r="A208" s="34"/>
      <c r="B208" s="35"/>
      <c r="C208" s="191" t="s">
        <v>251</v>
      </c>
      <c r="D208" s="191" t="s">
        <v>149</v>
      </c>
      <c r="E208" s="192" t="s">
        <v>635</v>
      </c>
      <c r="F208" s="193" t="s">
        <v>636</v>
      </c>
      <c r="G208" s="194" t="s">
        <v>182</v>
      </c>
      <c r="H208" s="195">
        <v>10.8</v>
      </c>
      <c r="I208" s="196"/>
      <c r="J208" s="197">
        <f>ROUND(I208*H208,2)</f>
        <v>0</v>
      </c>
      <c r="K208" s="193" t="s">
        <v>556</v>
      </c>
      <c r="L208" s="39"/>
      <c r="M208" s="198" t="s">
        <v>1</v>
      </c>
      <c r="N208" s="199" t="s">
        <v>42</v>
      </c>
      <c r="O208" s="71"/>
      <c r="P208" s="200">
        <f>O208*H208</f>
        <v>0</v>
      </c>
      <c r="Q208" s="200">
        <v>0</v>
      </c>
      <c r="R208" s="200">
        <f>Q208*H208</f>
        <v>0</v>
      </c>
      <c r="S208" s="200">
        <v>0</v>
      </c>
      <c r="T208" s="201">
        <f>S208*H208</f>
        <v>0</v>
      </c>
      <c r="U208" s="34"/>
      <c r="V208" s="34"/>
      <c r="W208" s="34"/>
      <c r="X208" s="34"/>
      <c r="Y208" s="34"/>
      <c r="Z208" s="34"/>
      <c r="AA208" s="34"/>
      <c r="AB208" s="34"/>
      <c r="AC208" s="34"/>
      <c r="AD208" s="34"/>
      <c r="AE208" s="34"/>
      <c r="AR208" s="202" t="s">
        <v>154</v>
      </c>
      <c r="AT208" s="202" t="s">
        <v>149</v>
      </c>
      <c r="AU208" s="202" t="s">
        <v>87</v>
      </c>
      <c r="AY208" s="17" t="s">
        <v>146</v>
      </c>
      <c r="BE208" s="203">
        <f>IF(N208="základní",J208,0)</f>
        <v>0</v>
      </c>
      <c r="BF208" s="203">
        <f>IF(N208="snížená",J208,0)</f>
        <v>0</v>
      </c>
      <c r="BG208" s="203">
        <f>IF(N208="zákl. přenesená",J208,0)</f>
        <v>0</v>
      </c>
      <c r="BH208" s="203">
        <f>IF(N208="sníž. přenesená",J208,0)</f>
        <v>0</v>
      </c>
      <c r="BI208" s="203">
        <f>IF(N208="nulová",J208,0)</f>
        <v>0</v>
      </c>
      <c r="BJ208" s="17" t="s">
        <v>85</v>
      </c>
      <c r="BK208" s="203">
        <f>ROUND(I208*H208,2)</f>
        <v>0</v>
      </c>
      <c r="BL208" s="17" t="s">
        <v>154</v>
      </c>
      <c r="BM208" s="202" t="s">
        <v>379</v>
      </c>
    </row>
    <row r="209" spans="1:65" s="2" customFormat="1" ht="19.2">
      <c r="A209" s="34"/>
      <c r="B209" s="35"/>
      <c r="C209" s="36"/>
      <c r="D209" s="204" t="s">
        <v>156</v>
      </c>
      <c r="E209" s="36"/>
      <c r="F209" s="205" t="s">
        <v>638</v>
      </c>
      <c r="G209" s="36"/>
      <c r="H209" s="36"/>
      <c r="I209" s="206"/>
      <c r="J209" s="36"/>
      <c r="K209" s="36"/>
      <c r="L209" s="39"/>
      <c r="M209" s="207"/>
      <c r="N209" s="208"/>
      <c r="O209" s="71"/>
      <c r="P209" s="71"/>
      <c r="Q209" s="71"/>
      <c r="R209" s="71"/>
      <c r="S209" s="71"/>
      <c r="T209" s="72"/>
      <c r="U209" s="34"/>
      <c r="V209" s="34"/>
      <c r="W209" s="34"/>
      <c r="X209" s="34"/>
      <c r="Y209" s="34"/>
      <c r="Z209" s="34"/>
      <c r="AA209" s="34"/>
      <c r="AB209" s="34"/>
      <c r="AC209" s="34"/>
      <c r="AD209" s="34"/>
      <c r="AE209" s="34"/>
      <c r="AT209" s="17" t="s">
        <v>156</v>
      </c>
      <c r="AU209" s="17" t="s">
        <v>87</v>
      </c>
    </row>
    <row r="210" spans="1:65" s="2" customFormat="1" ht="16.5" customHeight="1">
      <c r="A210" s="34"/>
      <c r="B210" s="35"/>
      <c r="C210" s="191" t="s">
        <v>254</v>
      </c>
      <c r="D210" s="191" t="s">
        <v>149</v>
      </c>
      <c r="E210" s="192" t="s">
        <v>639</v>
      </c>
      <c r="F210" s="193" t="s">
        <v>640</v>
      </c>
      <c r="G210" s="194" t="s">
        <v>285</v>
      </c>
      <c r="H210" s="195">
        <v>0.57499999999999996</v>
      </c>
      <c r="I210" s="196"/>
      <c r="J210" s="197">
        <f>ROUND(I210*H210,2)</f>
        <v>0</v>
      </c>
      <c r="K210" s="193" t="s">
        <v>556</v>
      </c>
      <c r="L210" s="39"/>
      <c r="M210" s="198" t="s">
        <v>1</v>
      </c>
      <c r="N210" s="199" t="s">
        <v>42</v>
      </c>
      <c r="O210" s="71"/>
      <c r="P210" s="200">
        <f>O210*H210</f>
        <v>0</v>
      </c>
      <c r="Q210" s="200">
        <v>1.06277</v>
      </c>
      <c r="R210" s="200">
        <f>Q210*H210</f>
        <v>0.61109274999999996</v>
      </c>
      <c r="S210" s="200">
        <v>0</v>
      </c>
      <c r="T210" s="201">
        <f>S210*H210</f>
        <v>0</v>
      </c>
      <c r="U210" s="34"/>
      <c r="V210" s="34"/>
      <c r="W210" s="34"/>
      <c r="X210" s="34"/>
      <c r="Y210" s="34"/>
      <c r="Z210" s="34"/>
      <c r="AA210" s="34"/>
      <c r="AB210" s="34"/>
      <c r="AC210" s="34"/>
      <c r="AD210" s="34"/>
      <c r="AE210" s="34"/>
      <c r="AR210" s="202" t="s">
        <v>154</v>
      </c>
      <c r="AT210" s="202" t="s">
        <v>149</v>
      </c>
      <c r="AU210" s="202" t="s">
        <v>87</v>
      </c>
      <c r="AY210" s="17" t="s">
        <v>146</v>
      </c>
      <c r="BE210" s="203">
        <f>IF(N210="základní",J210,0)</f>
        <v>0</v>
      </c>
      <c r="BF210" s="203">
        <f>IF(N210="snížená",J210,0)</f>
        <v>0</v>
      </c>
      <c r="BG210" s="203">
        <f>IF(N210="zákl. přenesená",J210,0)</f>
        <v>0</v>
      </c>
      <c r="BH210" s="203">
        <f>IF(N210="sníž. přenesená",J210,0)</f>
        <v>0</v>
      </c>
      <c r="BI210" s="203">
        <f>IF(N210="nulová",J210,0)</f>
        <v>0</v>
      </c>
      <c r="BJ210" s="17" t="s">
        <v>85</v>
      </c>
      <c r="BK210" s="203">
        <f>ROUND(I210*H210,2)</f>
        <v>0</v>
      </c>
      <c r="BL210" s="17" t="s">
        <v>154</v>
      </c>
      <c r="BM210" s="202" t="s">
        <v>390</v>
      </c>
    </row>
    <row r="211" spans="1:65" s="2" customFormat="1" ht="10.199999999999999">
      <c r="A211" s="34"/>
      <c r="B211" s="35"/>
      <c r="C211" s="36"/>
      <c r="D211" s="204" t="s">
        <v>156</v>
      </c>
      <c r="E211" s="36"/>
      <c r="F211" s="205" t="s">
        <v>642</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156</v>
      </c>
      <c r="AU211" s="17" t="s">
        <v>87</v>
      </c>
    </row>
    <row r="212" spans="1:65" s="13" customFormat="1" ht="10.199999999999999">
      <c r="B212" s="209"/>
      <c r="C212" s="210"/>
      <c r="D212" s="204" t="s">
        <v>158</v>
      </c>
      <c r="E212" s="211" t="s">
        <v>1</v>
      </c>
      <c r="F212" s="212" t="s">
        <v>862</v>
      </c>
      <c r="G212" s="210"/>
      <c r="H212" s="213">
        <v>0.57499999999999996</v>
      </c>
      <c r="I212" s="214"/>
      <c r="J212" s="210"/>
      <c r="K212" s="210"/>
      <c r="L212" s="215"/>
      <c r="M212" s="216"/>
      <c r="N212" s="217"/>
      <c r="O212" s="217"/>
      <c r="P212" s="217"/>
      <c r="Q212" s="217"/>
      <c r="R212" s="217"/>
      <c r="S212" s="217"/>
      <c r="T212" s="218"/>
      <c r="AT212" s="219" t="s">
        <v>158</v>
      </c>
      <c r="AU212" s="219" t="s">
        <v>87</v>
      </c>
      <c r="AV212" s="13" t="s">
        <v>87</v>
      </c>
      <c r="AW212" s="13" t="s">
        <v>34</v>
      </c>
      <c r="AX212" s="13" t="s">
        <v>77</v>
      </c>
      <c r="AY212" s="219" t="s">
        <v>146</v>
      </c>
    </row>
    <row r="213" spans="1:65" s="15" customFormat="1" ht="10.199999999999999">
      <c r="B213" s="245"/>
      <c r="C213" s="246"/>
      <c r="D213" s="204" t="s">
        <v>158</v>
      </c>
      <c r="E213" s="247" t="s">
        <v>1</v>
      </c>
      <c r="F213" s="248" t="s">
        <v>863</v>
      </c>
      <c r="G213" s="246"/>
      <c r="H213" s="247" t="s">
        <v>1</v>
      </c>
      <c r="I213" s="249"/>
      <c r="J213" s="246"/>
      <c r="K213" s="246"/>
      <c r="L213" s="250"/>
      <c r="M213" s="251"/>
      <c r="N213" s="252"/>
      <c r="O213" s="252"/>
      <c r="P213" s="252"/>
      <c r="Q213" s="252"/>
      <c r="R213" s="252"/>
      <c r="S213" s="252"/>
      <c r="T213" s="253"/>
      <c r="AT213" s="254" t="s">
        <v>158</v>
      </c>
      <c r="AU213" s="254" t="s">
        <v>87</v>
      </c>
      <c r="AV213" s="15" t="s">
        <v>85</v>
      </c>
      <c r="AW213" s="15" t="s">
        <v>34</v>
      </c>
      <c r="AX213" s="15" t="s">
        <v>77</v>
      </c>
      <c r="AY213" s="254" t="s">
        <v>146</v>
      </c>
    </row>
    <row r="214" spans="1:65" s="14" customFormat="1" ht="10.199999999999999">
      <c r="B214" s="231"/>
      <c r="C214" s="232"/>
      <c r="D214" s="204" t="s">
        <v>158</v>
      </c>
      <c r="E214" s="233" t="s">
        <v>1</v>
      </c>
      <c r="F214" s="234" t="s">
        <v>335</v>
      </c>
      <c r="G214" s="232"/>
      <c r="H214" s="235">
        <v>0.57499999999999996</v>
      </c>
      <c r="I214" s="236"/>
      <c r="J214" s="232"/>
      <c r="K214" s="232"/>
      <c r="L214" s="237"/>
      <c r="M214" s="238"/>
      <c r="N214" s="239"/>
      <c r="O214" s="239"/>
      <c r="P214" s="239"/>
      <c r="Q214" s="239"/>
      <c r="R214" s="239"/>
      <c r="S214" s="239"/>
      <c r="T214" s="240"/>
      <c r="AT214" s="241" t="s">
        <v>158</v>
      </c>
      <c r="AU214" s="241" t="s">
        <v>87</v>
      </c>
      <c r="AV214" s="14" t="s">
        <v>154</v>
      </c>
      <c r="AW214" s="14" t="s">
        <v>34</v>
      </c>
      <c r="AX214" s="14" t="s">
        <v>85</v>
      </c>
      <c r="AY214" s="241" t="s">
        <v>146</v>
      </c>
    </row>
    <row r="215" spans="1:65" s="12" customFormat="1" ht="22.8" customHeight="1">
      <c r="B215" s="175"/>
      <c r="C215" s="176"/>
      <c r="D215" s="177" t="s">
        <v>76</v>
      </c>
      <c r="E215" s="189" t="s">
        <v>192</v>
      </c>
      <c r="F215" s="189" t="s">
        <v>646</v>
      </c>
      <c r="G215" s="176"/>
      <c r="H215" s="176"/>
      <c r="I215" s="179"/>
      <c r="J215" s="190">
        <f>BK215</f>
        <v>0</v>
      </c>
      <c r="K215" s="176"/>
      <c r="L215" s="181"/>
      <c r="M215" s="182"/>
      <c r="N215" s="183"/>
      <c r="O215" s="183"/>
      <c r="P215" s="184">
        <f>SUM(P216:P264)</f>
        <v>0</v>
      </c>
      <c r="Q215" s="183"/>
      <c r="R215" s="184">
        <f>SUM(R216:R264)</f>
        <v>3.2195000000000001E-2</v>
      </c>
      <c r="S215" s="183"/>
      <c r="T215" s="185">
        <f>SUM(T216:T264)</f>
        <v>6.9119999999999999</v>
      </c>
      <c r="AR215" s="186" t="s">
        <v>85</v>
      </c>
      <c r="AT215" s="187" t="s">
        <v>76</v>
      </c>
      <c r="AU215" s="187" t="s">
        <v>85</v>
      </c>
      <c r="AY215" s="186" t="s">
        <v>146</v>
      </c>
      <c r="BK215" s="188">
        <f>SUM(BK216:BK264)</f>
        <v>0</v>
      </c>
    </row>
    <row r="216" spans="1:65" s="2" customFormat="1" ht="16.5" customHeight="1">
      <c r="A216" s="34"/>
      <c r="B216" s="35"/>
      <c r="C216" s="191" t="s">
        <v>7</v>
      </c>
      <c r="D216" s="191" t="s">
        <v>149</v>
      </c>
      <c r="E216" s="192" t="s">
        <v>864</v>
      </c>
      <c r="F216" s="193" t="s">
        <v>865</v>
      </c>
      <c r="G216" s="194" t="s">
        <v>152</v>
      </c>
      <c r="H216" s="195">
        <v>260</v>
      </c>
      <c r="I216" s="196"/>
      <c r="J216" s="197">
        <f>ROUND(I216*H216,2)</f>
        <v>0</v>
      </c>
      <c r="K216" s="193" t="s">
        <v>556</v>
      </c>
      <c r="L216" s="39"/>
      <c r="M216" s="198" t="s">
        <v>1</v>
      </c>
      <c r="N216" s="199" t="s">
        <v>42</v>
      </c>
      <c r="O216" s="71"/>
      <c r="P216" s="200">
        <f>O216*H216</f>
        <v>0</v>
      </c>
      <c r="Q216" s="200">
        <v>0</v>
      </c>
      <c r="R216" s="200">
        <f>Q216*H216</f>
        <v>0</v>
      </c>
      <c r="S216" s="200">
        <v>0</v>
      </c>
      <c r="T216" s="201">
        <f>S216*H216</f>
        <v>0</v>
      </c>
      <c r="U216" s="34"/>
      <c r="V216" s="34"/>
      <c r="W216" s="34"/>
      <c r="X216" s="34"/>
      <c r="Y216" s="34"/>
      <c r="Z216" s="34"/>
      <c r="AA216" s="34"/>
      <c r="AB216" s="34"/>
      <c r="AC216" s="34"/>
      <c r="AD216" s="34"/>
      <c r="AE216" s="34"/>
      <c r="AR216" s="202" t="s">
        <v>154</v>
      </c>
      <c r="AT216" s="202" t="s">
        <v>149</v>
      </c>
      <c r="AU216" s="202" t="s">
        <v>87</v>
      </c>
      <c r="AY216" s="17" t="s">
        <v>146</v>
      </c>
      <c r="BE216" s="203">
        <f>IF(N216="základní",J216,0)</f>
        <v>0</v>
      </c>
      <c r="BF216" s="203">
        <f>IF(N216="snížená",J216,0)</f>
        <v>0</v>
      </c>
      <c r="BG216" s="203">
        <f>IF(N216="zákl. přenesená",J216,0)</f>
        <v>0</v>
      </c>
      <c r="BH216" s="203">
        <f>IF(N216="sníž. přenesená",J216,0)</f>
        <v>0</v>
      </c>
      <c r="BI216" s="203">
        <f>IF(N216="nulová",J216,0)</f>
        <v>0</v>
      </c>
      <c r="BJ216" s="17" t="s">
        <v>85</v>
      </c>
      <c r="BK216" s="203">
        <f>ROUND(I216*H216,2)</f>
        <v>0</v>
      </c>
      <c r="BL216" s="17" t="s">
        <v>154</v>
      </c>
      <c r="BM216" s="202" t="s">
        <v>400</v>
      </c>
    </row>
    <row r="217" spans="1:65" s="2" customFormat="1" ht="10.199999999999999">
      <c r="A217" s="34"/>
      <c r="B217" s="35"/>
      <c r="C217" s="36"/>
      <c r="D217" s="204" t="s">
        <v>156</v>
      </c>
      <c r="E217" s="36"/>
      <c r="F217" s="205" t="s">
        <v>866</v>
      </c>
      <c r="G217" s="36"/>
      <c r="H217" s="36"/>
      <c r="I217" s="206"/>
      <c r="J217" s="36"/>
      <c r="K217" s="36"/>
      <c r="L217" s="39"/>
      <c r="M217" s="207"/>
      <c r="N217" s="208"/>
      <c r="O217" s="71"/>
      <c r="P217" s="71"/>
      <c r="Q217" s="71"/>
      <c r="R217" s="71"/>
      <c r="S217" s="71"/>
      <c r="T217" s="72"/>
      <c r="U217" s="34"/>
      <c r="V217" s="34"/>
      <c r="W217" s="34"/>
      <c r="X217" s="34"/>
      <c r="Y217" s="34"/>
      <c r="Z217" s="34"/>
      <c r="AA217" s="34"/>
      <c r="AB217" s="34"/>
      <c r="AC217" s="34"/>
      <c r="AD217" s="34"/>
      <c r="AE217" s="34"/>
      <c r="AT217" s="17" t="s">
        <v>156</v>
      </c>
      <c r="AU217" s="17" t="s">
        <v>87</v>
      </c>
    </row>
    <row r="218" spans="1:65" s="2" customFormat="1" ht="16.5" customHeight="1">
      <c r="A218" s="34"/>
      <c r="B218" s="35"/>
      <c r="C218" s="191" t="s">
        <v>262</v>
      </c>
      <c r="D218" s="191" t="s">
        <v>149</v>
      </c>
      <c r="E218" s="192" t="s">
        <v>867</v>
      </c>
      <c r="F218" s="193" t="s">
        <v>868</v>
      </c>
      <c r="G218" s="194" t="s">
        <v>152</v>
      </c>
      <c r="H218" s="195">
        <v>31</v>
      </c>
      <c r="I218" s="196"/>
      <c r="J218" s="197">
        <f>ROUND(I218*H218,2)</f>
        <v>0</v>
      </c>
      <c r="K218" s="193" t="s">
        <v>556</v>
      </c>
      <c r="L218" s="39"/>
      <c r="M218" s="198" t="s">
        <v>1</v>
      </c>
      <c r="N218" s="199" t="s">
        <v>42</v>
      </c>
      <c r="O218" s="71"/>
      <c r="P218" s="200">
        <f>O218*H218</f>
        <v>0</v>
      </c>
      <c r="Q218" s="200">
        <v>0</v>
      </c>
      <c r="R218" s="200">
        <f>Q218*H218</f>
        <v>0</v>
      </c>
      <c r="S218" s="200">
        <v>0</v>
      </c>
      <c r="T218" s="201">
        <f>S218*H218</f>
        <v>0</v>
      </c>
      <c r="U218" s="34"/>
      <c r="V218" s="34"/>
      <c r="W218" s="34"/>
      <c r="X218" s="34"/>
      <c r="Y218" s="34"/>
      <c r="Z218" s="34"/>
      <c r="AA218" s="34"/>
      <c r="AB218" s="34"/>
      <c r="AC218" s="34"/>
      <c r="AD218" s="34"/>
      <c r="AE218" s="34"/>
      <c r="AR218" s="202" t="s">
        <v>154</v>
      </c>
      <c r="AT218" s="202" t="s">
        <v>149</v>
      </c>
      <c r="AU218" s="202" t="s">
        <v>87</v>
      </c>
      <c r="AY218" s="17" t="s">
        <v>146</v>
      </c>
      <c r="BE218" s="203">
        <f>IF(N218="základní",J218,0)</f>
        <v>0</v>
      </c>
      <c r="BF218" s="203">
        <f>IF(N218="snížená",J218,0)</f>
        <v>0</v>
      </c>
      <c r="BG218" s="203">
        <f>IF(N218="zákl. přenesená",J218,0)</f>
        <v>0</v>
      </c>
      <c r="BH218" s="203">
        <f>IF(N218="sníž. přenesená",J218,0)</f>
        <v>0</v>
      </c>
      <c r="BI218" s="203">
        <f>IF(N218="nulová",J218,0)</f>
        <v>0</v>
      </c>
      <c r="BJ218" s="17" t="s">
        <v>85</v>
      </c>
      <c r="BK218" s="203">
        <f>ROUND(I218*H218,2)</f>
        <v>0</v>
      </c>
      <c r="BL218" s="17" t="s">
        <v>154</v>
      </c>
      <c r="BM218" s="202" t="s">
        <v>410</v>
      </c>
    </row>
    <row r="219" spans="1:65" s="2" customFormat="1" ht="10.199999999999999">
      <c r="A219" s="34"/>
      <c r="B219" s="35"/>
      <c r="C219" s="36"/>
      <c r="D219" s="204" t="s">
        <v>156</v>
      </c>
      <c r="E219" s="36"/>
      <c r="F219" s="205" t="s">
        <v>869</v>
      </c>
      <c r="G219" s="36"/>
      <c r="H219" s="36"/>
      <c r="I219" s="206"/>
      <c r="J219" s="36"/>
      <c r="K219" s="36"/>
      <c r="L219" s="39"/>
      <c r="M219" s="207"/>
      <c r="N219" s="208"/>
      <c r="O219" s="71"/>
      <c r="P219" s="71"/>
      <c r="Q219" s="71"/>
      <c r="R219" s="71"/>
      <c r="S219" s="71"/>
      <c r="T219" s="72"/>
      <c r="U219" s="34"/>
      <c r="V219" s="34"/>
      <c r="W219" s="34"/>
      <c r="X219" s="34"/>
      <c r="Y219" s="34"/>
      <c r="Z219" s="34"/>
      <c r="AA219" s="34"/>
      <c r="AB219" s="34"/>
      <c r="AC219" s="34"/>
      <c r="AD219" s="34"/>
      <c r="AE219" s="34"/>
      <c r="AT219" s="17" t="s">
        <v>156</v>
      </c>
      <c r="AU219" s="17" t="s">
        <v>87</v>
      </c>
    </row>
    <row r="220" spans="1:65" s="2" customFormat="1" ht="16.5" customHeight="1">
      <c r="A220" s="34"/>
      <c r="B220" s="35"/>
      <c r="C220" s="191" t="s">
        <v>267</v>
      </c>
      <c r="D220" s="191" t="s">
        <v>149</v>
      </c>
      <c r="E220" s="192" t="s">
        <v>870</v>
      </c>
      <c r="F220" s="193" t="s">
        <v>871</v>
      </c>
      <c r="G220" s="194" t="s">
        <v>152</v>
      </c>
      <c r="H220" s="195">
        <v>4</v>
      </c>
      <c r="I220" s="196"/>
      <c r="J220" s="197">
        <f>ROUND(I220*H220,2)</f>
        <v>0</v>
      </c>
      <c r="K220" s="193" t="s">
        <v>556</v>
      </c>
      <c r="L220" s="39"/>
      <c r="M220" s="198" t="s">
        <v>1</v>
      </c>
      <c r="N220" s="199" t="s">
        <v>42</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154</v>
      </c>
      <c r="AT220" s="202" t="s">
        <v>149</v>
      </c>
      <c r="AU220" s="202" t="s">
        <v>87</v>
      </c>
      <c r="AY220" s="17" t="s">
        <v>146</v>
      </c>
      <c r="BE220" s="203">
        <f>IF(N220="základní",J220,0)</f>
        <v>0</v>
      </c>
      <c r="BF220" s="203">
        <f>IF(N220="snížená",J220,0)</f>
        <v>0</v>
      </c>
      <c r="BG220" s="203">
        <f>IF(N220="zákl. přenesená",J220,0)</f>
        <v>0</v>
      </c>
      <c r="BH220" s="203">
        <f>IF(N220="sníž. přenesená",J220,0)</f>
        <v>0</v>
      </c>
      <c r="BI220" s="203">
        <f>IF(N220="nulová",J220,0)</f>
        <v>0</v>
      </c>
      <c r="BJ220" s="17" t="s">
        <v>85</v>
      </c>
      <c r="BK220" s="203">
        <f>ROUND(I220*H220,2)</f>
        <v>0</v>
      </c>
      <c r="BL220" s="17" t="s">
        <v>154</v>
      </c>
      <c r="BM220" s="202" t="s">
        <v>421</v>
      </c>
    </row>
    <row r="221" spans="1:65" s="2" customFormat="1" ht="10.199999999999999">
      <c r="A221" s="34"/>
      <c r="B221" s="35"/>
      <c r="C221" s="36"/>
      <c r="D221" s="204" t="s">
        <v>156</v>
      </c>
      <c r="E221" s="36"/>
      <c r="F221" s="205" t="s">
        <v>872</v>
      </c>
      <c r="G221" s="36"/>
      <c r="H221" s="36"/>
      <c r="I221" s="206"/>
      <c r="J221" s="36"/>
      <c r="K221" s="36"/>
      <c r="L221" s="39"/>
      <c r="M221" s="207"/>
      <c r="N221" s="208"/>
      <c r="O221" s="71"/>
      <c r="P221" s="71"/>
      <c r="Q221" s="71"/>
      <c r="R221" s="71"/>
      <c r="S221" s="71"/>
      <c r="T221" s="72"/>
      <c r="U221" s="34"/>
      <c r="V221" s="34"/>
      <c r="W221" s="34"/>
      <c r="X221" s="34"/>
      <c r="Y221" s="34"/>
      <c r="Z221" s="34"/>
      <c r="AA221" s="34"/>
      <c r="AB221" s="34"/>
      <c r="AC221" s="34"/>
      <c r="AD221" s="34"/>
      <c r="AE221" s="34"/>
      <c r="AT221" s="17" t="s">
        <v>156</v>
      </c>
      <c r="AU221" s="17" t="s">
        <v>87</v>
      </c>
    </row>
    <row r="222" spans="1:65" s="2" customFormat="1" ht="21.75" customHeight="1">
      <c r="A222" s="34"/>
      <c r="B222" s="35"/>
      <c r="C222" s="191" t="s">
        <v>272</v>
      </c>
      <c r="D222" s="191" t="s">
        <v>149</v>
      </c>
      <c r="E222" s="192" t="s">
        <v>873</v>
      </c>
      <c r="F222" s="193" t="s">
        <v>874</v>
      </c>
      <c r="G222" s="194" t="s">
        <v>152</v>
      </c>
      <c r="H222" s="195">
        <v>282</v>
      </c>
      <c r="I222" s="196"/>
      <c r="J222" s="197">
        <f>ROUND(I222*H222,2)</f>
        <v>0</v>
      </c>
      <c r="K222" s="193" t="s">
        <v>556</v>
      </c>
      <c r="L222" s="39"/>
      <c r="M222" s="198" t="s">
        <v>1</v>
      </c>
      <c r="N222" s="199" t="s">
        <v>42</v>
      </c>
      <c r="O222" s="71"/>
      <c r="P222" s="200">
        <f>O222*H222</f>
        <v>0</v>
      </c>
      <c r="Q222" s="200">
        <v>1.0000000000000001E-5</v>
      </c>
      <c r="R222" s="200">
        <f>Q222*H222</f>
        <v>2.82E-3</v>
      </c>
      <c r="S222" s="200">
        <v>0</v>
      </c>
      <c r="T222" s="201">
        <f>S222*H222</f>
        <v>0</v>
      </c>
      <c r="U222" s="34"/>
      <c r="V222" s="34"/>
      <c r="W222" s="34"/>
      <c r="X222" s="34"/>
      <c r="Y222" s="34"/>
      <c r="Z222" s="34"/>
      <c r="AA222" s="34"/>
      <c r="AB222" s="34"/>
      <c r="AC222" s="34"/>
      <c r="AD222" s="34"/>
      <c r="AE222" s="34"/>
      <c r="AR222" s="202" t="s">
        <v>154</v>
      </c>
      <c r="AT222" s="202" t="s">
        <v>149</v>
      </c>
      <c r="AU222" s="202" t="s">
        <v>87</v>
      </c>
      <c r="AY222" s="17" t="s">
        <v>146</v>
      </c>
      <c r="BE222" s="203">
        <f>IF(N222="základní",J222,0)</f>
        <v>0</v>
      </c>
      <c r="BF222" s="203">
        <f>IF(N222="snížená",J222,0)</f>
        <v>0</v>
      </c>
      <c r="BG222" s="203">
        <f>IF(N222="zákl. přenesená",J222,0)</f>
        <v>0</v>
      </c>
      <c r="BH222" s="203">
        <f>IF(N222="sníž. přenesená",J222,0)</f>
        <v>0</v>
      </c>
      <c r="BI222" s="203">
        <f>IF(N222="nulová",J222,0)</f>
        <v>0</v>
      </c>
      <c r="BJ222" s="17" t="s">
        <v>85</v>
      </c>
      <c r="BK222" s="203">
        <f>ROUND(I222*H222,2)</f>
        <v>0</v>
      </c>
      <c r="BL222" s="17" t="s">
        <v>154</v>
      </c>
      <c r="BM222" s="202" t="s">
        <v>431</v>
      </c>
    </row>
    <row r="223" spans="1:65" s="2" customFormat="1" ht="10.199999999999999">
      <c r="A223" s="34"/>
      <c r="B223" s="35"/>
      <c r="C223" s="36"/>
      <c r="D223" s="204" t="s">
        <v>156</v>
      </c>
      <c r="E223" s="36"/>
      <c r="F223" s="205" t="s">
        <v>875</v>
      </c>
      <c r="G223" s="36"/>
      <c r="H223" s="36"/>
      <c r="I223" s="206"/>
      <c r="J223" s="36"/>
      <c r="K223" s="36"/>
      <c r="L223" s="39"/>
      <c r="M223" s="207"/>
      <c r="N223" s="208"/>
      <c r="O223" s="71"/>
      <c r="P223" s="71"/>
      <c r="Q223" s="71"/>
      <c r="R223" s="71"/>
      <c r="S223" s="71"/>
      <c r="T223" s="72"/>
      <c r="U223" s="34"/>
      <c r="V223" s="34"/>
      <c r="W223" s="34"/>
      <c r="X223" s="34"/>
      <c r="Y223" s="34"/>
      <c r="Z223" s="34"/>
      <c r="AA223" s="34"/>
      <c r="AB223" s="34"/>
      <c r="AC223" s="34"/>
      <c r="AD223" s="34"/>
      <c r="AE223" s="34"/>
      <c r="AT223" s="17" t="s">
        <v>156</v>
      </c>
      <c r="AU223" s="17" t="s">
        <v>87</v>
      </c>
    </row>
    <row r="224" spans="1:65" s="2" customFormat="1" ht="16.5" customHeight="1">
      <c r="A224" s="34"/>
      <c r="B224" s="35"/>
      <c r="C224" s="220" t="s">
        <v>278</v>
      </c>
      <c r="D224" s="220" t="s">
        <v>216</v>
      </c>
      <c r="E224" s="221" t="s">
        <v>876</v>
      </c>
      <c r="F224" s="222" t="s">
        <v>877</v>
      </c>
      <c r="G224" s="223" t="s">
        <v>152</v>
      </c>
      <c r="H224" s="224">
        <v>27.6</v>
      </c>
      <c r="I224" s="225"/>
      <c r="J224" s="226">
        <f>ROUND(I224*H224,2)</f>
        <v>0</v>
      </c>
      <c r="K224" s="222" t="s">
        <v>836</v>
      </c>
      <c r="L224" s="227"/>
      <c r="M224" s="228" t="s">
        <v>1</v>
      </c>
      <c r="N224" s="229" t="s">
        <v>42</v>
      </c>
      <c r="O224" s="71"/>
      <c r="P224" s="200">
        <f>O224*H224</f>
        <v>0</v>
      </c>
      <c r="Q224" s="200">
        <v>0</v>
      </c>
      <c r="R224" s="200">
        <f>Q224*H224</f>
        <v>0</v>
      </c>
      <c r="S224" s="200">
        <v>0</v>
      </c>
      <c r="T224" s="201">
        <f>S224*H224</f>
        <v>0</v>
      </c>
      <c r="U224" s="34"/>
      <c r="V224" s="34"/>
      <c r="W224" s="34"/>
      <c r="X224" s="34"/>
      <c r="Y224" s="34"/>
      <c r="Z224" s="34"/>
      <c r="AA224" s="34"/>
      <c r="AB224" s="34"/>
      <c r="AC224" s="34"/>
      <c r="AD224" s="34"/>
      <c r="AE224" s="34"/>
      <c r="AR224" s="202" t="s">
        <v>192</v>
      </c>
      <c r="AT224" s="202" t="s">
        <v>216</v>
      </c>
      <c r="AU224" s="202" t="s">
        <v>87</v>
      </c>
      <c r="AY224" s="17" t="s">
        <v>146</v>
      </c>
      <c r="BE224" s="203">
        <f>IF(N224="základní",J224,0)</f>
        <v>0</v>
      </c>
      <c r="BF224" s="203">
        <f>IF(N224="snížená",J224,0)</f>
        <v>0</v>
      </c>
      <c r="BG224" s="203">
        <f>IF(N224="zákl. přenesená",J224,0)</f>
        <v>0</v>
      </c>
      <c r="BH224" s="203">
        <f>IF(N224="sníž. přenesená",J224,0)</f>
        <v>0</v>
      </c>
      <c r="BI224" s="203">
        <f>IF(N224="nulová",J224,0)</f>
        <v>0</v>
      </c>
      <c r="BJ224" s="17" t="s">
        <v>85</v>
      </c>
      <c r="BK224" s="203">
        <f>ROUND(I224*H224,2)</f>
        <v>0</v>
      </c>
      <c r="BL224" s="17" t="s">
        <v>154</v>
      </c>
      <c r="BM224" s="202" t="s">
        <v>439</v>
      </c>
    </row>
    <row r="225" spans="1:65" s="2" customFormat="1" ht="10.199999999999999">
      <c r="A225" s="34"/>
      <c r="B225" s="35"/>
      <c r="C225" s="36"/>
      <c r="D225" s="204" t="s">
        <v>156</v>
      </c>
      <c r="E225" s="36"/>
      <c r="F225" s="205" t="s">
        <v>877</v>
      </c>
      <c r="G225" s="36"/>
      <c r="H225" s="36"/>
      <c r="I225" s="206"/>
      <c r="J225" s="36"/>
      <c r="K225" s="36"/>
      <c r="L225" s="39"/>
      <c r="M225" s="207"/>
      <c r="N225" s="208"/>
      <c r="O225" s="71"/>
      <c r="P225" s="71"/>
      <c r="Q225" s="71"/>
      <c r="R225" s="71"/>
      <c r="S225" s="71"/>
      <c r="T225" s="72"/>
      <c r="U225" s="34"/>
      <c r="V225" s="34"/>
      <c r="W225" s="34"/>
      <c r="X225" s="34"/>
      <c r="Y225" s="34"/>
      <c r="Z225" s="34"/>
      <c r="AA225" s="34"/>
      <c r="AB225" s="34"/>
      <c r="AC225" s="34"/>
      <c r="AD225" s="34"/>
      <c r="AE225" s="34"/>
      <c r="AT225" s="17" t="s">
        <v>156</v>
      </c>
      <c r="AU225" s="17" t="s">
        <v>87</v>
      </c>
    </row>
    <row r="226" spans="1:65" s="2" customFormat="1" ht="38.4">
      <c r="A226" s="34"/>
      <c r="B226" s="35"/>
      <c r="C226" s="36"/>
      <c r="D226" s="204" t="s">
        <v>240</v>
      </c>
      <c r="E226" s="36"/>
      <c r="F226" s="230" t="s">
        <v>878</v>
      </c>
      <c r="G226" s="36"/>
      <c r="H226" s="36"/>
      <c r="I226" s="206"/>
      <c r="J226" s="36"/>
      <c r="K226" s="36"/>
      <c r="L226" s="39"/>
      <c r="M226" s="207"/>
      <c r="N226" s="208"/>
      <c r="O226" s="71"/>
      <c r="P226" s="71"/>
      <c r="Q226" s="71"/>
      <c r="R226" s="71"/>
      <c r="S226" s="71"/>
      <c r="T226" s="72"/>
      <c r="U226" s="34"/>
      <c r="V226" s="34"/>
      <c r="W226" s="34"/>
      <c r="X226" s="34"/>
      <c r="Y226" s="34"/>
      <c r="Z226" s="34"/>
      <c r="AA226" s="34"/>
      <c r="AB226" s="34"/>
      <c r="AC226" s="34"/>
      <c r="AD226" s="34"/>
      <c r="AE226" s="34"/>
      <c r="AT226" s="17" t="s">
        <v>240</v>
      </c>
      <c r="AU226" s="17" t="s">
        <v>87</v>
      </c>
    </row>
    <row r="227" spans="1:65" s="2" customFormat="1" ht="16.5" customHeight="1">
      <c r="A227" s="34"/>
      <c r="B227" s="35"/>
      <c r="C227" s="220" t="s">
        <v>282</v>
      </c>
      <c r="D227" s="220" t="s">
        <v>216</v>
      </c>
      <c r="E227" s="221" t="s">
        <v>879</v>
      </c>
      <c r="F227" s="222" t="s">
        <v>880</v>
      </c>
      <c r="G227" s="223" t="s">
        <v>152</v>
      </c>
      <c r="H227" s="224">
        <v>271.39999999999998</v>
      </c>
      <c r="I227" s="225"/>
      <c r="J227" s="226">
        <f>ROUND(I227*H227,2)</f>
        <v>0</v>
      </c>
      <c r="K227" s="222" t="s">
        <v>836</v>
      </c>
      <c r="L227" s="227"/>
      <c r="M227" s="228" t="s">
        <v>1</v>
      </c>
      <c r="N227" s="229" t="s">
        <v>42</v>
      </c>
      <c r="O227" s="71"/>
      <c r="P227" s="200">
        <f>O227*H227</f>
        <v>0</v>
      </c>
      <c r="Q227" s="200">
        <v>0</v>
      </c>
      <c r="R227" s="200">
        <f>Q227*H227</f>
        <v>0</v>
      </c>
      <c r="S227" s="200">
        <v>0</v>
      </c>
      <c r="T227" s="201">
        <f>S227*H227</f>
        <v>0</v>
      </c>
      <c r="U227" s="34"/>
      <c r="V227" s="34"/>
      <c r="W227" s="34"/>
      <c r="X227" s="34"/>
      <c r="Y227" s="34"/>
      <c r="Z227" s="34"/>
      <c r="AA227" s="34"/>
      <c r="AB227" s="34"/>
      <c r="AC227" s="34"/>
      <c r="AD227" s="34"/>
      <c r="AE227" s="34"/>
      <c r="AR227" s="202" t="s">
        <v>192</v>
      </c>
      <c r="AT227" s="202" t="s">
        <v>216</v>
      </c>
      <c r="AU227" s="202" t="s">
        <v>87</v>
      </c>
      <c r="AY227" s="17" t="s">
        <v>146</v>
      </c>
      <c r="BE227" s="203">
        <f>IF(N227="základní",J227,0)</f>
        <v>0</v>
      </c>
      <c r="BF227" s="203">
        <f>IF(N227="snížená",J227,0)</f>
        <v>0</v>
      </c>
      <c r="BG227" s="203">
        <f>IF(N227="zákl. přenesená",J227,0)</f>
        <v>0</v>
      </c>
      <c r="BH227" s="203">
        <f>IF(N227="sníž. přenesená",J227,0)</f>
        <v>0</v>
      </c>
      <c r="BI227" s="203">
        <f>IF(N227="nulová",J227,0)</f>
        <v>0</v>
      </c>
      <c r="BJ227" s="17" t="s">
        <v>85</v>
      </c>
      <c r="BK227" s="203">
        <f>ROUND(I227*H227,2)</f>
        <v>0</v>
      </c>
      <c r="BL227" s="17" t="s">
        <v>154</v>
      </c>
      <c r="BM227" s="202" t="s">
        <v>449</v>
      </c>
    </row>
    <row r="228" spans="1:65" s="2" customFormat="1" ht="10.199999999999999">
      <c r="A228" s="34"/>
      <c r="B228" s="35"/>
      <c r="C228" s="36"/>
      <c r="D228" s="204" t="s">
        <v>156</v>
      </c>
      <c r="E228" s="36"/>
      <c r="F228" s="205" t="s">
        <v>880</v>
      </c>
      <c r="G228" s="36"/>
      <c r="H228" s="36"/>
      <c r="I228" s="206"/>
      <c r="J228" s="36"/>
      <c r="K228" s="36"/>
      <c r="L228" s="39"/>
      <c r="M228" s="207"/>
      <c r="N228" s="208"/>
      <c r="O228" s="71"/>
      <c r="P228" s="71"/>
      <c r="Q228" s="71"/>
      <c r="R228" s="71"/>
      <c r="S228" s="71"/>
      <c r="T228" s="72"/>
      <c r="U228" s="34"/>
      <c r="V228" s="34"/>
      <c r="W228" s="34"/>
      <c r="X228" s="34"/>
      <c r="Y228" s="34"/>
      <c r="Z228" s="34"/>
      <c r="AA228" s="34"/>
      <c r="AB228" s="34"/>
      <c r="AC228" s="34"/>
      <c r="AD228" s="34"/>
      <c r="AE228" s="34"/>
      <c r="AT228" s="17" t="s">
        <v>156</v>
      </c>
      <c r="AU228" s="17" t="s">
        <v>87</v>
      </c>
    </row>
    <row r="229" spans="1:65" s="2" customFormat="1" ht="38.4">
      <c r="A229" s="34"/>
      <c r="B229" s="35"/>
      <c r="C229" s="36"/>
      <c r="D229" s="204" t="s">
        <v>240</v>
      </c>
      <c r="E229" s="36"/>
      <c r="F229" s="230" t="s">
        <v>878</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240</v>
      </c>
      <c r="AU229" s="17" t="s">
        <v>87</v>
      </c>
    </row>
    <row r="230" spans="1:65" s="2" customFormat="1" ht="16.5" customHeight="1">
      <c r="A230" s="34"/>
      <c r="B230" s="35"/>
      <c r="C230" s="220" t="s">
        <v>288</v>
      </c>
      <c r="D230" s="220" t="s">
        <v>216</v>
      </c>
      <c r="E230" s="221" t="s">
        <v>881</v>
      </c>
      <c r="F230" s="222" t="s">
        <v>882</v>
      </c>
      <c r="G230" s="223" t="s">
        <v>152</v>
      </c>
      <c r="H230" s="224">
        <v>25.3</v>
      </c>
      <c r="I230" s="225"/>
      <c r="J230" s="226">
        <f>ROUND(I230*H230,2)</f>
        <v>0</v>
      </c>
      <c r="K230" s="222" t="s">
        <v>836</v>
      </c>
      <c r="L230" s="227"/>
      <c r="M230" s="228" t="s">
        <v>1</v>
      </c>
      <c r="N230" s="229" t="s">
        <v>42</v>
      </c>
      <c r="O230" s="71"/>
      <c r="P230" s="200">
        <f>O230*H230</f>
        <v>0</v>
      </c>
      <c r="Q230" s="200">
        <v>0</v>
      </c>
      <c r="R230" s="200">
        <f>Q230*H230</f>
        <v>0</v>
      </c>
      <c r="S230" s="200">
        <v>0</v>
      </c>
      <c r="T230" s="201">
        <f>S230*H230</f>
        <v>0</v>
      </c>
      <c r="U230" s="34"/>
      <c r="V230" s="34"/>
      <c r="W230" s="34"/>
      <c r="X230" s="34"/>
      <c r="Y230" s="34"/>
      <c r="Z230" s="34"/>
      <c r="AA230" s="34"/>
      <c r="AB230" s="34"/>
      <c r="AC230" s="34"/>
      <c r="AD230" s="34"/>
      <c r="AE230" s="34"/>
      <c r="AR230" s="202" t="s">
        <v>192</v>
      </c>
      <c r="AT230" s="202" t="s">
        <v>216</v>
      </c>
      <c r="AU230" s="202" t="s">
        <v>87</v>
      </c>
      <c r="AY230" s="17" t="s">
        <v>146</v>
      </c>
      <c r="BE230" s="203">
        <f>IF(N230="základní",J230,0)</f>
        <v>0</v>
      </c>
      <c r="BF230" s="203">
        <f>IF(N230="snížená",J230,0)</f>
        <v>0</v>
      </c>
      <c r="BG230" s="203">
        <f>IF(N230="zákl. přenesená",J230,0)</f>
        <v>0</v>
      </c>
      <c r="BH230" s="203">
        <f>IF(N230="sníž. přenesená",J230,0)</f>
        <v>0</v>
      </c>
      <c r="BI230" s="203">
        <f>IF(N230="nulová",J230,0)</f>
        <v>0</v>
      </c>
      <c r="BJ230" s="17" t="s">
        <v>85</v>
      </c>
      <c r="BK230" s="203">
        <f>ROUND(I230*H230,2)</f>
        <v>0</v>
      </c>
      <c r="BL230" s="17" t="s">
        <v>154</v>
      </c>
      <c r="BM230" s="202" t="s">
        <v>460</v>
      </c>
    </row>
    <row r="231" spans="1:65" s="2" customFormat="1" ht="10.199999999999999">
      <c r="A231" s="34"/>
      <c r="B231" s="35"/>
      <c r="C231" s="36"/>
      <c r="D231" s="204" t="s">
        <v>156</v>
      </c>
      <c r="E231" s="36"/>
      <c r="F231" s="205" t="s">
        <v>882</v>
      </c>
      <c r="G231" s="36"/>
      <c r="H231" s="36"/>
      <c r="I231" s="206"/>
      <c r="J231" s="36"/>
      <c r="K231" s="36"/>
      <c r="L231" s="39"/>
      <c r="M231" s="207"/>
      <c r="N231" s="208"/>
      <c r="O231" s="71"/>
      <c r="P231" s="71"/>
      <c r="Q231" s="71"/>
      <c r="R231" s="71"/>
      <c r="S231" s="71"/>
      <c r="T231" s="72"/>
      <c r="U231" s="34"/>
      <c r="V231" s="34"/>
      <c r="W231" s="34"/>
      <c r="X231" s="34"/>
      <c r="Y231" s="34"/>
      <c r="Z231" s="34"/>
      <c r="AA231" s="34"/>
      <c r="AB231" s="34"/>
      <c r="AC231" s="34"/>
      <c r="AD231" s="34"/>
      <c r="AE231" s="34"/>
      <c r="AT231" s="17" t="s">
        <v>156</v>
      </c>
      <c r="AU231" s="17" t="s">
        <v>87</v>
      </c>
    </row>
    <row r="232" spans="1:65" s="2" customFormat="1" ht="38.4">
      <c r="A232" s="34"/>
      <c r="B232" s="35"/>
      <c r="C232" s="36"/>
      <c r="D232" s="204" t="s">
        <v>240</v>
      </c>
      <c r="E232" s="36"/>
      <c r="F232" s="230" t="s">
        <v>878</v>
      </c>
      <c r="G232" s="36"/>
      <c r="H232" s="36"/>
      <c r="I232" s="206"/>
      <c r="J232" s="36"/>
      <c r="K232" s="36"/>
      <c r="L232" s="39"/>
      <c r="M232" s="207"/>
      <c r="N232" s="208"/>
      <c r="O232" s="71"/>
      <c r="P232" s="71"/>
      <c r="Q232" s="71"/>
      <c r="R232" s="71"/>
      <c r="S232" s="71"/>
      <c r="T232" s="72"/>
      <c r="U232" s="34"/>
      <c r="V232" s="34"/>
      <c r="W232" s="34"/>
      <c r="X232" s="34"/>
      <c r="Y232" s="34"/>
      <c r="Z232" s="34"/>
      <c r="AA232" s="34"/>
      <c r="AB232" s="34"/>
      <c r="AC232" s="34"/>
      <c r="AD232" s="34"/>
      <c r="AE232" s="34"/>
      <c r="AT232" s="17" t="s">
        <v>240</v>
      </c>
      <c r="AU232" s="17" t="s">
        <v>87</v>
      </c>
    </row>
    <row r="233" spans="1:65" s="2" customFormat="1" ht="21.75" customHeight="1">
      <c r="A233" s="34"/>
      <c r="B233" s="35"/>
      <c r="C233" s="191" t="s">
        <v>292</v>
      </c>
      <c r="D233" s="191" t="s">
        <v>149</v>
      </c>
      <c r="E233" s="192" t="s">
        <v>883</v>
      </c>
      <c r="F233" s="193" t="s">
        <v>884</v>
      </c>
      <c r="G233" s="194" t="s">
        <v>152</v>
      </c>
      <c r="H233" s="195">
        <v>9</v>
      </c>
      <c r="I233" s="196"/>
      <c r="J233" s="197">
        <f>ROUND(I233*H233,2)</f>
        <v>0</v>
      </c>
      <c r="K233" s="193" t="s">
        <v>556</v>
      </c>
      <c r="L233" s="39"/>
      <c r="M233" s="198" t="s">
        <v>1</v>
      </c>
      <c r="N233" s="199" t="s">
        <v>42</v>
      </c>
      <c r="O233" s="71"/>
      <c r="P233" s="200">
        <f>O233*H233</f>
        <v>0</v>
      </c>
      <c r="Q233" s="200">
        <v>1.0000000000000001E-5</v>
      </c>
      <c r="R233" s="200">
        <f>Q233*H233</f>
        <v>9.0000000000000006E-5</v>
      </c>
      <c r="S233" s="200">
        <v>0</v>
      </c>
      <c r="T233" s="201">
        <f>S233*H233</f>
        <v>0</v>
      </c>
      <c r="U233" s="34"/>
      <c r="V233" s="34"/>
      <c r="W233" s="34"/>
      <c r="X233" s="34"/>
      <c r="Y233" s="34"/>
      <c r="Z233" s="34"/>
      <c r="AA233" s="34"/>
      <c r="AB233" s="34"/>
      <c r="AC233" s="34"/>
      <c r="AD233" s="34"/>
      <c r="AE233" s="34"/>
      <c r="AR233" s="202" t="s">
        <v>154</v>
      </c>
      <c r="AT233" s="202" t="s">
        <v>149</v>
      </c>
      <c r="AU233" s="202" t="s">
        <v>87</v>
      </c>
      <c r="AY233" s="17" t="s">
        <v>146</v>
      </c>
      <c r="BE233" s="203">
        <f>IF(N233="základní",J233,0)</f>
        <v>0</v>
      </c>
      <c r="BF233" s="203">
        <f>IF(N233="snížená",J233,0)</f>
        <v>0</v>
      </c>
      <c r="BG233" s="203">
        <f>IF(N233="zákl. přenesená",J233,0)</f>
        <v>0</v>
      </c>
      <c r="BH233" s="203">
        <f>IF(N233="sníž. přenesená",J233,0)</f>
        <v>0</v>
      </c>
      <c r="BI233" s="203">
        <f>IF(N233="nulová",J233,0)</f>
        <v>0</v>
      </c>
      <c r="BJ233" s="17" t="s">
        <v>85</v>
      </c>
      <c r="BK233" s="203">
        <f>ROUND(I233*H233,2)</f>
        <v>0</v>
      </c>
      <c r="BL233" s="17" t="s">
        <v>154</v>
      </c>
      <c r="BM233" s="202" t="s">
        <v>350</v>
      </c>
    </row>
    <row r="234" spans="1:65" s="2" customFormat="1" ht="10.199999999999999">
      <c r="A234" s="34"/>
      <c r="B234" s="35"/>
      <c r="C234" s="36"/>
      <c r="D234" s="204" t="s">
        <v>156</v>
      </c>
      <c r="E234" s="36"/>
      <c r="F234" s="205" t="s">
        <v>885</v>
      </c>
      <c r="G234" s="36"/>
      <c r="H234" s="36"/>
      <c r="I234" s="206"/>
      <c r="J234" s="36"/>
      <c r="K234" s="36"/>
      <c r="L234" s="39"/>
      <c r="M234" s="207"/>
      <c r="N234" s="208"/>
      <c r="O234" s="71"/>
      <c r="P234" s="71"/>
      <c r="Q234" s="71"/>
      <c r="R234" s="71"/>
      <c r="S234" s="71"/>
      <c r="T234" s="72"/>
      <c r="U234" s="34"/>
      <c r="V234" s="34"/>
      <c r="W234" s="34"/>
      <c r="X234" s="34"/>
      <c r="Y234" s="34"/>
      <c r="Z234" s="34"/>
      <c r="AA234" s="34"/>
      <c r="AB234" s="34"/>
      <c r="AC234" s="34"/>
      <c r="AD234" s="34"/>
      <c r="AE234" s="34"/>
      <c r="AT234" s="17" t="s">
        <v>156</v>
      </c>
      <c r="AU234" s="17" t="s">
        <v>87</v>
      </c>
    </row>
    <row r="235" spans="1:65" s="2" customFormat="1" ht="16.5" customHeight="1">
      <c r="A235" s="34"/>
      <c r="B235" s="35"/>
      <c r="C235" s="220" t="s">
        <v>297</v>
      </c>
      <c r="D235" s="220" t="s">
        <v>216</v>
      </c>
      <c r="E235" s="221" t="s">
        <v>886</v>
      </c>
      <c r="F235" s="222" t="s">
        <v>887</v>
      </c>
      <c r="G235" s="223" t="s">
        <v>152</v>
      </c>
      <c r="H235" s="224">
        <v>10.35</v>
      </c>
      <c r="I235" s="225"/>
      <c r="J235" s="226">
        <f>ROUND(I235*H235,2)</f>
        <v>0</v>
      </c>
      <c r="K235" s="222" t="s">
        <v>836</v>
      </c>
      <c r="L235" s="227"/>
      <c r="M235" s="228" t="s">
        <v>1</v>
      </c>
      <c r="N235" s="229" t="s">
        <v>42</v>
      </c>
      <c r="O235" s="71"/>
      <c r="P235" s="200">
        <f>O235*H235</f>
        <v>0</v>
      </c>
      <c r="Q235" s="200">
        <v>0</v>
      </c>
      <c r="R235" s="200">
        <f>Q235*H235</f>
        <v>0</v>
      </c>
      <c r="S235" s="200">
        <v>0</v>
      </c>
      <c r="T235" s="201">
        <f>S235*H235</f>
        <v>0</v>
      </c>
      <c r="U235" s="34"/>
      <c r="V235" s="34"/>
      <c r="W235" s="34"/>
      <c r="X235" s="34"/>
      <c r="Y235" s="34"/>
      <c r="Z235" s="34"/>
      <c r="AA235" s="34"/>
      <c r="AB235" s="34"/>
      <c r="AC235" s="34"/>
      <c r="AD235" s="34"/>
      <c r="AE235" s="34"/>
      <c r="AR235" s="202" t="s">
        <v>192</v>
      </c>
      <c r="AT235" s="202" t="s">
        <v>216</v>
      </c>
      <c r="AU235" s="202" t="s">
        <v>87</v>
      </c>
      <c r="AY235" s="17" t="s">
        <v>146</v>
      </c>
      <c r="BE235" s="203">
        <f>IF(N235="základní",J235,0)</f>
        <v>0</v>
      </c>
      <c r="BF235" s="203">
        <f>IF(N235="snížená",J235,0)</f>
        <v>0</v>
      </c>
      <c r="BG235" s="203">
        <f>IF(N235="zákl. přenesená",J235,0)</f>
        <v>0</v>
      </c>
      <c r="BH235" s="203">
        <f>IF(N235="sníž. přenesená",J235,0)</f>
        <v>0</v>
      </c>
      <c r="BI235" s="203">
        <f>IF(N235="nulová",J235,0)</f>
        <v>0</v>
      </c>
      <c r="BJ235" s="17" t="s">
        <v>85</v>
      </c>
      <c r="BK235" s="203">
        <f>ROUND(I235*H235,2)</f>
        <v>0</v>
      </c>
      <c r="BL235" s="17" t="s">
        <v>154</v>
      </c>
      <c r="BM235" s="202" t="s">
        <v>480</v>
      </c>
    </row>
    <row r="236" spans="1:65" s="2" customFormat="1" ht="10.199999999999999">
      <c r="A236" s="34"/>
      <c r="B236" s="35"/>
      <c r="C236" s="36"/>
      <c r="D236" s="204" t="s">
        <v>156</v>
      </c>
      <c r="E236" s="36"/>
      <c r="F236" s="205" t="s">
        <v>887</v>
      </c>
      <c r="G236" s="36"/>
      <c r="H236" s="36"/>
      <c r="I236" s="206"/>
      <c r="J236" s="36"/>
      <c r="K236" s="36"/>
      <c r="L236" s="39"/>
      <c r="M236" s="207"/>
      <c r="N236" s="208"/>
      <c r="O236" s="71"/>
      <c r="P236" s="71"/>
      <c r="Q236" s="71"/>
      <c r="R236" s="71"/>
      <c r="S236" s="71"/>
      <c r="T236" s="72"/>
      <c r="U236" s="34"/>
      <c r="V236" s="34"/>
      <c r="W236" s="34"/>
      <c r="X236" s="34"/>
      <c r="Y236" s="34"/>
      <c r="Z236" s="34"/>
      <c r="AA236" s="34"/>
      <c r="AB236" s="34"/>
      <c r="AC236" s="34"/>
      <c r="AD236" s="34"/>
      <c r="AE236" s="34"/>
      <c r="AT236" s="17" t="s">
        <v>156</v>
      </c>
      <c r="AU236" s="17" t="s">
        <v>87</v>
      </c>
    </row>
    <row r="237" spans="1:65" s="2" customFormat="1" ht="38.4">
      <c r="A237" s="34"/>
      <c r="B237" s="35"/>
      <c r="C237" s="36"/>
      <c r="D237" s="204" t="s">
        <v>240</v>
      </c>
      <c r="E237" s="36"/>
      <c r="F237" s="230" t="s">
        <v>878</v>
      </c>
      <c r="G237" s="36"/>
      <c r="H237" s="36"/>
      <c r="I237" s="206"/>
      <c r="J237" s="36"/>
      <c r="K237" s="36"/>
      <c r="L237" s="39"/>
      <c r="M237" s="207"/>
      <c r="N237" s="208"/>
      <c r="O237" s="71"/>
      <c r="P237" s="71"/>
      <c r="Q237" s="71"/>
      <c r="R237" s="71"/>
      <c r="S237" s="71"/>
      <c r="T237" s="72"/>
      <c r="U237" s="34"/>
      <c r="V237" s="34"/>
      <c r="W237" s="34"/>
      <c r="X237" s="34"/>
      <c r="Y237" s="34"/>
      <c r="Z237" s="34"/>
      <c r="AA237" s="34"/>
      <c r="AB237" s="34"/>
      <c r="AC237" s="34"/>
      <c r="AD237" s="34"/>
      <c r="AE237" s="34"/>
      <c r="AT237" s="17" t="s">
        <v>240</v>
      </c>
      <c r="AU237" s="17" t="s">
        <v>87</v>
      </c>
    </row>
    <row r="238" spans="1:65" s="13" customFormat="1" ht="10.199999999999999">
      <c r="B238" s="209"/>
      <c r="C238" s="210"/>
      <c r="D238" s="204" t="s">
        <v>158</v>
      </c>
      <c r="E238" s="211" t="s">
        <v>1</v>
      </c>
      <c r="F238" s="212" t="s">
        <v>888</v>
      </c>
      <c r="G238" s="210"/>
      <c r="H238" s="213">
        <v>10.35</v>
      </c>
      <c r="I238" s="214"/>
      <c r="J238" s="210"/>
      <c r="K238" s="210"/>
      <c r="L238" s="215"/>
      <c r="M238" s="216"/>
      <c r="N238" s="217"/>
      <c r="O238" s="217"/>
      <c r="P238" s="217"/>
      <c r="Q238" s="217"/>
      <c r="R238" s="217"/>
      <c r="S238" s="217"/>
      <c r="T238" s="218"/>
      <c r="AT238" s="219" t="s">
        <v>158</v>
      </c>
      <c r="AU238" s="219" t="s">
        <v>87</v>
      </c>
      <c r="AV238" s="13" t="s">
        <v>87</v>
      </c>
      <c r="AW238" s="13" t="s">
        <v>34</v>
      </c>
      <c r="AX238" s="13" t="s">
        <v>77</v>
      </c>
      <c r="AY238" s="219" t="s">
        <v>146</v>
      </c>
    </row>
    <row r="239" spans="1:65" s="14" customFormat="1" ht="10.199999999999999">
      <c r="B239" s="231"/>
      <c r="C239" s="232"/>
      <c r="D239" s="204" t="s">
        <v>158</v>
      </c>
      <c r="E239" s="233" t="s">
        <v>1</v>
      </c>
      <c r="F239" s="234" t="s">
        <v>335</v>
      </c>
      <c r="G239" s="232"/>
      <c r="H239" s="235">
        <v>10.35</v>
      </c>
      <c r="I239" s="236"/>
      <c r="J239" s="232"/>
      <c r="K239" s="232"/>
      <c r="L239" s="237"/>
      <c r="M239" s="238"/>
      <c r="N239" s="239"/>
      <c r="O239" s="239"/>
      <c r="P239" s="239"/>
      <c r="Q239" s="239"/>
      <c r="R239" s="239"/>
      <c r="S239" s="239"/>
      <c r="T239" s="240"/>
      <c r="AT239" s="241" t="s">
        <v>158</v>
      </c>
      <c r="AU239" s="241" t="s">
        <v>87</v>
      </c>
      <c r="AV239" s="14" t="s">
        <v>154</v>
      </c>
      <c r="AW239" s="14" t="s">
        <v>34</v>
      </c>
      <c r="AX239" s="14" t="s">
        <v>85</v>
      </c>
      <c r="AY239" s="241" t="s">
        <v>146</v>
      </c>
    </row>
    <row r="240" spans="1:65" s="2" customFormat="1" ht="21.75" customHeight="1">
      <c r="A240" s="34"/>
      <c r="B240" s="35"/>
      <c r="C240" s="191" t="s">
        <v>302</v>
      </c>
      <c r="D240" s="191" t="s">
        <v>149</v>
      </c>
      <c r="E240" s="192" t="s">
        <v>889</v>
      </c>
      <c r="F240" s="193" t="s">
        <v>890</v>
      </c>
      <c r="G240" s="194" t="s">
        <v>152</v>
      </c>
      <c r="H240" s="195">
        <v>4</v>
      </c>
      <c r="I240" s="196"/>
      <c r="J240" s="197">
        <f>ROUND(I240*H240,2)</f>
        <v>0</v>
      </c>
      <c r="K240" s="193" t="s">
        <v>556</v>
      </c>
      <c r="L240" s="39"/>
      <c r="M240" s="198" t="s">
        <v>1</v>
      </c>
      <c r="N240" s="199" t="s">
        <v>42</v>
      </c>
      <c r="O240" s="71"/>
      <c r="P240" s="200">
        <f>O240*H240</f>
        <v>0</v>
      </c>
      <c r="Q240" s="200">
        <v>2.0000000000000002E-5</v>
      </c>
      <c r="R240" s="200">
        <f>Q240*H240</f>
        <v>8.0000000000000007E-5</v>
      </c>
      <c r="S240" s="200">
        <v>0</v>
      </c>
      <c r="T240" s="201">
        <f>S240*H240</f>
        <v>0</v>
      </c>
      <c r="U240" s="34"/>
      <c r="V240" s="34"/>
      <c r="W240" s="34"/>
      <c r="X240" s="34"/>
      <c r="Y240" s="34"/>
      <c r="Z240" s="34"/>
      <c r="AA240" s="34"/>
      <c r="AB240" s="34"/>
      <c r="AC240" s="34"/>
      <c r="AD240" s="34"/>
      <c r="AE240" s="34"/>
      <c r="AR240" s="202" t="s">
        <v>154</v>
      </c>
      <c r="AT240" s="202" t="s">
        <v>149</v>
      </c>
      <c r="AU240" s="202" t="s">
        <v>87</v>
      </c>
      <c r="AY240" s="17" t="s">
        <v>146</v>
      </c>
      <c r="BE240" s="203">
        <f>IF(N240="základní",J240,0)</f>
        <v>0</v>
      </c>
      <c r="BF240" s="203">
        <f>IF(N240="snížená",J240,0)</f>
        <v>0</v>
      </c>
      <c r="BG240" s="203">
        <f>IF(N240="zákl. přenesená",J240,0)</f>
        <v>0</v>
      </c>
      <c r="BH240" s="203">
        <f>IF(N240="sníž. přenesená",J240,0)</f>
        <v>0</v>
      </c>
      <c r="BI240" s="203">
        <f>IF(N240="nulová",J240,0)</f>
        <v>0</v>
      </c>
      <c r="BJ240" s="17" t="s">
        <v>85</v>
      </c>
      <c r="BK240" s="203">
        <f>ROUND(I240*H240,2)</f>
        <v>0</v>
      </c>
      <c r="BL240" s="17" t="s">
        <v>154</v>
      </c>
      <c r="BM240" s="202" t="s">
        <v>492</v>
      </c>
    </row>
    <row r="241" spans="1:65" s="2" customFormat="1" ht="10.199999999999999">
      <c r="A241" s="34"/>
      <c r="B241" s="35"/>
      <c r="C241" s="36"/>
      <c r="D241" s="204" t="s">
        <v>156</v>
      </c>
      <c r="E241" s="36"/>
      <c r="F241" s="205" t="s">
        <v>891</v>
      </c>
      <c r="G241" s="36"/>
      <c r="H241" s="36"/>
      <c r="I241" s="206"/>
      <c r="J241" s="36"/>
      <c r="K241" s="36"/>
      <c r="L241" s="39"/>
      <c r="M241" s="207"/>
      <c r="N241" s="208"/>
      <c r="O241" s="71"/>
      <c r="P241" s="71"/>
      <c r="Q241" s="71"/>
      <c r="R241" s="71"/>
      <c r="S241" s="71"/>
      <c r="T241" s="72"/>
      <c r="U241" s="34"/>
      <c r="V241" s="34"/>
      <c r="W241" s="34"/>
      <c r="X241" s="34"/>
      <c r="Y241" s="34"/>
      <c r="Z241" s="34"/>
      <c r="AA241" s="34"/>
      <c r="AB241" s="34"/>
      <c r="AC241" s="34"/>
      <c r="AD241" s="34"/>
      <c r="AE241" s="34"/>
      <c r="AT241" s="17" t="s">
        <v>156</v>
      </c>
      <c r="AU241" s="17" t="s">
        <v>87</v>
      </c>
    </row>
    <row r="242" spans="1:65" s="2" customFormat="1" ht="16.5" customHeight="1">
      <c r="A242" s="34"/>
      <c r="B242" s="35"/>
      <c r="C242" s="220" t="s">
        <v>307</v>
      </c>
      <c r="D242" s="220" t="s">
        <v>216</v>
      </c>
      <c r="E242" s="221" t="s">
        <v>892</v>
      </c>
      <c r="F242" s="222" t="s">
        <v>893</v>
      </c>
      <c r="G242" s="223" t="s">
        <v>152</v>
      </c>
      <c r="H242" s="224">
        <v>4.5999999999999996</v>
      </c>
      <c r="I242" s="225"/>
      <c r="J242" s="226">
        <f>ROUND(I242*H242,2)</f>
        <v>0</v>
      </c>
      <c r="K242" s="222" t="s">
        <v>836</v>
      </c>
      <c r="L242" s="227"/>
      <c r="M242" s="228" t="s">
        <v>1</v>
      </c>
      <c r="N242" s="229" t="s">
        <v>42</v>
      </c>
      <c r="O242" s="71"/>
      <c r="P242" s="200">
        <f>O242*H242</f>
        <v>0</v>
      </c>
      <c r="Q242" s="200">
        <v>0</v>
      </c>
      <c r="R242" s="200">
        <f>Q242*H242</f>
        <v>0</v>
      </c>
      <c r="S242" s="200">
        <v>0</v>
      </c>
      <c r="T242" s="201">
        <f>S242*H242</f>
        <v>0</v>
      </c>
      <c r="U242" s="34"/>
      <c r="V242" s="34"/>
      <c r="W242" s="34"/>
      <c r="X242" s="34"/>
      <c r="Y242" s="34"/>
      <c r="Z242" s="34"/>
      <c r="AA242" s="34"/>
      <c r="AB242" s="34"/>
      <c r="AC242" s="34"/>
      <c r="AD242" s="34"/>
      <c r="AE242" s="34"/>
      <c r="AR242" s="202" t="s">
        <v>192</v>
      </c>
      <c r="AT242" s="202" t="s">
        <v>216</v>
      </c>
      <c r="AU242" s="202" t="s">
        <v>87</v>
      </c>
      <c r="AY242" s="17" t="s">
        <v>146</v>
      </c>
      <c r="BE242" s="203">
        <f>IF(N242="základní",J242,0)</f>
        <v>0</v>
      </c>
      <c r="BF242" s="203">
        <f>IF(N242="snížená",J242,0)</f>
        <v>0</v>
      </c>
      <c r="BG242" s="203">
        <f>IF(N242="zákl. přenesená",J242,0)</f>
        <v>0</v>
      </c>
      <c r="BH242" s="203">
        <f>IF(N242="sníž. přenesená",J242,0)</f>
        <v>0</v>
      </c>
      <c r="BI242" s="203">
        <f>IF(N242="nulová",J242,0)</f>
        <v>0</v>
      </c>
      <c r="BJ242" s="17" t="s">
        <v>85</v>
      </c>
      <c r="BK242" s="203">
        <f>ROUND(I242*H242,2)</f>
        <v>0</v>
      </c>
      <c r="BL242" s="17" t="s">
        <v>154</v>
      </c>
      <c r="BM242" s="202" t="s">
        <v>501</v>
      </c>
    </row>
    <row r="243" spans="1:65" s="2" customFormat="1" ht="10.199999999999999">
      <c r="A243" s="34"/>
      <c r="B243" s="35"/>
      <c r="C243" s="36"/>
      <c r="D243" s="204" t="s">
        <v>156</v>
      </c>
      <c r="E243" s="36"/>
      <c r="F243" s="205" t="s">
        <v>893</v>
      </c>
      <c r="G243" s="36"/>
      <c r="H243" s="36"/>
      <c r="I243" s="206"/>
      <c r="J243" s="36"/>
      <c r="K243" s="36"/>
      <c r="L243" s="39"/>
      <c r="M243" s="207"/>
      <c r="N243" s="208"/>
      <c r="O243" s="71"/>
      <c r="P243" s="71"/>
      <c r="Q243" s="71"/>
      <c r="R243" s="71"/>
      <c r="S243" s="71"/>
      <c r="T243" s="72"/>
      <c r="U243" s="34"/>
      <c r="V243" s="34"/>
      <c r="W243" s="34"/>
      <c r="X243" s="34"/>
      <c r="Y243" s="34"/>
      <c r="Z243" s="34"/>
      <c r="AA243" s="34"/>
      <c r="AB243" s="34"/>
      <c r="AC243" s="34"/>
      <c r="AD243" s="34"/>
      <c r="AE243" s="34"/>
      <c r="AT243" s="17" t="s">
        <v>156</v>
      </c>
      <c r="AU243" s="17" t="s">
        <v>87</v>
      </c>
    </row>
    <row r="244" spans="1:65" s="2" customFormat="1" ht="38.4">
      <c r="A244" s="34"/>
      <c r="B244" s="35"/>
      <c r="C244" s="36"/>
      <c r="D244" s="204" t="s">
        <v>240</v>
      </c>
      <c r="E244" s="36"/>
      <c r="F244" s="230" t="s">
        <v>878</v>
      </c>
      <c r="G244" s="36"/>
      <c r="H244" s="36"/>
      <c r="I244" s="206"/>
      <c r="J244" s="36"/>
      <c r="K244" s="36"/>
      <c r="L244" s="39"/>
      <c r="M244" s="207"/>
      <c r="N244" s="208"/>
      <c r="O244" s="71"/>
      <c r="P244" s="71"/>
      <c r="Q244" s="71"/>
      <c r="R244" s="71"/>
      <c r="S244" s="71"/>
      <c r="T244" s="72"/>
      <c r="U244" s="34"/>
      <c r="V244" s="34"/>
      <c r="W244" s="34"/>
      <c r="X244" s="34"/>
      <c r="Y244" s="34"/>
      <c r="Z244" s="34"/>
      <c r="AA244" s="34"/>
      <c r="AB244" s="34"/>
      <c r="AC244" s="34"/>
      <c r="AD244" s="34"/>
      <c r="AE244" s="34"/>
      <c r="AT244" s="17" t="s">
        <v>240</v>
      </c>
      <c r="AU244" s="17" t="s">
        <v>87</v>
      </c>
    </row>
    <row r="245" spans="1:65" s="13" customFormat="1" ht="10.199999999999999">
      <c r="B245" s="209"/>
      <c r="C245" s="210"/>
      <c r="D245" s="204" t="s">
        <v>158</v>
      </c>
      <c r="E245" s="211" t="s">
        <v>1</v>
      </c>
      <c r="F245" s="212" t="s">
        <v>894</v>
      </c>
      <c r="G245" s="210"/>
      <c r="H245" s="213">
        <v>4.5999999999999996</v>
      </c>
      <c r="I245" s="214"/>
      <c r="J245" s="210"/>
      <c r="K245" s="210"/>
      <c r="L245" s="215"/>
      <c r="M245" s="216"/>
      <c r="N245" s="217"/>
      <c r="O245" s="217"/>
      <c r="P245" s="217"/>
      <c r="Q245" s="217"/>
      <c r="R245" s="217"/>
      <c r="S245" s="217"/>
      <c r="T245" s="218"/>
      <c r="AT245" s="219" t="s">
        <v>158</v>
      </c>
      <c r="AU245" s="219" t="s">
        <v>87</v>
      </c>
      <c r="AV245" s="13" t="s">
        <v>87</v>
      </c>
      <c r="AW245" s="13" t="s">
        <v>34</v>
      </c>
      <c r="AX245" s="13" t="s">
        <v>77</v>
      </c>
      <c r="AY245" s="219" t="s">
        <v>146</v>
      </c>
    </row>
    <row r="246" spans="1:65" s="14" customFormat="1" ht="10.199999999999999">
      <c r="B246" s="231"/>
      <c r="C246" s="232"/>
      <c r="D246" s="204" t="s">
        <v>158</v>
      </c>
      <c r="E246" s="233" t="s">
        <v>1</v>
      </c>
      <c r="F246" s="234" t="s">
        <v>335</v>
      </c>
      <c r="G246" s="232"/>
      <c r="H246" s="235">
        <v>4.5999999999999996</v>
      </c>
      <c r="I246" s="236"/>
      <c r="J246" s="232"/>
      <c r="K246" s="232"/>
      <c r="L246" s="237"/>
      <c r="M246" s="238"/>
      <c r="N246" s="239"/>
      <c r="O246" s="239"/>
      <c r="P246" s="239"/>
      <c r="Q246" s="239"/>
      <c r="R246" s="239"/>
      <c r="S246" s="239"/>
      <c r="T246" s="240"/>
      <c r="AT246" s="241" t="s">
        <v>158</v>
      </c>
      <c r="AU246" s="241" t="s">
        <v>87</v>
      </c>
      <c r="AV246" s="14" t="s">
        <v>154</v>
      </c>
      <c r="AW246" s="14" t="s">
        <v>34</v>
      </c>
      <c r="AX246" s="14" t="s">
        <v>85</v>
      </c>
      <c r="AY246" s="241" t="s">
        <v>146</v>
      </c>
    </row>
    <row r="247" spans="1:65" s="2" customFormat="1" ht="16.5" customHeight="1">
      <c r="A247" s="34"/>
      <c r="B247" s="35"/>
      <c r="C247" s="191" t="s">
        <v>313</v>
      </c>
      <c r="D247" s="191" t="s">
        <v>149</v>
      </c>
      <c r="E247" s="192" t="s">
        <v>895</v>
      </c>
      <c r="F247" s="193" t="s">
        <v>896</v>
      </c>
      <c r="G247" s="194" t="s">
        <v>182</v>
      </c>
      <c r="H247" s="195">
        <v>3.6</v>
      </c>
      <c r="I247" s="196"/>
      <c r="J247" s="197">
        <f>ROUND(I247*H247,2)</f>
        <v>0</v>
      </c>
      <c r="K247" s="193" t="s">
        <v>556</v>
      </c>
      <c r="L247" s="39"/>
      <c r="M247" s="198" t="s">
        <v>1</v>
      </c>
      <c r="N247" s="199" t="s">
        <v>42</v>
      </c>
      <c r="O247" s="71"/>
      <c r="P247" s="200">
        <f>O247*H247</f>
        <v>0</v>
      </c>
      <c r="Q247" s="200">
        <v>0</v>
      </c>
      <c r="R247" s="200">
        <f>Q247*H247</f>
        <v>0</v>
      </c>
      <c r="S247" s="200">
        <v>1.92</v>
      </c>
      <c r="T247" s="201">
        <f>S247*H247</f>
        <v>6.9119999999999999</v>
      </c>
      <c r="U247" s="34"/>
      <c r="V247" s="34"/>
      <c r="W247" s="34"/>
      <c r="X247" s="34"/>
      <c r="Y247" s="34"/>
      <c r="Z247" s="34"/>
      <c r="AA247" s="34"/>
      <c r="AB247" s="34"/>
      <c r="AC247" s="34"/>
      <c r="AD247" s="34"/>
      <c r="AE247" s="34"/>
      <c r="AR247" s="202" t="s">
        <v>154</v>
      </c>
      <c r="AT247" s="202" t="s">
        <v>149</v>
      </c>
      <c r="AU247" s="202" t="s">
        <v>87</v>
      </c>
      <c r="AY247" s="17" t="s">
        <v>146</v>
      </c>
      <c r="BE247" s="203">
        <f>IF(N247="základní",J247,0)</f>
        <v>0</v>
      </c>
      <c r="BF247" s="203">
        <f>IF(N247="snížená",J247,0)</f>
        <v>0</v>
      </c>
      <c r="BG247" s="203">
        <f>IF(N247="zákl. přenesená",J247,0)</f>
        <v>0</v>
      </c>
      <c r="BH247" s="203">
        <f>IF(N247="sníž. přenesená",J247,0)</f>
        <v>0</v>
      </c>
      <c r="BI247" s="203">
        <f>IF(N247="nulová",J247,0)</f>
        <v>0</v>
      </c>
      <c r="BJ247" s="17" t="s">
        <v>85</v>
      </c>
      <c r="BK247" s="203">
        <f>ROUND(I247*H247,2)</f>
        <v>0</v>
      </c>
      <c r="BL247" s="17" t="s">
        <v>154</v>
      </c>
      <c r="BM247" s="202" t="s">
        <v>512</v>
      </c>
    </row>
    <row r="248" spans="1:65" s="2" customFormat="1" ht="10.199999999999999">
      <c r="A248" s="34"/>
      <c r="B248" s="35"/>
      <c r="C248" s="36"/>
      <c r="D248" s="204" t="s">
        <v>156</v>
      </c>
      <c r="E248" s="36"/>
      <c r="F248" s="205" t="s">
        <v>897</v>
      </c>
      <c r="G248" s="36"/>
      <c r="H248" s="36"/>
      <c r="I248" s="206"/>
      <c r="J248" s="36"/>
      <c r="K248" s="36"/>
      <c r="L248" s="39"/>
      <c r="M248" s="207"/>
      <c r="N248" s="208"/>
      <c r="O248" s="71"/>
      <c r="P248" s="71"/>
      <c r="Q248" s="71"/>
      <c r="R248" s="71"/>
      <c r="S248" s="71"/>
      <c r="T248" s="72"/>
      <c r="U248" s="34"/>
      <c r="V248" s="34"/>
      <c r="W248" s="34"/>
      <c r="X248" s="34"/>
      <c r="Y248" s="34"/>
      <c r="Z248" s="34"/>
      <c r="AA248" s="34"/>
      <c r="AB248" s="34"/>
      <c r="AC248" s="34"/>
      <c r="AD248" s="34"/>
      <c r="AE248" s="34"/>
      <c r="AT248" s="17" t="s">
        <v>156</v>
      </c>
      <c r="AU248" s="17" t="s">
        <v>87</v>
      </c>
    </row>
    <row r="249" spans="1:65" s="15" customFormat="1" ht="10.199999999999999">
      <c r="B249" s="245"/>
      <c r="C249" s="246"/>
      <c r="D249" s="204" t="s">
        <v>158</v>
      </c>
      <c r="E249" s="247" t="s">
        <v>1</v>
      </c>
      <c r="F249" s="248" t="s">
        <v>898</v>
      </c>
      <c r="G249" s="246"/>
      <c r="H249" s="247" t="s">
        <v>1</v>
      </c>
      <c r="I249" s="249"/>
      <c r="J249" s="246"/>
      <c r="K249" s="246"/>
      <c r="L249" s="250"/>
      <c r="M249" s="251"/>
      <c r="N249" s="252"/>
      <c r="O249" s="252"/>
      <c r="P249" s="252"/>
      <c r="Q249" s="252"/>
      <c r="R249" s="252"/>
      <c r="S249" s="252"/>
      <c r="T249" s="253"/>
      <c r="AT249" s="254" t="s">
        <v>158</v>
      </c>
      <c r="AU249" s="254" t="s">
        <v>87</v>
      </c>
      <c r="AV249" s="15" t="s">
        <v>85</v>
      </c>
      <c r="AW249" s="15" t="s">
        <v>34</v>
      </c>
      <c r="AX249" s="15" t="s">
        <v>77</v>
      </c>
      <c r="AY249" s="254" t="s">
        <v>146</v>
      </c>
    </row>
    <row r="250" spans="1:65" s="13" customFormat="1" ht="10.199999999999999">
      <c r="B250" s="209"/>
      <c r="C250" s="210"/>
      <c r="D250" s="204" t="s">
        <v>158</v>
      </c>
      <c r="E250" s="211" t="s">
        <v>1</v>
      </c>
      <c r="F250" s="212" t="s">
        <v>899</v>
      </c>
      <c r="G250" s="210"/>
      <c r="H250" s="213">
        <v>3.6</v>
      </c>
      <c r="I250" s="214"/>
      <c r="J250" s="210"/>
      <c r="K250" s="210"/>
      <c r="L250" s="215"/>
      <c r="M250" s="216"/>
      <c r="N250" s="217"/>
      <c r="O250" s="217"/>
      <c r="P250" s="217"/>
      <c r="Q250" s="217"/>
      <c r="R250" s="217"/>
      <c r="S250" s="217"/>
      <c r="T250" s="218"/>
      <c r="AT250" s="219" t="s">
        <v>158</v>
      </c>
      <c r="AU250" s="219" t="s">
        <v>87</v>
      </c>
      <c r="AV250" s="13" t="s">
        <v>87</v>
      </c>
      <c r="AW250" s="13" t="s">
        <v>34</v>
      </c>
      <c r="AX250" s="13" t="s">
        <v>77</v>
      </c>
      <c r="AY250" s="219" t="s">
        <v>146</v>
      </c>
    </row>
    <row r="251" spans="1:65" s="14" customFormat="1" ht="10.199999999999999">
      <c r="B251" s="231"/>
      <c r="C251" s="232"/>
      <c r="D251" s="204" t="s">
        <v>158</v>
      </c>
      <c r="E251" s="233" t="s">
        <v>1</v>
      </c>
      <c r="F251" s="234" t="s">
        <v>335</v>
      </c>
      <c r="G251" s="232"/>
      <c r="H251" s="235">
        <v>3.6</v>
      </c>
      <c r="I251" s="236"/>
      <c r="J251" s="232"/>
      <c r="K251" s="232"/>
      <c r="L251" s="237"/>
      <c r="M251" s="238"/>
      <c r="N251" s="239"/>
      <c r="O251" s="239"/>
      <c r="P251" s="239"/>
      <c r="Q251" s="239"/>
      <c r="R251" s="239"/>
      <c r="S251" s="239"/>
      <c r="T251" s="240"/>
      <c r="AT251" s="241" t="s">
        <v>158</v>
      </c>
      <c r="AU251" s="241" t="s">
        <v>87</v>
      </c>
      <c r="AV251" s="14" t="s">
        <v>154</v>
      </c>
      <c r="AW251" s="14" t="s">
        <v>34</v>
      </c>
      <c r="AX251" s="14" t="s">
        <v>85</v>
      </c>
      <c r="AY251" s="241" t="s">
        <v>146</v>
      </c>
    </row>
    <row r="252" spans="1:65" s="2" customFormat="1" ht="16.5" customHeight="1">
      <c r="A252" s="34"/>
      <c r="B252" s="35"/>
      <c r="C252" s="191" t="s">
        <v>317</v>
      </c>
      <c r="D252" s="191" t="s">
        <v>149</v>
      </c>
      <c r="E252" s="192" t="s">
        <v>900</v>
      </c>
      <c r="F252" s="193" t="s">
        <v>901</v>
      </c>
      <c r="G252" s="194" t="s">
        <v>300</v>
      </c>
      <c r="H252" s="195">
        <v>1</v>
      </c>
      <c r="I252" s="196"/>
      <c r="J252" s="197">
        <f>ROUND(I252*H252,2)</f>
        <v>0</v>
      </c>
      <c r="K252" s="193" t="s">
        <v>836</v>
      </c>
      <c r="L252" s="39"/>
      <c r="M252" s="198" t="s">
        <v>1</v>
      </c>
      <c r="N252" s="199" t="s">
        <v>42</v>
      </c>
      <c r="O252" s="71"/>
      <c r="P252" s="200">
        <f>O252*H252</f>
        <v>0</v>
      </c>
      <c r="Q252" s="200">
        <v>0</v>
      </c>
      <c r="R252" s="200">
        <f>Q252*H252</f>
        <v>0</v>
      </c>
      <c r="S252" s="200">
        <v>0</v>
      </c>
      <c r="T252" s="201">
        <f>S252*H252</f>
        <v>0</v>
      </c>
      <c r="U252" s="34"/>
      <c r="V252" s="34"/>
      <c r="W252" s="34"/>
      <c r="X252" s="34"/>
      <c r="Y252" s="34"/>
      <c r="Z252" s="34"/>
      <c r="AA252" s="34"/>
      <c r="AB252" s="34"/>
      <c r="AC252" s="34"/>
      <c r="AD252" s="34"/>
      <c r="AE252" s="34"/>
      <c r="AR252" s="202" t="s">
        <v>154</v>
      </c>
      <c r="AT252" s="202" t="s">
        <v>149</v>
      </c>
      <c r="AU252" s="202" t="s">
        <v>87</v>
      </c>
      <c r="AY252" s="17" t="s">
        <v>146</v>
      </c>
      <c r="BE252" s="203">
        <f>IF(N252="základní",J252,0)</f>
        <v>0</v>
      </c>
      <c r="BF252" s="203">
        <f>IF(N252="snížená",J252,0)</f>
        <v>0</v>
      </c>
      <c r="BG252" s="203">
        <f>IF(N252="zákl. přenesená",J252,0)</f>
        <v>0</v>
      </c>
      <c r="BH252" s="203">
        <f>IF(N252="sníž. přenesená",J252,0)</f>
        <v>0</v>
      </c>
      <c r="BI252" s="203">
        <f>IF(N252="nulová",J252,0)</f>
        <v>0</v>
      </c>
      <c r="BJ252" s="17" t="s">
        <v>85</v>
      </c>
      <c r="BK252" s="203">
        <f>ROUND(I252*H252,2)</f>
        <v>0</v>
      </c>
      <c r="BL252" s="17" t="s">
        <v>154</v>
      </c>
      <c r="BM252" s="202" t="s">
        <v>525</v>
      </c>
    </row>
    <row r="253" spans="1:65" s="2" customFormat="1" ht="10.199999999999999">
      <c r="A253" s="34"/>
      <c r="B253" s="35"/>
      <c r="C253" s="36"/>
      <c r="D253" s="204" t="s">
        <v>156</v>
      </c>
      <c r="E253" s="36"/>
      <c r="F253" s="205" t="s">
        <v>901</v>
      </c>
      <c r="G253" s="36"/>
      <c r="H253" s="36"/>
      <c r="I253" s="206"/>
      <c r="J253" s="36"/>
      <c r="K253" s="36"/>
      <c r="L253" s="39"/>
      <c r="M253" s="207"/>
      <c r="N253" s="208"/>
      <c r="O253" s="71"/>
      <c r="P253" s="71"/>
      <c r="Q253" s="71"/>
      <c r="R253" s="71"/>
      <c r="S253" s="71"/>
      <c r="T253" s="72"/>
      <c r="U253" s="34"/>
      <c r="V253" s="34"/>
      <c r="W253" s="34"/>
      <c r="X253" s="34"/>
      <c r="Y253" s="34"/>
      <c r="Z253" s="34"/>
      <c r="AA253" s="34"/>
      <c r="AB253" s="34"/>
      <c r="AC253" s="34"/>
      <c r="AD253" s="34"/>
      <c r="AE253" s="34"/>
      <c r="AT253" s="17" t="s">
        <v>156</v>
      </c>
      <c r="AU253" s="17" t="s">
        <v>87</v>
      </c>
    </row>
    <row r="254" spans="1:65" s="2" customFormat="1" ht="105.6">
      <c r="A254" s="34"/>
      <c r="B254" s="35"/>
      <c r="C254" s="36"/>
      <c r="D254" s="204" t="s">
        <v>240</v>
      </c>
      <c r="E254" s="36"/>
      <c r="F254" s="230" t="s">
        <v>902</v>
      </c>
      <c r="G254" s="36"/>
      <c r="H254" s="36"/>
      <c r="I254" s="206"/>
      <c r="J254" s="36"/>
      <c r="K254" s="36"/>
      <c r="L254" s="39"/>
      <c r="M254" s="207"/>
      <c r="N254" s="208"/>
      <c r="O254" s="71"/>
      <c r="P254" s="71"/>
      <c r="Q254" s="71"/>
      <c r="R254" s="71"/>
      <c r="S254" s="71"/>
      <c r="T254" s="72"/>
      <c r="U254" s="34"/>
      <c r="V254" s="34"/>
      <c r="W254" s="34"/>
      <c r="X254" s="34"/>
      <c r="Y254" s="34"/>
      <c r="Z254" s="34"/>
      <c r="AA254" s="34"/>
      <c r="AB254" s="34"/>
      <c r="AC254" s="34"/>
      <c r="AD254" s="34"/>
      <c r="AE254" s="34"/>
      <c r="AT254" s="17" t="s">
        <v>240</v>
      </c>
      <c r="AU254" s="17" t="s">
        <v>87</v>
      </c>
    </row>
    <row r="255" spans="1:65" s="2" customFormat="1" ht="16.5" customHeight="1">
      <c r="A255" s="34"/>
      <c r="B255" s="35"/>
      <c r="C255" s="191" t="s">
        <v>322</v>
      </c>
      <c r="D255" s="191" t="s">
        <v>149</v>
      </c>
      <c r="E255" s="192" t="s">
        <v>903</v>
      </c>
      <c r="F255" s="193" t="s">
        <v>904</v>
      </c>
      <c r="G255" s="194" t="s">
        <v>300</v>
      </c>
      <c r="H255" s="195">
        <v>1</v>
      </c>
      <c r="I255" s="196"/>
      <c r="J255" s="197">
        <f>ROUND(I255*H255,2)</f>
        <v>0</v>
      </c>
      <c r="K255" s="193" t="s">
        <v>836</v>
      </c>
      <c r="L255" s="39"/>
      <c r="M255" s="198" t="s">
        <v>1</v>
      </c>
      <c r="N255" s="199" t="s">
        <v>42</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154</v>
      </c>
      <c r="AT255" s="202" t="s">
        <v>149</v>
      </c>
      <c r="AU255" s="202" t="s">
        <v>87</v>
      </c>
      <c r="AY255" s="17" t="s">
        <v>146</v>
      </c>
      <c r="BE255" s="203">
        <f>IF(N255="základní",J255,0)</f>
        <v>0</v>
      </c>
      <c r="BF255" s="203">
        <f>IF(N255="snížená",J255,0)</f>
        <v>0</v>
      </c>
      <c r="BG255" s="203">
        <f>IF(N255="zákl. přenesená",J255,0)</f>
        <v>0</v>
      </c>
      <c r="BH255" s="203">
        <f>IF(N255="sníž. přenesená",J255,0)</f>
        <v>0</v>
      </c>
      <c r="BI255" s="203">
        <f>IF(N255="nulová",J255,0)</f>
        <v>0</v>
      </c>
      <c r="BJ255" s="17" t="s">
        <v>85</v>
      </c>
      <c r="BK255" s="203">
        <f>ROUND(I255*H255,2)</f>
        <v>0</v>
      </c>
      <c r="BL255" s="17" t="s">
        <v>154</v>
      </c>
      <c r="BM255" s="202" t="s">
        <v>533</v>
      </c>
    </row>
    <row r="256" spans="1:65" s="2" customFormat="1" ht="10.199999999999999">
      <c r="A256" s="34"/>
      <c r="B256" s="35"/>
      <c r="C256" s="36"/>
      <c r="D256" s="204" t="s">
        <v>156</v>
      </c>
      <c r="E256" s="36"/>
      <c r="F256" s="205" t="s">
        <v>904</v>
      </c>
      <c r="G256" s="36"/>
      <c r="H256" s="36"/>
      <c r="I256" s="206"/>
      <c r="J256" s="36"/>
      <c r="K256" s="36"/>
      <c r="L256" s="39"/>
      <c r="M256" s="207"/>
      <c r="N256" s="208"/>
      <c r="O256" s="71"/>
      <c r="P256" s="71"/>
      <c r="Q256" s="71"/>
      <c r="R256" s="71"/>
      <c r="S256" s="71"/>
      <c r="T256" s="72"/>
      <c r="U256" s="34"/>
      <c r="V256" s="34"/>
      <c r="W256" s="34"/>
      <c r="X256" s="34"/>
      <c r="Y256" s="34"/>
      <c r="Z256" s="34"/>
      <c r="AA256" s="34"/>
      <c r="AB256" s="34"/>
      <c r="AC256" s="34"/>
      <c r="AD256" s="34"/>
      <c r="AE256" s="34"/>
      <c r="AT256" s="17" t="s">
        <v>156</v>
      </c>
      <c r="AU256" s="17" t="s">
        <v>87</v>
      </c>
    </row>
    <row r="257" spans="1:65" s="2" customFormat="1" ht="105.6">
      <c r="A257" s="34"/>
      <c r="B257" s="35"/>
      <c r="C257" s="36"/>
      <c r="D257" s="204" t="s">
        <v>240</v>
      </c>
      <c r="E257" s="36"/>
      <c r="F257" s="230" t="s">
        <v>905</v>
      </c>
      <c r="G257" s="36"/>
      <c r="H257" s="36"/>
      <c r="I257" s="206"/>
      <c r="J257" s="36"/>
      <c r="K257" s="36"/>
      <c r="L257" s="39"/>
      <c r="M257" s="207"/>
      <c r="N257" s="208"/>
      <c r="O257" s="71"/>
      <c r="P257" s="71"/>
      <c r="Q257" s="71"/>
      <c r="R257" s="71"/>
      <c r="S257" s="71"/>
      <c r="T257" s="72"/>
      <c r="U257" s="34"/>
      <c r="V257" s="34"/>
      <c r="W257" s="34"/>
      <c r="X257" s="34"/>
      <c r="Y257" s="34"/>
      <c r="Z257" s="34"/>
      <c r="AA257" s="34"/>
      <c r="AB257" s="34"/>
      <c r="AC257" s="34"/>
      <c r="AD257" s="34"/>
      <c r="AE257" s="34"/>
      <c r="AT257" s="17" t="s">
        <v>240</v>
      </c>
      <c r="AU257" s="17" t="s">
        <v>87</v>
      </c>
    </row>
    <row r="258" spans="1:65" s="2" customFormat="1" ht="16.5" customHeight="1">
      <c r="A258" s="34"/>
      <c r="B258" s="35"/>
      <c r="C258" s="191" t="s">
        <v>327</v>
      </c>
      <c r="D258" s="191" t="s">
        <v>149</v>
      </c>
      <c r="E258" s="192" t="s">
        <v>906</v>
      </c>
      <c r="F258" s="193" t="s">
        <v>907</v>
      </c>
      <c r="G258" s="194" t="s">
        <v>300</v>
      </c>
      <c r="H258" s="195">
        <v>1</v>
      </c>
      <c r="I258" s="196"/>
      <c r="J258" s="197">
        <f>ROUND(I258*H258,2)</f>
        <v>0</v>
      </c>
      <c r="K258" s="193" t="s">
        <v>836</v>
      </c>
      <c r="L258" s="39"/>
      <c r="M258" s="198" t="s">
        <v>1</v>
      </c>
      <c r="N258" s="199" t="s">
        <v>42</v>
      </c>
      <c r="O258" s="71"/>
      <c r="P258" s="200">
        <f>O258*H258</f>
        <v>0</v>
      </c>
      <c r="Q258" s="200">
        <v>0</v>
      </c>
      <c r="R258" s="200">
        <f>Q258*H258</f>
        <v>0</v>
      </c>
      <c r="S258" s="200">
        <v>0</v>
      </c>
      <c r="T258" s="201">
        <f>S258*H258</f>
        <v>0</v>
      </c>
      <c r="U258" s="34"/>
      <c r="V258" s="34"/>
      <c r="W258" s="34"/>
      <c r="X258" s="34"/>
      <c r="Y258" s="34"/>
      <c r="Z258" s="34"/>
      <c r="AA258" s="34"/>
      <c r="AB258" s="34"/>
      <c r="AC258" s="34"/>
      <c r="AD258" s="34"/>
      <c r="AE258" s="34"/>
      <c r="AR258" s="202" t="s">
        <v>154</v>
      </c>
      <c r="AT258" s="202" t="s">
        <v>149</v>
      </c>
      <c r="AU258" s="202" t="s">
        <v>87</v>
      </c>
      <c r="AY258" s="17" t="s">
        <v>146</v>
      </c>
      <c r="BE258" s="203">
        <f>IF(N258="základní",J258,0)</f>
        <v>0</v>
      </c>
      <c r="BF258" s="203">
        <f>IF(N258="snížená",J258,0)</f>
        <v>0</v>
      </c>
      <c r="BG258" s="203">
        <f>IF(N258="zákl. přenesená",J258,0)</f>
        <v>0</v>
      </c>
      <c r="BH258" s="203">
        <f>IF(N258="sníž. přenesená",J258,0)</f>
        <v>0</v>
      </c>
      <c r="BI258" s="203">
        <f>IF(N258="nulová",J258,0)</f>
        <v>0</v>
      </c>
      <c r="BJ258" s="17" t="s">
        <v>85</v>
      </c>
      <c r="BK258" s="203">
        <f>ROUND(I258*H258,2)</f>
        <v>0</v>
      </c>
      <c r="BL258" s="17" t="s">
        <v>154</v>
      </c>
      <c r="BM258" s="202" t="s">
        <v>908</v>
      </c>
    </row>
    <row r="259" spans="1:65" s="2" customFormat="1" ht="10.199999999999999">
      <c r="A259" s="34"/>
      <c r="B259" s="35"/>
      <c r="C259" s="36"/>
      <c r="D259" s="204" t="s">
        <v>156</v>
      </c>
      <c r="E259" s="36"/>
      <c r="F259" s="205" t="s">
        <v>907</v>
      </c>
      <c r="G259" s="36"/>
      <c r="H259" s="36"/>
      <c r="I259" s="206"/>
      <c r="J259" s="36"/>
      <c r="K259" s="36"/>
      <c r="L259" s="39"/>
      <c r="M259" s="207"/>
      <c r="N259" s="208"/>
      <c r="O259" s="71"/>
      <c r="P259" s="71"/>
      <c r="Q259" s="71"/>
      <c r="R259" s="71"/>
      <c r="S259" s="71"/>
      <c r="T259" s="72"/>
      <c r="U259" s="34"/>
      <c r="V259" s="34"/>
      <c r="W259" s="34"/>
      <c r="X259" s="34"/>
      <c r="Y259" s="34"/>
      <c r="Z259" s="34"/>
      <c r="AA259" s="34"/>
      <c r="AB259" s="34"/>
      <c r="AC259" s="34"/>
      <c r="AD259" s="34"/>
      <c r="AE259" s="34"/>
      <c r="AT259" s="17" t="s">
        <v>156</v>
      </c>
      <c r="AU259" s="17" t="s">
        <v>87</v>
      </c>
    </row>
    <row r="260" spans="1:65" s="2" customFormat="1" ht="105.6">
      <c r="A260" s="34"/>
      <c r="B260" s="35"/>
      <c r="C260" s="36"/>
      <c r="D260" s="204" t="s">
        <v>240</v>
      </c>
      <c r="E260" s="36"/>
      <c r="F260" s="230" t="s">
        <v>909</v>
      </c>
      <c r="G260" s="36"/>
      <c r="H260" s="36"/>
      <c r="I260" s="206"/>
      <c r="J260" s="36"/>
      <c r="K260" s="36"/>
      <c r="L260" s="39"/>
      <c r="M260" s="207"/>
      <c r="N260" s="208"/>
      <c r="O260" s="71"/>
      <c r="P260" s="71"/>
      <c r="Q260" s="71"/>
      <c r="R260" s="71"/>
      <c r="S260" s="71"/>
      <c r="T260" s="72"/>
      <c r="U260" s="34"/>
      <c r="V260" s="34"/>
      <c r="W260" s="34"/>
      <c r="X260" s="34"/>
      <c r="Y260" s="34"/>
      <c r="Z260" s="34"/>
      <c r="AA260" s="34"/>
      <c r="AB260" s="34"/>
      <c r="AC260" s="34"/>
      <c r="AD260" s="34"/>
      <c r="AE260" s="34"/>
      <c r="AT260" s="17" t="s">
        <v>240</v>
      </c>
      <c r="AU260" s="17" t="s">
        <v>87</v>
      </c>
    </row>
    <row r="261" spans="1:65" s="2" customFormat="1" ht="16.5" customHeight="1">
      <c r="A261" s="34"/>
      <c r="B261" s="35"/>
      <c r="C261" s="191" t="s">
        <v>331</v>
      </c>
      <c r="D261" s="191" t="s">
        <v>149</v>
      </c>
      <c r="E261" s="192" t="s">
        <v>910</v>
      </c>
      <c r="F261" s="193" t="s">
        <v>911</v>
      </c>
      <c r="G261" s="194" t="s">
        <v>152</v>
      </c>
      <c r="H261" s="195">
        <v>324.5</v>
      </c>
      <c r="I261" s="196"/>
      <c r="J261" s="197">
        <f>ROUND(I261*H261,2)</f>
        <v>0</v>
      </c>
      <c r="K261" s="193" t="s">
        <v>556</v>
      </c>
      <c r="L261" s="39"/>
      <c r="M261" s="198" t="s">
        <v>1</v>
      </c>
      <c r="N261" s="199" t="s">
        <v>42</v>
      </c>
      <c r="O261" s="71"/>
      <c r="P261" s="200">
        <f>O261*H261</f>
        <v>0</v>
      </c>
      <c r="Q261" s="200">
        <v>9.0000000000000006E-5</v>
      </c>
      <c r="R261" s="200">
        <f>Q261*H261</f>
        <v>2.9205000000000002E-2</v>
      </c>
      <c r="S261" s="200">
        <v>0</v>
      </c>
      <c r="T261" s="201">
        <f>S261*H261</f>
        <v>0</v>
      </c>
      <c r="U261" s="34"/>
      <c r="V261" s="34"/>
      <c r="W261" s="34"/>
      <c r="X261" s="34"/>
      <c r="Y261" s="34"/>
      <c r="Z261" s="34"/>
      <c r="AA261" s="34"/>
      <c r="AB261" s="34"/>
      <c r="AC261" s="34"/>
      <c r="AD261" s="34"/>
      <c r="AE261" s="34"/>
      <c r="AR261" s="202" t="s">
        <v>154</v>
      </c>
      <c r="AT261" s="202" t="s">
        <v>149</v>
      </c>
      <c r="AU261" s="202" t="s">
        <v>87</v>
      </c>
      <c r="AY261" s="17" t="s">
        <v>146</v>
      </c>
      <c r="BE261" s="203">
        <f>IF(N261="základní",J261,0)</f>
        <v>0</v>
      </c>
      <c r="BF261" s="203">
        <f>IF(N261="snížená",J261,0)</f>
        <v>0</v>
      </c>
      <c r="BG261" s="203">
        <f>IF(N261="zákl. přenesená",J261,0)</f>
        <v>0</v>
      </c>
      <c r="BH261" s="203">
        <f>IF(N261="sníž. přenesená",J261,0)</f>
        <v>0</v>
      </c>
      <c r="BI261" s="203">
        <f>IF(N261="nulová",J261,0)</f>
        <v>0</v>
      </c>
      <c r="BJ261" s="17" t="s">
        <v>85</v>
      </c>
      <c r="BK261" s="203">
        <f>ROUND(I261*H261,2)</f>
        <v>0</v>
      </c>
      <c r="BL261" s="17" t="s">
        <v>154</v>
      </c>
      <c r="BM261" s="202" t="s">
        <v>912</v>
      </c>
    </row>
    <row r="262" spans="1:65" s="2" customFormat="1" ht="10.199999999999999">
      <c r="A262" s="34"/>
      <c r="B262" s="35"/>
      <c r="C262" s="36"/>
      <c r="D262" s="204" t="s">
        <v>156</v>
      </c>
      <c r="E262" s="36"/>
      <c r="F262" s="205" t="s">
        <v>913</v>
      </c>
      <c r="G262" s="36"/>
      <c r="H262" s="36"/>
      <c r="I262" s="206"/>
      <c r="J262" s="36"/>
      <c r="K262" s="36"/>
      <c r="L262" s="39"/>
      <c r="M262" s="207"/>
      <c r="N262" s="208"/>
      <c r="O262" s="71"/>
      <c r="P262" s="71"/>
      <c r="Q262" s="71"/>
      <c r="R262" s="71"/>
      <c r="S262" s="71"/>
      <c r="T262" s="72"/>
      <c r="U262" s="34"/>
      <c r="V262" s="34"/>
      <c r="W262" s="34"/>
      <c r="X262" s="34"/>
      <c r="Y262" s="34"/>
      <c r="Z262" s="34"/>
      <c r="AA262" s="34"/>
      <c r="AB262" s="34"/>
      <c r="AC262" s="34"/>
      <c r="AD262" s="34"/>
      <c r="AE262" s="34"/>
      <c r="AT262" s="17" t="s">
        <v>156</v>
      </c>
      <c r="AU262" s="17" t="s">
        <v>87</v>
      </c>
    </row>
    <row r="263" spans="1:65" s="13" customFormat="1" ht="10.199999999999999">
      <c r="B263" s="209"/>
      <c r="C263" s="210"/>
      <c r="D263" s="204" t="s">
        <v>158</v>
      </c>
      <c r="E263" s="211" t="s">
        <v>1</v>
      </c>
      <c r="F263" s="212" t="s">
        <v>914</v>
      </c>
      <c r="G263" s="210"/>
      <c r="H263" s="213">
        <v>324.5</v>
      </c>
      <c r="I263" s="214"/>
      <c r="J263" s="210"/>
      <c r="K263" s="210"/>
      <c r="L263" s="215"/>
      <c r="M263" s="216"/>
      <c r="N263" s="217"/>
      <c r="O263" s="217"/>
      <c r="P263" s="217"/>
      <c r="Q263" s="217"/>
      <c r="R263" s="217"/>
      <c r="S263" s="217"/>
      <c r="T263" s="218"/>
      <c r="AT263" s="219" t="s">
        <v>158</v>
      </c>
      <c r="AU263" s="219" t="s">
        <v>87</v>
      </c>
      <c r="AV263" s="13" t="s">
        <v>87</v>
      </c>
      <c r="AW263" s="13" t="s">
        <v>34</v>
      </c>
      <c r="AX263" s="13" t="s">
        <v>77</v>
      </c>
      <c r="AY263" s="219" t="s">
        <v>146</v>
      </c>
    </row>
    <row r="264" spans="1:65" s="14" customFormat="1" ht="10.199999999999999">
      <c r="B264" s="231"/>
      <c r="C264" s="232"/>
      <c r="D264" s="204" t="s">
        <v>158</v>
      </c>
      <c r="E264" s="233" t="s">
        <v>1</v>
      </c>
      <c r="F264" s="234" t="s">
        <v>335</v>
      </c>
      <c r="G264" s="232"/>
      <c r="H264" s="235">
        <v>324.5</v>
      </c>
      <c r="I264" s="236"/>
      <c r="J264" s="232"/>
      <c r="K264" s="232"/>
      <c r="L264" s="237"/>
      <c r="M264" s="238"/>
      <c r="N264" s="239"/>
      <c r="O264" s="239"/>
      <c r="P264" s="239"/>
      <c r="Q264" s="239"/>
      <c r="R264" s="239"/>
      <c r="S264" s="239"/>
      <c r="T264" s="240"/>
      <c r="AT264" s="241" t="s">
        <v>158</v>
      </c>
      <c r="AU264" s="241" t="s">
        <v>87</v>
      </c>
      <c r="AV264" s="14" t="s">
        <v>154</v>
      </c>
      <c r="AW264" s="14" t="s">
        <v>34</v>
      </c>
      <c r="AX264" s="14" t="s">
        <v>85</v>
      </c>
      <c r="AY264" s="241" t="s">
        <v>146</v>
      </c>
    </row>
    <row r="265" spans="1:65" s="12" customFormat="1" ht="22.8" customHeight="1">
      <c r="B265" s="175"/>
      <c r="C265" s="176"/>
      <c r="D265" s="177" t="s">
        <v>76</v>
      </c>
      <c r="E265" s="189" t="s">
        <v>198</v>
      </c>
      <c r="F265" s="189" t="s">
        <v>666</v>
      </c>
      <c r="G265" s="176"/>
      <c r="H265" s="176"/>
      <c r="I265" s="179"/>
      <c r="J265" s="190">
        <f>BK265</f>
        <v>0</v>
      </c>
      <c r="K265" s="176"/>
      <c r="L265" s="181"/>
      <c r="M265" s="182"/>
      <c r="N265" s="183"/>
      <c r="O265" s="183"/>
      <c r="P265" s="184">
        <f>SUM(P266:P278)</f>
        <v>0</v>
      </c>
      <c r="Q265" s="183"/>
      <c r="R265" s="184">
        <f>SUM(R266:R278)</f>
        <v>0</v>
      </c>
      <c r="S265" s="183"/>
      <c r="T265" s="185">
        <f>SUM(T266:T278)</f>
        <v>23.760000000000005</v>
      </c>
      <c r="AR265" s="186" t="s">
        <v>85</v>
      </c>
      <c r="AT265" s="187" t="s">
        <v>76</v>
      </c>
      <c r="AU265" s="187" t="s">
        <v>85</v>
      </c>
      <c r="AY265" s="186" t="s">
        <v>146</v>
      </c>
      <c r="BK265" s="188">
        <f>SUM(BK266:BK278)</f>
        <v>0</v>
      </c>
    </row>
    <row r="266" spans="1:65" s="2" customFormat="1" ht="16.5" customHeight="1">
      <c r="A266" s="34"/>
      <c r="B266" s="35"/>
      <c r="C266" s="191" t="s">
        <v>336</v>
      </c>
      <c r="D266" s="191" t="s">
        <v>149</v>
      </c>
      <c r="E266" s="192" t="s">
        <v>915</v>
      </c>
      <c r="F266" s="193" t="s">
        <v>916</v>
      </c>
      <c r="G266" s="194" t="s">
        <v>152</v>
      </c>
      <c r="H266" s="195">
        <v>26.7</v>
      </c>
      <c r="I266" s="196"/>
      <c r="J266" s="197">
        <f>ROUND(I266*H266,2)</f>
        <v>0</v>
      </c>
      <c r="K266" s="193" t="s">
        <v>836</v>
      </c>
      <c r="L266" s="39"/>
      <c r="M266" s="198" t="s">
        <v>1</v>
      </c>
      <c r="N266" s="199" t="s">
        <v>42</v>
      </c>
      <c r="O266" s="71"/>
      <c r="P266" s="200">
        <f>O266*H266</f>
        <v>0</v>
      </c>
      <c r="Q266" s="200">
        <v>0</v>
      </c>
      <c r="R266" s="200">
        <f>Q266*H266</f>
        <v>0</v>
      </c>
      <c r="S266" s="200">
        <v>0</v>
      </c>
      <c r="T266" s="201">
        <f>S266*H266</f>
        <v>0</v>
      </c>
      <c r="U266" s="34"/>
      <c r="V266" s="34"/>
      <c r="W266" s="34"/>
      <c r="X266" s="34"/>
      <c r="Y266" s="34"/>
      <c r="Z266" s="34"/>
      <c r="AA266" s="34"/>
      <c r="AB266" s="34"/>
      <c r="AC266" s="34"/>
      <c r="AD266" s="34"/>
      <c r="AE266" s="34"/>
      <c r="AR266" s="202" t="s">
        <v>154</v>
      </c>
      <c r="AT266" s="202" t="s">
        <v>149</v>
      </c>
      <c r="AU266" s="202" t="s">
        <v>87</v>
      </c>
      <c r="AY266" s="17" t="s">
        <v>146</v>
      </c>
      <c r="BE266" s="203">
        <f>IF(N266="základní",J266,0)</f>
        <v>0</v>
      </c>
      <c r="BF266" s="203">
        <f>IF(N266="snížená",J266,0)</f>
        <v>0</v>
      </c>
      <c r="BG266" s="203">
        <f>IF(N266="zákl. přenesená",J266,0)</f>
        <v>0</v>
      </c>
      <c r="BH266" s="203">
        <f>IF(N266="sníž. přenesená",J266,0)</f>
        <v>0</v>
      </c>
      <c r="BI266" s="203">
        <f>IF(N266="nulová",J266,0)</f>
        <v>0</v>
      </c>
      <c r="BJ266" s="17" t="s">
        <v>85</v>
      </c>
      <c r="BK266" s="203">
        <f>ROUND(I266*H266,2)</f>
        <v>0</v>
      </c>
      <c r="BL266" s="17" t="s">
        <v>154</v>
      </c>
      <c r="BM266" s="202" t="s">
        <v>917</v>
      </c>
    </row>
    <row r="267" spans="1:65" s="2" customFormat="1" ht="10.199999999999999">
      <c r="A267" s="34"/>
      <c r="B267" s="35"/>
      <c r="C267" s="36"/>
      <c r="D267" s="204" t="s">
        <v>156</v>
      </c>
      <c r="E267" s="36"/>
      <c r="F267" s="205" t="s">
        <v>916</v>
      </c>
      <c r="G267" s="36"/>
      <c r="H267" s="36"/>
      <c r="I267" s="206"/>
      <c r="J267" s="36"/>
      <c r="K267" s="36"/>
      <c r="L267" s="39"/>
      <c r="M267" s="207"/>
      <c r="N267" s="208"/>
      <c r="O267" s="71"/>
      <c r="P267" s="71"/>
      <c r="Q267" s="71"/>
      <c r="R267" s="71"/>
      <c r="S267" s="71"/>
      <c r="T267" s="72"/>
      <c r="U267" s="34"/>
      <c r="V267" s="34"/>
      <c r="W267" s="34"/>
      <c r="X267" s="34"/>
      <c r="Y267" s="34"/>
      <c r="Z267" s="34"/>
      <c r="AA267" s="34"/>
      <c r="AB267" s="34"/>
      <c r="AC267" s="34"/>
      <c r="AD267" s="34"/>
      <c r="AE267" s="34"/>
      <c r="AT267" s="17" t="s">
        <v>156</v>
      </c>
      <c r="AU267" s="17" t="s">
        <v>87</v>
      </c>
    </row>
    <row r="268" spans="1:65" s="2" customFormat="1" ht="48">
      <c r="A268" s="34"/>
      <c r="B268" s="35"/>
      <c r="C268" s="36"/>
      <c r="D268" s="204" t="s">
        <v>240</v>
      </c>
      <c r="E268" s="36"/>
      <c r="F268" s="230" t="s">
        <v>918</v>
      </c>
      <c r="G268" s="36"/>
      <c r="H268" s="36"/>
      <c r="I268" s="206"/>
      <c r="J268" s="36"/>
      <c r="K268" s="36"/>
      <c r="L268" s="39"/>
      <c r="M268" s="207"/>
      <c r="N268" s="208"/>
      <c r="O268" s="71"/>
      <c r="P268" s="71"/>
      <c r="Q268" s="71"/>
      <c r="R268" s="71"/>
      <c r="S268" s="71"/>
      <c r="T268" s="72"/>
      <c r="U268" s="34"/>
      <c r="V268" s="34"/>
      <c r="W268" s="34"/>
      <c r="X268" s="34"/>
      <c r="Y268" s="34"/>
      <c r="Z268" s="34"/>
      <c r="AA268" s="34"/>
      <c r="AB268" s="34"/>
      <c r="AC268" s="34"/>
      <c r="AD268" s="34"/>
      <c r="AE268" s="34"/>
      <c r="AT268" s="17" t="s">
        <v>240</v>
      </c>
      <c r="AU268" s="17" t="s">
        <v>87</v>
      </c>
    </row>
    <row r="269" spans="1:65" s="13" customFormat="1" ht="10.199999999999999">
      <c r="B269" s="209"/>
      <c r="C269" s="210"/>
      <c r="D269" s="204" t="s">
        <v>158</v>
      </c>
      <c r="E269" s="211" t="s">
        <v>1</v>
      </c>
      <c r="F269" s="212" t="s">
        <v>919</v>
      </c>
      <c r="G269" s="210"/>
      <c r="H269" s="213">
        <v>26.7</v>
      </c>
      <c r="I269" s="214"/>
      <c r="J269" s="210"/>
      <c r="K269" s="210"/>
      <c r="L269" s="215"/>
      <c r="M269" s="216"/>
      <c r="N269" s="217"/>
      <c r="O269" s="217"/>
      <c r="P269" s="217"/>
      <c r="Q269" s="217"/>
      <c r="R269" s="217"/>
      <c r="S269" s="217"/>
      <c r="T269" s="218"/>
      <c r="AT269" s="219" t="s">
        <v>158</v>
      </c>
      <c r="AU269" s="219" t="s">
        <v>87</v>
      </c>
      <c r="AV269" s="13" t="s">
        <v>87</v>
      </c>
      <c r="AW269" s="13" t="s">
        <v>34</v>
      </c>
      <c r="AX269" s="13" t="s">
        <v>77</v>
      </c>
      <c r="AY269" s="219" t="s">
        <v>146</v>
      </c>
    </row>
    <row r="270" spans="1:65" s="14" customFormat="1" ht="10.199999999999999">
      <c r="B270" s="231"/>
      <c r="C270" s="232"/>
      <c r="D270" s="204" t="s">
        <v>158</v>
      </c>
      <c r="E270" s="233" t="s">
        <v>1</v>
      </c>
      <c r="F270" s="234" t="s">
        <v>335</v>
      </c>
      <c r="G270" s="232"/>
      <c r="H270" s="235">
        <v>26.7</v>
      </c>
      <c r="I270" s="236"/>
      <c r="J270" s="232"/>
      <c r="K270" s="232"/>
      <c r="L270" s="237"/>
      <c r="M270" s="238"/>
      <c r="N270" s="239"/>
      <c r="O270" s="239"/>
      <c r="P270" s="239"/>
      <c r="Q270" s="239"/>
      <c r="R270" s="239"/>
      <c r="S270" s="239"/>
      <c r="T270" s="240"/>
      <c r="AT270" s="241" t="s">
        <v>158</v>
      </c>
      <c r="AU270" s="241" t="s">
        <v>87</v>
      </c>
      <c r="AV270" s="14" t="s">
        <v>154</v>
      </c>
      <c r="AW270" s="14" t="s">
        <v>34</v>
      </c>
      <c r="AX270" s="14" t="s">
        <v>85</v>
      </c>
      <c r="AY270" s="241" t="s">
        <v>146</v>
      </c>
    </row>
    <row r="271" spans="1:65" s="2" customFormat="1" ht="21.75" customHeight="1">
      <c r="A271" s="34"/>
      <c r="B271" s="35"/>
      <c r="C271" s="191" t="s">
        <v>341</v>
      </c>
      <c r="D271" s="191" t="s">
        <v>149</v>
      </c>
      <c r="E271" s="192" t="s">
        <v>667</v>
      </c>
      <c r="F271" s="193" t="s">
        <v>668</v>
      </c>
      <c r="G271" s="194" t="s">
        <v>182</v>
      </c>
      <c r="H271" s="195">
        <v>10.8</v>
      </c>
      <c r="I271" s="196"/>
      <c r="J271" s="197">
        <f>ROUND(I271*H271,2)</f>
        <v>0</v>
      </c>
      <c r="K271" s="193" t="s">
        <v>556</v>
      </c>
      <c r="L271" s="39"/>
      <c r="M271" s="198" t="s">
        <v>1</v>
      </c>
      <c r="N271" s="199" t="s">
        <v>42</v>
      </c>
      <c r="O271" s="71"/>
      <c r="P271" s="200">
        <f>O271*H271</f>
        <v>0</v>
      </c>
      <c r="Q271" s="200">
        <v>0</v>
      </c>
      <c r="R271" s="200">
        <f>Q271*H271</f>
        <v>0</v>
      </c>
      <c r="S271" s="200">
        <v>2.2000000000000002</v>
      </c>
      <c r="T271" s="201">
        <f>S271*H271</f>
        <v>23.760000000000005</v>
      </c>
      <c r="U271" s="34"/>
      <c r="V271" s="34"/>
      <c r="W271" s="34"/>
      <c r="X271" s="34"/>
      <c r="Y271" s="34"/>
      <c r="Z271" s="34"/>
      <c r="AA271" s="34"/>
      <c r="AB271" s="34"/>
      <c r="AC271" s="34"/>
      <c r="AD271" s="34"/>
      <c r="AE271" s="34"/>
      <c r="AR271" s="202" t="s">
        <v>154</v>
      </c>
      <c r="AT271" s="202" t="s">
        <v>149</v>
      </c>
      <c r="AU271" s="202" t="s">
        <v>87</v>
      </c>
      <c r="AY271" s="17" t="s">
        <v>146</v>
      </c>
      <c r="BE271" s="203">
        <f>IF(N271="základní",J271,0)</f>
        <v>0</v>
      </c>
      <c r="BF271" s="203">
        <f>IF(N271="snížená",J271,0)</f>
        <v>0</v>
      </c>
      <c r="BG271" s="203">
        <f>IF(N271="zákl. přenesená",J271,0)</f>
        <v>0</v>
      </c>
      <c r="BH271" s="203">
        <f>IF(N271="sníž. přenesená",J271,0)</f>
        <v>0</v>
      </c>
      <c r="BI271" s="203">
        <f>IF(N271="nulová",J271,0)</f>
        <v>0</v>
      </c>
      <c r="BJ271" s="17" t="s">
        <v>85</v>
      </c>
      <c r="BK271" s="203">
        <f>ROUND(I271*H271,2)</f>
        <v>0</v>
      </c>
      <c r="BL271" s="17" t="s">
        <v>154</v>
      </c>
      <c r="BM271" s="202" t="s">
        <v>920</v>
      </c>
    </row>
    <row r="272" spans="1:65" s="2" customFormat="1" ht="10.199999999999999">
      <c r="A272" s="34"/>
      <c r="B272" s="35"/>
      <c r="C272" s="36"/>
      <c r="D272" s="204" t="s">
        <v>156</v>
      </c>
      <c r="E272" s="36"/>
      <c r="F272" s="205" t="s">
        <v>670</v>
      </c>
      <c r="G272" s="36"/>
      <c r="H272" s="36"/>
      <c r="I272" s="206"/>
      <c r="J272" s="36"/>
      <c r="K272" s="36"/>
      <c r="L272" s="39"/>
      <c r="M272" s="207"/>
      <c r="N272" s="208"/>
      <c r="O272" s="71"/>
      <c r="P272" s="71"/>
      <c r="Q272" s="71"/>
      <c r="R272" s="71"/>
      <c r="S272" s="71"/>
      <c r="T272" s="72"/>
      <c r="U272" s="34"/>
      <c r="V272" s="34"/>
      <c r="W272" s="34"/>
      <c r="X272" s="34"/>
      <c r="Y272" s="34"/>
      <c r="Z272" s="34"/>
      <c r="AA272" s="34"/>
      <c r="AB272" s="34"/>
      <c r="AC272" s="34"/>
      <c r="AD272" s="34"/>
      <c r="AE272" s="34"/>
      <c r="AT272" s="17" t="s">
        <v>156</v>
      </c>
      <c r="AU272" s="17" t="s">
        <v>87</v>
      </c>
    </row>
    <row r="273" spans="1:65" s="13" customFormat="1" ht="10.199999999999999">
      <c r="B273" s="209"/>
      <c r="C273" s="210"/>
      <c r="D273" s="204" t="s">
        <v>158</v>
      </c>
      <c r="E273" s="211" t="s">
        <v>1</v>
      </c>
      <c r="F273" s="212" t="s">
        <v>861</v>
      </c>
      <c r="G273" s="210"/>
      <c r="H273" s="213">
        <v>10.8</v>
      </c>
      <c r="I273" s="214"/>
      <c r="J273" s="210"/>
      <c r="K273" s="210"/>
      <c r="L273" s="215"/>
      <c r="M273" s="216"/>
      <c r="N273" s="217"/>
      <c r="O273" s="217"/>
      <c r="P273" s="217"/>
      <c r="Q273" s="217"/>
      <c r="R273" s="217"/>
      <c r="S273" s="217"/>
      <c r="T273" s="218"/>
      <c r="AT273" s="219" t="s">
        <v>158</v>
      </c>
      <c r="AU273" s="219" t="s">
        <v>87</v>
      </c>
      <c r="AV273" s="13" t="s">
        <v>87</v>
      </c>
      <c r="AW273" s="13" t="s">
        <v>34</v>
      </c>
      <c r="AX273" s="13" t="s">
        <v>77</v>
      </c>
      <c r="AY273" s="219" t="s">
        <v>146</v>
      </c>
    </row>
    <row r="274" spans="1:65" s="14" customFormat="1" ht="10.199999999999999">
      <c r="B274" s="231"/>
      <c r="C274" s="232"/>
      <c r="D274" s="204" t="s">
        <v>158</v>
      </c>
      <c r="E274" s="233" t="s">
        <v>1</v>
      </c>
      <c r="F274" s="234" t="s">
        <v>335</v>
      </c>
      <c r="G274" s="232"/>
      <c r="H274" s="235">
        <v>10.8</v>
      </c>
      <c r="I274" s="236"/>
      <c r="J274" s="232"/>
      <c r="K274" s="232"/>
      <c r="L274" s="237"/>
      <c r="M274" s="238"/>
      <c r="N274" s="239"/>
      <c r="O274" s="239"/>
      <c r="P274" s="239"/>
      <c r="Q274" s="239"/>
      <c r="R274" s="239"/>
      <c r="S274" s="239"/>
      <c r="T274" s="240"/>
      <c r="AT274" s="241" t="s">
        <v>158</v>
      </c>
      <c r="AU274" s="241" t="s">
        <v>87</v>
      </c>
      <c r="AV274" s="14" t="s">
        <v>154</v>
      </c>
      <c r="AW274" s="14" t="s">
        <v>34</v>
      </c>
      <c r="AX274" s="14" t="s">
        <v>85</v>
      </c>
      <c r="AY274" s="241" t="s">
        <v>146</v>
      </c>
    </row>
    <row r="275" spans="1:65" s="2" customFormat="1" ht="16.5" customHeight="1">
      <c r="A275" s="34"/>
      <c r="B275" s="35"/>
      <c r="C275" s="191" t="s">
        <v>346</v>
      </c>
      <c r="D275" s="191" t="s">
        <v>149</v>
      </c>
      <c r="E275" s="192" t="s">
        <v>921</v>
      </c>
      <c r="F275" s="193" t="s">
        <v>922</v>
      </c>
      <c r="G275" s="194" t="s">
        <v>152</v>
      </c>
      <c r="H275" s="195">
        <v>216</v>
      </c>
      <c r="I275" s="196"/>
      <c r="J275" s="197">
        <f>ROUND(I275*H275,2)</f>
        <v>0</v>
      </c>
      <c r="K275" s="193" t="s">
        <v>556</v>
      </c>
      <c r="L275" s="39"/>
      <c r="M275" s="198" t="s">
        <v>1</v>
      </c>
      <c r="N275" s="199" t="s">
        <v>42</v>
      </c>
      <c r="O275" s="71"/>
      <c r="P275" s="200">
        <f>O275*H275</f>
        <v>0</v>
      </c>
      <c r="Q275" s="200">
        <v>0</v>
      </c>
      <c r="R275" s="200">
        <f>Q275*H275</f>
        <v>0</v>
      </c>
      <c r="S275" s="200">
        <v>0</v>
      </c>
      <c r="T275" s="201">
        <f>S275*H275</f>
        <v>0</v>
      </c>
      <c r="U275" s="34"/>
      <c r="V275" s="34"/>
      <c r="W275" s="34"/>
      <c r="X275" s="34"/>
      <c r="Y275" s="34"/>
      <c r="Z275" s="34"/>
      <c r="AA275" s="34"/>
      <c r="AB275" s="34"/>
      <c r="AC275" s="34"/>
      <c r="AD275" s="34"/>
      <c r="AE275" s="34"/>
      <c r="AR275" s="202" t="s">
        <v>154</v>
      </c>
      <c r="AT275" s="202" t="s">
        <v>149</v>
      </c>
      <c r="AU275" s="202" t="s">
        <v>87</v>
      </c>
      <c r="AY275" s="17" t="s">
        <v>146</v>
      </c>
      <c r="BE275" s="203">
        <f>IF(N275="základní",J275,0)</f>
        <v>0</v>
      </c>
      <c r="BF275" s="203">
        <f>IF(N275="snížená",J275,0)</f>
        <v>0</v>
      </c>
      <c r="BG275" s="203">
        <f>IF(N275="zákl. přenesená",J275,0)</f>
        <v>0</v>
      </c>
      <c r="BH275" s="203">
        <f>IF(N275="sníž. přenesená",J275,0)</f>
        <v>0</v>
      </c>
      <c r="BI275" s="203">
        <f>IF(N275="nulová",J275,0)</f>
        <v>0</v>
      </c>
      <c r="BJ275" s="17" t="s">
        <v>85</v>
      </c>
      <c r="BK275" s="203">
        <f>ROUND(I275*H275,2)</f>
        <v>0</v>
      </c>
      <c r="BL275" s="17" t="s">
        <v>154</v>
      </c>
      <c r="BM275" s="202" t="s">
        <v>923</v>
      </c>
    </row>
    <row r="276" spans="1:65" s="2" customFormat="1" ht="10.199999999999999">
      <c r="A276" s="34"/>
      <c r="B276" s="35"/>
      <c r="C276" s="36"/>
      <c r="D276" s="204" t="s">
        <v>156</v>
      </c>
      <c r="E276" s="36"/>
      <c r="F276" s="205" t="s">
        <v>924</v>
      </c>
      <c r="G276" s="36"/>
      <c r="H276" s="36"/>
      <c r="I276" s="206"/>
      <c r="J276" s="36"/>
      <c r="K276" s="36"/>
      <c r="L276" s="39"/>
      <c r="M276" s="207"/>
      <c r="N276" s="208"/>
      <c r="O276" s="71"/>
      <c r="P276" s="71"/>
      <c r="Q276" s="71"/>
      <c r="R276" s="71"/>
      <c r="S276" s="71"/>
      <c r="T276" s="72"/>
      <c r="U276" s="34"/>
      <c r="V276" s="34"/>
      <c r="W276" s="34"/>
      <c r="X276" s="34"/>
      <c r="Y276" s="34"/>
      <c r="Z276" s="34"/>
      <c r="AA276" s="34"/>
      <c r="AB276" s="34"/>
      <c r="AC276" s="34"/>
      <c r="AD276" s="34"/>
      <c r="AE276" s="34"/>
      <c r="AT276" s="17" t="s">
        <v>156</v>
      </c>
      <c r="AU276" s="17" t="s">
        <v>87</v>
      </c>
    </row>
    <row r="277" spans="1:65" s="13" customFormat="1" ht="10.199999999999999">
      <c r="B277" s="209"/>
      <c r="C277" s="210"/>
      <c r="D277" s="204" t="s">
        <v>158</v>
      </c>
      <c r="E277" s="211" t="s">
        <v>1</v>
      </c>
      <c r="F277" s="212" t="s">
        <v>925</v>
      </c>
      <c r="G277" s="210"/>
      <c r="H277" s="213">
        <v>216</v>
      </c>
      <c r="I277" s="214"/>
      <c r="J277" s="210"/>
      <c r="K277" s="210"/>
      <c r="L277" s="215"/>
      <c r="M277" s="216"/>
      <c r="N277" s="217"/>
      <c r="O277" s="217"/>
      <c r="P277" s="217"/>
      <c r="Q277" s="217"/>
      <c r="R277" s="217"/>
      <c r="S277" s="217"/>
      <c r="T277" s="218"/>
      <c r="AT277" s="219" t="s">
        <v>158</v>
      </c>
      <c r="AU277" s="219" t="s">
        <v>87</v>
      </c>
      <c r="AV277" s="13" t="s">
        <v>87</v>
      </c>
      <c r="AW277" s="13" t="s">
        <v>34</v>
      </c>
      <c r="AX277" s="13" t="s">
        <v>77</v>
      </c>
      <c r="AY277" s="219" t="s">
        <v>146</v>
      </c>
    </row>
    <row r="278" spans="1:65" s="14" customFormat="1" ht="10.199999999999999">
      <c r="B278" s="231"/>
      <c r="C278" s="232"/>
      <c r="D278" s="204" t="s">
        <v>158</v>
      </c>
      <c r="E278" s="233" t="s">
        <v>1</v>
      </c>
      <c r="F278" s="234" t="s">
        <v>335</v>
      </c>
      <c r="G278" s="232"/>
      <c r="H278" s="235">
        <v>216</v>
      </c>
      <c r="I278" s="236"/>
      <c r="J278" s="232"/>
      <c r="K278" s="232"/>
      <c r="L278" s="237"/>
      <c r="M278" s="238"/>
      <c r="N278" s="239"/>
      <c r="O278" s="239"/>
      <c r="P278" s="239"/>
      <c r="Q278" s="239"/>
      <c r="R278" s="239"/>
      <c r="S278" s="239"/>
      <c r="T278" s="240"/>
      <c r="AT278" s="241" t="s">
        <v>158</v>
      </c>
      <c r="AU278" s="241" t="s">
        <v>87</v>
      </c>
      <c r="AV278" s="14" t="s">
        <v>154</v>
      </c>
      <c r="AW278" s="14" t="s">
        <v>34</v>
      </c>
      <c r="AX278" s="14" t="s">
        <v>85</v>
      </c>
      <c r="AY278" s="241" t="s">
        <v>146</v>
      </c>
    </row>
    <row r="279" spans="1:65" s="12" customFormat="1" ht="22.8" customHeight="1">
      <c r="B279" s="175"/>
      <c r="C279" s="176"/>
      <c r="D279" s="177" t="s">
        <v>76</v>
      </c>
      <c r="E279" s="189" t="s">
        <v>926</v>
      </c>
      <c r="F279" s="189" t="s">
        <v>927</v>
      </c>
      <c r="G279" s="176"/>
      <c r="H279" s="176"/>
      <c r="I279" s="179"/>
      <c r="J279" s="190">
        <f>BK279</f>
        <v>0</v>
      </c>
      <c r="K279" s="176"/>
      <c r="L279" s="181"/>
      <c r="M279" s="182"/>
      <c r="N279" s="183"/>
      <c r="O279" s="183"/>
      <c r="P279" s="184">
        <f>SUM(P280:P282)</f>
        <v>0</v>
      </c>
      <c r="Q279" s="183"/>
      <c r="R279" s="184">
        <f>SUM(R280:R282)</f>
        <v>0</v>
      </c>
      <c r="S279" s="183"/>
      <c r="T279" s="185">
        <f>SUM(T280:T282)</f>
        <v>0</v>
      </c>
      <c r="AR279" s="186" t="s">
        <v>85</v>
      </c>
      <c r="AT279" s="187" t="s">
        <v>76</v>
      </c>
      <c r="AU279" s="187" t="s">
        <v>85</v>
      </c>
      <c r="AY279" s="186" t="s">
        <v>146</v>
      </c>
      <c r="BK279" s="188">
        <f>SUM(BK280:BK282)</f>
        <v>0</v>
      </c>
    </row>
    <row r="280" spans="1:65" s="2" customFormat="1" ht="16.5" customHeight="1">
      <c r="A280" s="34"/>
      <c r="B280" s="35"/>
      <c r="C280" s="191" t="s">
        <v>352</v>
      </c>
      <c r="D280" s="191" t="s">
        <v>149</v>
      </c>
      <c r="E280" s="192" t="s">
        <v>928</v>
      </c>
      <c r="F280" s="193" t="s">
        <v>929</v>
      </c>
      <c r="G280" s="194" t="s">
        <v>152</v>
      </c>
      <c r="H280" s="195">
        <v>92</v>
      </c>
      <c r="I280" s="196"/>
      <c r="J280" s="197">
        <f>ROUND(I280*H280,2)</f>
        <v>0</v>
      </c>
      <c r="K280" s="193" t="s">
        <v>836</v>
      </c>
      <c r="L280" s="39"/>
      <c r="M280" s="198" t="s">
        <v>1</v>
      </c>
      <c r="N280" s="199" t="s">
        <v>42</v>
      </c>
      <c r="O280" s="71"/>
      <c r="P280" s="200">
        <f>O280*H280</f>
        <v>0</v>
      </c>
      <c r="Q280" s="200">
        <v>0</v>
      </c>
      <c r="R280" s="200">
        <f>Q280*H280</f>
        <v>0</v>
      </c>
      <c r="S280" s="200">
        <v>0</v>
      </c>
      <c r="T280" s="201">
        <f>S280*H280</f>
        <v>0</v>
      </c>
      <c r="U280" s="34"/>
      <c r="V280" s="34"/>
      <c r="W280" s="34"/>
      <c r="X280" s="34"/>
      <c r="Y280" s="34"/>
      <c r="Z280" s="34"/>
      <c r="AA280" s="34"/>
      <c r="AB280" s="34"/>
      <c r="AC280" s="34"/>
      <c r="AD280" s="34"/>
      <c r="AE280" s="34"/>
      <c r="AR280" s="202" t="s">
        <v>154</v>
      </c>
      <c r="AT280" s="202" t="s">
        <v>149</v>
      </c>
      <c r="AU280" s="202" t="s">
        <v>87</v>
      </c>
      <c r="AY280" s="17" t="s">
        <v>146</v>
      </c>
      <c r="BE280" s="203">
        <f>IF(N280="základní",J280,0)</f>
        <v>0</v>
      </c>
      <c r="BF280" s="203">
        <f>IF(N280="snížená",J280,0)</f>
        <v>0</v>
      </c>
      <c r="BG280" s="203">
        <f>IF(N280="zákl. přenesená",J280,0)</f>
        <v>0</v>
      </c>
      <c r="BH280" s="203">
        <f>IF(N280="sníž. přenesená",J280,0)</f>
        <v>0</v>
      </c>
      <c r="BI280" s="203">
        <f>IF(N280="nulová",J280,0)</f>
        <v>0</v>
      </c>
      <c r="BJ280" s="17" t="s">
        <v>85</v>
      </c>
      <c r="BK280" s="203">
        <f>ROUND(I280*H280,2)</f>
        <v>0</v>
      </c>
      <c r="BL280" s="17" t="s">
        <v>154</v>
      </c>
      <c r="BM280" s="202" t="s">
        <v>930</v>
      </c>
    </row>
    <row r="281" spans="1:65" s="2" customFormat="1" ht="10.199999999999999">
      <c r="A281" s="34"/>
      <c r="B281" s="35"/>
      <c r="C281" s="36"/>
      <c r="D281" s="204" t="s">
        <v>156</v>
      </c>
      <c r="E281" s="36"/>
      <c r="F281" s="205" t="s">
        <v>929</v>
      </c>
      <c r="G281" s="36"/>
      <c r="H281" s="36"/>
      <c r="I281" s="206"/>
      <c r="J281" s="36"/>
      <c r="K281" s="36"/>
      <c r="L281" s="39"/>
      <c r="M281" s="207"/>
      <c r="N281" s="208"/>
      <c r="O281" s="71"/>
      <c r="P281" s="71"/>
      <c r="Q281" s="71"/>
      <c r="R281" s="71"/>
      <c r="S281" s="71"/>
      <c r="T281" s="72"/>
      <c r="U281" s="34"/>
      <c r="V281" s="34"/>
      <c r="W281" s="34"/>
      <c r="X281" s="34"/>
      <c r="Y281" s="34"/>
      <c r="Z281" s="34"/>
      <c r="AA281" s="34"/>
      <c r="AB281" s="34"/>
      <c r="AC281" s="34"/>
      <c r="AD281" s="34"/>
      <c r="AE281" s="34"/>
      <c r="AT281" s="17" t="s">
        <v>156</v>
      </c>
      <c r="AU281" s="17" t="s">
        <v>87</v>
      </c>
    </row>
    <row r="282" spans="1:65" s="2" customFormat="1" ht="38.4">
      <c r="A282" s="34"/>
      <c r="B282" s="35"/>
      <c r="C282" s="36"/>
      <c r="D282" s="204" t="s">
        <v>240</v>
      </c>
      <c r="E282" s="36"/>
      <c r="F282" s="230" t="s">
        <v>931</v>
      </c>
      <c r="G282" s="36"/>
      <c r="H282" s="36"/>
      <c r="I282" s="206"/>
      <c r="J282" s="36"/>
      <c r="K282" s="36"/>
      <c r="L282" s="39"/>
      <c r="M282" s="207"/>
      <c r="N282" s="208"/>
      <c r="O282" s="71"/>
      <c r="P282" s="71"/>
      <c r="Q282" s="71"/>
      <c r="R282" s="71"/>
      <c r="S282" s="71"/>
      <c r="T282" s="72"/>
      <c r="U282" s="34"/>
      <c r="V282" s="34"/>
      <c r="W282" s="34"/>
      <c r="X282" s="34"/>
      <c r="Y282" s="34"/>
      <c r="Z282" s="34"/>
      <c r="AA282" s="34"/>
      <c r="AB282" s="34"/>
      <c r="AC282" s="34"/>
      <c r="AD282" s="34"/>
      <c r="AE282" s="34"/>
      <c r="AT282" s="17" t="s">
        <v>240</v>
      </c>
      <c r="AU282" s="17" t="s">
        <v>87</v>
      </c>
    </row>
    <row r="283" spans="1:65" s="12" customFormat="1" ht="22.8" customHeight="1">
      <c r="B283" s="175"/>
      <c r="C283" s="176"/>
      <c r="D283" s="177" t="s">
        <v>76</v>
      </c>
      <c r="E283" s="189" t="s">
        <v>688</v>
      </c>
      <c r="F283" s="189" t="s">
        <v>689</v>
      </c>
      <c r="G283" s="176"/>
      <c r="H283" s="176"/>
      <c r="I283" s="179"/>
      <c r="J283" s="190">
        <f>BK283</f>
        <v>0</v>
      </c>
      <c r="K283" s="176"/>
      <c r="L283" s="181"/>
      <c r="M283" s="182"/>
      <c r="N283" s="183"/>
      <c r="O283" s="183"/>
      <c r="P283" s="184">
        <f>SUM(P284:P296)</f>
        <v>0</v>
      </c>
      <c r="Q283" s="183"/>
      <c r="R283" s="184">
        <f>SUM(R284:R296)</f>
        <v>0</v>
      </c>
      <c r="S283" s="183"/>
      <c r="T283" s="185">
        <f>SUM(T284:T296)</f>
        <v>0</v>
      </c>
      <c r="AR283" s="186" t="s">
        <v>85</v>
      </c>
      <c r="AT283" s="187" t="s">
        <v>76</v>
      </c>
      <c r="AU283" s="187" t="s">
        <v>85</v>
      </c>
      <c r="AY283" s="186" t="s">
        <v>146</v>
      </c>
      <c r="BK283" s="188">
        <f>SUM(BK284:BK296)</f>
        <v>0</v>
      </c>
    </row>
    <row r="284" spans="1:65" s="2" customFormat="1" ht="21.75" customHeight="1">
      <c r="A284" s="34"/>
      <c r="B284" s="35"/>
      <c r="C284" s="191" t="s">
        <v>356</v>
      </c>
      <c r="D284" s="191" t="s">
        <v>149</v>
      </c>
      <c r="E284" s="192" t="s">
        <v>932</v>
      </c>
      <c r="F284" s="193" t="s">
        <v>704</v>
      </c>
      <c r="G284" s="194" t="s">
        <v>285</v>
      </c>
      <c r="H284" s="195">
        <v>23.004000000000001</v>
      </c>
      <c r="I284" s="196"/>
      <c r="J284" s="197">
        <f>ROUND(I284*H284,2)</f>
        <v>0</v>
      </c>
      <c r="K284" s="193" t="s">
        <v>556</v>
      </c>
      <c r="L284" s="39"/>
      <c r="M284" s="198" t="s">
        <v>1</v>
      </c>
      <c r="N284" s="199" t="s">
        <v>42</v>
      </c>
      <c r="O284" s="71"/>
      <c r="P284" s="200">
        <f>O284*H284</f>
        <v>0</v>
      </c>
      <c r="Q284" s="200">
        <v>0</v>
      </c>
      <c r="R284" s="200">
        <f>Q284*H284</f>
        <v>0</v>
      </c>
      <c r="S284" s="200">
        <v>0</v>
      </c>
      <c r="T284" s="201">
        <f>S284*H284</f>
        <v>0</v>
      </c>
      <c r="U284" s="34"/>
      <c r="V284" s="34"/>
      <c r="W284" s="34"/>
      <c r="X284" s="34"/>
      <c r="Y284" s="34"/>
      <c r="Z284" s="34"/>
      <c r="AA284" s="34"/>
      <c r="AB284" s="34"/>
      <c r="AC284" s="34"/>
      <c r="AD284" s="34"/>
      <c r="AE284" s="34"/>
      <c r="AR284" s="202" t="s">
        <v>154</v>
      </c>
      <c r="AT284" s="202" t="s">
        <v>149</v>
      </c>
      <c r="AU284" s="202" t="s">
        <v>87</v>
      </c>
      <c r="AY284" s="17" t="s">
        <v>146</v>
      </c>
      <c r="BE284" s="203">
        <f>IF(N284="základní",J284,0)</f>
        <v>0</v>
      </c>
      <c r="BF284" s="203">
        <f>IF(N284="snížená",J284,0)</f>
        <v>0</v>
      </c>
      <c r="BG284" s="203">
        <f>IF(N284="zákl. přenesená",J284,0)</f>
        <v>0</v>
      </c>
      <c r="BH284" s="203">
        <f>IF(N284="sníž. přenesená",J284,0)</f>
        <v>0</v>
      </c>
      <c r="BI284" s="203">
        <f>IF(N284="nulová",J284,0)</f>
        <v>0</v>
      </c>
      <c r="BJ284" s="17" t="s">
        <v>85</v>
      </c>
      <c r="BK284" s="203">
        <f>ROUND(I284*H284,2)</f>
        <v>0</v>
      </c>
      <c r="BL284" s="17" t="s">
        <v>154</v>
      </c>
      <c r="BM284" s="202" t="s">
        <v>933</v>
      </c>
    </row>
    <row r="285" spans="1:65" s="2" customFormat="1" ht="67.2">
      <c r="A285" s="34"/>
      <c r="B285" s="35"/>
      <c r="C285" s="36"/>
      <c r="D285" s="204" t="s">
        <v>156</v>
      </c>
      <c r="E285" s="36"/>
      <c r="F285" s="205" t="s">
        <v>934</v>
      </c>
      <c r="G285" s="36"/>
      <c r="H285" s="36"/>
      <c r="I285" s="206"/>
      <c r="J285" s="36"/>
      <c r="K285" s="36"/>
      <c r="L285" s="39"/>
      <c r="M285" s="207"/>
      <c r="N285" s="208"/>
      <c r="O285" s="71"/>
      <c r="P285" s="71"/>
      <c r="Q285" s="71"/>
      <c r="R285" s="71"/>
      <c r="S285" s="71"/>
      <c r="T285" s="72"/>
      <c r="U285" s="34"/>
      <c r="V285" s="34"/>
      <c r="W285" s="34"/>
      <c r="X285" s="34"/>
      <c r="Y285" s="34"/>
      <c r="Z285" s="34"/>
      <c r="AA285" s="34"/>
      <c r="AB285" s="34"/>
      <c r="AC285" s="34"/>
      <c r="AD285" s="34"/>
      <c r="AE285" s="34"/>
      <c r="AT285" s="17" t="s">
        <v>156</v>
      </c>
      <c r="AU285" s="17" t="s">
        <v>87</v>
      </c>
    </row>
    <row r="286" spans="1:65" s="13" customFormat="1" ht="10.199999999999999">
      <c r="B286" s="209"/>
      <c r="C286" s="210"/>
      <c r="D286" s="204" t="s">
        <v>158</v>
      </c>
      <c r="E286" s="210"/>
      <c r="F286" s="212" t="s">
        <v>935</v>
      </c>
      <c r="G286" s="210"/>
      <c r="H286" s="213">
        <v>23.004000000000001</v>
      </c>
      <c r="I286" s="214"/>
      <c r="J286" s="210"/>
      <c r="K286" s="210"/>
      <c r="L286" s="215"/>
      <c r="M286" s="216"/>
      <c r="N286" s="217"/>
      <c r="O286" s="217"/>
      <c r="P286" s="217"/>
      <c r="Q286" s="217"/>
      <c r="R286" s="217"/>
      <c r="S286" s="217"/>
      <c r="T286" s="218"/>
      <c r="AT286" s="219" t="s">
        <v>158</v>
      </c>
      <c r="AU286" s="219" t="s">
        <v>87</v>
      </c>
      <c r="AV286" s="13" t="s">
        <v>87</v>
      </c>
      <c r="AW286" s="13" t="s">
        <v>4</v>
      </c>
      <c r="AX286" s="13" t="s">
        <v>85</v>
      </c>
      <c r="AY286" s="219" t="s">
        <v>146</v>
      </c>
    </row>
    <row r="287" spans="1:65" s="2" customFormat="1" ht="21.75" customHeight="1">
      <c r="A287" s="34"/>
      <c r="B287" s="35"/>
      <c r="C287" s="191" t="s">
        <v>360</v>
      </c>
      <c r="D287" s="191" t="s">
        <v>149</v>
      </c>
      <c r="E287" s="192" t="s">
        <v>936</v>
      </c>
      <c r="F287" s="193" t="s">
        <v>937</v>
      </c>
      <c r="G287" s="194" t="s">
        <v>285</v>
      </c>
      <c r="H287" s="195">
        <v>7.6680000000000001</v>
      </c>
      <c r="I287" s="196"/>
      <c r="J287" s="197">
        <f>ROUND(I287*H287,2)</f>
        <v>0</v>
      </c>
      <c r="K287" s="193" t="s">
        <v>556</v>
      </c>
      <c r="L287" s="39"/>
      <c r="M287" s="198" t="s">
        <v>1</v>
      </c>
      <c r="N287" s="199" t="s">
        <v>42</v>
      </c>
      <c r="O287" s="71"/>
      <c r="P287" s="200">
        <f>O287*H287</f>
        <v>0</v>
      </c>
      <c r="Q287" s="200">
        <v>0</v>
      </c>
      <c r="R287" s="200">
        <f>Q287*H287</f>
        <v>0</v>
      </c>
      <c r="S287" s="200">
        <v>0</v>
      </c>
      <c r="T287" s="201">
        <f>S287*H287</f>
        <v>0</v>
      </c>
      <c r="U287" s="34"/>
      <c r="V287" s="34"/>
      <c r="W287" s="34"/>
      <c r="X287" s="34"/>
      <c r="Y287" s="34"/>
      <c r="Z287" s="34"/>
      <c r="AA287" s="34"/>
      <c r="AB287" s="34"/>
      <c r="AC287" s="34"/>
      <c r="AD287" s="34"/>
      <c r="AE287" s="34"/>
      <c r="AR287" s="202" t="s">
        <v>154</v>
      </c>
      <c r="AT287" s="202" t="s">
        <v>149</v>
      </c>
      <c r="AU287" s="202" t="s">
        <v>87</v>
      </c>
      <c r="AY287" s="17" t="s">
        <v>146</v>
      </c>
      <c r="BE287" s="203">
        <f>IF(N287="základní",J287,0)</f>
        <v>0</v>
      </c>
      <c r="BF287" s="203">
        <f>IF(N287="snížená",J287,0)</f>
        <v>0</v>
      </c>
      <c r="BG287" s="203">
        <f>IF(N287="zákl. přenesená",J287,0)</f>
        <v>0</v>
      </c>
      <c r="BH287" s="203">
        <f>IF(N287="sníž. přenesená",J287,0)</f>
        <v>0</v>
      </c>
      <c r="BI287" s="203">
        <f>IF(N287="nulová",J287,0)</f>
        <v>0</v>
      </c>
      <c r="BJ287" s="17" t="s">
        <v>85</v>
      </c>
      <c r="BK287" s="203">
        <f>ROUND(I287*H287,2)</f>
        <v>0</v>
      </c>
      <c r="BL287" s="17" t="s">
        <v>154</v>
      </c>
      <c r="BM287" s="202" t="s">
        <v>938</v>
      </c>
    </row>
    <row r="288" spans="1:65" s="2" customFormat="1" ht="67.2">
      <c r="A288" s="34"/>
      <c r="B288" s="35"/>
      <c r="C288" s="36"/>
      <c r="D288" s="204" t="s">
        <v>156</v>
      </c>
      <c r="E288" s="36"/>
      <c r="F288" s="205" t="s">
        <v>939</v>
      </c>
      <c r="G288" s="36"/>
      <c r="H288" s="36"/>
      <c r="I288" s="206"/>
      <c r="J288" s="36"/>
      <c r="K288" s="36"/>
      <c r="L288" s="39"/>
      <c r="M288" s="207"/>
      <c r="N288" s="208"/>
      <c r="O288" s="71"/>
      <c r="P288" s="71"/>
      <c r="Q288" s="71"/>
      <c r="R288" s="71"/>
      <c r="S288" s="71"/>
      <c r="T288" s="72"/>
      <c r="U288" s="34"/>
      <c r="V288" s="34"/>
      <c r="W288" s="34"/>
      <c r="X288" s="34"/>
      <c r="Y288" s="34"/>
      <c r="Z288" s="34"/>
      <c r="AA288" s="34"/>
      <c r="AB288" s="34"/>
      <c r="AC288" s="34"/>
      <c r="AD288" s="34"/>
      <c r="AE288" s="34"/>
      <c r="AT288" s="17" t="s">
        <v>156</v>
      </c>
      <c r="AU288" s="17" t="s">
        <v>87</v>
      </c>
    </row>
    <row r="289" spans="1:65" s="13" customFormat="1" ht="10.199999999999999">
      <c r="B289" s="209"/>
      <c r="C289" s="210"/>
      <c r="D289" s="204" t="s">
        <v>158</v>
      </c>
      <c r="E289" s="210"/>
      <c r="F289" s="212" t="s">
        <v>940</v>
      </c>
      <c r="G289" s="210"/>
      <c r="H289" s="213">
        <v>7.6680000000000001</v>
      </c>
      <c r="I289" s="214"/>
      <c r="J289" s="210"/>
      <c r="K289" s="210"/>
      <c r="L289" s="215"/>
      <c r="M289" s="216"/>
      <c r="N289" s="217"/>
      <c r="O289" s="217"/>
      <c r="P289" s="217"/>
      <c r="Q289" s="217"/>
      <c r="R289" s="217"/>
      <c r="S289" s="217"/>
      <c r="T289" s="218"/>
      <c r="AT289" s="219" t="s">
        <v>158</v>
      </c>
      <c r="AU289" s="219" t="s">
        <v>87</v>
      </c>
      <c r="AV289" s="13" t="s">
        <v>87</v>
      </c>
      <c r="AW289" s="13" t="s">
        <v>4</v>
      </c>
      <c r="AX289" s="13" t="s">
        <v>85</v>
      </c>
      <c r="AY289" s="219" t="s">
        <v>146</v>
      </c>
    </row>
    <row r="290" spans="1:65" s="2" customFormat="1" ht="16.5" customHeight="1">
      <c r="A290" s="34"/>
      <c r="B290" s="35"/>
      <c r="C290" s="191" t="s">
        <v>365</v>
      </c>
      <c r="D290" s="191" t="s">
        <v>149</v>
      </c>
      <c r="E290" s="192" t="s">
        <v>941</v>
      </c>
      <c r="F290" s="193" t="s">
        <v>942</v>
      </c>
      <c r="G290" s="194" t="s">
        <v>285</v>
      </c>
      <c r="H290" s="195">
        <v>30.672000000000001</v>
      </c>
      <c r="I290" s="196"/>
      <c r="J290" s="197">
        <f>ROUND(I290*H290,2)</f>
        <v>0</v>
      </c>
      <c r="K290" s="193" t="s">
        <v>556</v>
      </c>
      <c r="L290" s="39"/>
      <c r="M290" s="198" t="s">
        <v>1</v>
      </c>
      <c r="N290" s="199" t="s">
        <v>42</v>
      </c>
      <c r="O290" s="71"/>
      <c r="P290" s="200">
        <f>O290*H290</f>
        <v>0</v>
      </c>
      <c r="Q290" s="200">
        <v>0</v>
      </c>
      <c r="R290" s="200">
        <f>Q290*H290</f>
        <v>0</v>
      </c>
      <c r="S290" s="200">
        <v>0</v>
      </c>
      <c r="T290" s="201">
        <f>S290*H290</f>
        <v>0</v>
      </c>
      <c r="U290" s="34"/>
      <c r="V290" s="34"/>
      <c r="W290" s="34"/>
      <c r="X290" s="34"/>
      <c r="Y290" s="34"/>
      <c r="Z290" s="34"/>
      <c r="AA290" s="34"/>
      <c r="AB290" s="34"/>
      <c r="AC290" s="34"/>
      <c r="AD290" s="34"/>
      <c r="AE290" s="34"/>
      <c r="AR290" s="202" t="s">
        <v>154</v>
      </c>
      <c r="AT290" s="202" t="s">
        <v>149</v>
      </c>
      <c r="AU290" s="202" t="s">
        <v>87</v>
      </c>
      <c r="AY290" s="17" t="s">
        <v>146</v>
      </c>
      <c r="BE290" s="203">
        <f>IF(N290="základní",J290,0)</f>
        <v>0</v>
      </c>
      <c r="BF290" s="203">
        <f>IF(N290="snížená",J290,0)</f>
        <v>0</v>
      </c>
      <c r="BG290" s="203">
        <f>IF(N290="zákl. přenesená",J290,0)</f>
        <v>0</v>
      </c>
      <c r="BH290" s="203">
        <f>IF(N290="sníž. přenesená",J290,0)</f>
        <v>0</v>
      </c>
      <c r="BI290" s="203">
        <f>IF(N290="nulová",J290,0)</f>
        <v>0</v>
      </c>
      <c r="BJ290" s="17" t="s">
        <v>85</v>
      </c>
      <c r="BK290" s="203">
        <f>ROUND(I290*H290,2)</f>
        <v>0</v>
      </c>
      <c r="BL290" s="17" t="s">
        <v>154</v>
      </c>
      <c r="BM290" s="202" t="s">
        <v>943</v>
      </c>
    </row>
    <row r="291" spans="1:65" s="2" customFormat="1" ht="10.199999999999999">
      <c r="A291" s="34"/>
      <c r="B291" s="35"/>
      <c r="C291" s="36"/>
      <c r="D291" s="204" t="s">
        <v>156</v>
      </c>
      <c r="E291" s="36"/>
      <c r="F291" s="205" t="s">
        <v>944</v>
      </c>
      <c r="G291" s="36"/>
      <c r="H291" s="36"/>
      <c r="I291" s="206"/>
      <c r="J291" s="36"/>
      <c r="K291" s="36"/>
      <c r="L291" s="39"/>
      <c r="M291" s="207"/>
      <c r="N291" s="208"/>
      <c r="O291" s="71"/>
      <c r="P291" s="71"/>
      <c r="Q291" s="71"/>
      <c r="R291" s="71"/>
      <c r="S291" s="71"/>
      <c r="T291" s="72"/>
      <c r="U291" s="34"/>
      <c r="V291" s="34"/>
      <c r="W291" s="34"/>
      <c r="X291" s="34"/>
      <c r="Y291" s="34"/>
      <c r="Z291" s="34"/>
      <c r="AA291" s="34"/>
      <c r="AB291" s="34"/>
      <c r="AC291" s="34"/>
      <c r="AD291" s="34"/>
      <c r="AE291" s="34"/>
      <c r="AT291" s="17" t="s">
        <v>156</v>
      </c>
      <c r="AU291" s="17" t="s">
        <v>87</v>
      </c>
    </row>
    <row r="292" spans="1:65" s="2" customFormat="1" ht="16.5" customHeight="1">
      <c r="A292" s="34"/>
      <c r="B292" s="35"/>
      <c r="C292" s="191" t="s">
        <v>369</v>
      </c>
      <c r="D292" s="191" t="s">
        <v>149</v>
      </c>
      <c r="E292" s="192" t="s">
        <v>945</v>
      </c>
      <c r="F292" s="193" t="s">
        <v>946</v>
      </c>
      <c r="G292" s="194" t="s">
        <v>285</v>
      </c>
      <c r="H292" s="195">
        <v>582.76800000000003</v>
      </c>
      <c r="I292" s="196"/>
      <c r="J292" s="197">
        <f>ROUND(I292*H292,2)</f>
        <v>0</v>
      </c>
      <c r="K292" s="193" t="s">
        <v>556</v>
      </c>
      <c r="L292" s="39"/>
      <c r="M292" s="198" t="s">
        <v>1</v>
      </c>
      <c r="N292" s="199" t="s">
        <v>42</v>
      </c>
      <c r="O292" s="71"/>
      <c r="P292" s="200">
        <f>O292*H292</f>
        <v>0</v>
      </c>
      <c r="Q292" s="200">
        <v>0</v>
      </c>
      <c r="R292" s="200">
        <f>Q292*H292</f>
        <v>0</v>
      </c>
      <c r="S292" s="200">
        <v>0</v>
      </c>
      <c r="T292" s="201">
        <f>S292*H292</f>
        <v>0</v>
      </c>
      <c r="U292" s="34"/>
      <c r="V292" s="34"/>
      <c r="W292" s="34"/>
      <c r="X292" s="34"/>
      <c r="Y292" s="34"/>
      <c r="Z292" s="34"/>
      <c r="AA292" s="34"/>
      <c r="AB292" s="34"/>
      <c r="AC292" s="34"/>
      <c r="AD292" s="34"/>
      <c r="AE292" s="34"/>
      <c r="AR292" s="202" t="s">
        <v>154</v>
      </c>
      <c r="AT292" s="202" t="s">
        <v>149</v>
      </c>
      <c r="AU292" s="202" t="s">
        <v>87</v>
      </c>
      <c r="AY292" s="17" t="s">
        <v>146</v>
      </c>
      <c r="BE292" s="203">
        <f>IF(N292="základní",J292,0)</f>
        <v>0</v>
      </c>
      <c r="BF292" s="203">
        <f>IF(N292="snížená",J292,0)</f>
        <v>0</v>
      </c>
      <c r="BG292" s="203">
        <f>IF(N292="zákl. přenesená",J292,0)</f>
        <v>0</v>
      </c>
      <c r="BH292" s="203">
        <f>IF(N292="sníž. přenesená",J292,0)</f>
        <v>0</v>
      </c>
      <c r="BI292" s="203">
        <f>IF(N292="nulová",J292,0)</f>
        <v>0</v>
      </c>
      <c r="BJ292" s="17" t="s">
        <v>85</v>
      </c>
      <c r="BK292" s="203">
        <f>ROUND(I292*H292,2)</f>
        <v>0</v>
      </c>
      <c r="BL292" s="17" t="s">
        <v>154</v>
      </c>
      <c r="BM292" s="202" t="s">
        <v>947</v>
      </c>
    </row>
    <row r="293" spans="1:65" s="2" customFormat="1" ht="19.2">
      <c r="A293" s="34"/>
      <c r="B293" s="35"/>
      <c r="C293" s="36"/>
      <c r="D293" s="204" t="s">
        <v>156</v>
      </c>
      <c r="E293" s="36"/>
      <c r="F293" s="205" t="s">
        <v>948</v>
      </c>
      <c r="G293" s="36"/>
      <c r="H293" s="36"/>
      <c r="I293" s="206"/>
      <c r="J293" s="36"/>
      <c r="K293" s="36"/>
      <c r="L293" s="39"/>
      <c r="M293" s="207"/>
      <c r="N293" s="208"/>
      <c r="O293" s="71"/>
      <c r="P293" s="71"/>
      <c r="Q293" s="71"/>
      <c r="R293" s="71"/>
      <c r="S293" s="71"/>
      <c r="T293" s="72"/>
      <c r="U293" s="34"/>
      <c r="V293" s="34"/>
      <c r="W293" s="34"/>
      <c r="X293" s="34"/>
      <c r="Y293" s="34"/>
      <c r="Z293" s="34"/>
      <c r="AA293" s="34"/>
      <c r="AB293" s="34"/>
      <c r="AC293" s="34"/>
      <c r="AD293" s="34"/>
      <c r="AE293" s="34"/>
      <c r="AT293" s="17" t="s">
        <v>156</v>
      </c>
      <c r="AU293" s="17" t="s">
        <v>87</v>
      </c>
    </row>
    <row r="294" spans="1:65" s="13" customFormat="1" ht="10.199999999999999">
      <c r="B294" s="209"/>
      <c r="C294" s="210"/>
      <c r="D294" s="204" t="s">
        <v>158</v>
      </c>
      <c r="E294" s="210"/>
      <c r="F294" s="212" t="s">
        <v>949</v>
      </c>
      <c r="G294" s="210"/>
      <c r="H294" s="213">
        <v>582.76800000000003</v>
      </c>
      <c r="I294" s="214"/>
      <c r="J294" s="210"/>
      <c r="K294" s="210"/>
      <c r="L294" s="215"/>
      <c r="M294" s="216"/>
      <c r="N294" s="217"/>
      <c r="O294" s="217"/>
      <c r="P294" s="217"/>
      <c r="Q294" s="217"/>
      <c r="R294" s="217"/>
      <c r="S294" s="217"/>
      <c r="T294" s="218"/>
      <c r="AT294" s="219" t="s">
        <v>158</v>
      </c>
      <c r="AU294" s="219" t="s">
        <v>87</v>
      </c>
      <c r="AV294" s="13" t="s">
        <v>87</v>
      </c>
      <c r="AW294" s="13" t="s">
        <v>4</v>
      </c>
      <c r="AX294" s="13" t="s">
        <v>85</v>
      </c>
      <c r="AY294" s="219" t="s">
        <v>146</v>
      </c>
    </row>
    <row r="295" spans="1:65" s="2" customFormat="1" ht="16.5" customHeight="1">
      <c r="A295" s="34"/>
      <c r="B295" s="35"/>
      <c r="C295" s="191" t="s">
        <v>372</v>
      </c>
      <c r="D295" s="191" t="s">
        <v>149</v>
      </c>
      <c r="E295" s="192" t="s">
        <v>950</v>
      </c>
      <c r="F295" s="193" t="s">
        <v>951</v>
      </c>
      <c r="G295" s="194" t="s">
        <v>285</v>
      </c>
      <c r="H295" s="195">
        <v>30.672000000000001</v>
      </c>
      <c r="I295" s="196"/>
      <c r="J295" s="197">
        <f>ROUND(I295*H295,2)</f>
        <v>0</v>
      </c>
      <c r="K295" s="193" t="s">
        <v>556</v>
      </c>
      <c r="L295" s="39"/>
      <c r="M295" s="198" t="s">
        <v>1</v>
      </c>
      <c r="N295" s="199" t="s">
        <v>42</v>
      </c>
      <c r="O295" s="71"/>
      <c r="P295" s="200">
        <f>O295*H295</f>
        <v>0</v>
      </c>
      <c r="Q295" s="200">
        <v>0</v>
      </c>
      <c r="R295" s="200">
        <f>Q295*H295</f>
        <v>0</v>
      </c>
      <c r="S295" s="200">
        <v>0</v>
      </c>
      <c r="T295" s="201">
        <f>S295*H295</f>
        <v>0</v>
      </c>
      <c r="U295" s="34"/>
      <c r="V295" s="34"/>
      <c r="W295" s="34"/>
      <c r="X295" s="34"/>
      <c r="Y295" s="34"/>
      <c r="Z295" s="34"/>
      <c r="AA295" s="34"/>
      <c r="AB295" s="34"/>
      <c r="AC295" s="34"/>
      <c r="AD295" s="34"/>
      <c r="AE295" s="34"/>
      <c r="AR295" s="202" t="s">
        <v>154</v>
      </c>
      <c r="AT295" s="202" t="s">
        <v>149</v>
      </c>
      <c r="AU295" s="202" t="s">
        <v>87</v>
      </c>
      <c r="AY295" s="17" t="s">
        <v>146</v>
      </c>
      <c r="BE295" s="203">
        <f>IF(N295="základní",J295,0)</f>
        <v>0</v>
      </c>
      <c r="BF295" s="203">
        <f>IF(N295="snížená",J295,0)</f>
        <v>0</v>
      </c>
      <c r="BG295" s="203">
        <f>IF(N295="zákl. přenesená",J295,0)</f>
        <v>0</v>
      </c>
      <c r="BH295" s="203">
        <f>IF(N295="sníž. přenesená",J295,0)</f>
        <v>0</v>
      </c>
      <c r="BI295" s="203">
        <f>IF(N295="nulová",J295,0)</f>
        <v>0</v>
      </c>
      <c r="BJ295" s="17" t="s">
        <v>85</v>
      </c>
      <c r="BK295" s="203">
        <f>ROUND(I295*H295,2)</f>
        <v>0</v>
      </c>
      <c r="BL295" s="17" t="s">
        <v>154</v>
      </c>
      <c r="BM295" s="202" t="s">
        <v>952</v>
      </c>
    </row>
    <row r="296" spans="1:65" s="2" customFormat="1" ht="19.2">
      <c r="A296" s="34"/>
      <c r="B296" s="35"/>
      <c r="C296" s="36"/>
      <c r="D296" s="204" t="s">
        <v>156</v>
      </c>
      <c r="E296" s="36"/>
      <c r="F296" s="205" t="s">
        <v>953</v>
      </c>
      <c r="G296" s="36"/>
      <c r="H296" s="36"/>
      <c r="I296" s="206"/>
      <c r="J296" s="36"/>
      <c r="K296" s="36"/>
      <c r="L296" s="39"/>
      <c r="M296" s="207"/>
      <c r="N296" s="208"/>
      <c r="O296" s="71"/>
      <c r="P296" s="71"/>
      <c r="Q296" s="71"/>
      <c r="R296" s="71"/>
      <c r="S296" s="71"/>
      <c r="T296" s="72"/>
      <c r="U296" s="34"/>
      <c r="V296" s="34"/>
      <c r="W296" s="34"/>
      <c r="X296" s="34"/>
      <c r="Y296" s="34"/>
      <c r="Z296" s="34"/>
      <c r="AA296" s="34"/>
      <c r="AB296" s="34"/>
      <c r="AC296" s="34"/>
      <c r="AD296" s="34"/>
      <c r="AE296" s="34"/>
      <c r="AT296" s="17" t="s">
        <v>156</v>
      </c>
      <c r="AU296" s="17" t="s">
        <v>87</v>
      </c>
    </row>
    <row r="297" spans="1:65" s="12" customFormat="1" ht="22.8" customHeight="1">
      <c r="B297" s="175"/>
      <c r="C297" s="176"/>
      <c r="D297" s="177" t="s">
        <v>76</v>
      </c>
      <c r="E297" s="189" t="s">
        <v>707</v>
      </c>
      <c r="F297" s="189" t="s">
        <v>708</v>
      </c>
      <c r="G297" s="176"/>
      <c r="H297" s="176"/>
      <c r="I297" s="179"/>
      <c r="J297" s="190">
        <f>BK297</f>
        <v>0</v>
      </c>
      <c r="K297" s="176"/>
      <c r="L297" s="181"/>
      <c r="M297" s="182"/>
      <c r="N297" s="183"/>
      <c r="O297" s="183"/>
      <c r="P297" s="184">
        <f>SUM(P298:P299)</f>
        <v>0</v>
      </c>
      <c r="Q297" s="183"/>
      <c r="R297" s="184">
        <f>SUM(R298:R299)</f>
        <v>0</v>
      </c>
      <c r="S297" s="183"/>
      <c r="T297" s="185">
        <f>SUM(T298:T299)</f>
        <v>0</v>
      </c>
      <c r="AR297" s="186" t="s">
        <v>85</v>
      </c>
      <c r="AT297" s="187" t="s">
        <v>76</v>
      </c>
      <c r="AU297" s="187" t="s">
        <v>85</v>
      </c>
      <c r="AY297" s="186" t="s">
        <v>146</v>
      </c>
      <c r="BK297" s="188">
        <f>SUM(BK298:BK299)</f>
        <v>0</v>
      </c>
    </row>
    <row r="298" spans="1:65" s="2" customFormat="1" ht="16.5" customHeight="1">
      <c r="A298" s="34"/>
      <c r="B298" s="35"/>
      <c r="C298" s="191" t="s">
        <v>379</v>
      </c>
      <c r="D298" s="191" t="s">
        <v>149</v>
      </c>
      <c r="E298" s="192" t="s">
        <v>954</v>
      </c>
      <c r="F298" s="193" t="s">
        <v>955</v>
      </c>
      <c r="G298" s="194" t="s">
        <v>285</v>
      </c>
      <c r="H298" s="195">
        <v>74.054000000000002</v>
      </c>
      <c r="I298" s="196"/>
      <c r="J298" s="197">
        <f>ROUND(I298*H298,2)</f>
        <v>0</v>
      </c>
      <c r="K298" s="193" t="s">
        <v>556</v>
      </c>
      <c r="L298" s="39"/>
      <c r="M298" s="198" t="s">
        <v>1</v>
      </c>
      <c r="N298" s="199" t="s">
        <v>42</v>
      </c>
      <c r="O298" s="71"/>
      <c r="P298" s="200">
        <f>O298*H298</f>
        <v>0</v>
      </c>
      <c r="Q298" s="200">
        <v>0</v>
      </c>
      <c r="R298" s="200">
        <f>Q298*H298</f>
        <v>0</v>
      </c>
      <c r="S298" s="200">
        <v>0</v>
      </c>
      <c r="T298" s="201">
        <f>S298*H298</f>
        <v>0</v>
      </c>
      <c r="U298" s="34"/>
      <c r="V298" s="34"/>
      <c r="W298" s="34"/>
      <c r="X298" s="34"/>
      <c r="Y298" s="34"/>
      <c r="Z298" s="34"/>
      <c r="AA298" s="34"/>
      <c r="AB298" s="34"/>
      <c r="AC298" s="34"/>
      <c r="AD298" s="34"/>
      <c r="AE298" s="34"/>
      <c r="AR298" s="202" t="s">
        <v>154</v>
      </c>
      <c r="AT298" s="202" t="s">
        <v>149</v>
      </c>
      <c r="AU298" s="202" t="s">
        <v>87</v>
      </c>
      <c r="AY298" s="17" t="s">
        <v>146</v>
      </c>
      <c r="BE298" s="203">
        <f>IF(N298="základní",J298,0)</f>
        <v>0</v>
      </c>
      <c r="BF298" s="203">
        <f>IF(N298="snížená",J298,0)</f>
        <v>0</v>
      </c>
      <c r="BG298" s="203">
        <f>IF(N298="zákl. přenesená",J298,0)</f>
        <v>0</v>
      </c>
      <c r="BH298" s="203">
        <f>IF(N298="sníž. přenesená",J298,0)</f>
        <v>0</v>
      </c>
      <c r="BI298" s="203">
        <f>IF(N298="nulová",J298,0)</f>
        <v>0</v>
      </c>
      <c r="BJ298" s="17" t="s">
        <v>85</v>
      </c>
      <c r="BK298" s="203">
        <f>ROUND(I298*H298,2)</f>
        <v>0</v>
      </c>
      <c r="BL298" s="17" t="s">
        <v>154</v>
      </c>
      <c r="BM298" s="202" t="s">
        <v>956</v>
      </c>
    </row>
    <row r="299" spans="1:65" s="2" customFormat="1" ht="19.2">
      <c r="A299" s="34"/>
      <c r="B299" s="35"/>
      <c r="C299" s="36"/>
      <c r="D299" s="204" t="s">
        <v>156</v>
      </c>
      <c r="E299" s="36"/>
      <c r="F299" s="205" t="s">
        <v>957</v>
      </c>
      <c r="G299" s="36"/>
      <c r="H299" s="36"/>
      <c r="I299" s="206"/>
      <c r="J299" s="36"/>
      <c r="K299" s="36"/>
      <c r="L299" s="39"/>
      <c r="M299" s="207"/>
      <c r="N299" s="208"/>
      <c r="O299" s="71"/>
      <c r="P299" s="71"/>
      <c r="Q299" s="71"/>
      <c r="R299" s="71"/>
      <c r="S299" s="71"/>
      <c r="T299" s="72"/>
      <c r="U299" s="34"/>
      <c r="V299" s="34"/>
      <c r="W299" s="34"/>
      <c r="X299" s="34"/>
      <c r="Y299" s="34"/>
      <c r="Z299" s="34"/>
      <c r="AA299" s="34"/>
      <c r="AB299" s="34"/>
      <c r="AC299" s="34"/>
      <c r="AD299" s="34"/>
      <c r="AE299" s="34"/>
      <c r="AT299" s="17" t="s">
        <v>156</v>
      </c>
      <c r="AU299" s="17" t="s">
        <v>87</v>
      </c>
    </row>
    <row r="300" spans="1:65" s="12" customFormat="1" ht="25.95" customHeight="1">
      <c r="B300" s="175"/>
      <c r="C300" s="176"/>
      <c r="D300" s="177" t="s">
        <v>76</v>
      </c>
      <c r="E300" s="178" t="s">
        <v>713</v>
      </c>
      <c r="F300" s="178" t="s">
        <v>714</v>
      </c>
      <c r="G300" s="176"/>
      <c r="H300" s="176"/>
      <c r="I300" s="179"/>
      <c r="J300" s="180">
        <f>BK300</f>
        <v>0</v>
      </c>
      <c r="K300" s="176"/>
      <c r="L300" s="181"/>
      <c r="M300" s="182"/>
      <c r="N300" s="183"/>
      <c r="O300" s="183"/>
      <c r="P300" s="184">
        <f>P301</f>
        <v>0</v>
      </c>
      <c r="Q300" s="183"/>
      <c r="R300" s="184">
        <f>R301</f>
        <v>0.43523999999999996</v>
      </c>
      <c r="S300" s="183"/>
      <c r="T300" s="185">
        <f>T301</f>
        <v>0</v>
      </c>
      <c r="AR300" s="186" t="s">
        <v>87</v>
      </c>
      <c r="AT300" s="187" t="s">
        <v>76</v>
      </c>
      <c r="AU300" s="187" t="s">
        <v>77</v>
      </c>
      <c r="AY300" s="186" t="s">
        <v>146</v>
      </c>
      <c r="BK300" s="188">
        <f>BK301</f>
        <v>0</v>
      </c>
    </row>
    <row r="301" spans="1:65" s="12" customFormat="1" ht="22.8" customHeight="1">
      <c r="B301" s="175"/>
      <c r="C301" s="176"/>
      <c r="D301" s="177" t="s">
        <v>76</v>
      </c>
      <c r="E301" s="189" t="s">
        <v>958</v>
      </c>
      <c r="F301" s="189" t="s">
        <v>959</v>
      </c>
      <c r="G301" s="176"/>
      <c r="H301" s="176"/>
      <c r="I301" s="179"/>
      <c r="J301" s="190">
        <f>BK301</f>
        <v>0</v>
      </c>
      <c r="K301" s="176"/>
      <c r="L301" s="181"/>
      <c r="M301" s="182"/>
      <c r="N301" s="183"/>
      <c r="O301" s="183"/>
      <c r="P301" s="184">
        <f>SUM(P302:P307)</f>
        <v>0</v>
      </c>
      <c r="Q301" s="183"/>
      <c r="R301" s="184">
        <f>SUM(R302:R307)</f>
        <v>0.43523999999999996</v>
      </c>
      <c r="S301" s="183"/>
      <c r="T301" s="185">
        <f>SUM(T302:T307)</f>
        <v>0</v>
      </c>
      <c r="AR301" s="186" t="s">
        <v>87</v>
      </c>
      <c r="AT301" s="187" t="s">
        <v>76</v>
      </c>
      <c r="AU301" s="187" t="s">
        <v>85</v>
      </c>
      <c r="AY301" s="186" t="s">
        <v>146</v>
      </c>
      <c r="BK301" s="188">
        <f>SUM(BK302:BK307)</f>
        <v>0</v>
      </c>
    </row>
    <row r="302" spans="1:65" s="2" customFormat="1" ht="16.5" customHeight="1">
      <c r="A302" s="34"/>
      <c r="B302" s="35"/>
      <c r="C302" s="191" t="s">
        <v>384</v>
      </c>
      <c r="D302" s="191" t="s">
        <v>149</v>
      </c>
      <c r="E302" s="192" t="s">
        <v>960</v>
      </c>
      <c r="F302" s="193" t="s">
        <v>961</v>
      </c>
      <c r="G302" s="194" t="s">
        <v>300</v>
      </c>
      <c r="H302" s="195">
        <v>10</v>
      </c>
      <c r="I302" s="196"/>
      <c r="J302" s="197">
        <f>ROUND(I302*H302,2)</f>
        <v>0</v>
      </c>
      <c r="K302" s="193" t="s">
        <v>556</v>
      </c>
      <c r="L302" s="39"/>
      <c r="M302" s="198" t="s">
        <v>1</v>
      </c>
      <c r="N302" s="199" t="s">
        <v>42</v>
      </c>
      <c r="O302" s="71"/>
      <c r="P302" s="200">
        <f>O302*H302</f>
        <v>0</v>
      </c>
      <c r="Q302" s="200">
        <v>2.6519999999999998E-2</v>
      </c>
      <c r="R302" s="200">
        <f>Q302*H302</f>
        <v>0.26519999999999999</v>
      </c>
      <c r="S302" s="200">
        <v>0</v>
      </c>
      <c r="T302" s="201">
        <f>S302*H302</f>
        <v>0</v>
      </c>
      <c r="U302" s="34"/>
      <c r="V302" s="34"/>
      <c r="W302" s="34"/>
      <c r="X302" s="34"/>
      <c r="Y302" s="34"/>
      <c r="Z302" s="34"/>
      <c r="AA302" s="34"/>
      <c r="AB302" s="34"/>
      <c r="AC302" s="34"/>
      <c r="AD302" s="34"/>
      <c r="AE302" s="34"/>
      <c r="AR302" s="202" t="s">
        <v>235</v>
      </c>
      <c r="AT302" s="202" t="s">
        <v>149</v>
      </c>
      <c r="AU302" s="202" t="s">
        <v>87</v>
      </c>
      <c r="AY302" s="17" t="s">
        <v>146</v>
      </c>
      <c r="BE302" s="203">
        <f>IF(N302="základní",J302,0)</f>
        <v>0</v>
      </c>
      <c r="BF302" s="203">
        <f>IF(N302="snížená",J302,0)</f>
        <v>0</v>
      </c>
      <c r="BG302" s="203">
        <f>IF(N302="zákl. přenesená",J302,0)</f>
        <v>0</v>
      </c>
      <c r="BH302" s="203">
        <f>IF(N302="sníž. přenesená",J302,0)</f>
        <v>0</v>
      </c>
      <c r="BI302" s="203">
        <f>IF(N302="nulová",J302,0)</f>
        <v>0</v>
      </c>
      <c r="BJ302" s="17" t="s">
        <v>85</v>
      </c>
      <c r="BK302" s="203">
        <f>ROUND(I302*H302,2)</f>
        <v>0</v>
      </c>
      <c r="BL302" s="17" t="s">
        <v>235</v>
      </c>
      <c r="BM302" s="202" t="s">
        <v>962</v>
      </c>
    </row>
    <row r="303" spans="1:65" s="2" customFormat="1" ht="10.199999999999999">
      <c r="A303" s="34"/>
      <c r="B303" s="35"/>
      <c r="C303" s="36"/>
      <c r="D303" s="204" t="s">
        <v>156</v>
      </c>
      <c r="E303" s="36"/>
      <c r="F303" s="205" t="s">
        <v>963</v>
      </c>
      <c r="G303" s="36"/>
      <c r="H303" s="36"/>
      <c r="I303" s="206"/>
      <c r="J303" s="36"/>
      <c r="K303" s="36"/>
      <c r="L303" s="39"/>
      <c r="M303" s="207"/>
      <c r="N303" s="208"/>
      <c r="O303" s="71"/>
      <c r="P303" s="71"/>
      <c r="Q303" s="71"/>
      <c r="R303" s="71"/>
      <c r="S303" s="71"/>
      <c r="T303" s="72"/>
      <c r="U303" s="34"/>
      <c r="V303" s="34"/>
      <c r="W303" s="34"/>
      <c r="X303" s="34"/>
      <c r="Y303" s="34"/>
      <c r="Z303" s="34"/>
      <c r="AA303" s="34"/>
      <c r="AB303" s="34"/>
      <c r="AC303" s="34"/>
      <c r="AD303" s="34"/>
      <c r="AE303" s="34"/>
      <c r="AT303" s="17" t="s">
        <v>156</v>
      </c>
      <c r="AU303" s="17" t="s">
        <v>87</v>
      </c>
    </row>
    <row r="304" spans="1:65" s="2" customFormat="1" ht="16.5" customHeight="1">
      <c r="A304" s="34"/>
      <c r="B304" s="35"/>
      <c r="C304" s="191" t="s">
        <v>390</v>
      </c>
      <c r="D304" s="191" t="s">
        <v>149</v>
      </c>
      <c r="E304" s="192" t="s">
        <v>964</v>
      </c>
      <c r="F304" s="193" t="s">
        <v>965</v>
      </c>
      <c r="G304" s="194" t="s">
        <v>300</v>
      </c>
      <c r="H304" s="195">
        <v>1</v>
      </c>
      <c r="I304" s="196"/>
      <c r="J304" s="197">
        <f>ROUND(I304*H304,2)</f>
        <v>0</v>
      </c>
      <c r="K304" s="193" t="s">
        <v>556</v>
      </c>
      <c r="L304" s="39"/>
      <c r="M304" s="198" t="s">
        <v>1</v>
      </c>
      <c r="N304" s="199" t="s">
        <v>42</v>
      </c>
      <c r="O304" s="71"/>
      <c r="P304" s="200">
        <f>O304*H304</f>
        <v>0</v>
      </c>
      <c r="Q304" s="200">
        <v>3.09E-2</v>
      </c>
      <c r="R304" s="200">
        <f>Q304*H304</f>
        <v>3.09E-2</v>
      </c>
      <c r="S304" s="200">
        <v>0</v>
      </c>
      <c r="T304" s="201">
        <f>S304*H304</f>
        <v>0</v>
      </c>
      <c r="U304" s="34"/>
      <c r="V304" s="34"/>
      <c r="W304" s="34"/>
      <c r="X304" s="34"/>
      <c r="Y304" s="34"/>
      <c r="Z304" s="34"/>
      <c r="AA304" s="34"/>
      <c r="AB304" s="34"/>
      <c r="AC304" s="34"/>
      <c r="AD304" s="34"/>
      <c r="AE304" s="34"/>
      <c r="AR304" s="202" t="s">
        <v>235</v>
      </c>
      <c r="AT304" s="202" t="s">
        <v>149</v>
      </c>
      <c r="AU304" s="202" t="s">
        <v>87</v>
      </c>
      <c r="AY304" s="17" t="s">
        <v>146</v>
      </c>
      <c r="BE304" s="203">
        <f>IF(N304="základní",J304,0)</f>
        <v>0</v>
      </c>
      <c r="BF304" s="203">
        <f>IF(N304="snížená",J304,0)</f>
        <v>0</v>
      </c>
      <c r="BG304" s="203">
        <f>IF(N304="zákl. přenesená",J304,0)</f>
        <v>0</v>
      </c>
      <c r="BH304" s="203">
        <f>IF(N304="sníž. přenesená",J304,0)</f>
        <v>0</v>
      </c>
      <c r="BI304" s="203">
        <f>IF(N304="nulová",J304,0)</f>
        <v>0</v>
      </c>
      <c r="BJ304" s="17" t="s">
        <v>85</v>
      </c>
      <c r="BK304" s="203">
        <f>ROUND(I304*H304,2)</f>
        <v>0</v>
      </c>
      <c r="BL304" s="17" t="s">
        <v>235</v>
      </c>
      <c r="BM304" s="202" t="s">
        <v>966</v>
      </c>
    </row>
    <row r="305" spans="1:65" s="2" customFormat="1" ht="10.199999999999999">
      <c r="A305" s="34"/>
      <c r="B305" s="35"/>
      <c r="C305" s="36"/>
      <c r="D305" s="204" t="s">
        <v>156</v>
      </c>
      <c r="E305" s="36"/>
      <c r="F305" s="205" t="s">
        <v>967</v>
      </c>
      <c r="G305" s="36"/>
      <c r="H305" s="36"/>
      <c r="I305" s="206"/>
      <c r="J305" s="36"/>
      <c r="K305" s="36"/>
      <c r="L305" s="39"/>
      <c r="M305" s="207"/>
      <c r="N305" s="208"/>
      <c r="O305" s="71"/>
      <c r="P305" s="71"/>
      <c r="Q305" s="71"/>
      <c r="R305" s="71"/>
      <c r="S305" s="71"/>
      <c r="T305" s="72"/>
      <c r="U305" s="34"/>
      <c r="V305" s="34"/>
      <c r="W305" s="34"/>
      <c r="X305" s="34"/>
      <c r="Y305" s="34"/>
      <c r="Z305" s="34"/>
      <c r="AA305" s="34"/>
      <c r="AB305" s="34"/>
      <c r="AC305" s="34"/>
      <c r="AD305" s="34"/>
      <c r="AE305" s="34"/>
      <c r="AT305" s="17" t="s">
        <v>156</v>
      </c>
      <c r="AU305" s="17" t="s">
        <v>87</v>
      </c>
    </row>
    <row r="306" spans="1:65" s="2" customFormat="1" ht="16.5" customHeight="1">
      <c r="A306" s="34"/>
      <c r="B306" s="35"/>
      <c r="C306" s="191" t="s">
        <v>395</v>
      </c>
      <c r="D306" s="191" t="s">
        <v>149</v>
      </c>
      <c r="E306" s="192" t="s">
        <v>968</v>
      </c>
      <c r="F306" s="193" t="s">
        <v>969</v>
      </c>
      <c r="G306" s="194" t="s">
        <v>300</v>
      </c>
      <c r="H306" s="195">
        <v>2</v>
      </c>
      <c r="I306" s="196"/>
      <c r="J306" s="197">
        <f>ROUND(I306*H306,2)</f>
        <v>0</v>
      </c>
      <c r="K306" s="193" t="s">
        <v>556</v>
      </c>
      <c r="L306" s="39"/>
      <c r="M306" s="198" t="s">
        <v>1</v>
      </c>
      <c r="N306" s="199" t="s">
        <v>42</v>
      </c>
      <c r="O306" s="71"/>
      <c r="P306" s="200">
        <f>O306*H306</f>
        <v>0</v>
      </c>
      <c r="Q306" s="200">
        <v>6.9570000000000007E-2</v>
      </c>
      <c r="R306" s="200">
        <f>Q306*H306</f>
        <v>0.13914000000000001</v>
      </c>
      <c r="S306" s="200">
        <v>0</v>
      </c>
      <c r="T306" s="201">
        <f>S306*H306</f>
        <v>0</v>
      </c>
      <c r="U306" s="34"/>
      <c r="V306" s="34"/>
      <c r="W306" s="34"/>
      <c r="X306" s="34"/>
      <c r="Y306" s="34"/>
      <c r="Z306" s="34"/>
      <c r="AA306" s="34"/>
      <c r="AB306" s="34"/>
      <c r="AC306" s="34"/>
      <c r="AD306" s="34"/>
      <c r="AE306" s="34"/>
      <c r="AR306" s="202" t="s">
        <v>235</v>
      </c>
      <c r="AT306" s="202" t="s">
        <v>149</v>
      </c>
      <c r="AU306" s="202" t="s">
        <v>87</v>
      </c>
      <c r="AY306" s="17" t="s">
        <v>146</v>
      </c>
      <c r="BE306" s="203">
        <f>IF(N306="základní",J306,0)</f>
        <v>0</v>
      </c>
      <c r="BF306" s="203">
        <f>IF(N306="snížená",J306,0)</f>
        <v>0</v>
      </c>
      <c r="BG306" s="203">
        <f>IF(N306="zákl. přenesená",J306,0)</f>
        <v>0</v>
      </c>
      <c r="BH306" s="203">
        <f>IF(N306="sníž. přenesená",J306,0)</f>
        <v>0</v>
      </c>
      <c r="BI306" s="203">
        <f>IF(N306="nulová",J306,0)</f>
        <v>0</v>
      </c>
      <c r="BJ306" s="17" t="s">
        <v>85</v>
      </c>
      <c r="BK306" s="203">
        <f>ROUND(I306*H306,2)</f>
        <v>0</v>
      </c>
      <c r="BL306" s="17" t="s">
        <v>235</v>
      </c>
      <c r="BM306" s="202" t="s">
        <v>970</v>
      </c>
    </row>
    <row r="307" spans="1:65" s="2" customFormat="1" ht="10.199999999999999">
      <c r="A307" s="34"/>
      <c r="B307" s="35"/>
      <c r="C307" s="36"/>
      <c r="D307" s="204" t="s">
        <v>156</v>
      </c>
      <c r="E307" s="36"/>
      <c r="F307" s="205" t="s">
        <v>971</v>
      </c>
      <c r="G307" s="36"/>
      <c r="H307" s="36"/>
      <c r="I307" s="206"/>
      <c r="J307" s="36"/>
      <c r="K307" s="36"/>
      <c r="L307" s="39"/>
      <c r="M307" s="256"/>
      <c r="N307" s="257"/>
      <c r="O307" s="258"/>
      <c r="P307" s="258"/>
      <c r="Q307" s="258"/>
      <c r="R307" s="258"/>
      <c r="S307" s="258"/>
      <c r="T307" s="259"/>
      <c r="U307" s="34"/>
      <c r="V307" s="34"/>
      <c r="W307" s="34"/>
      <c r="X307" s="34"/>
      <c r="Y307" s="34"/>
      <c r="Z307" s="34"/>
      <c r="AA307" s="34"/>
      <c r="AB307" s="34"/>
      <c r="AC307" s="34"/>
      <c r="AD307" s="34"/>
      <c r="AE307" s="34"/>
      <c r="AT307" s="17" t="s">
        <v>156</v>
      </c>
      <c r="AU307" s="17" t="s">
        <v>87</v>
      </c>
    </row>
    <row r="308" spans="1:65" s="2" customFormat="1" ht="6.9" customHeight="1">
      <c r="A308" s="34"/>
      <c r="B308" s="54"/>
      <c r="C308" s="55"/>
      <c r="D308" s="55"/>
      <c r="E308" s="55"/>
      <c r="F308" s="55"/>
      <c r="G308" s="55"/>
      <c r="H308" s="55"/>
      <c r="I308" s="55"/>
      <c r="J308" s="55"/>
      <c r="K308" s="55"/>
      <c r="L308" s="39"/>
      <c r="M308" s="34"/>
      <c r="O308" s="34"/>
      <c r="P308" s="34"/>
      <c r="Q308" s="34"/>
      <c r="R308" s="34"/>
      <c r="S308" s="34"/>
      <c r="T308" s="34"/>
      <c r="U308" s="34"/>
      <c r="V308" s="34"/>
      <c r="W308" s="34"/>
      <c r="X308" s="34"/>
      <c r="Y308" s="34"/>
      <c r="Z308" s="34"/>
      <c r="AA308" s="34"/>
      <c r="AB308" s="34"/>
      <c r="AC308" s="34"/>
      <c r="AD308" s="34"/>
      <c r="AE308" s="34"/>
    </row>
  </sheetData>
  <sheetProtection algorithmName="SHA-512" hashValue="5UpUNwbNWIYTdtuWJR2tM1ldy8+SorGYSti7gBxJR8KdlFbAUO6gB3xASMmCOIT5gcIEx7tOzu8aaj+tFRBPmA==" saltValue="bP9lnZum40xl2SLPIxd6gkG3MEd2czuX/hDH6LQ3sYBkYPENR0VOXRFqckjd1In8s4ECElKf654L+cMsdXpfYQ==" spinCount="100000" sheet="1" objects="1" scenarios="1" formatColumns="0" formatRows="0" autoFilter="0"/>
  <autoFilter ref="C131:K307"/>
  <mergeCells count="12">
    <mergeCell ref="E124:H124"/>
    <mergeCell ref="L2:V2"/>
    <mergeCell ref="E85:H85"/>
    <mergeCell ref="E87:H87"/>
    <mergeCell ref="E89:H89"/>
    <mergeCell ref="E120:H120"/>
    <mergeCell ref="E122:H12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95"/>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106</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1" customFormat="1" ht="12" customHeight="1">
      <c r="B8" s="20"/>
      <c r="D8" s="119" t="s">
        <v>121</v>
      </c>
      <c r="L8" s="20"/>
    </row>
    <row r="9" spans="1:46" s="2" customFormat="1" ht="16.5" customHeight="1">
      <c r="A9" s="34"/>
      <c r="B9" s="39"/>
      <c r="C9" s="34"/>
      <c r="D9" s="34"/>
      <c r="E9" s="306" t="s">
        <v>972</v>
      </c>
      <c r="F9" s="309"/>
      <c r="G9" s="309"/>
      <c r="H9" s="309"/>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540</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8" t="s">
        <v>972</v>
      </c>
      <c r="F11" s="309"/>
      <c r="G11" s="309"/>
      <c r="H11" s="309"/>
      <c r="I11" s="34"/>
      <c r="J11" s="34"/>
      <c r="K11" s="34"/>
      <c r="L11" s="51"/>
      <c r="S11" s="34"/>
      <c r="T11" s="34"/>
      <c r="U11" s="34"/>
      <c r="V11" s="34"/>
      <c r="W11" s="34"/>
      <c r="X11" s="34"/>
      <c r="Y11" s="34"/>
      <c r="Z11" s="34"/>
      <c r="AA11" s="34"/>
      <c r="AB11" s="34"/>
      <c r="AC11" s="34"/>
      <c r="AD11" s="34"/>
      <c r="AE11" s="34"/>
    </row>
    <row r="12" spans="1:46" s="2" customFormat="1" ht="10.199999999999999">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15. 4. 2024</v>
      </c>
      <c r="K14" s="34"/>
      <c r="L14" s="51"/>
      <c r="S14" s="34"/>
      <c r="T14" s="34"/>
      <c r="U14" s="34"/>
      <c r="V14" s="34"/>
      <c r="W14" s="34"/>
      <c r="X14" s="34"/>
      <c r="Y14" s="34"/>
      <c r="Z14" s="34"/>
      <c r="AA14" s="34"/>
      <c r="AB14" s="34"/>
      <c r="AC14" s="34"/>
      <c r="AD14" s="34"/>
      <c r="AE14" s="34"/>
    </row>
    <row r="15" spans="1:46" s="2" customFormat="1" ht="10.8"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
        <v>26</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27</v>
      </c>
      <c r="F17" s="34"/>
      <c r="G17" s="34"/>
      <c r="H17" s="34"/>
      <c r="I17" s="119" t="s">
        <v>28</v>
      </c>
      <c r="J17" s="110" t="s">
        <v>29</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30</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0" t="str">
        <f>'Rekapitulace stavby'!E14</f>
        <v>Vyplň údaj</v>
      </c>
      <c r="F20" s="311"/>
      <c r="G20" s="311"/>
      <c r="H20" s="311"/>
      <c r="I20" s="119" t="s">
        <v>28</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32</v>
      </c>
      <c r="E22" s="34"/>
      <c r="F22" s="34"/>
      <c r="G22" s="34"/>
      <c r="H22" s="34"/>
      <c r="I22" s="119" t="s">
        <v>25</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33</v>
      </c>
      <c r="F23" s="34"/>
      <c r="G23" s="34"/>
      <c r="H23" s="34"/>
      <c r="I23" s="119" t="s">
        <v>28</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35</v>
      </c>
      <c r="E25" s="34"/>
      <c r="F25" s="34"/>
      <c r="G25" s="34"/>
      <c r="H25" s="34"/>
      <c r="I25" s="119" t="s">
        <v>25</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973</v>
      </c>
      <c r="F26" s="34"/>
      <c r="G26" s="34"/>
      <c r="H26" s="34"/>
      <c r="I26" s="119" t="s">
        <v>28</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36</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12" t="s">
        <v>1</v>
      </c>
      <c r="F29" s="312"/>
      <c r="G29" s="312"/>
      <c r="H29" s="312"/>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37</v>
      </c>
      <c r="E32" s="34"/>
      <c r="F32" s="34"/>
      <c r="G32" s="34"/>
      <c r="H32" s="34"/>
      <c r="I32" s="34"/>
      <c r="J32" s="126">
        <f>ROUND(J139,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39</v>
      </c>
      <c r="G34" s="34"/>
      <c r="H34" s="34"/>
      <c r="I34" s="127" t="s">
        <v>38</v>
      </c>
      <c r="J34" s="127" t="s">
        <v>40</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41</v>
      </c>
      <c r="E35" s="119" t="s">
        <v>42</v>
      </c>
      <c r="F35" s="129">
        <f>ROUND((SUM(BE139:BE494)),  2)</f>
        <v>0</v>
      </c>
      <c r="G35" s="34"/>
      <c r="H35" s="34"/>
      <c r="I35" s="130">
        <v>0.21</v>
      </c>
      <c r="J35" s="129">
        <f>ROUND(((SUM(BE139:BE494))*I35),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43</v>
      </c>
      <c r="F36" s="129">
        <f>ROUND((SUM(BF139:BF494)),  2)</f>
        <v>0</v>
      </c>
      <c r="G36" s="34"/>
      <c r="H36" s="34"/>
      <c r="I36" s="130">
        <v>0.12</v>
      </c>
      <c r="J36" s="129">
        <f>ROUND(((SUM(BF139:BF494))*I36),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ROUND((SUM(BG139:BG494)),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45</v>
      </c>
      <c r="F38" s="129">
        <f>ROUND((SUM(BH139:BH494)),  2)</f>
        <v>0</v>
      </c>
      <c r="G38" s="34"/>
      <c r="H38" s="34"/>
      <c r="I38" s="130">
        <v>0.12</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46</v>
      </c>
      <c r="F39" s="129">
        <f>ROUND((SUM(BI139:BI494)),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47</v>
      </c>
      <c r="E41" s="133"/>
      <c r="F41" s="133"/>
      <c r="G41" s="134" t="s">
        <v>48</v>
      </c>
      <c r="H41" s="135" t="s">
        <v>49</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2" customFormat="1" ht="16.5" customHeight="1">
      <c r="A87" s="34"/>
      <c r="B87" s="35"/>
      <c r="C87" s="36"/>
      <c r="D87" s="36"/>
      <c r="E87" s="313" t="s">
        <v>972</v>
      </c>
      <c r="F87" s="315"/>
      <c r="G87" s="315"/>
      <c r="H87" s="31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540</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65" t="str">
        <f>E11</f>
        <v xml:space="preserve">SO 03 - Oprava zastřešení nástupišť č. 1 a 1A  </v>
      </c>
      <c r="F89" s="315"/>
      <c r="G89" s="315"/>
      <c r="H89" s="315"/>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PS Bohumín</v>
      </c>
      <c r="G91" s="36"/>
      <c r="H91" s="36"/>
      <c r="I91" s="29" t="s">
        <v>22</v>
      </c>
      <c r="J91" s="66" t="str">
        <f>IF(J14="","",J14)</f>
        <v>15. 4. 2024</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15" customHeight="1">
      <c r="A93" s="34"/>
      <c r="B93" s="35"/>
      <c r="C93" s="29" t="s">
        <v>24</v>
      </c>
      <c r="D93" s="36"/>
      <c r="E93" s="36"/>
      <c r="F93" s="27" t="str">
        <f>E17</f>
        <v>Správa železnic, státní organizace, OŘ Ostrava</v>
      </c>
      <c r="G93" s="36"/>
      <c r="H93" s="36"/>
      <c r="I93" s="29" t="s">
        <v>32</v>
      </c>
      <c r="J93" s="32" t="str">
        <f>E23</f>
        <v xml:space="preserve"> </v>
      </c>
      <c r="K93" s="36"/>
      <c r="L93" s="51"/>
      <c r="S93" s="34"/>
      <c r="T93" s="34"/>
      <c r="U93" s="34"/>
      <c r="V93" s="34"/>
      <c r="W93" s="34"/>
      <c r="X93" s="34"/>
      <c r="Y93" s="34"/>
      <c r="Z93" s="34"/>
      <c r="AA93" s="34"/>
      <c r="AB93" s="34"/>
      <c r="AC93" s="34"/>
      <c r="AD93" s="34"/>
      <c r="AE93" s="34"/>
    </row>
    <row r="94" spans="1:31" s="2" customFormat="1" ht="15.15" customHeight="1">
      <c r="A94" s="34"/>
      <c r="B94" s="35"/>
      <c r="C94" s="29" t="s">
        <v>30</v>
      </c>
      <c r="D94" s="36"/>
      <c r="E94" s="36"/>
      <c r="F94" s="27" t="str">
        <f>IF(E20="","",E20)</f>
        <v>Vyplň údaj</v>
      </c>
      <c r="G94" s="36"/>
      <c r="H94" s="36"/>
      <c r="I94" s="29" t="s">
        <v>35</v>
      </c>
      <c r="J94" s="32" t="str">
        <f>E26</f>
        <v xml:space="preserve"> Ing. Petr Křemínský</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124</v>
      </c>
      <c r="D96" s="150"/>
      <c r="E96" s="150"/>
      <c r="F96" s="150"/>
      <c r="G96" s="150"/>
      <c r="H96" s="150"/>
      <c r="I96" s="150"/>
      <c r="J96" s="151" t="s">
        <v>125</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 customHeight="1">
      <c r="A98" s="34"/>
      <c r="B98" s="35"/>
      <c r="C98" s="152" t="s">
        <v>126</v>
      </c>
      <c r="D98" s="36"/>
      <c r="E98" s="36"/>
      <c r="F98" s="36"/>
      <c r="G98" s="36"/>
      <c r="H98" s="36"/>
      <c r="I98" s="36"/>
      <c r="J98" s="84">
        <f>J139</f>
        <v>0</v>
      </c>
      <c r="K98" s="36"/>
      <c r="L98" s="51"/>
      <c r="S98" s="34"/>
      <c r="T98" s="34"/>
      <c r="U98" s="34"/>
      <c r="V98" s="34"/>
      <c r="W98" s="34"/>
      <c r="X98" s="34"/>
      <c r="Y98" s="34"/>
      <c r="Z98" s="34"/>
      <c r="AA98" s="34"/>
      <c r="AB98" s="34"/>
      <c r="AC98" s="34"/>
      <c r="AD98" s="34"/>
      <c r="AE98" s="34"/>
      <c r="AU98" s="17" t="s">
        <v>127</v>
      </c>
    </row>
    <row r="99" spans="1:47" s="9" customFormat="1" ht="24.9" customHeight="1">
      <c r="B99" s="153"/>
      <c r="C99" s="154"/>
      <c r="D99" s="155" t="s">
        <v>128</v>
      </c>
      <c r="E99" s="156"/>
      <c r="F99" s="156"/>
      <c r="G99" s="156"/>
      <c r="H99" s="156"/>
      <c r="I99" s="156"/>
      <c r="J99" s="157">
        <f>J140</f>
        <v>0</v>
      </c>
      <c r="K99" s="154"/>
      <c r="L99" s="158"/>
    </row>
    <row r="100" spans="1:47" s="10" customFormat="1" ht="19.95" customHeight="1">
      <c r="B100" s="159"/>
      <c r="C100" s="104"/>
      <c r="D100" s="160" t="s">
        <v>543</v>
      </c>
      <c r="E100" s="161"/>
      <c r="F100" s="161"/>
      <c r="G100" s="161"/>
      <c r="H100" s="161"/>
      <c r="I100" s="161"/>
      <c r="J100" s="162">
        <f>J141</f>
        <v>0</v>
      </c>
      <c r="K100" s="104"/>
      <c r="L100" s="163"/>
    </row>
    <row r="101" spans="1:47" s="10" customFormat="1" ht="19.95" customHeight="1">
      <c r="B101" s="159"/>
      <c r="C101" s="104"/>
      <c r="D101" s="160" t="s">
        <v>129</v>
      </c>
      <c r="E101" s="161"/>
      <c r="F101" s="161"/>
      <c r="G101" s="161"/>
      <c r="H101" s="161"/>
      <c r="I101" s="161"/>
      <c r="J101" s="162">
        <f>J154</f>
        <v>0</v>
      </c>
      <c r="K101" s="104"/>
      <c r="L101" s="163"/>
    </row>
    <row r="102" spans="1:47" s="10" customFormat="1" ht="19.95" customHeight="1">
      <c r="B102" s="159"/>
      <c r="C102" s="104"/>
      <c r="D102" s="160" t="s">
        <v>545</v>
      </c>
      <c r="E102" s="161"/>
      <c r="F102" s="161"/>
      <c r="G102" s="161"/>
      <c r="H102" s="161"/>
      <c r="I102" s="161"/>
      <c r="J102" s="162">
        <f>J161</f>
        <v>0</v>
      </c>
      <c r="K102" s="104"/>
      <c r="L102" s="163"/>
    </row>
    <row r="103" spans="1:47" s="10" customFormat="1" ht="19.95" customHeight="1">
      <c r="B103" s="159"/>
      <c r="C103" s="104"/>
      <c r="D103" s="160" t="s">
        <v>547</v>
      </c>
      <c r="E103" s="161"/>
      <c r="F103" s="161"/>
      <c r="G103" s="161"/>
      <c r="H103" s="161"/>
      <c r="I103" s="161"/>
      <c r="J103" s="162">
        <f>J172</f>
        <v>0</v>
      </c>
      <c r="K103" s="104"/>
      <c r="L103" s="163"/>
    </row>
    <row r="104" spans="1:47" s="10" customFormat="1" ht="19.95" customHeight="1">
      <c r="B104" s="159"/>
      <c r="C104" s="104"/>
      <c r="D104" s="160" t="s">
        <v>548</v>
      </c>
      <c r="E104" s="161"/>
      <c r="F104" s="161"/>
      <c r="G104" s="161"/>
      <c r="H104" s="161"/>
      <c r="I104" s="161"/>
      <c r="J104" s="162">
        <f>J258</f>
        <v>0</v>
      </c>
      <c r="K104" s="104"/>
      <c r="L104" s="163"/>
    </row>
    <row r="105" spans="1:47" s="9" customFormat="1" ht="24.9" customHeight="1">
      <c r="B105" s="153"/>
      <c r="C105" s="154"/>
      <c r="D105" s="155" t="s">
        <v>550</v>
      </c>
      <c r="E105" s="156"/>
      <c r="F105" s="156"/>
      <c r="G105" s="156"/>
      <c r="H105" s="156"/>
      <c r="I105" s="156"/>
      <c r="J105" s="157">
        <f>J268</f>
        <v>0</v>
      </c>
      <c r="K105" s="154"/>
      <c r="L105" s="158"/>
    </row>
    <row r="106" spans="1:47" s="10" customFormat="1" ht="19.95" customHeight="1">
      <c r="B106" s="159"/>
      <c r="C106" s="104"/>
      <c r="D106" s="160" t="s">
        <v>974</v>
      </c>
      <c r="E106" s="161"/>
      <c r="F106" s="161"/>
      <c r="G106" s="161"/>
      <c r="H106" s="161"/>
      <c r="I106" s="161"/>
      <c r="J106" s="162">
        <f>J269</f>
        <v>0</v>
      </c>
      <c r="K106" s="104"/>
      <c r="L106" s="163"/>
    </row>
    <row r="107" spans="1:47" s="10" customFormat="1" ht="19.95" customHeight="1">
      <c r="B107" s="159"/>
      <c r="C107" s="104"/>
      <c r="D107" s="160" t="s">
        <v>975</v>
      </c>
      <c r="E107" s="161"/>
      <c r="F107" s="161"/>
      <c r="G107" s="161"/>
      <c r="H107" s="161"/>
      <c r="I107" s="161"/>
      <c r="J107" s="162">
        <f>J277</f>
        <v>0</v>
      </c>
      <c r="K107" s="104"/>
      <c r="L107" s="163"/>
    </row>
    <row r="108" spans="1:47" s="10" customFormat="1" ht="19.95" customHeight="1">
      <c r="B108" s="159"/>
      <c r="C108" s="104"/>
      <c r="D108" s="160" t="s">
        <v>976</v>
      </c>
      <c r="E108" s="161"/>
      <c r="F108" s="161"/>
      <c r="G108" s="161"/>
      <c r="H108" s="161"/>
      <c r="I108" s="161"/>
      <c r="J108" s="162">
        <f>J295</f>
        <v>0</v>
      </c>
      <c r="K108" s="104"/>
      <c r="L108" s="163"/>
    </row>
    <row r="109" spans="1:47" s="10" customFormat="1" ht="19.95" customHeight="1">
      <c r="B109" s="159"/>
      <c r="C109" s="104"/>
      <c r="D109" s="160" t="s">
        <v>552</v>
      </c>
      <c r="E109" s="161"/>
      <c r="F109" s="161"/>
      <c r="G109" s="161"/>
      <c r="H109" s="161"/>
      <c r="I109" s="161"/>
      <c r="J109" s="162">
        <f>J299</f>
        <v>0</v>
      </c>
      <c r="K109" s="104"/>
      <c r="L109" s="163"/>
    </row>
    <row r="110" spans="1:47" s="10" customFormat="1" ht="19.95" customHeight="1">
      <c r="B110" s="159"/>
      <c r="C110" s="104"/>
      <c r="D110" s="160" t="s">
        <v>977</v>
      </c>
      <c r="E110" s="161"/>
      <c r="F110" s="161"/>
      <c r="G110" s="161"/>
      <c r="H110" s="161"/>
      <c r="I110" s="161"/>
      <c r="J110" s="162">
        <f>J362</f>
        <v>0</v>
      </c>
      <c r="K110" s="104"/>
      <c r="L110" s="163"/>
    </row>
    <row r="111" spans="1:47" s="10" customFormat="1" ht="19.95" customHeight="1">
      <c r="B111" s="159"/>
      <c r="C111" s="104"/>
      <c r="D111" s="160" t="s">
        <v>978</v>
      </c>
      <c r="E111" s="161"/>
      <c r="F111" s="161"/>
      <c r="G111" s="161"/>
      <c r="H111" s="161"/>
      <c r="I111" s="161"/>
      <c r="J111" s="162">
        <f>J369</f>
        <v>0</v>
      </c>
      <c r="K111" s="104"/>
      <c r="L111" s="163"/>
    </row>
    <row r="112" spans="1:47" s="10" customFormat="1" ht="19.95" customHeight="1">
      <c r="B112" s="159"/>
      <c r="C112" s="104"/>
      <c r="D112" s="160" t="s">
        <v>979</v>
      </c>
      <c r="E112" s="161"/>
      <c r="F112" s="161"/>
      <c r="G112" s="161"/>
      <c r="H112" s="161"/>
      <c r="I112" s="161"/>
      <c r="J112" s="162">
        <f>J395</f>
        <v>0</v>
      </c>
      <c r="K112" s="104"/>
      <c r="L112" s="163"/>
    </row>
    <row r="113" spans="1:31" s="10" customFormat="1" ht="19.95" customHeight="1">
      <c r="B113" s="159"/>
      <c r="C113" s="104"/>
      <c r="D113" s="160" t="s">
        <v>980</v>
      </c>
      <c r="E113" s="161"/>
      <c r="F113" s="161"/>
      <c r="G113" s="161"/>
      <c r="H113" s="161"/>
      <c r="I113" s="161"/>
      <c r="J113" s="162">
        <f>J402</f>
        <v>0</v>
      </c>
      <c r="K113" s="104"/>
      <c r="L113" s="163"/>
    </row>
    <row r="114" spans="1:31" s="9" customFormat="1" ht="24.9" customHeight="1">
      <c r="B114" s="153"/>
      <c r="C114" s="154"/>
      <c r="D114" s="155" t="s">
        <v>981</v>
      </c>
      <c r="E114" s="156"/>
      <c r="F114" s="156"/>
      <c r="G114" s="156"/>
      <c r="H114" s="156"/>
      <c r="I114" s="156"/>
      <c r="J114" s="157">
        <f>J455</f>
        <v>0</v>
      </c>
      <c r="K114" s="154"/>
      <c r="L114" s="158"/>
    </row>
    <row r="115" spans="1:31" s="10" customFormat="1" ht="19.95" customHeight="1">
      <c r="B115" s="159"/>
      <c r="C115" s="104"/>
      <c r="D115" s="160" t="s">
        <v>982</v>
      </c>
      <c r="E115" s="161"/>
      <c r="F115" s="161"/>
      <c r="G115" s="161"/>
      <c r="H115" s="161"/>
      <c r="I115" s="161"/>
      <c r="J115" s="162">
        <f>J456</f>
        <v>0</v>
      </c>
      <c r="K115" s="104"/>
      <c r="L115" s="163"/>
    </row>
    <row r="116" spans="1:31" s="10" customFormat="1" ht="19.95" customHeight="1">
      <c r="B116" s="159"/>
      <c r="C116" s="104"/>
      <c r="D116" s="160" t="s">
        <v>983</v>
      </c>
      <c r="E116" s="161"/>
      <c r="F116" s="161"/>
      <c r="G116" s="161"/>
      <c r="H116" s="161"/>
      <c r="I116" s="161"/>
      <c r="J116" s="162">
        <f>J463</f>
        <v>0</v>
      </c>
      <c r="K116" s="104"/>
      <c r="L116" s="163"/>
    </row>
    <row r="117" spans="1:31" s="9" customFormat="1" ht="24.9" customHeight="1">
      <c r="B117" s="153"/>
      <c r="C117" s="154"/>
      <c r="D117" s="155" t="s">
        <v>984</v>
      </c>
      <c r="E117" s="156"/>
      <c r="F117" s="156"/>
      <c r="G117" s="156"/>
      <c r="H117" s="156"/>
      <c r="I117" s="156"/>
      <c r="J117" s="157">
        <f>J480</f>
        <v>0</v>
      </c>
      <c r="K117" s="154"/>
      <c r="L117" s="158"/>
    </row>
    <row r="118" spans="1:31" s="2" customFormat="1" ht="21.7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6.9" customHeight="1">
      <c r="A119" s="34"/>
      <c r="B119" s="54"/>
      <c r="C119" s="55"/>
      <c r="D119" s="55"/>
      <c r="E119" s="55"/>
      <c r="F119" s="55"/>
      <c r="G119" s="55"/>
      <c r="H119" s="55"/>
      <c r="I119" s="55"/>
      <c r="J119" s="55"/>
      <c r="K119" s="55"/>
      <c r="L119" s="51"/>
      <c r="S119" s="34"/>
      <c r="T119" s="34"/>
      <c r="U119" s="34"/>
      <c r="V119" s="34"/>
      <c r="W119" s="34"/>
      <c r="X119" s="34"/>
      <c r="Y119" s="34"/>
      <c r="Z119" s="34"/>
      <c r="AA119" s="34"/>
      <c r="AB119" s="34"/>
      <c r="AC119" s="34"/>
      <c r="AD119" s="34"/>
      <c r="AE119" s="34"/>
    </row>
    <row r="123" spans="1:31" s="2" customFormat="1" ht="6.9" customHeight="1">
      <c r="A123" s="34"/>
      <c r="B123" s="56"/>
      <c r="C123" s="57"/>
      <c r="D123" s="57"/>
      <c r="E123" s="57"/>
      <c r="F123" s="57"/>
      <c r="G123" s="57"/>
      <c r="H123" s="57"/>
      <c r="I123" s="57"/>
      <c r="J123" s="57"/>
      <c r="K123" s="57"/>
      <c r="L123" s="51"/>
      <c r="S123" s="34"/>
      <c r="T123" s="34"/>
      <c r="U123" s="34"/>
      <c r="V123" s="34"/>
      <c r="W123" s="34"/>
      <c r="X123" s="34"/>
      <c r="Y123" s="34"/>
      <c r="Z123" s="34"/>
      <c r="AA123" s="34"/>
      <c r="AB123" s="34"/>
      <c r="AC123" s="34"/>
      <c r="AD123" s="34"/>
      <c r="AE123" s="34"/>
    </row>
    <row r="124" spans="1:31" s="2" customFormat="1" ht="24.9" customHeight="1">
      <c r="A124" s="34"/>
      <c r="B124" s="35"/>
      <c r="C124" s="23" t="s">
        <v>131</v>
      </c>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6.9"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12" customHeight="1">
      <c r="A126" s="34"/>
      <c r="B126" s="35"/>
      <c r="C126" s="29" t="s">
        <v>16</v>
      </c>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16.5" customHeight="1">
      <c r="A127" s="34"/>
      <c r="B127" s="35"/>
      <c r="C127" s="36"/>
      <c r="D127" s="36"/>
      <c r="E127" s="313" t="str">
        <f>E7</f>
        <v>Oprava nástupišť č.1 a 1a v ŽST Bohumín</v>
      </c>
      <c r="F127" s="314"/>
      <c r="G127" s="314"/>
      <c r="H127" s="314"/>
      <c r="I127" s="36"/>
      <c r="J127" s="36"/>
      <c r="K127" s="36"/>
      <c r="L127" s="51"/>
      <c r="S127" s="34"/>
      <c r="T127" s="34"/>
      <c r="U127" s="34"/>
      <c r="V127" s="34"/>
      <c r="W127" s="34"/>
      <c r="X127" s="34"/>
      <c r="Y127" s="34"/>
      <c r="Z127" s="34"/>
      <c r="AA127" s="34"/>
      <c r="AB127" s="34"/>
      <c r="AC127" s="34"/>
      <c r="AD127" s="34"/>
      <c r="AE127" s="34"/>
    </row>
    <row r="128" spans="1:31" s="1" customFormat="1" ht="12" customHeight="1">
      <c r="B128" s="21"/>
      <c r="C128" s="29" t="s">
        <v>121</v>
      </c>
      <c r="D128" s="22"/>
      <c r="E128" s="22"/>
      <c r="F128" s="22"/>
      <c r="G128" s="22"/>
      <c r="H128" s="22"/>
      <c r="I128" s="22"/>
      <c r="J128" s="22"/>
      <c r="K128" s="22"/>
      <c r="L128" s="20"/>
    </row>
    <row r="129" spans="1:65" s="2" customFormat="1" ht="16.5" customHeight="1">
      <c r="A129" s="34"/>
      <c r="B129" s="35"/>
      <c r="C129" s="36"/>
      <c r="D129" s="36"/>
      <c r="E129" s="313" t="s">
        <v>972</v>
      </c>
      <c r="F129" s="315"/>
      <c r="G129" s="315"/>
      <c r="H129" s="315"/>
      <c r="I129" s="36"/>
      <c r="J129" s="36"/>
      <c r="K129" s="36"/>
      <c r="L129" s="51"/>
      <c r="S129" s="34"/>
      <c r="T129" s="34"/>
      <c r="U129" s="34"/>
      <c r="V129" s="34"/>
      <c r="W129" s="34"/>
      <c r="X129" s="34"/>
      <c r="Y129" s="34"/>
      <c r="Z129" s="34"/>
      <c r="AA129" s="34"/>
      <c r="AB129" s="34"/>
      <c r="AC129" s="34"/>
      <c r="AD129" s="34"/>
      <c r="AE129" s="34"/>
    </row>
    <row r="130" spans="1:65" s="2" customFormat="1" ht="12" customHeight="1">
      <c r="A130" s="34"/>
      <c r="B130" s="35"/>
      <c r="C130" s="29" t="s">
        <v>540</v>
      </c>
      <c r="D130" s="36"/>
      <c r="E130" s="36"/>
      <c r="F130" s="36"/>
      <c r="G130" s="36"/>
      <c r="H130" s="36"/>
      <c r="I130" s="36"/>
      <c r="J130" s="36"/>
      <c r="K130" s="36"/>
      <c r="L130" s="51"/>
      <c r="S130" s="34"/>
      <c r="T130" s="34"/>
      <c r="U130" s="34"/>
      <c r="V130" s="34"/>
      <c r="W130" s="34"/>
      <c r="X130" s="34"/>
      <c r="Y130" s="34"/>
      <c r="Z130" s="34"/>
      <c r="AA130" s="34"/>
      <c r="AB130" s="34"/>
      <c r="AC130" s="34"/>
      <c r="AD130" s="34"/>
      <c r="AE130" s="34"/>
    </row>
    <row r="131" spans="1:65" s="2" customFormat="1" ht="16.5" customHeight="1">
      <c r="A131" s="34"/>
      <c r="B131" s="35"/>
      <c r="C131" s="36"/>
      <c r="D131" s="36"/>
      <c r="E131" s="265" t="str">
        <f>E11</f>
        <v xml:space="preserve">SO 03 - Oprava zastřešení nástupišť č. 1 a 1A  </v>
      </c>
      <c r="F131" s="315"/>
      <c r="G131" s="315"/>
      <c r="H131" s="315"/>
      <c r="I131" s="36"/>
      <c r="J131" s="36"/>
      <c r="K131" s="36"/>
      <c r="L131" s="51"/>
      <c r="S131" s="34"/>
      <c r="T131" s="34"/>
      <c r="U131" s="34"/>
      <c r="V131" s="34"/>
      <c r="W131" s="34"/>
      <c r="X131" s="34"/>
      <c r="Y131" s="34"/>
      <c r="Z131" s="34"/>
      <c r="AA131" s="34"/>
      <c r="AB131" s="34"/>
      <c r="AC131" s="34"/>
      <c r="AD131" s="34"/>
      <c r="AE131" s="34"/>
    </row>
    <row r="132" spans="1:65" s="2" customFormat="1" ht="6.9" customHeight="1">
      <c r="A132" s="34"/>
      <c r="B132" s="35"/>
      <c r="C132" s="36"/>
      <c r="D132" s="36"/>
      <c r="E132" s="36"/>
      <c r="F132" s="36"/>
      <c r="G132" s="36"/>
      <c r="H132" s="36"/>
      <c r="I132" s="36"/>
      <c r="J132" s="36"/>
      <c r="K132" s="36"/>
      <c r="L132" s="51"/>
      <c r="S132" s="34"/>
      <c r="T132" s="34"/>
      <c r="U132" s="34"/>
      <c r="V132" s="34"/>
      <c r="W132" s="34"/>
      <c r="X132" s="34"/>
      <c r="Y132" s="34"/>
      <c r="Z132" s="34"/>
      <c r="AA132" s="34"/>
      <c r="AB132" s="34"/>
      <c r="AC132" s="34"/>
      <c r="AD132" s="34"/>
      <c r="AE132" s="34"/>
    </row>
    <row r="133" spans="1:65" s="2" customFormat="1" ht="12" customHeight="1">
      <c r="A133" s="34"/>
      <c r="B133" s="35"/>
      <c r="C133" s="29" t="s">
        <v>20</v>
      </c>
      <c r="D133" s="36"/>
      <c r="E133" s="36"/>
      <c r="F133" s="27" t="str">
        <f>F14</f>
        <v>PS Bohumín</v>
      </c>
      <c r="G133" s="36"/>
      <c r="H133" s="36"/>
      <c r="I133" s="29" t="s">
        <v>22</v>
      </c>
      <c r="J133" s="66" t="str">
        <f>IF(J14="","",J14)</f>
        <v>15. 4. 2024</v>
      </c>
      <c r="K133" s="36"/>
      <c r="L133" s="51"/>
      <c r="S133" s="34"/>
      <c r="T133" s="34"/>
      <c r="U133" s="34"/>
      <c r="V133" s="34"/>
      <c r="W133" s="34"/>
      <c r="X133" s="34"/>
      <c r="Y133" s="34"/>
      <c r="Z133" s="34"/>
      <c r="AA133" s="34"/>
      <c r="AB133" s="34"/>
      <c r="AC133" s="34"/>
      <c r="AD133" s="34"/>
      <c r="AE133" s="34"/>
    </row>
    <row r="134" spans="1:65" s="2" customFormat="1" ht="6.9" customHeight="1">
      <c r="A134" s="34"/>
      <c r="B134" s="35"/>
      <c r="C134" s="36"/>
      <c r="D134" s="36"/>
      <c r="E134" s="36"/>
      <c r="F134" s="36"/>
      <c r="G134" s="36"/>
      <c r="H134" s="36"/>
      <c r="I134" s="36"/>
      <c r="J134" s="36"/>
      <c r="K134" s="36"/>
      <c r="L134" s="51"/>
      <c r="S134" s="34"/>
      <c r="T134" s="34"/>
      <c r="U134" s="34"/>
      <c r="V134" s="34"/>
      <c r="W134" s="34"/>
      <c r="X134" s="34"/>
      <c r="Y134" s="34"/>
      <c r="Z134" s="34"/>
      <c r="AA134" s="34"/>
      <c r="AB134" s="34"/>
      <c r="AC134" s="34"/>
      <c r="AD134" s="34"/>
      <c r="AE134" s="34"/>
    </row>
    <row r="135" spans="1:65" s="2" customFormat="1" ht="15.15" customHeight="1">
      <c r="A135" s="34"/>
      <c r="B135" s="35"/>
      <c r="C135" s="29" t="s">
        <v>24</v>
      </c>
      <c r="D135" s="36"/>
      <c r="E135" s="36"/>
      <c r="F135" s="27" t="str">
        <f>E17</f>
        <v>Správa železnic, státní organizace, OŘ Ostrava</v>
      </c>
      <c r="G135" s="36"/>
      <c r="H135" s="36"/>
      <c r="I135" s="29" t="s">
        <v>32</v>
      </c>
      <c r="J135" s="32" t="str">
        <f>E23</f>
        <v xml:space="preserve"> </v>
      </c>
      <c r="K135" s="36"/>
      <c r="L135" s="51"/>
      <c r="S135" s="34"/>
      <c r="T135" s="34"/>
      <c r="U135" s="34"/>
      <c r="V135" s="34"/>
      <c r="W135" s="34"/>
      <c r="X135" s="34"/>
      <c r="Y135" s="34"/>
      <c r="Z135" s="34"/>
      <c r="AA135" s="34"/>
      <c r="AB135" s="34"/>
      <c r="AC135" s="34"/>
      <c r="AD135" s="34"/>
      <c r="AE135" s="34"/>
    </row>
    <row r="136" spans="1:65" s="2" customFormat="1" ht="15.15" customHeight="1">
      <c r="A136" s="34"/>
      <c r="B136" s="35"/>
      <c r="C136" s="29" t="s">
        <v>30</v>
      </c>
      <c r="D136" s="36"/>
      <c r="E136" s="36"/>
      <c r="F136" s="27" t="str">
        <f>IF(E20="","",E20)</f>
        <v>Vyplň údaj</v>
      </c>
      <c r="G136" s="36"/>
      <c r="H136" s="36"/>
      <c r="I136" s="29" t="s">
        <v>35</v>
      </c>
      <c r="J136" s="32" t="str">
        <f>E26</f>
        <v xml:space="preserve"> Ing. Petr Křemínský</v>
      </c>
      <c r="K136" s="36"/>
      <c r="L136" s="51"/>
      <c r="S136" s="34"/>
      <c r="T136" s="34"/>
      <c r="U136" s="34"/>
      <c r="V136" s="34"/>
      <c r="W136" s="34"/>
      <c r="X136" s="34"/>
      <c r="Y136" s="34"/>
      <c r="Z136" s="34"/>
      <c r="AA136" s="34"/>
      <c r="AB136" s="34"/>
      <c r="AC136" s="34"/>
      <c r="AD136" s="34"/>
      <c r="AE136" s="34"/>
    </row>
    <row r="137" spans="1:65" s="2" customFormat="1" ht="10.35" customHeight="1">
      <c r="A137" s="34"/>
      <c r="B137" s="35"/>
      <c r="C137" s="36"/>
      <c r="D137" s="36"/>
      <c r="E137" s="36"/>
      <c r="F137" s="36"/>
      <c r="G137" s="36"/>
      <c r="H137" s="36"/>
      <c r="I137" s="36"/>
      <c r="J137" s="36"/>
      <c r="K137" s="36"/>
      <c r="L137" s="51"/>
      <c r="S137" s="34"/>
      <c r="T137" s="34"/>
      <c r="U137" s="34"/>
      <c r="V137" s="34"/>
      <c r="W137" s="34"/>
      <c r="X137" s="34"/>
      <c r="Y137" s="34"/>
      <c r="Z137" s="34"/>
      <c r="AA137" s="34"/>
      <c r="AB137" s="34"/>
      <c r="AC137" s="34"/>
      <c r="AD137" s="34"/>
      <c r="AE137" s="34"/>
    </row>
    <row r="138" spans="1:65" s="11" customFormat="1" ht="29.25" customHeight="1">
      <c r="A138" s="164"/>
      <c r="B138" s="165"/>
      <c r="C138" s="166" t="s">
        <v>132</v>
      </c>
      <c r="D138" s="167" t="s">
        <v>62</v>
      </c>
      <c r="E138" s="167" t="s">
        <v>58</v>
      </c>
      <c r="F138" s="167" t="s">
        <v>59</v>
      </c>
      <c r="G138" s="167" t="s">
        <v>133</v>
      </c>
      <c r="H138" s="167" t="s">
        <v>134</v>
      </c>
      <c r="I138" s="167" t="s">
        <v>135</v>
      </c>
      <c r="J138" s="167" t="s">
        <v>125</v>
      </c>
      <c r="K138" s="168" t="s">
        <v>136</v>
      </c>
      <c r="L138" s="169"/>
      <c r="M138" s="75" t="s">
        <v>1</v>
      </c>
      <c r="N138" s="76" t="s">
        <v>41</v>
      </c>
      <c r="O138" s="76" t="s">
        <v>137</v>
      </c>
      <c r="P138" s="76" t="s">
        <v>138</v>
      </c>
      <c r="Q138" s="76" t="s">
        <v>139</v>
      </c>
      <c r="R138" s="76" t="s">
        <v>140</v>
      </c>
      <c r="S138" s="76" t="s">
        <v>141</v>
      </c>
      <c r="T138" s="77" t="s">
        <v>142</v>
      </c>
      <c r="U138" s="164"/>
      <c r="V138" s="164"/>
      <c r="W138" s="164"/>
      <c r="X138" s="164"/>
      <c r="Y138" s="164"/>
      <c r="Z138" s="164"/>
      <c r="AA138" s="164"/>
      <c r="AB138" s="164"/>
      <c r="AC138" s="164"/>
      <c r="AD138" s="164"/>
      <c r="AE138" s="164"/>
    </row>
    <row r="139" spans="1:65" s="2" customFormat="1" ht="22.8" customHeight="1">
      <c r="A139" s="34"/>
      <c r="B139" s="35"/>
      <c r="C139" s="82" t="s">
        <v>143</v>
      </c>
      <c r="D139" s="36"/>
      <c r="E139" s="36"/>
      <c r="F139" s="36"/>
      <c r="G139" s="36"/>
      <c r="H139" s="36"/>
      <c r="I139" s="36"/>
      <c r="J139" s="170">
        <f>BK139</f>
        <v>0</v>
      </c>
      <c r="K139" s="36"/>
      <c r="L139" s="39"/>
      <c r="M139" s="78"/>
      <c r="N139" s="171"/>
      <c r="O139" s="79"/>
      <c r="P139" s="172">
        <f>P140+P268+P455+P480</f>
        <v>0</v>
      </c>
      <c r="Q139" s="79"/>
      <c r="R139" s="172">
        <f>R140+R268+R455+R480</f>
        <v>112.02313039775999</v>
      </c>
      <c r="S139" s="79"/>
      <c r="T139" s="173">
        <f>T140+T268+T455+T480</f>
        <v>56.934105699999989</v>
      </c>
      <c r="U139" s="34"/>
      <c r="V139" s="34"/>
      <c r="W139" s="34"/>
      <c r="X139" s="34"/>
      <c r="Y139" s="34"/>
      <c r="Z139" s="34"/>
      <c r="AA139" s="34"/>
      <c r="AB139" s="34"/>
      <c r="AC139" s="34"/>
      <c r="AD139" s="34"/>
      <c r="AE139" s="34"/>
      <c r="AT139" s="17" t="s">
        <v>76</v>
      </c>
      <c r="AU139" s="17" t="s">
        <v>127</v>
      </c>
      <c r="BK139" s="174">
        <f>BK140+BK268+BK455+BK480</f>
        <v>0</v>
      </c>
    </row>
    <row r="140" spans="1:65" s="12" customFormat="1" ht="25.95" customHeight="1">
      <c r="B140" s="175"/>
      <c r="C140" s="176"/>
      <c r="D140" s="177" t="s">
        <v>76</v>
      </c>
      <c r="E140" s="178" t="s">
        <v>144</v>
      </c>
      <c r="F140" s="178" t="s">
        <v>145</v>
      </c>
      <c r="G140" s="176"/>
      <c r="H140" s="176"/>
      <c r="I140" s="179"/>
      <c r="J140" s="180">
        <f>BK140</f>
        <v>0</v>
      </c>
      <c r="K140" s="176"/>
      <c r="L140" s="181"/>
      <c r="M140" s="182"/>
      <c r="N140" s="183"/>
      <c r="O140" s="183"/>
      <c r="P140" s="184">
        <f>P141+P154+P161+P172+P258</f>
        <v>0</v>
      </c>
      <c r="Q140" s="183"/>
      <c r="R140" s="184">
        <f>R141+R154+R161+R172+R258</f>
        <v>21.138779476</v>
      </c>
      <c r="S140" s="183"/>
      <c r="T140" s="185">
        <f>T141+T154+T161+T172+T258</f>
        <v>42.983999999999995</v>
      </c>
      <c r="AR140" s="186" t="s">
        <v>85</v>
      </c>
      <c r="AT140" s="187" t="s">
        <v>76</v>
      </c>
      <c r="AU140" s="187" t="s">
        <v>77</v>
      </c>
      <c r="AY140" s="186" t="s">
        <v>146</v>
      </c>
      <c r="BK140" s="188">
        <f>BK141+BK154+BK161+BK172+BK258</f>
        <v>0</v>
      </c>
    </row>
    <row r="141" spans="1:65" s="12" customFormat="1" ht="22.8" customHeight="1">
      <c r="B141" s="175"/>
      <c r="C141" s="176"/>
      <c r="D141" s="177" t="s">
        <v>76</v>
      </c>
      <c r="E141" s="189" t="s">
        <v>85</v>
      </c>
      <c r="F141" s="189" t="s">
        <v>553</v>
      </c>
      <c r="G141" s="176"/>
      <c r="H141" s="176"/>
      <c r="I141" s="179"/>
      <c r="J141" s="190">
        <f>BK141</f>
        <v>0</v>
      </c>
      <c r="K141" s="176"/>
      <c r="L141" s="181"/>
      <c r="M141" s="182"/>
      <c r="N141" s="183"/>
      <c r="O141" s="183"/>
      <c r="P141" s="184">
        <f>SUM(P142:P153)</f>
        <v>0</v>
      </c>
      <c r="Q141" s="183"/>
      <c r="R141" s="184">
        <f>SUM(R142:R153)</f>
        <v>1.9001759999999999E-2</v>
      </c>
      <c r="S141" s="183"/>
      <c r="T141" s="185">
        <f>SUM(T142:T153)</f>
        <v>19.9025</v>
      </c>
      <c r="AR141" s="186" t="s">
        <v>85</v>
      </c>
      <c r="AT141" s="187" t="s">
        <v>76</v>
      </c>
      <c r="AU141" s="187" t="s">
        <v>85</v>
      </c>
      <c r="AY141" s="186" t="s">
        <v>146</v>
      </c>
      <c r="BK141" s="188">
        <f>SUM(BK142:BK153)</f>
        <v>0</v>
      </c>
    </row>
    <row r="142" spans="1:65" s="2" customFormat="1" ht="16.5" customHeight="1">
      <c r="A142" s="34"/>
      <c r="B142" s="35"/>
      <c r="C142" s="191" t="s">
        <v>85</v>
      </c>
      <c r="D142" s="191" t="s">
        <v>149</v>
      </c>
      <c r="E142" s="192" t="s">
        <v>985</v>
      </c>
      <c r="F142" s="193" t="s">
        <v>986</v>
      </c>
      <c r="G142" s="194" t="s">
        <v>162</v>
      </c>
      <c r="H142" s="195">
        <v>45</v>
      </c>
      <c r="I142" s="196"/>
      <c r="J142" s="197">
        <f>ROUND(I142*H142,2)</f>
        <v>0</v>
      </c>
      <c r="K142" s="193" t="s">
        <v>556</v>
      </c>
      <c r="L142" s="39"/>
      <c r="M142" s="198" t="s">
        <v>1</v>
      </c>
      <c r="N142" s="199" t="s">
        <v>42</v>
      </c>
      <c r="O142" s="71"/>
      <c r="P142" s="200">
        <f>O142*H142</f>
        <v>0</v>
      </c>
      <c r="Q142" s="200">
        <v>0</v>
      </c>
      <c r="R142" s="200">
        <f>Q142*H142</f>
        <v>0</v>
      </c>
      <c r="S142" s="200">
        <v>0.41699999999999998</v>
      </c>
      <c r="T142" s="201">
        <f>S142*H142</f>
        <v>18.765000000000001</v>
      </c>
      <c r="U142" s="34"/>
      <c r="V142" s="34"/>
      <c r="W142" s="34"/>
      <c r="X142" s="34"/>
      <c r="Y142" s="34"/>
      <c r="Z142" s="34"/>
      <c r="AA142" s="34"/>
      <c r="AB142" s="34"/>
      <c r="AC142" s="34"/>
      <c r="AD142" s="34"/>
      <c r="AE142" s="34"/>
      <c r="AR142" s="202" t="s">
        <v>154</v>
      </c>
      <c r="AT142" s="202" t="s">
        <v>149</v>
      </c>
      <c r="AU142" s="202" t="s">
        <v>87</v>
      </c>
      <c r="AY142" s="17" t="s">
        <v>146</v>
      </c>
      <c r="BE142" s="203">
        <f>IF(N142="základní",J142,0)</f>
        <v>0</v>
      </c>
      <c r="BF142" s="203">
        <f>IF(N142="snížená",J142,0)</f>
        <v>0</v>
      </c>
      <c r="BG142" s="203">
        <f>IF(N142="zákl. přenesená",J142,0)</f>
        <v>0</v>
      </c>
      <c r="BH142" s="203">
        <f>IF(N142="sníž. přenesená",J142,0)</f>
        <v>0</v>
      </c>
      <c r="BI142" s="203">
        <f>IF(N142="nulová",J142,0)</f>
        <v>0</v>
      </c>
      <c r="BJ142" s="17" t="s">
        <v>85</v>
      </c>
      <c r="BK142" s="203">
        <f>ROUND(I142*H142,2)</f>
        <v>0</v>
      </c>
      <c r="BL142" s="17" t="s">
        <v>154</v>
      </c>
      <c r="BM142" s="202" t="s">
        <v>987</v>
      </c>
    </row>
    <row r="143" spans="1:65" s="2" customFormat="1" ht="19.2">
      <c r="A143" s="34"/>
      <c r="B143" s="35"/>
      <c r="C143" s="36"/>
      <c r="D143" s="204" t="s">
        <v>156</v>
      </c>
      <c r="E143" s="36"/>
      <c r="F143" s="205" t="s">
        <v>988</v>
      </c>
      <c r="G143" s="36"/>
      <c r="H143" s="36"/>
      <c r="I143" s="206"/>
      <c r="J143" s="36"/>
      <c r="K143" s="36"/>
      <c r="L143" s="39"/>
      <c r="M143" s="207"/>
      <c r="N143" s="208"/>
      <c r="O143" s="71"/>
      <c r="P143" s="71"/>
      <c r="Q143" s="71"/>
      <c r="R143" s="71"/>
      <c r="S143" s="71"/>
      <c r="T143" s="72"/>
      <c r="U143" s="34"/>
      <c r="V143" s="34"/>
      <c r="W143" s="34"/>
      <c r="X143" s="34"/>
      <c r="Y143" s="34"/>
      <c r="Z143" s="34"/>
      <c r="AA143" s="34"/>
      <c r="AB143" s="34"/>
      <c r="AC143" s="34"/>
      <c r="AD143" s="34"/>
      <c r="AE143" s="34"/>
      <c r="AT143" s="17" t="s">
        <v>156</v>
      </c>
      <c r="AU143" s="17" t="s">
        <v>87</v>
      </c>
    </row>
    <row r="144" spans="1:65" s="13" customFormat="1" ht="10.199999999999999">
      <c r="B144" s="209"/>
      <c r="C144" s="210"/>
      <c r="D144" s="204" t="s">
        <v>158</v>
      </c>
      <c r="E144" s="211" t="s">
        <v>1</v>
      </c>
      <c r="F144" s="212" t="s">
        <v>989</v>
      </c>
      <c r="G144" s="210"/>
      <c r="H144" s="213">
        <v>45</v>
      </c>
      <c r="I144" s="214"/>
      <c r="J144" s="210"/>
      <c r="K144" s="210"/>
      <c r="L144" s="215"/>
      <c r="M144" s="216"/>
      <c r="N144" s="217"/>
      <c r="O144" s="217"/>
      <c r="P144" s="217"/>
      <c r="Q144" s="217"/>
      <c r="R144" s="217"/>
      <c r="S144" s="217"/>
      <c r="T144" s="218"/>
      <c r="AT144" s="219" t="s">
        <v>158</v>
      </c>
      <c r="AU144" s="219" t="s">
        <v>87</v>
      </c>
      <c r="AV144" s="13" t="s">
        <v>87</v>
      </c>
      <c r="AW144" s="13" t="s">
        <v>34</v>
      </c>
      <c r="AX144" s="13" t="s">
        <v>85</v>
      </c>
      <c r="AY144" s="219" t="s">
        <v>146</v>
      </c>
    </row>
    <row r="145" spans="1:65" s="2" customFormat="1" ht="16.5" customHeight="1">
      <c r="A145" s="34"/>
      <c r="B145" s="35"/>
      <c r="C145" s="191" t="s">
        <v>87</v>
      </c>
      <c r="D145" s="191" t="s">
        <v>149</v>
      </c>
      <c r="E145" s="192" t="s">
        <v>562</v>
      </c>
      <c r="F145" s="193" t="s">
        <v>563</v>
      </c>
      <c r="G145" s="194" t="s">
        <v>162</v>
      </c>
      <c r="H145" s="195">
        <v>3.5</v>
      </c>
      <c r="I145" s="196"/>
      <c r="J145" s="197">
        <f>ROUND(I145*H145,2)</f>
        <v>0</v>
      </c>
      <c r="K145" s="193" t="s">
        <v>556</v>
      </c>
      <c r="L145" s="39"/>
      <c r="M145" s="198" t="s">
        <v>1</v>
      </c>
      <c r="N145" s="199" t="s">
        <v>42</v>
      </c>
      <c r="O145" s="71"/>
      <c r="P145" s="200">
        <f>O145*H145</f>
        <v>0</v>
      </c>
      <c r="Q145" s="200">
        <v>0</v>
      </c>
      <c r="R145" s="200">
        <f>Q145*H145</f>
        <v>0</v>
      </c>
      <c r="S145" s="200">
        <v>0.32500000000000001</v>
      </c>
      <c r="T145" s="201">
        <f>S145*H145</f>
        <v>1.1375</v>
      </c>
      <c r="U145" s="34"/>
      <c r="V145" s="34"/>
      <c r="W145" s="34"/>
      <c r="X145" s="34"/>
      <c r="Y145" s="34"/>
      <c r="Z145" s="34"/>
      <c r="AA145" s="34"/>
      <c r="AB145" s="34"/>
      <c r="AC145" s="34"/>
      <c r="AD145" s="34"/>
      <c r="AE145" s="34"/>
      <c r="AR145" s="202" t="s">
        <v>154</v>
      </c>
      <c r="AT145" s="202" t="s">
        <v>149</v>
      </c>
      <c r="AU145" s="202" t="s">
        <v>87</v>
      </c>
      <c r="AY145" s="17" t="s">
        <v>146</v>
      </c>
      <c r="BE145" s="203">
        <f>IF(N145="základní",J145,0)</f>
        <v>0</v>
      </c>
      <c r="BF145" s="203">
        <f>IF(N145="snížená",J145,0)</f>
        <v>0</v>
      </c>
      <c r="BG145" s="203">
        <f>IF(N145="zákl. přenesená",J145,0)</f>
        <v>0</v>
      </c>
      <c r="BH145" s="203">
        <f>IF(N145="sníž. přenesená",J145,0)</f>
        <v>0</v>
      </c>
      <c r="BI145" s="203">
        <f>IF(N145="nulová",J145,0)</f>
        <v>0</v>
      </c>
      <c r="BJ145" s="17" t="s">
        <v>85</v>
      </c>
      <c r="BK145" s="203">
        <f>ROUND(I145*H145,2)</f>
        <v>0</v>
      </c>
      <c r="BL145" s="17" t="s">
        <v>154</v>
      </c>
      <c r="BM145" s="202" t="s">
        <v>990</v>
      </c>
    </row>
    <row r="146" spans="1:65" s="2" customFormat="1" ht="19.2">
      <c r="A146" s="34"/>
      <c r="B146" s="35"/>
      <c r="C146" s="36"/>
      <c r="D146" s="204" t="s">
        <v>156</v>
      </c>
      <c r="E146" s="36"/>
      <c r="F146" s="205" t="s">
        <v>565</v>
      </c>
      <c r="G146" s="36"/>
      <c r="H146" s="36"/>
      <c r="I146" s="206"/>
      <c r="J146" s="36"/>
      <c r="K146" s="36"/>
      <c r="L146" s="39"/>
      <c r="M146" s="207"/>
      <c r="N146" s="208"/>
      <c r="O146" s="71"/>
      <c r="P146" s="71"/>
      <c r="Q146" s="71"/>
      <c r="R146" s="71"/>
      <c r="S146" s="71"/>
      <c r="T146" s="72"/>
      <c r="U146" s="34"/>
      <c r="V146" s="34"/>
      <c r="W146" s="34"/>
      <c r="X146" s="34"/>
      <c r="Y146" s="34"/>
      <c r="Z146" s="34"/>
      <c r="AA146" s="34"/>
      <c r="AB146" s="34"/>
      <c r="AC146" s="34"/>
      <c r="AD146" s="34"/>
      <c r="AE146" s="34"/>
      <c r="AT146" s="17" t="s">
        <v>156</v>
      </c>
      <c r="AU146" s="17" t="s">
        <v>87</v>
      </c>
    </row>
    <row r="147" spans="1:65" s="13" customFormat="1" ht="10.199999999999999">
      <c r="B147" s="209"/>
      <c r="C147" s="210"/>
      <c r="D147" s="204" t="s">
        <v>158</v>
      </c>
      <c r="E147" s="211" t="s">
        <v>1</v>
      </c>
      <c r="F147" s="212" t="s">
        <v>991</v>
      </c>
      <c r="G147" s="210"/>
      <c r="H147" s="213">
        <v>3.5</v>
      </c>
      <c r="I147" s="214"/>
      <c r="J147" s="210"/>
      <c r="K147" s="210"/>
      <c r="L147" s="215"/>
      <c r="M147" s="216"/>
      <c r="N147" s="217"/>
      <c r="O147" s="217"/>
      <c r="P147" s="217"/>
      <c r="Q147" s="217"/>
      <c r="R147" s="217"/>
      <c r="S147" s="217"/>
      <c r="T147" s="218"/>
      <c r="AT147" s="219" t="s">
        <v>158</v>
      </c>
      <c r="AU147" s="219" t="s">
        <v>87</v>
      </c>
      <c r="AV147" s="13" t="s">
        <v>87</v>
      </c>
      <c r="AW147" s="13" t="s">
        <v>34</v>
      </c>
      <c r="AX147" s="13" t="s">
        <v>85</v>
      </c>
      <c r="AY147" s="219" t="s">
        <v>146</v>
      </c>
    </row>
    <row r="148" spans="1:65" s="2" customFormat="1" ht="16.5" customHeight="1">
      <c r="A148" s="34"/>
      <c r="B148" s="35"/>
      <c r="C148" s="191" t="s">
        <v>95</v>
      </c>
      <c r="D148" s="191" t="s">
        <v>149</v>
      </c>
      <c r="E148" s="192" t="s">
        <v>992</v>
      </c>
      <c r="F148" s="193" t="s">
        <v>993</v>
      </c>
      <c r="G148" s="194" t="s">
        <v>152</v>
      </c>
      <c r="H148" s="195">
        <v>124</v>
      </c>
      <c r="I148" s="196"/>
      <c r="J148" s="197">
        <f>ROUND(I148*H148,2)</f>
        <v>0</v>
      </c>
      <c r="K148" s="193" t="s">
        <v>556</v>
      </c>
      <c r="L148" s="39"/>
      <c r="M148" s="198" t="s">
        <v>1</v>
      </c>
      <c r="N148" s="199" t="s">
        <v>42</v>
      </c>
      <c r="O148" s="71"/>
      <c r="P148" s="200">
        <f>O148*H148</f>
        <v>0</v>
      </c>
      <c r="Q148" s="200">
        <v>1.5323999999999999E-4</v>
      </c>
      <c r="R148" s="200">
        <f>Q148*H148</f>
        <v>1.9001759999999999E-2</v>
      </c>
      <c r="S148" s="200">
        <v>0</v>
      </c>
      <c r="T148" s="201">
        <f>S148*H148</f>
        <v>0</v>
      </c>
      <c r="U148" s="34"/>
      <c r="V148" s="34"/>
      <c r="W148" s="34"/>
      <c r="X148" s="34"/>
      <c r="Y148" s="34"/>
      <c r="Z148" s="34"/>
      <c r="AA148" s="34"/>
      <c r="AB148" s="34"/>
      <c r="AC148" s="34"/>
      <c r="AD148" s="34"/>
      <c r="AE148" s="34"/>
      <c r="AR148" s="202" t="s">
        <v>154</v>
      </c>
      <c r="AT148" s="202" t="s">
        <v>149</v>
      </c>
      <c r="AU148" s="202" t="s">
        <v>87</v>
      </c>
      <c r="AY148" s="17" t="s">
        <v>146</v>
      </c>
      <c r="BE148" s="203">
        <f>IF(N148="základní",J148,0)</f>
        <v>0</v>
      </c>
      <c r="BF148" s="203">
        <f>IF(N148="snížená",J148,0)</f>
        <v>0</v>
      </c>
      <c r="BG148" s="203">
        <f>IF(N148="zákl. přenesená",J148,0)</f>
        <v>0</v>
      </c>
      <c r="BH148" s="203">
        <f>IF(N148="sníž. přenesená",J148,0)</f>
        <v>0</v>
      </c>
      <c r="BI148" s="203">
        <f>IF(N148="nulová",J148,0)</f>
        <v>0</v>
      </c>
      <c r="BJ148" s="17" t="s">
        <v>85</v>
      </c>
      <c r="BK148" s="203">
        <f>ROUND(I148*H148,2)</f>
        <v>0</v>
      </c>
      <c r="BL148" s="17" t="s">
        <v>154</v>
      </c>
      <c r="BM148" s="202" t="s">
        <v>994</v>
      </c>
    </row>
    <row r="149" spans="1:65" s="2" customFormat="1" ht="19.2">
      <c r="A149" s="34"/>
      <c r="B149" s="35"/>
      <c r="C149" s="36"/>
      <c r="D149" s="204" t="s">
        <v>156</v>
      </c>
      <c r="E149" s="36"/>
      <c r="F149" s="205" t="s">
        <v>995</v>
      </c>
      <c r="G149" s="36"/>
      <c r="H149" s="36"/>
      <c r="I149" s="206"/>
      <c r="J149" s="36"/>
      <c r="K149" s="36"/>
      <c r="L149" s="39"/>
      <c r="M149" s="207"/>
      <c r="N149" s="208"/>
      <c r="O149" s="71"/>
      <c r="P149" s="71"/>
      <c r="Q149" s="71"/>
      <c r="R149" s="71"/>
      <c r="S149" s="71"/>
      <c r="T149" s="72"/>
      <c r="U149" s="34"/>
      <c r="V149" s="34"/>
      <c r="W149" s="34"/>
      <c r="X149" s="34"/>
      <c r="Y149" s="34"/>
      <c r="Z149" s="34"/>
      <c r="AA149" s="34"/>
      <c r="AB149" s="34"/>
      <c r="AC149" s="34"/>
      <c r="AD149" s="34"/>
      <c r="AE149" s="34"/>
      <c r="AT149" s="17" t="s">
        <v>156</v>
      </c>
      <c r="AU149" s="17" t="s">
        <v>87</v>
      </c>
    </row>
    <row r="150" spans="1:65" s="13" customFormat="1" ht="10.199999999999999">
      <c r="B150" s="209"/>
      <c r="C150" s="210"/>
      <c r="D150" s="204" t="s">
        <v>158</v>
      </c>
      <c r="E150" s="211" t="s">
        <v>1</v>
      </c>
      <c r="F150" s="212" t="s">
        <v>996</v>
      </c>
      <c r="G150" s="210"/>
      <c r="H150" s="213">
        <v>124</v>
      </c>
      <c r="I150" s="214"/>
      <c r="J150" s="210"/>
      <c r="K150" s="210"/>
      <c r="L150" s="215"/>
      <c r="M150" s="216"/>
      <c r="N150" s="217"/>
      <c r="O150" s="217"/>
      <c r="P150" s="217"/>
      <c r="Q150" s="217"/>
      <c r="R150" s="217"/>
      <c r="S150" s="217"/>
      <c r="T150" s="218"/>
      <c r="AT150" s="219" t="s">
        <v>158</v>
      </c>
      <c r="AU150" s="219" t="s">
        <v>87</v>
      </c>
      <c r="AV150" s="13" t="s">
        <v>87</v>
      </c>
      <c r="AW150" s="13" t="s">
        <v>34</v>
      </c>
      <c r="AX150" s="13" t="s">
        <v>85</v>
      </c>
      <c r="AY150" s="219" t="s">
        <v>146</v>
      </c>
    </row>
    <row r="151" spans="1:65" s="2" customFormat="1" ht="21.75" customHeight="1">
      <c r="A151" s="34"/>
      <c r="B151" s="35"/>
      <c r="C151" s="191" t="s">
        <v>154</v>
      </c>
      <c r="D151" s="191" t="s">
        <v>149</v>
      </c>
      <c r="E151" s="192" t="s">
        <v>997</v>
      </c>
      <c r="F151" s="193" t="s">
        <v>998</v>
      </c>
      <c r="G151" s="194" t="s">
        <v>152</v>
      </c>
      <c r="H151" s="195">
        <v>124</v>
      </c>
      <c r="I151" s="196"/>
      <c r="J151" s="197">
        <f>ROUND(I151*H151,2)</f>
        <v>0</v>
      </c>
      <c r="K151" s="193" t="s">
        <v>556</v>
      </c>
      <c r="L151" s="39"/>
      <c r="M151" s="198" t="s">
        <v>1</v>
      </c>
      <c r="N151" s="199" t="s">
        <v>42</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154</v>
      </c>
      <c r="AT151" s="202" t="s">
        <v>149</v>
      </c>
      <c r="AU151" s="202" t="s">
        <v>87</v>
      </c>
      <c r="AY151" s="17" t="s">
        <v>146</v>
      </c>
      <c r="BE151" s="203">
        <f>IF(N151="základní",J151,0)</f>
        <v>0</v>
      </c>
      <c r="BF151" s="203">
        <f>IF(N151="snížená",J151,0)</f>
        <v>0</v>
      </c>
      <c r="BG151" s="203">
        <f>IF(N151="zákl. přenesená",J151,0)</f>
        <v>0</v>
      </c>
      <c r="BH151" s="203">
        <f>IF(N151="sníž. přenesená",J151,0)</f>
        <v>0</v>
      </c>
      <c r="BI151" s="203">
        <f>IF(N151="nulová",J151,0)</f>
        <v>0</v>
      </c>
      <c r="BJ151" s="17" t="s">
        <v>85</v>
      </c>
      <c r="BK151" s="203">
        <f>ROUND(I151*H151,2)</f>
        <v>0</v>
      </c>
      <c r="BL151" s="17" t="s">
        <v>154</v>
      </c>
      <c r="BM151" s="202" t="s">
        <v>999</v>
      </c>
    </row>
    <row r="152" spans="1:65" s="2" customFormat="1" ht="19.2">
      <c r="A152" s="34"/>
      <c r="B152" s="35"/>
      <c r="C152" s="36"/>
      <c r="D152" s="204" t="s">
        <v>156</v>
      </c>
      <c r="E152" s="36"/>
      <c r="F152" s="205" t="s">
        <v>1000</v>
      </c>
      <c r="G152" s="36"/>
      <c r="H152" s="36"/>
      <c r="I152" s="206"/>
      <c r="J152" s="36"/>
      <c r="K152" s="36"/>
      <c r="L152" s="39"/>
      <c r="M152" s="207"/>
      <c r="N152" s="208"/>
      <c r="O152" s="71"/>
      <c r="P152" s="71"/>
      <c r="Q152" s="71"/>
      <c r="R152" s="71"/>
      <c r="S152" s="71"/>
      <c r="T152" s="72"/>
      <c r="U152" s="34"/>
      <c r="V152" s="34"/>
      <c r="W152" s="34"/>
      <c r="X152" s="34"/>
      <c r="Y152" s="34"/>
      <c r="Z152" s="34"/>
      <c r="AA152" s="34"/>
      <c r="AB152" s="34"/>
      <c r="AC152" s="34"/>
      <c r="AD152" s="34"/>
      <c r="AE152" s="34"/>
      <c r="AT152" s="17" t="s">
        <v>156</v>
      </c>
      <c r="AU152" s="17" t="s">
        <v>87</v>
      </c>
    </row>
    <row r="153" spans="1:65" s="13" customFormat="1" ht="10.199999999999999">
      <c r="B153" s="209"/>
      <c r="C153" s="210"/>
      <c r="D153" s="204" t="s">
        <v>158</v>
      </c>
      <c r="E153" s="211" t="s">
        <v>1</v>
      </c>
      <c r="F153" s="212" t="s">
        <v>996</v>
      </c>
      <c r="G153" s="210"/>
      <c r="H153" s="213">
        <v>124</v>
      </c>
      <c r="I153" s="214"/>
      <c r="J153" s="210"/>
      <c r="K153" s="210"/>
      <c r="L153" s="215"/>
      <c r="M153" s="216"/>
      <c r="N153" s="217"/>
      <c r="O153" s="217"/>
      <c r="P153" s="217"/>
      <c r="Q153" s="217"/>
      <c r="R153" s="217"/>
      <c r="S153" s="217"/>
      <c r="T153" s="218"/>
      <c r="AT153" s="219" t="s">
        <v>158</v>
      </c>
      <c r="AU153" s="219" t="s">
        <v>87</v>
      </c>
      <c r="AV153" s="13" t="s">
        <v>87</v>
      </c>
      <c r="AW153" s="13" t="s">
        <v>34</v>
      </c>
      <c r="AX153" s="13" t="s">
        <v>85</v>
      </c>
      <c r="AY153" s="219" t="s">
        <v>146</v>
      </c>
    </row>
    <row r="154" spans="1:65" s="12" customFormat="1" ht="22.8" customHeight="1">
      <c r="B154" s="175"/>
      <c r="C154" s="176"/>
      <c r="D154" s="177" t="s">
        <v>76</v>
      </c>
      <c r="E154" s="189" t="s">
        <v>147</v>
      </c>
      <c r="F154" s="189" t="s">
        <v>148</v>
      </c>
      <c r="G154" s="176"/>
      <c r="H154" s="176"/>
      <c r="I154" s="179"/>
      <c r="J154" s="190">
        <f>BK154</f>
        <v>0</v>
      </c>
      <c r="K154" s="176"/>
      <c r="L154" s="181"/>
      <c r="M154" s="182"/>
      <c r="N154" s="183"/>
      <c r="O154" s="183"/>
      <c r="P154" s="184">
        <f>SUM(P155:P160)</f>
        <v>0</v>
      </c>
      <c r="Q154" s="183"/>
      <c r="R154" s="184">
        <f>SUM(R155:R160)</f>
        <v>9.2524499999999996</v>
      </c>
      <c r="S154" s="183"/>
      <c r="T154" s="185">
        <f>SUM(T155:T160)</f>
        <v>0</v>
      </c>
      <c r="AR154" s="186" t="s">
        <v>85</v>
      </c>
      <c r="AT154" s="187" t="s">
        <v>76</v>
      </c>
      <c r="AU154" s="187" t="s">
        <v>85</v>
      </c>
      <c r="AY154" s="186" t="s">
        <v>146</v>
      </c>
      <c r="BK154" s="188">
        <f>SUM(BK155:BK160)</f>
        <v>0</v>
      </c>
    </row>
    <row r="155" spans="1:65" s="2" customFormat="1" ht="16.5" customHeight="1">
      <c r="A155" s="34"/>
      <c r="B155" s="35"/>
      <c r="C155" s="191" t="s">
        <v>147</v>
      </c>
      <c r="D155" s="191" t="s">
        <v>149</v>
      </c>
      <c r="E155" s="192" t="s">
        <v>1001</v>
      </c>
      <c r="F155" s="193" t="s">
        <v>1002</v>
      </c>
      <c r="G155" s="194" t="s">
        <v>162</v>
      </c>
      <c r="H155" s="195">
        <v>45</v>
      </c>
      <c r="I155" s="196"/>
      <c r="J155" s="197">
        <f>ROUND(I155*H155,2)</f>
        <v>0</v>
      </c>
      <c r="K155" s="193" t="s">
        <v>556</v>
      </c>
      <c r="L155" s="39"/>
      <c r="M155" s="198" t="s">
        <v>1</v>
      </c>
      <c r="N155" s="199" t="s">
        <v>42</v>
      </c>
      <c r="O155" s="71"/>
      <c r="P155" s="200">
        <f>O155*H155</f>
        <v>0</v>
      </c>
      <c r="Q155" s="200">
        <v>8.9219999999999994E-2</v>
      </c>
      <c r="R155" s="200">
        <f>Q155*H155</f>
        <v>4.0148999999999999</v>
      </c>
      <c r="S155" s="200">
        <v>0</v>
      </c>
      <c r="T155" s="201">
        <f>S155*H155</f>
        <v>0</v>
      </c>
      <c r="U155" s="34"/>
      <c r="V155" s="34"/>
      <c r="W155" s="34"/>
      <c r="X155" s="34"/>
      <c r="Y155" s="34"/>
      <c r="Z155" s="34"/>
      <c r="AA155" s="34"/>
      <c r="AB155" s="34"/>
      <c r="AC155" s="34"/>
      <c r="AD155" s="34"/>
      <c r="AE155" s="34"/>
      <c r="AR155" s="202" t="s">
        <v>154</v>
      </c>
      <c r="AT155" s="202" t="s">
        <v>149</v>
      </c>
      <c r="AU155" s="202" t="s">
        <v>87</v>
      </c>
      <c r="AY155" s="17" t="s">
        <v>146</v>
      </c>
      <c r="BE155" s="203">
        <f>IF(N155="základní",J155,0)</f>
        <v>0</v>
      </c>
      <c r="BF155" s="203">
        <f>IF(N155="snížená",J155,0)</f>
        <v>0</v>
      </c>
      <c r="BG155" s="203">
        <f>IF(N155="zákl. přenesená",J155,0)</f>
        <v>0</v>
      </c>
      <c r="BH155" s="203">
        <f>IF(N155="sníž. přenesená",J155,0)</f>
        <v>0</v>
      </c>
      <c r="BI155" s="203">
        <f>IF(N155="nulová",J155,0)</f>
        <v>0</v>
      </c>
      <c r="BJ155" s="17" t="s">
        <v>85</v>
      </c>
      <c r="BK155" s="203">
        <f>ROUND(I155*H155,2)</f>
        <v>0</v>
      </c>
      <c r="BL155" s="17" t="s">
        <v>154</v>
      </c>
      <c r="BM155" s="202" t="s">
        <v>1003</v>
      </c>
    </row>
    <row r="156" spans="1:65" s="2" customFormat="1" ht="28.8">
      <c r="A156" s="34"/>
      <c r="B156" s="35"/>
      <c r="C156" s="36"/>
      <c r="D156" s="204" t="s">
        <v>156</v>
      </c>
      <c r="E156" s="36"/>
      <c r="F156" s="205" t="s">
        <v>1004</v>
      </c>
      <c r="G156" s="36"/>
      <c r="H156" s="36"/>
      <c r="I156" s="206"/>
      <c r="J156" s="36"/>
      <c r="K156" s="36"/>
      <c r="L156" s="39"/>
      <c r="M156" s="207"/>
      <c r="N156" s="208"/>
      <c r="O156" s="71"/>
      <c r="P156" s="71"/>
      <c r="Q156" s="71"/>
      <c r="R156" s="71"/>
      <c r="S156" s="71"/>
      <c r="T156" s="72"/>
      <c r="U156" s="34"/>
      <c r="V156" s="34"/>
      <c r="W156" s="34"/>
      <c r="X156" s="34"/>
      <c r="Y156" s="34"/>
      <c r="Z156" s="34"/>
      <c r="AA156" s="34"/>
      <c r="AB156" s="34"/>
      <c r="AC156" s="34"/>
      <c r="AD156" s="34"/>
      <c r="AE156" s="34"/>
      <c r="AT156" s="17" t="s">
        <v>156</v>
      </c>
      <c r="AU156" s="17" t="s">
        <v>87</v>
      </c>
    </row>
    <row r="157" spans="1:65" s="13" customFormat="1" ht="10.199999999999999">
      <c r="B157" s="209"/>
      <c r="C157" s="210"/>
      <c r="D157" s="204" t="s">
        <v>158</v>
      </c>
      <c r="E157" s="211" t="s">
        <v>1</v>
      </c>
      <c r="F157" s="212" t="s">
        <v>989</v>
      </c>
      <c r="G157" s="210"/>
      <c r="H157" s="213">
        <v>45</v>
      </c>
      <c r="I157" s="214"/>
      <c r="J157" s="210"/>
      <c r="K157" s="210"/>
      <c r="L157" s="215"/>
      <c r="M157" s="216"/>
      <c r="N157" s="217"/>
      <c r="O157" s="217"/>
      <c r="P157" s="217"/>
      <c r="Q157" s="217"/>
      <c r="R157" s="217"/>
      <c r="S157" s="217"/>
      <c r="T157" s="218"/>
      <c r="AT157" s="219" t="s">
        <v>158</v>
      </c>
      <c r="AU157" s="219" t="s">
        <v>87</v>
      </c>
      <c r="AV157" s="13" t="s">
        <v>87</v>
      </c>
      <c r="AW157" s="13" t="s">
        <v>34</v>
      </c>
      <c r="AX157" s="13" t="s">
        <v>85</v>
      </c>
      <c r="AY157" s="219" t="s">
        <v>146</v>
      </c>
    </row>
    <row r="158" spans="1:65" s="2" customFormat="1" ht="16.5" customHeight="1">
      <c r="A158" s="34"/>
      <c r="B158" s="35"/>
      <c r="C158" s="220" t="s">
        <v>179</v>
      </c>
      <c r="D158" s="220" t="s">
        <v>216</v>
      </c>
      <c r="E158" s="221" t="s">
        <v>1005</v>
      </c>
      <c r="F158" s="222" t="s">
        <v>1006</v>
      </c>
      <c r="G158" s="223" t="s">
        <v>162</v>
      </c>
      <c r="H158" s="224">
        <v>46.35</v>
      </c>
      <c r="I158" s="225"/>
      <c r="J158" s="226">
        <f>ROUND(I158*H158,2)</f>
        <v>0</v>
      </c>
      <c r="K158" s="222" t="s">
        <v>556</v>
      </c>
      <c r="L158" s="227"/>
      <c r="M158" s="228" t="s">
        <v>1</v>
      </c>
      <c r="N158" s="229" t="s">
        <v>42</v>
      </c>
      <c r="O158" s="71"/>
      <c r="P158" s="200">
        <f>O158*H158</f>
        <v>0</v>
      </c>
      <c r="Q158" s="200">
        <v>0.113</v>
      </c>
      <c r="R158" s="200">
        <f>Q158*H158</f>
        <v>5.2375500000000006</v>
      </c>
      <c r="S158" s="200">
        <v>0</v>
      </c>
      <c r="T158" s="201">
        <f>S158*H158</f>
        <v>0</v>
      </c>
      <c r="U158" s="34"/>
      <c r="V158" s="34"/>
      <c r="W158" s="34"/>
      <c r="X158" s="34"/>
      <c r="Y158" s="34"/>
      <c r="Z158" s="34"/>
      <c r="AA158" s="34"/>
      <c r="AB158" s="34"/>
      <c r="AC158" s="34"/>
      <c r="AD158" s="34"/>
      <c r="AE158" s="34"/>
      <c r="AR158" s="202" t="s">
        <v>192</v>
      </c>
      <c r="AT158" s="202" t="s">
        <v>216</v>
      </c>
      <c r="AU158" s="202" t="s">
        <v>87</v>
      </c>
      <c r="AY158" s="17" t="s">
        <v>146</v>
      </c>
      <c r="BE158" s="203">
        <f>IF(N158="základní",J158,0)</f>
        <v>0</v>
      </c>
      <c r="BF158" s="203">
        <f>IF(N158="snížená",J158,0)</f>
        <v>0</v>
      </c>
      <c r="BG158" s="203">
        <f>IF(N158="zákl. přenesená",J158,0)</f>
        <v>0</v>
      </c>
      <c r="BH158" s="203">
        <f>IF(N158="sníž. přenesená",J158,0)</f>
        <v>0</v>
      </c>
      <c r="BI158" s="203">
        <f>IF(N158="nulová",J158,0)</f>
        <v>0</v>
      </c>
      <c r="BJ158" s="17" t="s">
        <v>85</v>
      </c>
      <c r="BK158" s="203">
        <f>ROUND(I158*H158,2)</f>
        <v>0</v>
      </c>
      <c r="BL158" s="17" t="s">
        <v>154</v>
      </c>
      <c r="BM158" s="202" t="s">
        <v>1007</v>
      </c>
    </row>
    <row r="159" spans="1:65" s="2" customFormat="1" ht="10.199999999999999">
      <c r="A159" s="34"/>
      <c r="B159" s="35"/>
      <c r="C159" s="36"/>
      <c r="D159" s="204" t="s">
        <v>156</v>
      </c>
      <c r="E159" s="36"/>
      <c r="F159" s="205" t="s">
        <v>1006</v>
      </c>
      <c r="G159" s="36"/>
      <c r="H159" s="36"/>
      <c r="I159" s="206"/>
      <c r="J159" s="36"/>
      <c r="K159" s="36"/>
      <c r="L159" s="39"/>
      <c r="M159" s="207"/>
      <c r="N159" s="208"/>
      <c r="O159" s="71"/>
      <c r="P159" s="71"/>
      <c r="Q159" s="71"/>
      <c r="R159" s="71"/>
      <c r="S159" s="71"/>
      <c r="T159" s="72"/>
      <c r="U159" s="34"/>
      <c r="V159" s="34"/>
      <c r="W159" s="34"/>
      <c r="X159" s="34"/>
      <c r="Y159" s="34"/>
      <c r="Z159" s="34"/>
      <c r="AA159" s="34"/>
      <c r="AB159" s="34"/>
      <c r="AC159" s="34"/>
      <c r="AD159" s="34"/>
      <c r="AE159" s="34"/>
      <c r="AT159" s="17" t="s">
        <v>156</v>
      </c>
      <c r="AU159" s="17" t="s">
        <v>87</v>
      </c>
    </row>
    <row r="160" spans="1:65" s="13" customFormat="1" ht="10.199999999999999">
      <c r="B160" s="209"/>
      <c r="C160" s="210"/>
      <c r="D160" s="204" t="s">
        <v>158</v>
      </c>
      <c r="E160" s="211" t="s">
        <v>1</v>
      </c>
      <c r="F160" s="212" t="s">
        <v>1008</v>
      </c>
      <c r="G160" s="210"/>
      <c r="H160" s="213">
        <v>46.35</v>
      </c>
      <c r="I160" s="214"/>
      <c r="J160" s="210"/>
      <c r="K160" s="210"/>
      <c r="L160" s="215"/>
      <c r="M160" s="216"/>
      <c r="N160" s="217"/>
      <c r="O160" s="217"/>
      <c r="P160" s="217"/>
      <c r="Q160" s="217"/>
      <c r="R160" s="217"/>
      <c r="S160" s="217"/>
      <c r="T160" s="218"/>
      <c r="AT160" s="219" t="s">
        <v>158</v>
      </c>
      <c r="AU160" s="219" t="s">
        <v>87</v>
      </c>
      <c r="AV160" s="13" t="s">
        <v>87</v>
      </c>
      <c r="AW160" s="13" t="s">
        <v>34</v>
      </c>
      <c r="AX160" s="13" t="s">
        <v>85</v>
      </c>
      <c r="AY160" s="219" t="s">
        <v>146</v>
      </c>
    </row>
    <row r="161" spans="1:65" s="12" customFormat="1" ht="22.8" customHeight="1">
      <c r="B161" s="175"/>
      <c r="C161" s="176"/>
      <c r="D161" s="177" t="s">
        <v>76</v>
      </c>
      <c r="E161" s="189" t="s">
        <v>179</v>
      </c>
      <c r="F161" s="189" t="s">
        <v>625</v>
      </c>
      <c r="G161" s="176"/>
      <c r="H161" s="176"/>
      <c r="I161" s="179"/>
      <c r="J161" s="190">
        <f>BK161</f>
        <v>0</v>
      </c>
      <c r="K161" s="176"/>
      <c r="L161" s="181"/>
      <c r="M161" s="182"/>
      <c r="N161" s="183"/>
      <c r="O161" s="183"/>
      <c r="P161" s="184">
        <f>SUM(P162:P171)</f>
        <v>0</v>
      </c>
      <c r="Q161" s="183"/>
      <c r="R161" s="184">
        <f>SUM(R162:R171)</f>
        <v>2.1652899659999996</v>
      </c>
      <c r="S161" s="183"/>
      <c r="T161" s="185">
        <f>SUM(T162:T171)</f>
        <v>0</v>
      </c>
      <c r="AR161" s="186" t="s">
        <v>85</v>
      </c>
      <c r="AT161" s="187" t="s">
        <v>76</v>
      </c>
      <c r="AU161" s="187" t="s">
        <v>85</v>
      </c>
      <c r="AY161" s="186" t="s">
        <v>146</v>
      </c>
      <c r="BK161" s="188">
        <f>SUM(BK162:BK171)</f>
        <v>0</v>
      </c>
    </row>
    <row r="162" spans="1:65" s="2" customFormat="1" ht="16.5" customHeight="1">
      <c r="A162" s="34"/>
      <c r="B162" s="35"/>
      <c r="C162" s="191" t="s">
        <v>186</v>
      </c>
      <c r="D162" s="191" t="s">
        <v>149</v>
      </c>
      <c r="E162" s="192" t="s">
        <v>1009</v>
      </c>
      <c r="F162" s="193" t="s">
        <v>1010</v>
      </c>
      <c r="G162" s="194" t="s">
        <v>152</v>
      </c>
      <c r="H162" s="195">
        <v>41</v>
      </c>
      <c r="I162" s="196"/>
      <c r="J162" s="197">
        <f>ROUND(I162*H162,2)</f>
        <v>0</v>
      </c>
      <c r="K162" s="193" t="s">
        <v>556</v>
      </c>
      <c r="L162" s="39"/>
      <c r="M162" s="198" t="s">
        <v>1</v>
      </c>
      <c r="N162" s="199" t="s">
        <v>42</v>
      </c>
      <c r="O162" s="71"/>
      <c r="P162" s="200">
        <f>O162*H162</f>
        <v>0</v>
      </c>
      <c r="Q162" s="200">
        <v>1.5541260000000001E-3</v>
      </c>
      <c r="R162" s="200">
        <f>Q162*H162</f>
        <v>6.3719166000000008E-2</v>
      </c>
      <c r="S162" s="200">
        <v>0</v>
      </c>
      <c r="T162" s="201">
        <f>S162*H162</f>
        <v>0</v>
      </c>
      <c r="U162" s="34"/>
      <c r="V162" s="34"/>
      <c r="W162" s="34"/>
      <c r="X162" s="34"/>
      <c r="Y162" s="34"/>
      <c r="Z162" s="34"/>
      <c r="AA162" s="34"/>
      <c r="AB162" s="34"/>
      <c r="AC162" s="34"/>
      <c r="AD162" s="34"/>
      <c r="AE162" s="34"/>
      <c r="AR162" s="202" t="s">
        <v>154</v>
      </c>
      <c r="AT162" s="202" t="s">
        <v>149</v>
      </c>
      <c r="AU162" s="202" t="s">
        <v>87</v>
      </c>
      <c r="AY162" s="17" t="s">
        <v>146</v>
      </c>
      <c r="BE162" s="203">
        <f>IF(N162="základní",J162,0)</f>
        <v>0</v>
      </c>
      <c r="BF162" s="203">
        <f>IF(N162="snížená",J162,0)</f>
        <v>0</v>
      </c>
      <c r="BG162" s="203">
        <f>IF(N162="zákl. přenesená",J162,0)</f>
        <v>0</v>
      </c>
      <c r="BH162" s="203">
        <f>IF(N162="sníž. přenesená",J162,0)</f>
        <v>0</v>
      </c>
      <c r="BI162" s="203">
        <f>IF(N162="nulová",J162,0)</f>
        <v>0</v>
      </c>
      <c r="BJ162" s="17" t="s">
        <v>85</v>
      </c>
      <c r="BK162" s="203">
        <f>ROUND(I162*H162,2)</f>
        <v>0</v>
      </c>
      <c r="BL162" s="17" t="s">
        <v>154</v>
      </c>
      <c r="BM162" s="202" t="s">
        <v>1011</v>
      </c>
    </row>
    <row r="163" spans="1:65" s="2" customFormat="1" ht="10.199999999999999">
      <c r="A163" s="34"/>
      <c r="B163" s="35"/>
      <c r="C163" s="36"/>
      <c r="D163" s="204" t="s">
        <v>156</v>
      </c>
      <c r="E163" s="36"/>
      <c r="F163" s="205" t="s">
        <v>1012</v>
      </c>
      <c r="G163" s="36"/>
      <c r="H163" s="36"/>
      <c r="I163" s="206"/>
      <c r="J163" s="36"/>
      <c r="K163" s="36"/>
      <c r="L163" s="39"/>
      <c r="M163" s="207"/>
      <c r="N163" s="208"/>
      <c r="O163" s="71"/>
      <c r="P163" s="71"/>
      <c r="Q163" s="71"/>
      <c r="R163" s="71"/>
      <c r="S163" s="71"/>
      <c r="T163" s="72"/>
      <c r="U163" s="34"/>
      <c r="V163" s="34"/>
      <c r="W163" s="34"/>
      <c r="X163" s="34"/>
      <c r="Y163" s="34"/>
      <c r="Z163" s="34"/>
      <c r="AA163" s="34"/>
      <c r="AB163" s="34"/>
      <c r="AC163" s="34"/>
      <c r="AD163" s="34"/>
      <c r="AE163" s="34"/>
      <c r="AT163" s="17" t="s">
        <v>156</v>
      </c>
      <c r="AU163" s="17" t="s">
        <v>87</v>
      </c>
    </row>
    <row r="164" spans="1:65" s="13" customFormat="1" ht="10.199999999999999">
      <c r="B164" s="209"/>
      <c r="C164" s="210"/>
      <c r="D164" s="204" t="s">
        <v>158</v>
      </c>
      <c r="E164" s="211" t="s">
        <v>1</v>
      </c>
      <c r="F164" s="212" t="s">
        <v>1013</v>
      </c>
      <c r="G164" s="210"/>
      <c r="H164" s="213">
        <v>41</v>
      </c>
      <c r="I164" s="214"/>
      <c r="J164" s="210"/>
      <c r="K164" s="210"/>
      <c r="L164" s="215"/>
      <c r="M164" s="216"/>
      <c r="N164" s="217"/>
      <c r="O164" s="217"/>
      <c r="P164" s="217"/>
      <c r="Q164" s="217"/>
      <c r="R164" s="217"/>
      <c r="S164" s="217"/>
      <c r="T164" s="218"/>
      <c r="AT164" s="219" t="s">
        <v>158</v>
      </c>
      <c r="AU164" s="219" t="s">
        <v>87</v>
      </c>
      <c r="AV164" s="13" t="s">
        <v>87</v>
      </c>
      <c r="AW164" s="13" t="s">
        <v>34</v>
      </c>
      <c r="AX164" s="13" t="s">
        <v>85</v>
      </c>
      <c r="AY164" s="219" t="s">
        <v>146</v>
      </c>
    </row>
    <row r="165" spans="1:65" s="2" customFormat="1" ht="16.5" customHeight="1">
      <c r="A165" s="34"/>
      <c r="B165" s="35"/>
      <c r="C165" s="191" t="s">
        <v>192</v>
      </c>
      <c r="D165" s="191" t="s">
        <v>149</v>
      </c>
      <c r="E165" s="192" t="s">
        <v>1014</v>
      </c>
      <c r="F165" s="193" t="s">
        <v>1015</v>
      </c>
      <c r="G165" s="194" t="s">
        <v>162</v>
      </c>
      <c r="H165" s="195">
        <v>1283.25</v>
      </c>
      <c r="I165" s="196"/>
      <c r="J165" s="197">
        <f>ROUND(I165*H165,2)</f>
        <v>0</v>
      </c>
      <c r="K165" s="193" t="s">
        <v>1</v>
      </c>
      <c r="L165" s="39"/>
      <c r="M165" s="198" t="s">
        <v>1</v>
      </c>
      <c r="N165" s="199" t="s">
        <v>42</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235</v>
      </c>
      <c r="AT165" s="202" t="s">
        <v>149</v>
      </c>
      <c r="AU165" s="202" t="s">
        <v>87</v>
      </c>
      <c r="AY165" s="17" t="s">
        <v>146</v>
      </c>
      <c r="BE165" s="203">
        <f>IF(N165="základní",J165,0)</f>
        <v>0</v>
      </c>
      <c r="BF165" s="203">
        <f>IF(N165="snížená",J165,0)</f>
        <v>0</v>
      </c>
      <c r="BG165" s="203">
        <f>IF(N165="zákl. přenesená",J165,0)</f>
        <v>0</v>
      </c>
      <c r="BH165" s="203">
        <f>IF(N165="sníž. přenesená",J165,0)</f>
        <v>0</v>
      </c>
      <c r="BI165" s="203">
        <f>IF(N165="nulová",J165,0)</f>
        <v>0</v>
      </c>
      <c r="BJ165" s="17" t="s">
        <v>85</v>
      </c>
      <c r="BK165" s="203">
        <f>ROUND(I165*H165,2)</f>
        <v>0</v>
      </c>
      <c r="BL165" s="17" t="s">
        <v>235</v>
      </c>
      <c r="BM165" s="202" t="s">
        <v>1016</v>
      </c>
    </row>
    <row r="166" spans="1:65" s="2" customFormat="1" ht="10.199999999999999">
      <c r="A166" s="34"/>
      <c r="B166" s="35"/>
      <c r="C166" s="36"/>
      <c r="D166" s="204" t="s">
        <v>156</v>
      </c>
      <c r="E166" s="36"/>
      <c r="F166" s="205" t="s">
        <v>1015</v>
      </c>
      <c r="G166" s="36"/>
      <c r="H166" s="36"/>
      <c r="I166" s="206"/>
      <c r="J166" s="36"/>
      <c r="K166" s="36"/>
      <c r="L166" s="39"/>
      <c r="M166" s="207"/>
      <c r="N166" s="208"/>
      <c r="O166" s="71"/>
      <c r="P166" s="71"/>
      <c r="Q166" s="71"/>
      <c r="R166" s="71"/>
      <c r="S166" s="71"/>
      <c r="T166" s="72"/>
      <c r="U166" s="34"/>
      <c r="V166" s="34"/>
      <c r="W166" s="34"/>
      <c r="X166" s="34"/>
      <c r="Y166" s="34"/>
      <c r="Z166" s="34"/>
      <c r="AA166" s="34"/>
      <c r="AB166" s="34"/>
      <c r="AC166" s="34"/>
      <c r="AD166" s="34"/>
      <c r="AE166" s="34"/>
      <c r="AT166" s="17" t="s">
        <v>156</v>
      </c>
      <c r="AU166" s="17" t="s">
        <v>87</v>
      </c>
    </row>
    <row r="167" spans="1:65" s="2" customFormat="1" ht="19.2">
      <c r="A167" s="34"/>
      <c r="B167" s="35"/>
      <c r="C167" s="36"/>
      <c r="D167" s="204" t="s">
        <v>240</v>
      </c>
      <c r="E167" s="36"/>
      <c r="F167" s="230" t="s">
        <v>1017</v>
      </c>
      <c r="G167" s="36"/>
      <c r="H167" s="36"/>
      <c r="I167" s="206"/>
      <c r="J167" s="36"/>
      <c r="K167" s="36"/>
      <c r="L167" s="39"/>
      <c r="M167" s="207"/>
      <c r="N167" s="208"/>
      <c r="O167" s="71"/>
      <c r="P167" s="71"/>
      <c r="Q167" s="71"/>
      <c r="R167" s="71"/>
      <c r="S167" s="71"/>
      <c r="T167" s="72"/>
      <c r="U167" s="34"/>
      <c r="V167" s="34"/>
      <c r="W167" s="34"/>
      <c r="X167" s="34"/>
      <c r="Y167" s="34"/>
      <c r="Z167" s="34"/>
      <c r="AA167" s="34"/>
      <c r="AB167" s="34"/>
      <c r="AC167" s="34"/>
      <c r="AD167" s="34"/>
      <c r="AE167" s="34"/>
      <c r="AT167" s="17" t="s">
        <v>240</v>
      </c>
      <c r="AU167" s="17" t="s">
        <v>87</v>
      </c>
    </row>
    <row r="168" spans="1:65" s="13" customFormat="1" ht="10.199999999999999">
      <c r="B168" s="209"/>
      <c r="C168" s="210"/>
      <c r="D168" s="204" t="s">
        <v>158</v>
      </c>
      <c r="E168" s="211" t="s">
        <v>1</v>
      </c>
      <c r="F168" s="212" t="s">
        <v>1018</v>
      </c>
      <c r="G168" s="210"/>
      <c r="H168" s="213">
        <v>1283.25</v>
      </c>
      <c r="I168" s="214"/>
      <c r="J168" s="210"/>
      <c r="K168" s="210"/>
      <c r="L168" s="215"/>
      <c r="M168" s="216"/>
      <c r="N168" s="217"/>
      <c r="O168" s="217"/>
      <c r="P168" s="217"/>
      <c r="Q168" s="217"/>
      <c r="R168" s="217"/>
      <c r="S168" s="217"/>
      <c r="T168" s="218"/>
      <c r="AT168" s="219" t="s">
        <v>158</v>
      </c>
      <c r="AU168" s="219" t="s">
        <v>87</v>
      </c>
      <c r="AV168" s="13" t="s">
        <v>87</v>
      </c>
      <c r="AW168" s="13" t="s">
        <v>34</v>
      </c>
      <c r="AX168" s="13" t="s">
        <v>85</v>
      </c>
      <c r="AY168" s="219" t="s">
        <v>146</v>
      </c>
    </row>
    <row r="169" spans="1:65" s="2" customFormat="1" ht="21.75" customHeight="1">
      <c r="A169" s="34"/>
      <c r="B169" s="35"/>
      <c r="C169" s="191" t="s">
        <v>198</v>
      </c>
      <c r="D169" s="191" t="s">
        <v>149</v>
      </c>
      <c r="E169" s="192" t="s">
        <v>1019</v>
      </c>
      <c r="F169" s="193" t="s">
        <v>1020</v>
      </c>
      <c r="G169" s="194" t="s">
        <v>182</v>
      </c>
      <c r="H169" s="195">
        <v>0.84</v>
      </c>
      <c r="I169" s="196"/>
      <c r="J169" s="197">
        <f>ROUND(I169*H169,2)</f>
        <v>0</v>
      </c>
      <c r="K169" s="193" t="s">
        <v>556</v>
      </c>
      <c r="L169" s="39"/>
      <c r="M169" s="198" t="s">
        <v>1</v>
      </c>
      <c r="N169" s="199" t="s">
        <v>42</v>
      </c>
      <c r="O169" s="71"/>
      <c r="P169" s="200">
        <f>O169*H169</f>
        <v>0</v>
      </c>
      <c r="Q169" s="200">
        <v>2.5018699999999998</v>
      </c>
      <c r="R169" s="200">
        <f>Q169*H169</f>
        <v>2.1015707999999997</v>
      </c>
      <c r="S169" s="200">
        <v>0</v>
      </c>
      <c r="T169" s="201">
        <f>S169*H169</f>
        <v>0</v>
      </c>
      <c r="U169" s="34"/>
      <c r="V169" s="34"/>
      <c r="W169" s="34"/>
      <c r="X169" s="34"/>
      <c r="Y169" s="34"/>
      <c r="Z169" s="34"/>
      <c r="AA169" s="34"/>
      <c r="AB169" s="34"/>
      <c r="AC169" s="34"/>
      <c r="AD169" s="34"/>
      <c r="AE169" s="34"/>
      <c r="AR169" s="202" t="s">
        <v>154</v>
      </c>
      <c r="AT169" s="202" t="s">
        <v>149</v>
      </c>
      <c r="AU169" s="202" t="s">
        <v>87</v>
      </c>
      <c r="AY169" s="17" t="s">
        <v>146</v>
      </c>
      <c r="BE169" s="203">
        <f>IF(N169="základní",J169,0)</f>
        <v>0</v>
      </c>
      <c r="BF169" s="203">
        <f>IF(N169="snížená",J169,0)</f>
        <v>0</v>
      </c>
      <c r="BG169" s="203">
        <f>IF(N169="zákl. přenesená",J169,0)</f>
        <v>0</v>
      </c>
      <c r="BH169" s="203">
        <f>IF(N169="sníž. přenesená",J169,0)</f>
        <v>0</v>
      </c>
      <c r="BI169" s="203">
        <f>IF(N169="nulová",J169,0)</f>
        <v>0</v>
      </c>
      <c r="BJ169" s="17" t="s">
        <v>85</v>
      </c>
      <c r="BK169" s="203">
        <f>ROUND(I169*H169,2)</f>
        <v>0</v>
      </c>
      <c r="BL169" s="17" t="s">
        <v>154</v>
      </c>
      <c r="BM169" s="202" t="s">
        <v>1021</v>
      </c>
    </row>
    <row r="170" spans="1:65" s="2" customFormat="1" ht="10.199999999999999">
      <c r="A170" s="34"/>
      <c r="B170" s="35"/>
      <c r="C170" s="36"/>
      <c r="D170" s="204" t="s">
        <v>156</v>
      </c>
      <c r="E170" s="36"/>
      <c r="F170" s="205" t="s">
        <v>1022</v>
      </c>
      <c r="G170" s="36"/>
      <c r="H170" s="36"/>
      <c r="I170" s="206"/>
      <c r="J170" s="36"/>
      <c r="K170" s="36"/>
      <c r="L170" s="39"/>
      <c r="M170" s="207"/>
      <c r="N170" s="208"/>
      <c r="O170" s="71"/>
      <c r="P170" s="71"/>
      <c r="Q170" s="71"/>
      <c r="R170" s="71"/>
      <c r="S170" s="71"/>
      <c r="T170" s="72"/>
      <c r="U170" s="34"/>
      <c r="V170" s="34"/>
      <c r="W170" s="34"/>
      <c r="X170" s="34"/>
      <c r="Y170" s="34"/>
      <c r="Z170" s="34"/>
      <c r="AA170" s="34"/>
      <c r="AB170" s="34"/>
      <c r="AC170" s="34"/>
      <c r="AD170" s="34"/>
      <c r="AE170" s="34"/>
      <c r="AT170" s="17" t="s">
        <v>156</v>
      </c>
      <c r="AU170" s="17" t="s">
        <v>87</v>
      </c>
    </row>
    <row r="171" spans="1:65" s="13" customFormat="1" ht="10.199999999999999">
      <c r="B171" s="209"/>
      <c r="C171" s="210"/>
      <c r="D171" s="204" t="s">
        <v>158</v>
      </c>
      <c r="E171" s="211" t="s">
        <v>1</v>
      </c>
      <c r="F171" s="212" t="s">
        <v>1023</v>
      </c>
      <c r="G171" s="210"/>
      <c r="H171" s="213">
        <v>0.84</v>
      </c>
      <c r="I171" s="214"/>
      <c r="J171" s="210"/>
      <c r="K171" s="210"/>
      <c r="L171" s="215"/>
      <c r="M171" s="216"/>
      <c r="N171" s="217"/>
      <c r="O171" s="217"/>
      <c r="P171" s="217"/>
      <c r="Q171" s="217"/>
      <c r="R171" s="217"/>
      <c r="S171" s="217"/>
      <c r="T171" s="218"/>
      <c r="AT171" s="219" t="s">
        <v>158</v>
      </c>
      <c r="AU171" s="219" t="s">
        <v>87</v>
      </c>
      <c r="AV171" s="13" t="s">
        <v>87</v>
      </c>
      <c r="AW171" s="13" t="s">
        <v>34</v>
      </c>
      <c r="AX171" s="13" t="s">
        <v>85</v>
      </c>
      <c r="AY171" s="219" t="s">
        <v>146</v>
      </c>
    </row>
    <row r="172" spans="1:65" s="12" customFormat="1" ht="22.8" customHeight="1">
      <c r="B172" s="175"/>
      <c r="C172" s="176"/>
      <c r="D172" s="177" t="s">
        <v>76</v>
      </c>
      <c r="E172" s="189" t="s">
        <v>198</v>
      </c>
      <c r="F172" s="189" t="s">
        <v>666</v>
      </c>
      <c r="G172" s="176"/>
      <c r="H172" s="176"/>
      <c r="I172" s="179"/>
      <c r="J172" s="190">
        <f>BK172</f>
        <v>0</v>
      </c>
      <c r="K172" s="176"/>
      <c r="L172" s="181"/>
      <c r="M172" s="182"/>
      <c r="N172" s="183"/>
      <c r="O172" s="183"/>
      <c r="P172" s="184">
        <f>SUM(P173:P257)</f>
        <v>0</v>
      </c>
      <c r="Q172" s="183"/>
      <c r="R172" s="184">
        <f>SUM(R173:R257)</f>
        <v>9.7020377500000006</v>
      </c>
      <c r="S172" s="183"/>
      <c r="T172" s="185">
        <f>SUM(T173:T257)</f>
        <v>23.081499999999998</v>
      </c>
      <c r="AR172" s="186" t="s">
        <v>85</v>
      </c>
      <c r="AT172" s="187" t="s">
        <v>76</v>
      </c>
      <c r="AU172" s="187" t="s">
        <v>85</v>
      </c>
      <c r="AY172" s="186" t="s">
        <v>146</v>
      </c>
      <c r="BK172" s="188">
        <f>SUM(BK173:BK257)</f>
        <v>0</v>
      </c>
    </row>
    <row r="173" spans="1:65" s="2" customFormat="1" ht="16.5" customHeight="1">
      <c r="A173" s="34"/>
      <c r="B173" s="35"/>
      <c r="C173" s="191" t="s">
        <v>201</v>
      </c>
      <c r="D173" s="191" t="s">
        <v>149</v>
      </c>
      <c r="E173" s="192" t="s">
        <v>682</v>
      </c>
      <c r="F173" s="193" t="s">
        <v>683</v>
      </c>
      <c r="G173" s="194" t="s">
        <v>152</v>
      </c>
      <c r="H173" s="195">
        <v>18.2</v>
      </c>
      <c r="I173" s="196"/>
      <c r="J173" s="197">
        <f>ROUND(I173*H173,2)</f>
        <v>0</v>
      </c>
      <c r="K173" s="193" t="s">
        <v>556</v>
      </c>
      <c r="L173" s="39"/>
      <c r="M173" s="198" t="s">
        <v>1</v>
      </c>
      <c r="N173" s="199" t="s">
        <v>42</v>
      </c>
      <c r="O173" s="71"/>
      <c r="P173" s="200">
        <f>O173*H173</f>
        <v>0</v>
      </c>
      <c r="Q173" s="200">
        <v>2.6250000000000001E-5</v>
      </c>
      <c r="R173" s="200">
        <f>Q173*H173</f>
        <v>4.7774999999999998E-4</v>
      </c>
      <c r="S173" s="200">
        <v>0</v>
      </c>
      <c r="T173" s="201">
        <f>S173*H173</f>
        <v>0</v>
      </c>
      <c r="U173" s="34"/>
      <c r="V173" s="34"/>
      <c r="W173" s="34"/>
      <c r="X173" s="34"/>
      <c r="Y173" s="34"/>
      <c r="Z173" s="34"/>
      <c r="AA173" s="34"/>
      <c r="AB173" s="34"/>
      <c r="AC173" s="34"/>
      <c r="AD173" s="34"/>
      <c r="AE173" s="34"/>
      <c r="AR173" s="202" t="s">
        <v>154</v>
      </c>
      <c r="AT173" s="202" t="s">
        <v>149</v>
      </c>
      <c r="AU173" s="202" t="s">
        <v>87</v>
      </c>
      <c r="AY173" s="17" t="s">
        <v>146</v>
      </c>
      <c r="BE173" s="203">
        <f>IF(N173="základní",J173,0)</f>
        <v>0</v>
      </c>
      <c r="BF173" s="203">
        <f>IF(N173="snížená",J173,0)</f>
        <v>0</v>
      </c>
      <c r="BG173" s="203">
        <f>IF(N173="zákl. přenesená",J173,0)</f>
        <v>0</v>
      </c>
      <c r="BH173" s="203">
        <f>IF(N173="sníž. přenesená",J173,0)</f>
        <v>0</v>
      </c>
      <c r="BI173" s="203">
        <f>IF(N173="nulová",J173,0)</f>
        <v>0</v>
      </c>
      <c r="BJ173" s="17" t="s">
        <v>85</v>
      </c>
      <c r="BK173" s="203">
        <f>ROUND(I173*H173,2)</f>
        <v>0</v>
      </c>
      <c r="BL173" s="17" t="s">
        <v>154</v>
      </c>
      <c r="BM173" s="202" t="s">
        <v>1024</v>
      </c>
    </row>
    <row r="174" spans="1:65" s="2" customFormat="1" ht="10.199999999999999">
      <c r="A174" s="34"/>
      <c r="B174" s="35"/>
      <c r="C174" s="36"/>
      <c r="D174" s="204" t="s">
        <v>156</v>
      </c>
      <c r="E174" s="36"/>
      <c r="F174" s="205" t="s">
        <v>685</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156</v>
      </c>
      <c r="AU174" s="17" t="s">
        <v>87</v>
      </c>
    </row>
    <row r="175" spans="1:65" s="13" customFormat="1" ht="10.199999999999999">
      <c r="B175" s="209"/>
      <c r="C175" s="210"/>
      <c r="D175" s="204" t="s">
        <v>158</v>
      </c>
      <c r="E175" s="211" t="s">
        <v>1</v>
      </c>
      <c r="F175" s="212" t="s">
        <v>1025</v>
      </c>
      <c r="G175" s="210"/>
      <c r="H175" s="213">
        <v>18.2</v>
      </c>
      <c r="I175" s="214"/>
      <c r="J175" s="210"/>
      <c r="K175" s="210"/>
      <c r="L175" s="215"/>
      <c r="M175" s="216"/>
      <c r="N175" s="217"/>
      <c r="O175" s="217"/>
      <c r="P175" s="217"/>
      <c r="Q175" s="217"/>
      <c r="R175" s="217"/>
      <c r="S175" s="217"/>
      <c r="T175" s="218"/>
      <c r="AT175" s="219" t="s">
        <v>158</v>
      </c>
      <c r="AU175" s="219" t="s">
        <v>87</v>
      </c>
      <c r="AV175" s="13" t="s">
        <v>87</v>
      </c>
      <c r="AW175" s="13" t="s">
        <v>34</v>
      </c>
      <c r="AX175" s="13" t="s">
        <v>77</v>
      </c>
      <c r="AY175" s="219" t="s">
        <v>146</v>
      </c>
    </row>
    <row r="176" spans="1:65" s="14" customFormat="1" ht="10.199999999999999">
      <c r="B176" s="231"/>
      <c r="C176" s="232"/>
      <c r="D176" s="204" t="s">
        <v>158</v>
      </c>
      <c r="E176" s="233" t="s">
        <v>1</v>
      </c>
      <c r="F176" s="234" t="s">
        <v>335</v>
      </c>
      <c r="G176" s="232"/>
      <c r="H176" s="235">
        <v>18.2</v>
      </c>
      <c r="I176" s="236"/>
      <c r="J176" s="232"/>
      <c r="K176" s="232"/>
      <c r="L176" s="237"/>
      <c r="M176" s="238"/>
      <c r="N176" s="239"/>
      <c r="O176" s="239"/>
      <c r="P176" s="239"/>
      <c r="Q176" s="239"/>
      <c r="R176" s="239"/>
      <c r="S176" s="239"/>
      <c r="T176" s="240"/>
      <c r="AT176" s="241" t="s">
        <v>158</v>
      </c>
      <c r="AU176" s="241" t="s">
        <v>87</v>
      </c>
      <c r="AV176" s="14" t="s">
        <v>154</v>
      </c>
      <c r="AW176" s="14" t="s">
        <v>34</v>
      </c>
      <c r="AX176" s="14" t="s">
        <v>85</v>
      </c>
      <c r="AY176" s="241" t="s">
        <v>146</v>
      </c>
    </row>
    <row r="177" spans="1:65" s="2" customFormat="1" ht="16.5" customHeight="1">
      <c r="A177" s="34"/>
      <c r="B177" s="35"/>
      <c r="C177" s="191" t="s">
        <v>206</v>
      </c>
      <c r="D177" s="191" t="s">
        <v>149</v>
      </c>
      <c r="E177" s="192" t="s">
        <v>1026</v>
      </c>
      <c r="F177" s="193" t="s">
        <v>1027</v>
      </c>
      <c r="G177" s="194" t="s">
        <v>300</v>
      </c>
      <c r="H177" s="195">
        <v>3</v>
      </c>
      <c r="I177" s="196"/>
      <c r="J177" s="197">
        <f>ROUND(I177*H177,2)</f>
        <v>0</v>
      </c>
      <c r="K177" s="193" t="s">
        <v>1</v>
      </c>
      <c r="L177" s="39"/>
      <c r="M177" s="198" t="s">
        <v>1</v>
      </c>
      <c r="N177" s="199" t="s">
        <v>42</v>
      </c>
      <c r="O177" s="71"/>
      <c r="P177" s="200">
        <f>O177*H177</f>
        <v>0</v>
      </c>
      <c r="Q177" s="200">
        <v>0</v>
      </c>
      <c r="R177" s="200">
        <f>Q177*H177</f>
        <v>0</v>
      </c>
      <c r="S177" s="200">
        <v>0</v>
      </c>
      <c r="T177" s="201">
        <f>S177*H177</f>
        <v>0</v>
      </c>
      <c r="U177" s="34"/>
      <c r="V177" s="34"/>
      <c r="W177" s="34"/>
      <c r="X177" s="34"/>
      <c r="Y177" s="34"/>
      <c r="Z177" s="34"/>
      <c r="AA177" s="34"/>
      <c r="AB177" s="34"/>
      <c r="AC177" s="34"/>
      <c r="AD177" s="34"/>
      <c r="AE177" s="34"/>
      <c r="AR177" s="202" t="s">
        <v>154</v>
      </c>
      <c r="AT177" s="202" t="s">
        <v>149</v>
      </c>
      <c r="AU177" s="202" t="s">
        <v>87</v>
      </c>
      <c r="AY177" s="17" t="s">
        <v>146</v>
      </c>
      <c r="BE177" s="203">
        <f>IF(N177="základní",J177,0)</f>
        <v>0</v>
      </c>
      <c r="BF177" s="203">
        <f>IF(N177="snížená",J177,0)</f>
        <v>0</v>
      </c>
      <c r="BG177" s="203">
        <f>IF(N177="zákl. přenesená",J177,0)</f>
        <v>0</v>
      </c>
      <c r="BH177" s="203">
        <f>IF(N177="sníž. přenesená",J177,0)</f>
        <v>0</v>
      </c>
      <c r="BI177" s="203">
        <f>IF(N177="nulová",J177,0)</f>
        <v>0</v>
      </c>
      <c r="BJ177" s="17" t="s">
        <v>85</v>
      </c>
      <c r="BK177" s="203">
        <f>ROUND(I177*H177,2)</f>
        <v>0</v>
      </c>
      <c r="BL177" s="17" t="s">
        <v>154</v>
      </c>
      <c r="BM177" s="202" t="s">
        <v>1028</v>
      </c>
    </row>
    <row r="178" spans="1:65" s="2" customFormat="1" ht="10.199999999999999">
      <c r="A178" s="34"/>
      <c r="B178" s="35"/>
      <c r="C178" s="36"/>
      <c r="D178" s="204" t="s">
        <v>156</v>
      </c>
      <c r="E178" s="36"/>
      <c r="F178" s="205" t="s">
        <v>1027</v>
      </c>
      <c r="G178" s="36"/>
      <c r="H178" s="36"/>
      <c r="I178" s="206"/>
      <c r="J178" s="36"/>
      <c r="K178" s="36"/>
      <c r="L178" s="39"/>
      <c r="M178" s="207"/>
      <c r="N178" s="208"/>
      <c r="O178" s="71"/>
      <c r="P178" s="71"/>
      <c r="Q178" s="71"/>
      <c r="R178" s="71"/>
      <c r="S178" s="71"/>
      <c r="T178" s="72"/>
      <c r="U178" s="34"/>
      <c r="V178" s="34"/>
      <c r="W178" s="34"/>
      <c r="X178" s="34"/>
      <c r="Y178" s="34"/>
      <c r="Z178" s="34"/>
      <c r="AA178" s="34"/>
      <c r="AB178" s="34"/>
      <c r="AC178" s="34"/>
      <c r="AD178" s="34"/>
      <c r="AE178" s="34"/>
      <c r="AT178" s="17" t="s">
        <v>156</v>
      </c>
      <c r="AU178" s="17" t="s">
        <v>87</v>
      </c>
    </row>
    <row r="179" spans="1:65" s="2" customFormat="1" ht="16.5" customHeight="1">
      <c r="A179" s="34"/>
      <c r="B179" s="35"/>
      <c r="C179" s="191" t="s">
        <v>8</v>
      </c>
      <c r="D179" s="191" t="s">
        <v>149</v>
      </c>
      <c r="E179" s="192" t="s">
        <v>1029</v>
      </c>
      <c r="F179" s="193" t="s">
        <v>1030</v>
      </c>
      <c r="G179" s="194" t="s">
        <v>300</v>
      </c>
      <c r="H179" s="195">
        <v>2</v>
      </c>
      <c r="I179" s="196"/>
      <c r="J179" s="197">
        <f>ROUND(I179*H179,2)</f>
        <v>0</v>
      </c>
      <c r="K179" s="193" t="s">
        <v>1</v>
      </c>
      <c r="L179" s="39"/>
      <c r="M179" s="198" t="s">
        <v>1</v>
      </c>
      <c r="N179" s="199" t="s">
        <v>42</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154</v>
      </c>
      <c r="AT179" s="202" t="s">
        <v>149</v>
      </c>
      <c r="AU179" s="202" t="s">
        <v>87</v>
      </c>
      <c r="AY179" s="17" t="s">
        <v>146</v>
      </c>
      <c r="BE179" s="203">
        <f>IF(N179="základní",J179,0)</f>
        <v>0</v>
      </c>
      <c r="BF179" s="203">
        <f>IF(N179="snížená",J179,0)</f>
        <v>0</v>
      </c>
      <c r="BG179" s="203">
        <f>IF(N179="zákl. přenesená",J179,0)</f>
        <v>0</v>
      </c>
      <c r="BH179" s="203">
        <f>IF(N179="sníž. přenesená",J179,0)</f>
        <v>0</v>
      </c>
      <c r="BI179" s="203">
        <f>IF(N179="nulová",J179,0)</f>
        <v>0</v>
      </c>
      <c r="BJ179" s="17" t="s">
        <v>85</v>
      </c>
      <c r="BK179" s="203">
        <f>ROUND(I179*H179,2)</f>
        <v>0</v>
      </c>
      <c r="BL179" s="17" t="s">
        <v>154</v>
      </c>
      <c r="BM179" s="202" t="s">
        <v>1031</v>
      </c>
    </row>
    <row r="180" spans="1:65" s="2" customFormat="1" ht="10.199999999999999">
      <c r="A180" s="34"/>
      <c r="B180" s="35"/>
      <c r="C180" s="36"/>
      <c r="D180" s="204" t="s">
        <v>156</v>
      </c>
      <c r="E180" s="36"/>
      <c r="F180" s="205" t="s">
        <v>1030</v>
      </c>
      <c r="G180" s="36"/>
      <c r="H180" s="36"/>
      <c r="I180" s="206"/>
      <c r="J180" s="36"/>
      <c r="K180" s="36"/>
      <c r="L180" s="39"/>
      <c r="M180" s="207"/>
      <c r="N180" s="208"/>
      <c r="O180" s="71"/>
      <c r="P180" s="71"/>
      <c r="Q180" s="71"/>
      <c r="R180" s="71"/>
      <c r="S180" s="71"/>
      <c r="T180" s="72"/>
      <c r="U180" s="34"/>
      <c r="V180" s="34"/>
      <c r="W180" s="34"/>
      <c r="X180" s="34"/>
      <c r="Y180" s="34"/>
      <c r="Z180" s="34"/>
      <c r="AA180" s="34"/>
      <c r="AB180" s="34"/>
      <c r="AC180" s="34"/>
      <c r="AD180" s="34"/>
      <c r="AE180" s="34"/>
      <c r="AT180" s="17" t="s">
        <v>156</v>
      </c>
      <c r="AU180" s="17" t="s">
        <v>87</v>
      </c>
    </row>
    <row r="181" spans="1:65" s="2" customFormat="1" ht="16.5" customHeight="1">
      <c r="A181" s="34"/>
      <c r="B181" s="35"/>
      <c r="C181" s="191" t="s">
        <v>215</v>
      </c>
      <c r="D181" s="191" t="s">
        <v>149</v>
      </c>
      <c r="E181" s="192" t="s">
        <v>1032</v>
      </c>
      <c r="F181" s="193" t="s">
        <v>1033</v>
      </c>
      <c r="G181" s="194" t="s">
        <v>300</v>
      </c>
      <c r="H181" s="195">
        <v>2</v>
      </c>
      <c r="I181" s="196"/>
      <c r="J181" s="197">
        <f>ROUND(I181*H181,2)</f>
        <v>0</v>
      </c>
      <c r="K181" s="193" t="s">
        <v>1</v>
      </c>
      <c r="L181" s="39"/>
      <c r="M181" s="198" t="s">
        <v>1</v>
      </c>
      <c r="N181" s="199" t="s">
        <v>42</v>
      </c>
      <c r="O181" s="71"/>
      <c r="P181" s="200">
        <f>O181*H181</f>
        <v>0</v>
      </c>
      <c r="Q181" s="200">
        <v>0</v>
      </c>
      <c r="R181" s="200">
        <f>Q181*H181</f>
        <v>0</v>
      </c>
      <c r="S181" s="200">
        <v>0</v>
      </c>
      <c r="T181" s="201">
        <f>S181*H181</f>
        <v>0</v>
      </c>
      <c r="U181" s="34"/>
      <c r="V181" s="34"/>
      <c r="W181" s="34"/>
      <c r="X181" s="34"/>
      <c r="Y181" s="34"/>
      <c r="Z181" s="34"/>
      <c r="AA181" s="34"/>
      <c r="AB181" s="34"/>
      <c r="AC181" s="34"/>
      <c r="AD181" s="34"/>
      <c r="AE181" s="34"/>
      <c r="AR181" s="202" t="s">
        <v>154</v>
      </c>
      <c r="AT181" s="202" t="s">
        <v>149</v>
      </c>
      <c r="AU181" s="202" t="s">
        <v>87</v>
      </c>
      <c r="AY181" s="17" t="s">
        <v>146</v>
      </c>
      <c r="BE181" s="203">
        <f>IF(N181="základní",J181,0)</f>
        <v>0</v>
      </c>
      <c r="BF181" s="203">
        <f>IF(N181="snížená",J181,0)</f>
        <v>0</v>
      </c>
      <c r="BG181" s="203">
        <f>IF(N181="zákl. přenesená",J181,0)</f>
        <v>0</v>
      </c>
      <c r="BH181" s="203">
        <f>IF(N181="sníž. přenesená",J181,0)</f>
        <v>0</v>
      </c>
      <c r="BI181" s="203">
        <f>IF(N181="nulová",J181,0)</f>
        <v>0</v>
      </c>
      <c r="BJ181" s="17" t="s">
        <v>85</v>
      </c>
      <c r="BK181" s="203">
        <f>ROUND(I181*H181,2)</f>
        <v>0</v>
      </c>
      <c r="BL181" s="17" t="s">
        <v>154</v>
      </c>
      <c r="BM181" s="202" t="s">
        <v>1034</v>
      </c>
    </row>
    <row r="182" spans="1:65" s="2" customFormat="1" ht="10.199999999999999">
      <c r="A182" s="34"/>
      <c r="B182" s="35"/>
      <c r="C182" s="36"/>
      <c r="D182" s="204" t="s">
        <v>156</v>
      </c>
      <c r="E182" s="36"/>
      <c r="F182" s="205" t="s">
        <v>1033</v>
      </c>
      <c r="G182" s="36"/>
      <c r="H182" s="36"/>
      <c r="I182" s="206"/>
      <c r="J182" s="36"/>
      <c r="K182" s="36"/>
      <c r="L182" s="39"/>
      <c r="M182" s="207"/>
      <c r="N182" s="208"/>
      <c r="O182" s="71"/>
      <c r="P182" s="71"/>
      <c r="Q182" s="71"/>
      <c r="R182" s="71"/>
      <c r="S182" s="71"/>
      <c r="T182" s="72"/>
      <c r="U182" s="34"/>
      <c r="V182" s="34"/>
      <c r="W182" s="34"/>
      <c r="X182" s="34"/>
      <c r="Y182" s="34"/>
      <c r="Z182" s="34"/>
      <c r="AA182" s="34"/>
      <c r="AB182" s="34"/>
      <c r="AC182" s="34"/>
      <c r="AD182" s="34"/>
      <c r="AE182" s="34"/>
      <c r="AT182" s="17" t="s">
        <v>156</v>
      </c>
      <c r="AU182" s="17" t="s">
        <v>87</v>
      </c>
    </row>
    <row r="183" spans="1:65" s="2" customFormat="1" ht="16.5" customHeight="1">
      <c r="A183" s="34"/>
      <c r="B183" s="35"/>
      <c r="C183" s="191" t="s">
        <v>222</v>
      </c>
      <c r="D183" s="191" t="s">
        <v>149</v>
      </c>
      <c r="E183" s="192" t="s">
        <v>1035</v>
      </c>
      <c r="F183" s="193" t="s">
        <v>1036</v>
      </c>
      <c r="G183" s="194" t="s">
        <v>300</v>
      </c>
      <c r="H183" s="195">
        <v>1</v>
      </c>
      <c r="I183" s="196"/>
      <c r="J183" s="197">
        <f>ROUND(I183*H183,2)</f>
        <v>0</v>
      </c>
      <c r="K183" s="193" t="s">
        <v>1</v>
      </c>
      <c r="L183" s="39"/>
      <c r="M183" s="198" t="s">
        <v>1</v>
      </c>
      <c r="N183" s="199" t="s">
        <v>42</v>
      </c>
      <c r="O183" s="71"/>
      <c r="P183" s="200">
        <f>O183*H183</f>
        <v>0</v>
      </c>
      <c r="Q183" s="200">
        <v>0</v>
      </c>
      <c r="R183" s="200">
        <f>Q183*H183</f>
        <v>0</v>
      </c>
      <c r="S183" s="200">
        <v>0</v>
      </c>
      <c r="T183" s="201">
        <f>S183*H183</f>
        <v>0</v>
      </c>
      <c r="U183" s="34"/>
      <c r="V183" s="34"/>
      <c r="W183" s="34"/>
      <c r="X183" s="34"/>
      <c r="Y183" s="34"/>
      <c r="Z183" s="34"/>
      <c r="AA183" s="34"/>
      <c r="AB183" s="34"/>
      <c r="AC183" s="34"/>
      <c r="AD183" s="34"/>
      <c r="AE183" s="34"/>
      <c r="AR183" s="202" t="s">
        <v>154</v>
      </c>
      <c r="AT183" s="202" t="s">
        <v>149</v>
      </c>
      <c r="AU183" s="202" t="s">
        <v>87</v>
      </c>
      <c r="AY183" s="17" t="s">
        <v>146</v>
      </c>
      <c r="BE183" s="203">
        <f>IF(N183="základní",J183,0)</f>
        <v>0</v>
      </c>
      <c r="BF183" s="203">
        <f>IF(N183="snížená",J183,0)</f>
        <v>0</v>
      </c>
      <c r="BG183" s="203">
        <f>IF(N183="zákl. přenesená",J183,0)</f>
        <v>0</v>
      </c>
      <c r="BH183" s="203">
        <f>IF(N183="sníž. přenesená",J183,0)</f>
        <v>0</v>
      </c>
      <c r="BI183" s="203">
        <f>IF(N183="nulová",J183,0)</f>
        <v>0</v>
      </c>
      <c r="BJ183" s="17" t="s">
        <v>85</v>
      </c>
      <c r="BK183" s="203">
        <f>ROUND(I183*H183,2)</f>
        <v>0</v>
      </c>
      <c r="BL183" s="17" t="s">
        <v>154</v>
      </c>
      <c r="BM183" s="202" t="s">
        <v>1037</v>
      </c>
    </row>
    <row r="184" spans="1:65" s="2" customFormat="1" ht="10.199999999999999">
      <c r="A184" s="34"/>
      <c r="B184" s="35"/>
      <c r="C184" s="36"/>
      <c r="D184" s="204" t="s">
        <v>156</v>
      </c>
      <c r="E184" s="36"/>
      <c r="F184" s="205" t="s">
        <v>1036</v>
      </c>
      <c r="G184" s="36"/>
      <c r="H184" s="36"/>
      <c r="I184" s="206"/>
      <c r="J184" s="36"/>
      <c r="K184" s="36"/>
      <c r="L184" s="39"/>
      <c r="M184" s="207"/>
      <c r="N184" s="208"/>
      <c r="O184" s="71"/>
      <c r="P184" s="71"/>
      <c r="Q184" s="71"/>
      <c r="R184" s="71"/>
      <c r="S184" s="71"/>
      <c r="T184" s="72"/>
      <c r="U184" s="34"/>
      <c r="V184" s="34"/>
      <c r="W184" s="34"/>
      <c r="X184" s="34"/>
      <c r="Y184" s="34"/>
      <c r="Z184" s="34"/>
      <c r="AA184" s="34"/>
      <c r="AB184" s="34"/>
      <c r="AC184" s="34"/>
      <c r="AD184" s="34"/>
      <c r="AE184" s="34"/>
      <c r="AT184" s="17" t="s">
        <v>156</v>
      </c>
      <c r="AU184" s="17" t="s">
        <v>87</v>
      </c>
    </row>
    <row r="185" spans="1:65" s="2" customFormat="1" ht="16.5" customHeight="1">
      <c r="A185" s="34"/>
      <c r="B185" s="35"/>
      <c r="C185" s="191" t="s">
        <v>229</v>
      </c>
      <c r="D185" s="191" t="s">
        <v>149</v>
      </c>
      <c r="E185" s="192" t="s">
        <v>1038</v>
      </c>
      <c r="F185" s="193" t="s">
        <v>1039</v>
      </c>
      <c r="G185" s="194" t="s">
        <v>300</v>
      </c>
      <c r="H185" s="195">
        <v>1</v>
      </c>
      <c r="I185" s="196"/>
      <c r="J185" s="197">
        <f>ROUND(I185*H185,2)</f>
        <v>0</v>
      </c>
      <c r="K185" s="193" t="s">
        <v>1</v>
      </c>
      <c r="L185" s="39"/>
      <c r="M185" s="198" t="s">
        <v>1</v>
      </c>
      <c r="N185" s="199" t="s">
        <v>42</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154</v>
      </c>
      <c r="AT185" s="202" t="s">
        <v>149</v>
      </c>
      <c r="AU185" s="202" t="s">
        <v>87</v>
      </c>
      <c r="AY185" s="17" t="s">
        <v>146</v>
      </c>
      <c r="BE185" s="203">
        <f>IF(N185="základní",J185,0)</f>
        <v>0</v>
      </c>
      <c r="BF185" s="203">
        <f>IF(N185="snížená",J185,0)</f>
        <v>0</v>
      </c>
      <c r="BG185" s="203">
        <f>IF(N185="zákl. přenesená",J185,0)</f>
        <v>0</v>
      </c>
      <c r="BH185" s="203">
        <f>IF(N185="sníž. přenesená",J185,0)</f>
        <v>0</v>
      </c>
      <c r="BI185" s="203">
        <f>IF(N185="nulová",J185,0)</f>
        <v>0</v>
      </c>
      <c r="BJ185" s="17" t="s">
        <v>85</v>
      </c>
      <c r="BK185" s="203">
        <f>ROUND(I185*H185,2)</f>
        <v>0</v>
      </c>
      <c r="BL185" s="17" t="s">
        <v>154</v>
      </c>
      <c r="BM185" s="202" t="s">
        <v>1040</v>
      </c>
    </row>
    <row r="186" spans="1:65" s="2" customFormat="1" ht="10.199999999999999">
      <c r="A186" s="34"/>
      <c r="B186" s="35"/>
      <c r="C186" s="36"/>
      <c r="D186" s="204" t="s">
        <v>156</v>
      </c>
      <c r="E186" s="36"/>
      <c r="F186" s="205" t="s">
        <v>1039</v>
      </c>
      <c r="G186" s="36"/>
      <c r="H186" s="36"/>
      <c r="I186" s="206"/>
      <c r="J186" s="36"/>
      <c r="K186" s="36"/>
      <c r="L186" s="39"/>
      <c r="M186" s="207"/>
      <c r="N186" s="208"/>
      <c r="O186" s="71"/>
      <c r="P186" s="71"/>
      <c r="Q186" s="71"/>
      <c r="R186" s="71"/>
      <c r="S186" s="71"/>
      <c r="T186" s="72"/>
      <c r="U186" s="34"/>
      <c r="V186" s="34"/>
      <c r="W186" s="34"/>
      <c r="X186" s="34"/>
      <c r="Y186" s="34"/>
      <c r="Z186" s="34"/>
      <c r="AA186" s="34"/>
      <c r="AB186" s="34"/>
      <c r="AC186" s="34"/>
      <c r="AD186" s="34"/>
      <c r="AE186" s="34"/>
      <c r="AT186" s="17" t="s">
        <v>156</v>
      </c>
      <c r="AU186" s="17" t="s">
        <v>87</v>
      </c>
    </row>
    <row r="187" spans="1:65" s="2" customFormat="1" ht="16.5" customHeight="1">
      <c r="A187" s="34"/>
      <c r="B187" s="35"/>
      <c r="C187" s="191" t="s">
        <v>235</v>
      </c>
      <c r="D187" s="191" t="s">
        <v>149</v>
      </c>
      <c r="E187" s="192" t="s">
        <v>1041</v>
      </c>
      <c r="F187" s="193" t="s">
        <v>1042</v>
      </c>
      <c r="G187" s="194" t="s">
        <v>300</v>
      </c>
      <c r="H187" s="195">
        <v>1</v>
      </c>
      <c r="I187" s="196"/>
      <c r="J187" s="197">
        <f>ROUND(I187*H187,2)</f>
        <v>0</v>
      </c>
      <c r="K187" s="193" t="s">
        <v>1</v>
      </c>
      <c r="L187" s="39"/>
      <c r="M187" s="198" t="s">
        <v>1</v>
      </c>
      <c r="N187" s="199" t="s">
        <v>42</v>
      </c>
      <c r="O187" s="71"/>
      <c r="P187" s="200">
        <f>O187*H187</f>
        <v>0</v>
      </c>
      <c r="Q187" s="200">
        <v>0</v>
      </c>
      <c r="R187" s="200">
        <f>Q187*H187</f>
        <v>0</v>
      </c>
      <c r="S187" s="200">
        <v>0</v>
      </c>
      <c r="T187" s="201">
        <f>S187*H187</f>
        <v>0</v>
      </c>
      <c r="U187" s="34"/>
      <c r="V187" s="34"/>
      <c r="W187" s="34"/>
      <c r="X187" s="34"/>
      <c r="Y187" s="34"/>
      <c r="Z187" s="34"/>
      <c r="AA187" s="34"/>
      <c r="AB187" s="34"/>
      <c r="AC187" s="34"/>
      <c r="AD187" s="34"/>
      <c r="AE187" s="34"/>
      <c r="AR187" s="202" t="s">
        <v>154</v>
      </c>
      <c r="AT187" s="202" t="s">
        <v>149</v>
      </c>
      <c r="AU187" s="202" t="s">
        <v>87</v>
      </c>
      <c r="AY187" s="17" t="s">
        <v>146</v>
      </c>
      <c r="BE187" s="203">
        <f>IF(N187="základní",J187,0)</f>
        <v>0</v>
      </c>
      <c r="BF187" s="203">
        <f>IF(N187="snížená",J187,0)</f>
        <v>0</v>
      </c>
      <c r="BG187" s="203">
        <f>IF(N187="zákl. přenesená",J187,0)</f>
        <v>0</v>
      </c>
      <c r="BH187" s="203">
        <f>IF(N187="sníž. přenesená",J187,0)</f>
        <v>0</v>
      </c>
      <c r="BI187" s="203">
        <f>IF(N187="nulová",J187,0)</f>
        <v>0</v>
      </c>
      <c r="BJ187" s="17" t="s">
        <v>85</v>
      </c>
      <c r="BK187" s="203">
        <f>ROUND(I187*H187,2)</f>
        <v>0</v>
      </c>
      <c r="BL187" s="17" t="s">
        <v>154</v>
      </c>
      <c r="BM187" s="202" t="s">
        <v>1043</v>
      </c>
    </row>
    <row r="188" spans="1:65" s="2" customFormat="1" ht="10.199999999999999">
      <c r="A188" s="34"/>
      <c r="B188" s="35"/>
      <c r="C188" s="36"/>
      <c r="D188" s="204" t="s">
        <v>156</v>
      </c>
      <c r="E188" s="36"/>
      <c r="F188" s="205" t="s">
        <v>1042</v>
      </c>
      <c r="G188" s="36"/>
      <c r="H188" s="36"/>
      <c r="I188" s="206"/>
      <c r="J188" s="36"/>
      <c r="K188" s="36"/>
      <c r="L188" s="39"/>
      <c r="M188" s="207"/>
      <c r="N188" s="208"/>
      <c r="O188" s="71"/>
      <c r="P188" s="71"/>
      <c r="Q188" s="71"/>
      <c r="R188" s="71"/>
      <c r="S188" s="71"/>
      <c r="T188" s="72"/>
      <c r="U188" s="34"/>
      <c r="V188" s="34"/>
      <c r="W188" s="34"/>
      <c r="X188" s="34"/>
      <c r="Y188" s="34"/>
      <c r="Z188" s="34"/>
      <c r="AA188" s="34"/>
      <c r="AB188" s="34"/>
      <c r="AC188" s="34"/>
      <c r="AD188" s="34"/>
      <c r="AE188" s="34"/>
      <c r="AT188" s="17" t="s">
        <v>156</v>
      </c>
      <c r="AU188" s="17" t="s">
        <v>87</v>
      </c>
    </row>
    <row r="189" spans="1:65" s="2" customFormat="1" ht="16.5" customHeight="1">
      <c r="A189" s="34"/>
      <c r="B189" s="35"/>
      <c r="C189" s="191" t="s">
        <v>242</v>
      </c>
      <c r="D189" s="191" t="s">
        <v>149</v>
      </c>
      <c r="E189" s="192" t="s">
        <v>1044</v>
      </c>
      <c r="F189" s="193" t="s">
        <v>1045</v>
      </c>
      <c r="G189" s="194" t="s">
        <v>300</v>
      </c>
      <c r="H189" s="195">
        <v>2</v>
      </c>
      <c r="I189" s="196"/>
      <c r="J189" s="197">
        <f>ROUND(I189*H189,2)</f>
        <v>0</v>
      </c>
      <c r="K189" s="193" t="s">
        <v>1</v>
      </c>
      <c r="L189" s="39"/>
      <c r="M189" s="198" t="s">
        <v>1</v>
      </c>
      <c r="N189" s="199" t="s">
        <v>42</v>
      </c>
      <c r="O189" s="71"/>
      <c r="P189" s="200">
        <f>O189*H189</f>
        <v>0</v>
      </c>
      <c r="Q189" s="200">
        <v>0</v>
      </c>
      <c r="R189" s="200">
        <f>Q189*H189</f>
        <v>0</v>
      </c>
      <c r="S189" s="200">
        <v>0</v>
      </c>
      <c r="T189" s="201">
        <f>S189*H189</f>
        <v>0</v>
      </c>
      <c r="U189" s="34"/>
      <c r="V189" s="34"/>
      <c r="W189" s="34"/>
      <c r="X189" s="34"/>
      <c r="Y189" s="34"/>
      <c r="Z189" s="34"/>
      <c r="AA189" s="34"/>
      <c r="AB189" s="34"/>
      <c r="AC189" s="34"/>
      <c r="AD189" s="34"/>
      <c r="AE189" s="34"/>
      <c r="AR189" s="202" t="s">
        <v>154</v>
      </c>
      <c r="AT189" s="202" t="s">
        <v>149</v>
      </c>
      <c r="AU189" s="202" t="s">
        <v>87</v>
      </c>
      <c r="AY189" s="17" t="s">
        <v>146</v>
      </c>
      <c r="BE189" s="203">
        <f>IF(N189="základní",J189,0)</f>
        <v>0</v>
      </c>
      <c r="BF189" s="203">
        <f>IF(N189="snížená",J189,0)</f>
        <v>0</v>
      </c>
      <c r="BG189" s="203">
        <f>IF(N189="zákl. přenesená",J189,0)</f>
        <v>0</v>
      </c>
      <c r="BH189" s="203">
        <f>IF(N189="sníž. přenesená",J189,0)</f>
        <v>0</v>
      </c>
      <c r="BI189" s="203">
        <f>IF(N189="nulová",J189,0)</f>
        <v>0</v>
      </c>
      <c r="BJ189" s="17" t="s">
        <v>85</v>
      </c>
      <c r="BK189" s="203">
        <f>ROUND(I189*H189,2)</f>
        <v>0</v>
      </c>
      <c r="BL189" s="17" t="s">
        <v>154</v>
      </c>
      <c r="BM189" s="202" t="s">
        <v>1046</v>
      </c>
    </row>
    <row r="190" spans="1:65" s="2" customFormat="1" ht="10.199999999999999">
      <c r="A190" s="34"/>
      <c r="B190" s="35"/>
      <c r="C190" s="36"/>
      <c r="D190" s="204" t="s">
        <v>156</v>
      </c>
      <c r="E190" s="36"/>
      <c r="F190" s="205" t="s">
        <v>1045</v>
      </c>
      <c r="G190" s="36"/>
      <c r="H190" s="36"/>
      <c r="I190" s="206"/>
      <c r="J190" s="36"/>
      <c r="K190" s="36"/>
      <c r="L190" s="39"/>
      <c r="M190" s="207"/>
      <c r="N190" s="208"/>
      <c r="O190" s="71"/>
      <c r="P190" s="71"/>
      <c r="Q190" s="71"/>
      <c r="R190" s="71"/>
      <c r="S190" s="71"/>
      <c r="T190" s="72"/>
      <c r="U190" s="34"/>
      <c r="V190" s="34"/>
      <c r="W190" s="34"/>
      <c r="X190" s="34"/>
      <c r="Y190" s="34"/>
      <c r="Z190" s="34"/>
      <c r="AA190" s="34"/>
      <c r="AB190" s="34"/>
      <c r="AC190" s="34"/>
      <c r="AD190" s="34"/>
      <c r="AE190" s="34"/>
      <c r="AT190" s="17" t="s">
        <v>156</v>
      </c>
      <c r="AU190" s="17" t="s">
        <v>87</v>
      </c>
    </row>
    <row r="191" spans="1:65" s="2" customFormat="1" ht="16.5" customHeight="1">
      <c r="A191" s="34"/>
      <c r="B191" s="35"/>
      <c r="C191" s="191" t="s">
        <v>248</v>
      </c>
      <c r="D191" s="191" t="s">
        <v>149</v>
      </c>
      <c r="E191" s="192" t="s">
        <v>1047</v>
      </c>
      <c r="F191" s="193" t="s">
        <v>1048</v>
      </c>
      <c r="G191" s="194" t="s">
        <v>300</v>
      </c>
      <c r="H191" s="195">
        <v>4</v>
      </c>
      <c r="I191" s="196"/>
      <c r="J191" s="197">
        <f>ROUND(I191*H191,2)</f>
        <v>0</v>
      </c>
      <c r="K191" s="193" t="s">
        <v>1</v>
      </c>
      <c r="L191" s="39"/>
      <c r="M191" s="198" t="s">
        <v>1</v>
      </c>
      <c r="N191" s="199" t="s">
        <v>42</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154</v>
      </c>
      <c r="AT191" s="202" t="s">
        <v>149</v>
      </c>
      <c r="AU191" s="202" t="s">
        <v>87</v>
      </c>
      <c r="AY191" s="17" t="s">
        <v>146</v>
      </c>
      <c r="BE191" s="203">
        <f>IF(N191="základní",J191,0)</f>
        <v>0</v>
      </c>
      <c r="BF191" s="203">
        <f>IF(N191="snížená",J191,0)</f>
        <v>0</v>
      </c>
      <c r="BG191" s="203">
        <f>IF(N191="zákl. přenesená",J191,0)</f>
        <v>0</v>
      </c>
      <c r="BH191" s="203">
        <f>IF(N191="sníž. přenesená",J191,0)</f>
        <v>0</v>
      </c>
      <c r="BI191" s="203">
        <f>IF(N191="nulová",J191,0)</f>
        <v>0</v>
      </c>
      <c r="BJ191" s="17" t="s">
        <v>85</v>
      </c>
      <c r="BK191" s="203">
        <f>ROUND(I191*H191,2)</f>
        <v>0</v>
      </c>
      <c r="BL191" s="17" t="s">
        <v>154</v>
      </c>
      <c r="BM191" s="202" t="s">
        <v>1049</v>
      </c>
    </row>
    <row r="192" spans="1:65" s="2" customFormat="1" ht="10.199999999999999">
      <c r="A192" s="34"/>
      <c r="B192" s="35"/>
      <c r="C192" s="36"/>
      <c r="D192" s="204" t="s">
        <v>156</v>
      </c>
      <c r="E192" s="36"/>
      <c r="F192" s="205" t="s">
        <v>1048</v>
      </c>
      <c r="G192" s="36"/>
      <c r="H192" s="36"/>
      <c r="I192" s="206"/>
      <c r="J192" s="36"/>
      <c r="K192" s="36"/>
      <c r="L192" s="39"/>
      <c r="M192" s="207"/>
      <c r="N192" s="208"/>
      <c r="O192" s="71"/>
      <c r="P192" s="71"/>
      <c r="Q192" s="71"/>
      <c r="R192" s="71"/>
      <c r="S192" s="71"/>
      <c r="T192" s="72"/>
      <c r="U192" s="34"/>
      <c r="V192" s="34"/>
      <c r="W192" s="34"/>
      <c r="X192" s="34"/>
      <c r="Y192" s="34"/>
      <c r="Z192" s="34"/>
      <c r="AA192" s="34"/>
      <c r="AB192" s="34"/>
      <c r="AC192" s="34"/>
      <c r="AD192" s="34"/>
      <c r="AE192" s="34"/>
      <c r="AT192" s="17" t="s">
        <v>156</v>
      </c>
      <c r="AU192" s="17" t="s">
        <v>87</v>
      </c>
    </row>
    <row r="193" spans="1:65" s="2" customFormat="1" ht="16.5" customHeight="1">
      <c r="A193" s="34"/>
      <c r="B193" s="35"/>
      <c r="C193" s="191" t="s">
        <v>251</v>
      </c>
      <c r="D193" s="191" t="s">
        <v>149</v>
      </c>
      <c r="E193" s="192" t="s">
        <v>1050</v>
      </c>
      <c r="F193" s="193" t="s">
        <v>1051</v>
      </c>
      <c r="G193" s="194" t="s">
        <v>300</v>
      </c>
      <c r="H193" s="195">
        <v>4</v>
      </c>
      <c r="I193" s="196"/>
      <c r="J193" s="197">
        <f>ROUND(I193*H193,2)</f>
        <v>0</v>
      </c>
      <c r="K193" s="193" t="s">
        <v>1</v>
      </c>
      <c r="L193" s="39"/>
      <c r="M193" s="198" t="s">
        <v>1</v>
      </c>
      <c r="N193" s="199" t="s">
        <v>42</v>
      </c>
      <c r="O193" s="71"/>
      <c r="P193" s="200">
        <f>O193*H193</f>
        <v>0</v>
      </c>
      <c r="Q193" s="200">
        <v>0</v>
      </c>
      <c r="R193" s="200">
        <f>Q193*H193</f>
        <v>0</v>
      </c>
      <c r="S193" s="200">
        <v>0</v>
      </c>
      <c r="T193" s="201">
        <f>S193*H193</f>
        <v>0</v>
      </c>
      <c r="U193" s="34"/>
      <c r="V193" s="34"/>
      <c r="W193" s="34"/>
      <c r="X193" s="34"/>
      <c r="Y193" s="34"/>
      <c r="Z193" s="34"/>
      <c r="AA193" s="34"/>
      <c r="AB193" s="34"/>
      <c r="AC193" s="34"/>
      <c r="AD193" s="34"/>
      <c r="AE193" s="34"/>
      <c r="AR193" s="202" t="s">
        <v>154</v>
      </c>
      <c r="AT193" s="202" t="s">
        <v>149</v>
      </c>
      <c r="AU193" s="202" t="s">
        <v>87</v>
      </c>
      <c r="AY193" s="17" t="s">
        <v>146</v>
      </c>
      <c r="BE193" s="203">
        <f>IF(N193="základní",J193,0)</f>
        <v>0</v>
      </c>
      <c r="BF193" s="203">
        <f>IF(N193="snížená",J193,0)</f>
        <v>0</v>
      </c>
      <c r="BG193" s="203">
        <f>IF(N193="zákl. přenesená",J193,0)</f>
        <v>0</v>
      </c>
      <c r="BH193" s="203">
        <f>IF(N193="sníž. přenesená",J193,0)</f>
        <v>0</v>
      </c>
      <c r="BI193" s="203">
        <f>IF(N193="nulová",J193,0)</f>
        <v>0</v>
      </c>
      <c r="BJ193" s="17" t="s">
        <v>85</v>
      </c>
      <c r="BK193" s="203">
        <f>ROUND(I193*H193,2)</f>
        <v>0</v>
      </c>
      <c r="BL193" s="17" t="s">
        <v>154</v>
      </c>
      <c r="BM193" s="202" t="s">
        <v>1052</v>
      </c>
    </row>
    <row r="194" spans="1:65" s="2" customFormat="1" ht="10.199999999999999">
      <c r="A194" s="34"/>
      <c r="B194" s="35"/>
      <c r="C194" s="36"/>
      <c r="D194" s="204" t="s">
        <v>156</v>
      </c>
      <c r="E194" s="36"/>
      <c r="F194" s="205" t="s">
        <v>1051</v>
      </c>
      <c r="G194" s="36"/>
      <c r="H194" s="36"/>
      <c r="I194" s="206"/>
      <c r="J194" s="36"/>
      <c r="K194" s="36"/>
      <c r="L194" s="39"/>
      <c r="M194" s="207"/>
      <c r="N194" s="208"/>
      <c r="O194" s="71"/>
      <c r="P194" s="71"/>
      <c r="Q194" s="71"/>
      <c r="R194" s="71"/>
      <c r="S194" s="71"/>
      <c r="T194" s="72"/>
      <c r="U194" s="34"/>
      <c r="V194" s="34"/>
      <c r="W194" s="34"/>
      <c r="X194" s="34"/>
      <c r="Y194" s="34"/>
      <c r="Z194" s="34"/>
      <c r="AA194" s="34"/>
      <c r="AB194" s="34"/>
      <c r="AC194" s="34"/>
      <c r="AD194" s="34"/>
      <c r="AE194" s="34"/>
      <c r="AT194" s="17" t="s">
        <v>156</v>
      </c>
      <c r="AU194" s="17" t="s">
        <v>87</v>
      </c>
    </row>
    <row r="195" spans="1:65" s="2" customFormat="1" ht="16.5" customHeight="1">
      <c r="A195" s="34"/>
      <c r="B195" s="35"/>
      <c r="C195" s="191" t="s">
        <v>254</v>
      </c>
      <c r="D195" s="191" t="s">
        <v>149</v>
      </c>
      <c r="E195" s="192" t="s">
        <v>1053</v>
      </c>
      <c r="F195" s="193" t="s">
        <v>1054</v>
      </c>
      <c r="G195" s="194" t="s">
        <v>300</v>
      </c>
      <c r="H195" s="195">
        <v>2</v>
      </c>
      <c r="I195" s="196"/>
      <c r="J195" s="197">
        <f>ROUND(I195*H195,2)</f>
        <v>0</v>
      </c>
      <c r="K195" s="193" t="s">
        <v>1</v>
      </c>
      <c r="L195" s="39"/>
      <c r="M195" s="198" t="s">
        <v>1</v>
      </c>
      <c r="N195" s="199" t="s">
        <v>42</v>
      </c>
      <c r="O195" s="71"/>
      <c r="P195" s="200">
        <f>O195*H195</f>
        <v>0</v>
      </c>
      <c r="Q195" s="200">
        <v>0</v>
      </c>
      <c r="R195" s="200">
        <f>Q195*H195</f>
        <v>0</v>
      </c>
      <c r="S195" s="200">
        <v>0</v>
      </c>
      <c r="T195" s="201">
        <f>S195*H195</f>
        <v>0</v>
      </c>
      <c r="U195" s="34"/>
      <c r="V195" s="34"/>
      <c r="W195" s="34"/>
      <c r="X195" s="34"/>
      <c r="Y195" s="34"/>
      <c r="Z195" s="34"/>
      <c r="AA195" s="34"/>
      <c r="AB195" s="34"/>
      <c r="AC195" s="34"/>
      <c r="AD195" s="34"/>
      <c r="AE195" s="34"/>
      <c r="AR195" s="202" t="s">
        <v>154</v>
      </c>
      <c r="AT195" s="202" t="s">
        <v>149</v>
      </c>
      <c r="AU195" s="202" t="s">
        <v>87</v>
      </c>
      <c r="AY195" s="17" t="s">
        <v>146</v>
      </c>
      <c r="BE195" s="203">
        <f>IF(N195="základní",J195,0)</f>
        <v>0</v>
      </c>
      <c r="BF195" s="203">
        <f>IF(N195="snížená",J195,0)</f>
        <v>0</v>
      </c>
      <c r="BG195" s="203">
        <f>IF(N195="zákl. přenesená",J195,0)</f>
        <v>0</v>
      </c>
      <c r="BH195" s="203">
        <f>IF(N195="sníž. přenesená",J195,0)</f>
        <v>0</v>
      </c>
      <c r="BI195" s="203">
        <f>IF(N195="nulová",J195,0)</f>
        <v>0</v>
      </c>
      <c r="BJ195" s="17" t="s">
        <v>85</v>
      </c>
      <c r="BK195" s="203">
        <f>ROUND(I195*H195,2)</f>
        <v>0</v>
      </c>
      <c r="BL195" s="17" t="s">
        <v>154</v>
      </c>
      <c r="BM195" s="202" t="s">
        <v>1055</v>
      </c>
    </row>
    <row r="196" spans="1:65" s="2" customFormat="1" ht="10.199999999999999">
      <c r="A196" s="34"/>
      <c r="B196" s="35"/>
      <c r="C196" s="36"/>
      <c r="D196" s="204" t="s">
        <v>156</v>
      </c>
      <c r="E196" s="36"/>
      <c r="F196" s="205" t="s">
        <v>1054</v>
      </c>
      <c r="G196" s="36"/>
      <c r="H196" s="36"/>
      <c r="I196" s="206"/>
      <c r="J196" s="36"/>
      <c r="K196" s="36"/>
      <c r="L196" s="39"/>
      <c r="M196" s="207"/>
      <c r="N196" s="208"/>
      <c r="O196" s="71"/>
      <c r="P196" s="71"/>
      <c r="Q196" s="71"/>
      <c r="R196" s="71"/>
      <c r="S196" s="71"/>
      <c r="T196" s="72"/>
      <c r="U196" s="34"/>
      <c r="V196" s="34"/>
      <c r="W196" s="34"/>
      <c r="X196" s="34"/>
      <c r="Y196" s="34"/>
      <c r="Z196" s="34"/>
      <c r="AA196" s="34"/>
      <c r="AB196" s="34"/>
      <c r="AC196" s="34"/>
      <c r="AD196" s="34"/>
      <c r="AE196" s="34"/>
      <c r="AT196" s="17" t="s">
        <v>156</v>
      </c>
      <c r="AU196" s="17" t="s">
        <v>87</v>
      </c>
    </row>
    <row r="197" spans="1:65" s="2" customFormat="1" ht="16.5" customHeight="1">
      <c r="A197" s="34"/>
      <c r="B197" s="35"/>
      <c r="C197" s="191" t="s">
        <v>7</v>
      </c>
      <c r="D197" s="191" t="s">
        <v>149</v>
      </c>
      <c r="E197" s="192" t="s">
        <v>1056</v>
      </c>
      <c r="F197" s="193" t="s">
        <v>1057</v>
      </c>
      <c r="G197" s="194" t="s">
        <v>300</v>
      </c>
      <c r="H197" s="195">
        <v>1</v>
      </c>
      <c r="I197" s="196"/>
      <c r="J197" s="197">
        <f>ROUND(I197*H197,2)</f>
        <v>0</v>
      </c>
      <c r="K197" s="193" t="s">
        <v>1</v>
      </c>
      <c r="L197" s="39"/>
      <c r="M197" s="198" t="s">
        <v>1</v>
      </c>
      <c r="N197" s="199" t="s">
        <v>42</v>
      </c>
      <c r="O197" s="71"/>
      <c r="P197" s="200">
        <f>O197*H197</f>
        <v>0</v>
      </c>
      <c r="Q197" s="200">
        <v>0</v>
      </c>
      <c r="R197" s="200">
        <f>Q197*H197</f>
        <v>0</v>
      </c>
      <c r="S197" s="200">
        <v>0</v>
      </c>
      <c r="T197" s="201">
        <f>S197*H197</f>
        <v>0</v>
      </c>
      <c r="U197" s="34"/>
      <c r="V197" s="34"/>
      <c r="W197" s="34"/>
      <c r="X197" s="34"/>
      <c r="Y197" s="34"/>
      <c r="Z197" s="34"/>
      <c r="AA197" s="34"/>
      <c r="AB197" s="34"/>
      <c r="AC197" s="34"/>
      <c r="AD197" s="34"/>
      <c r="AE197" s="34"/>
      <c r="AR197" s="202" t="s">
        <v>154</v>
      </c>
      <c r="AT197" s="202" t="s">
        <v>149</v>
      </c>
      <c r="AU197" s="202" t="s">
        <v>87</v>
      </c>
      <c r="AY197" s="17" t="s">
        <v>146</v>
      </c>
      <c r="BE197" s="203">
        <f>IF(N197="základní",J197,0)</f>
        <v>0</v>
      </c>
      <c r="BF197" s="203">
        <f>IF(N197="snížená",J197,0)</f>
        <v>0</v>
      </c>
      <c r="BG197" s="203">
        <f>IF(N197="zákl. přenesená",J197,0)</f>
        <v>0</v>
      </c>
      <c r="BH197" s="203">
        <f>IF(N197="sníž. přenesená",J197,0)</f>
        <v>0</v>
      </c>
      <c r="BI197" s="203">
        <f>IF(N197="nulová",J197,0)</f>
        <v>0</v>
      </c>
      <c r="BJ197" s="17" t="s">
        <v>85</v>
      </c>
      <c r="BK197" s="203">
        <f>ROUND(I197*H197,2)</f>
        <v>0</v>
      </c>
      <c r="BL197" s="17" t="s">
        <v>154</v>
      </c>
      <c r="BM197" s="202" t="s">
        <v>1058</v>
      </c>
    </row>
    <row r="198" spans="1:65" s="2" customFormat="1" ht="10.199999999999999">
      <c r="A198" s="34"/>
      <c r="B198" s="35"/>
      <c r="C198" s="36"/>
      <c r="D198" s="204" t="s">
        <v>156</v>
      </c>
      <c r="E198" s="36"/>
      <c r="F198" s="205" t="s">
        <v>1057</v>
      </c>
      <c r="G198" s="36"/>
      <c r="H198" s="36"/>
      <c r="I198" s="206"/>
      <c r="J198" s="36"/>
      <c r="K198" s="36"/>
      <c r="L198" s="39"/>
      <c r="M198" s="207"/>
      <c r="N198" s="208"/>
      <c r="O198" s="71"/>
      <c r="P198" s="71"/>
      <c r="Q198" s="71"/>
      <c r="R198" s="71"/>
      <c r="S198" s="71"/>
      <c r="T198" s="72"/>
      <c r="U198" s="34"/>
      <c r="V198" s="34"/>
      <c r="W198" s="34"/>
      <c r="X198" s="34"/>
      <c r="Y198" s="34"/>
      <c r="Z198" s="34"/>
      <c r="AA198" s="34"/>
      <c r="AB198" s="34"/>
      <c r="AC198" s="34"/>
      <c r="AD198" s="34"/>
      <c r="AE198" s="34"/>
      <c r="AT198" s="17" t="s">
        <v>156</v>
      </c>
      <c r="AU198" s="17" t="s">
        <v>87</v>
      </c>
    </row>
    <row r="199" spans="1:65" s="2" customFormat="1" ht="16.5" customHeight="1">
      <c r="A199" s="34"/>
      <c r="B199" s="35"/>
      <c r="C199" s="191" t="s">
        <v>262</v>
      </c>
      <c r="D199" s="191" t="s">
        <v>149</v>
      </c>
      <c r="E199" s="192" t="s">
        <v>1059</v>
      </c>
      <c r="F199" s="193" t="s">
        <v>1060</v>
      </c>
      <c r="G199" s="194" t="s">
        <v>300</v>
      </c>
      <c r="H199" s="195">
        <v>1</v>
      </c>
      <c r="I199" s="196"/>
      <c r="J199" s="197">
        <f>ROUND(I199*H199,2)</f>
        <v>0</v>
      </c>
      <c r="K199" s="193" t="s">
        <v>1</v>
      </c>
      <c r="L199" s="39"/>
      <c r="M199" s="198" t="s">
        <v>1</v>
      </c>
      <c r="N199" s="199" t="s">
        <v>42</v>
      </c>
      <c r="O199" s="71"/>
      <c r="P199" s="200">
        <f>O199*H199</f>
        <v>0</v>
      </c>
      <c r="Q199" s="200">
        <v>0</v>
      </c>
      <c r="R199" s="200">
        <f>Q199*H199</f>
        <v>0</v>
      </c>
      <c r="S199" s="200">
        <v>0</v>
      </c>
      <c r="T199" s="201">
        <f>S199*H199</f>
        <v>0</v>
      </c>
      <c r="U199" s="34"/>
      <c r="V199" s="34"/>
      <c r="W199" s="34"/>
      <c r="X199" s="34"/>
      <c r="Y199" s="34"/>
      <c r="Z199" s="34"/>
      <c r="AA199" s="34"/>
      <c r="AB199" s="34"/>
      <c r="AC199" s="34"/>
      <c r="AD199" s="34"/>
      <c r="AE199" s="34"/>
      <c r="AR199" s="202" t="s">
        <v>154</v>
      </c>
      <c r="AT199" s="202" t="s">
        <v>149</v>
      </c>
      <c r="AU199" s="202" t="s">
        <v>87</v>
      </c>
      <c r="AY199" s="17" t="s">
        <v>146</v>
      </c>
      <c r="BE199" s="203">
        <f>IF(N199="základní",J199,0)</f>
        <v>0</v>
      </c>
      <c r="BF199" s="203">
        <f>IF(N199="snížená",J199,0)</f>
        <v>0</v>
      </c>
      <c r="BG199" s="203">
        <f>IF(N199="zákl. přenesená",J199,0)</f>
        <v>0</v>
      </c>
      <c r="BH199" s="203">
        <f>IF(N199="sníž. přenesená",J199,0)</f>
        <v>0</v>
      </c>
      <c r="BI199" s="203">
        <f>IF(N199="nulová",J199,0)</f>
        <v>0</v>
      </c>
      <c r="BJ199" s="17" t="s">
        <v>85</v>
      </c>
      <c r="BK199" s="203">
        <f>ROUND(I199*H199,2)</f>
        <v>0</v>
      </c>
      <c r="BL199" s="17" t="s">
        <v>154</v>
      </c>
      <c r="BM199" s="202" t="s">
        <v>1061</v>
      </c>
    </row>
    <row r="200" spans="1:65" s="2" customFormat="1" ht="10.199999999999999">
      <c r="A200" s="34"/>
      <c r="B200" s="35"/>
      <c r="C200" s="36"/>
      <c r="D200" s="204" t="s">
        <v>156</v>
      </c>
      <c r="E200" s="36"/>
      <c r="F200" s="205" t="s">
        <v>1060</v>
      </c>
      <c r="G200" s="36"/>
      <c r="H200" s="36"/>
      <c r="I200" s="206"/>
      <c r="J200" s="36"/>
      <c r="K200" s="36"/>
      <c r="L200" s="39"/>
      <c r="M200" s="207"/>
      <c r="N200" s="208"/>
      <c r="O200" s="71"/>
      <c r="P200" s="71"/>
      <c r="Q200" s="71"/>
      <c r="R200" s="71"/>
      <c r="S200" s="71"/>
      <c r="T200" s="72"/>
      <c r="U200" s="34"/>
      <c r="V200" s="34"/>
      <c r="W200" s="34"/>
      <c r="X200" s="34"/>
      <c r="Y200" s="34"/>
      <c r="Z200" s="34"/>
      <c r="AA200" s="34"/>
      <c r="AB200" s="34"/>
      <c r="AC200" s="34"/>
      <c r="AD200" s="34"/>
      <c r="AE200" s="34"/>
      <c r="AT200" s="17" t="s">
        <v>156</v>
      </c>
      <c r="AU200" s="17" t="s">
        <v>87</v>
      </c>
    </row>
    <row r="201" spans="1:65" s="2" customFormat="1" ht="16.5" customHeight="1">
      <c r="A201" s="34"/>
      <c r="B201" s="35"/>
      <c r="C201" s="191" t="s">
        <v>267</v>
      </c>
      <c r="D201" s="191" t="s">
        <v>149</v>
      </c>
      <c r="E201" s="192" t="s">
        <v>1062</v>
      </c>
      <c r="F201" s="193" t="s">
        <v>1063</v>
      </c>
      <c r="G201" s="194" t="s">
        <v>300</v>
      </c>
      <c r="H201" s="195">
        <v>1</v>
      </c>
      <c r="I201" s="196"/>
      <c r="J201" s="197">
        <f>ROUND(I201*H201,2)</f>
        <v>0</v>
      </c>
      <c r="K201" s="193" t="s">
        <v>1</v>
      </c>
      <c r="L201" s="39"/>
      <c r="M201" s="198" t="s">
        <v>1</v>
      </c>
      <c r="N201" s="199" t="s">
        <v>42</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154</v>
      </c>
      <c r="AT201" s="202" t="s">
        <v>149</v>
      </c>
      <c r="AU201" s="202" t="s">
        <v>87</v>
      </c>
      <c r="AY201" s="17" t="s">
        <v>146</v>
      </c>
      <c r="BE201" s="203">
        <f>IF(N201="základní",J201,0)</f>
        <v>0</v>
      </c>
      <c r="BF201" s="203">
        <f>IF(N201="snížená",J201,0)</f>
        <v>0</v>
      </c>
      <c r="BG201" s="203">
        <f>IF(N201="zákl. přenesená",J201,0)</f>
        <v>0</v>
      </c>
      <c r="BH201" s="203">
        <f>IF(N201="sníž. přenesená",J201,0)</f>
        <v>0</v>
      </c>
      <c r="BI201" s="203">
        <f>IF(N201="nulová",J201,0)</f>
        <v>0</v>
      </c>
      <c r="BJ201" s="17" t="s">
        <v>85</v>
      </c>
      <c r="BK201" s="203">
        <f>ROUND(I201*H201,2)</f>
        <v>0</v>
      </c>
      <c r="BL201" s="17" t="s">
        <v>154</v>
      </c>
      <c r="BM201" s="202" t="s">
        <v>1064</v>
      </c>
    </row>
    <row r="202" spans="1:65" s="2" customFormat="1" ht="10.199999999999999">
      <c r="A202" s="34"/>
      <c r="B202" s="35"/>
      <c r="C202" s="36"/>
      <c r="D202" s="204" t="s">
        <v>156</v>
      </c>
      <c r="E202" s="36"/>
      <c r="F202" s="205" t="s">
        <v>1063</v>
      </c>
      <c r="G202" s="36"/>
      <c r="H202" s="36"/>
      <c r="I202" s="206"/>
      <c r="J202" s="36"/>
      <c r="K202" s="36"/>
      <c r="L202" s="39"/>
      <c r="M202" s="207"/>
      <c r="N202" s="208"/>
      <c r="O202" s="71"/>
      <c r="P202" s="71"/>
      <c r="Q202" s="71"/>
      <c r="R202" s="71"/>
      <c r="S202" s="71"/>
      <c r="T202" s="72"/>
      <c r="U202" s="34"/>
      <c r="V202" s="34"/>
      <c r="W202" s="34"/>
      <c r="X202" s="34"/>
      <c r="Y202" s="34"/>
      <c r="Z202" s="34"/>
      <c r="AA202" s="34"/>
      <c r="AB202" s="34"/>
      <c r="AC202" s="34"/>
      <c r="AD202" s="34"/>
      <c r="AE202" s="34"/>
      <c r="AT202" s="17" t="s">
        <v>156</v>
      </c>
      <c r="AU202" s="17" t="s">
        <v>87</v>
      </c>
    </row>
    <row r="203" spans="1:65" s="2" customFormat="1" ht="16.5" customHeight="1">
      <c r="A203" s="34"/>
      <c r="B203" s="35"/>
      <c r="C203" s="191" t="s">
        <v>272</v>
      </c>
      <c r="D203" s="191" t="s">
        <v>149</v>
      </c>
      <c r="E203" s="192" t="s">
        <v>1065</v>
      </c>
      <c r="F203" s="193" t="s">
        <v>1066</v>
      </c>
      <c r="G203" s="194" t="s">
        <v>300</v>
      </c>
      <c r="H203" s="195">
        <v>2</v>
      </c>
      <c r="I203" s="196"/>
      <c r="J203" s="197">
        <f>ROUND(I203*H203,2)</f>
        <v>0</v>
      </c>
      <c r="K203" s="193" t="s">
        <v>1</v>
      </c>
      <c r="L203" s="39"/>
      <c r="M203" s="198" t="s">
        <v>1</v>
      </c>
      <c r="N203" s="199" t="s">
        <v>42</v>
      </c>
      <c r="O203" s="71"/>
      <c r="P203" s="200">
        <f>O203*H203</f>
        <v>0</v>
      </c>
      <c r="Q203" s="200">
        <v>0</v>
      </c>
      <c r="R203" s="200">
        <f>Q203*H203</f>
        <v>0</v>
      </c>
      <c r="S203" s="200">
        <v>0</v>
      </c>
      <c r="T203" s="201">
        <f>S203*H203</f>
        <v>0</v>
      </c>
      <c r="U203" s="34"/>
      <c r="V203" s="34"/>
      <c r="W203" s="34"/>
      <c r="X203" s="34"/>
      <c r="Y203" s="34"/>
      <c r="Z203" s="34"/>
      <c r="AA203" s="34"/>
      <c r="AB203" s="34"/>
      <c r="AC203" s="34"/>
      <c r="AD203" s="34"/>
      <c r="AE203" s="34"/>
      <c r="AR203" s="202" t="s">
        <v>154</v>
      </c>
      <c r="AT203" s="202" t="s">
        <v>149</v>
      </c>
      <c r="AU203" s="202" t="s">
        <v>87</v>
      </c>
      <c r="AY203" s="17" t="s">
        <v>146</v>
      </c>
      <c r="BE203" s="203">
        <f>IF(N203="základní",J203,0)</f>
        <v>0</v>
      </c>
      <c r="BF203" s="203">
        <f>IF(N203="snížená",J203,0)</f>
        <v>0</v>
      </c>
      <c r="BG203" s="203">
        <f>IF(N203="zákl. přenesená",J203,0)</f>
        <v>0</v>
      </c>
      <c r="BH203" s="203">
        <f>IF(N203="sníž. přenesená",J203,0)</f>
        <v>0</v>
      </c>
      <c r="BI203" s="203">
        <f>IF(N203="nulová",J203,0)</f>
        <v>0</v>
      </c>
      <c r="BJ203" s="17" t="s">
        <v>85</v>
      </c>
      <c r="BK203" s="203">
        <f>ROUND(I203*H203,2)</f>
        <v>0</v>
      </c>
      <c r="BL203" s="17" t="s">
        <v>154</v>
      </c>
      <c r="BM203" s="202" t="s">
        <v>1067</v>
      </c>
    </row>
    <row r="204" spans="1:65" s="2" customFormat="1" ht="10.199999999999999">
      <c r="A204" s="34"/>
      <c r="B204" s="35"/>
      <c r="C204" s="36"/>
      <c r="D204" s="204" t="s">
        <v>156</v>
      </c>
      <c r="E204" s="36"/>
      <c r="F204" s="205" t="s">
        <v>1066</v>
      </c>
      <c r="G204" s="36"/>
      <c r="H204" s="36"/>
      <c r="I204" s="206"/>
      <c r="J204" s="36"/>
      <c r="K204" s="36"/>
      <c r="L204" s="39"/>
      <c r="M204" s="207"/>
      <c r="N204" s="208"/>
      <c r="O204" s="71"/>
      <c r="P204" s="71"/>
      <c r="Q204" s="71"/>
      <c r="R204" s="71"/>
      <c r="S204" s="71"/>
      <c r="T204" s="72"/>
      <c r="U204" s="34"/>
      <c r="V204" s="34"/>
      <c r="W204" s="34"/>
      <c r="X204" s="34"/>
      <c r="Y204" s="34"/>
      <c r="Z204" s="34"/>
      <c r="AA204" s="34"/>
      <c r="AB204" s="34"/>
      <c r="AC204" s="34"/>
      <c r="AD204" s="34"/>
      <c r="AE204" s="34"/>
      <c r="AT204" s="17" t="s">
        <v>156</v>
      </c>
      <c r="AU204" s="17" t="s">
        <v>87</v>
      </c>
    </row>
    <row r="205" spans="1:65" s="2" customFormat="1" ht="16.5" customHeight="1">
      <c r="A205" s="34"/>
      <c r="B205" s="35"/>
      <c r="C205" s="191" t="s">
        <v>278</v>
      </c>
      <c r="D205" s="191" t="s">
        <v>149</v>
      </c>
      <c r="E205" s="192" t="s">
        <v>1068</v>
      </c>
      <c r="F205" s="193" t="s">
        <v>1069</v>
      </c>
      <c r="G205" s="194" t="s">
        <v>300</v>
      </c>
      <c r="H205" s="195">
        <v>2</v>
      </c>
      <c r="I205" s="196"/>
      <c r="J205" s="197">
        <f>ROUND(I205*H205,2)</f>
        <v>0</v>
      </c>
      <c r="K205" s="193" t="s">
        <v>1</v>
      </c>
      <c r="L205" s="39"/>
      <c r="M205" s="198" t="s">
        <v>1</v>
      </c>
      <c r="N205" s="199" t="s">
        <v>42</v>
      </c>
      <c r="O205" s="71"/>
      <c r="P205" s="200">
        <f>O205*H205</f>
        <v>0</v>
      </c>
      <c r="Q205" s="200">
        <v>0</v>
      </c>
      <c r="R205" s="200">
        <f>Q205*H205</f>
        <v>0</v>
      </c>
      <c r="S205" s="200">
        <v>0</v>
      </c>
      <c r="T205" s="201">
        <f>S205*H205</f>
        <v>0</v>
      </c>
      <c r="U205" s="34"/>
      <c r="V205" s="34"/>
      <c r="W205" s="34"/>
      <c r="X205" s="34"/>
      <c r="Y205" s="34"/>
      <c r="Z205" s="34"/>
      <c r="AA205" s="34"/>
      <c r="AB205" s="34"/>
      <c r="AC205" s="34"/>
      <c r="AD205" s="34"/>
      <c r="AE205" s="34"/>
      <c r="AR205" s="202" t="s">
        <v>154</v>
      </c>
      <c r="AT205" s="202" t="s">
        <v>149</v>
      </c>
      <c r="AU205" s="202" t="s">
        <v>87</v>
      </c>
      <c r="AY205" s="17" t="s">
        <v>146</v>
      </c>
      <c r="BE205" s="203">
        <f>IF(N205="základní",J205,0)</f>
        <v>0</v>
      </c>
      <c r="BF205" s="203">
        <f>IF(N205="snížená",J205,0)</f>
        <v>0</v>
      </c>
      <c r="BG205" s="203">
        <f>IF(N205="zákl. přenesená",J205,0)</f>
        <v>0</v>
      </c>
      <c r="BH205" s="203">
        <f>IF(N205="sníž. přenesená",J205,0)</f>
        <v>0</v>
      </c>
      <c r="BI205" s="203">
        <f>IF(N205="nulová",J205,0)</f>
        <v>0</v>
      </c>
      <c r="BJ205" s="17" t="s">
        <v>85</v>
      </c>
      <c r="BK205" s="203">
        <f>ROUND(I205*H205,2)</f>
        <v>0</v>
      </c>
      <c r="BL205" s="17" t="s">
        <v>154</v>
      </c>
      <c r="BM205" s="202" t="s">
        <v>1070</v>
      </c>
    </row>
    <row r="206" spans="1:65" s="2" customFormat="1" ht="10.199999999999999">
      <c r="A206" s="34"/>
      <c r="B206" s="35"/>
      <c r="C206" s="36"/>
      <c r="D206" s="204" t="s">
        <v>156</v>
      </c>
      <c r="E206" s="36"/>
      <c r="F206" s="205" t="s">
        <v>1069</v>
      </c>
      <c r="G206" s="36"/>
      <c r="H206" s="36"/>
      <c r="I206" s="206"/>
      <c r="J206" s="36"/>
      <c r="K206" s="36"/>
      <c r="L206" s="39"/>
      <c r="M206" s="207"/>
      <c r="N206" s="208"/>
      <c r="O206" s="71"/>
      <c r="P206" s="71"/>
      <c r="Q206" s="71"/>
      <c r="R206" s="71"/>
      <c r="S206" s="71"/>
      <c r="T206" s="72"/>
      <c r="U206" s="34"/>
      <c r="V206" s="34"/>
      <c r="W206" s="34"/>
      <c r="X206" s="34"/>
      <c r="Y206" s="34"/>
      <c r="Z206" s="34"/>
      <c r="AA206" s="34"/>
      <c r="AB206" s="34"/>
      <c r="AC206" s="34"/>
      <c r="AD206" s="34"/>
      <c r="AE206" s="34"/>
      <c r="AT206" s="17" t="s">
        <v>156</v>
      </c>
      <c r="AU206" s="17" t="s">
        <v>87</v>
      </c>
    </row>
    <row r="207" spans="1:65" s="2" customFormat="1" ht="16.5" customHeight="1">
      <c r="A207" s="34"/>
      <c r="B207" s="35"/>
      <c r="C207" s="191" t="s">
        <v>282</v>
      </c>
      <c r="D207" s="191" t="s">
        <v>149</v>
      </c>
      <c r="E207" s="192" t="s">
        <v>1071</v>
      </c>
      <c r="F207" s="193" t="s">
        <v>1072</v>
      </c>
      <c r="G207" s="194" t="s">
        <v>300</v>
      </c>
      <c r="H207" s="195">
        <v>1</v>
      </c>
      <c r="I207" s="196"/>
      <c r="J207" s="197">
        <f>ROUND(I207*H207,2)</f>
        <v>0</v>
      </c>
      <c r="K207" s="193" t="s">
        <v>1</v>
      </c>
      <c r="L207" s="39"/>
      <c r="M207" s="198" t="s">
        <v>1</v>
      </c>
      <c r="N207" s="199" t="s">
        <v>42</v>
      </c>
      <c r="O207" s="71"/>
      <c r="P207" s="200">
        <f>O207*H207</f>
        <v>0</v>
      </c>
      <c r="Q207" s="200">
        <v>0</v>
      </c>
      <c r="R207" s="200">
        <f>Q207*H207</f>
        <v>0</v>
      </c>
      <c r="S207" s="200">
        <v>0</v>
      </c>
      <c r="T207" s="201">
        <f>S207*H207</f>
        <v>0</v>
      </c>
      <c r="U207" s="34"/>
      <c r="V207" s="34"/>
      <c r="W207" s="34"/>
      <c r="X207" s="34"/>
      <c r="Y207" s="34"/>
      <c r="Z207" s="34"/>
      <c r="AA207" s="34"/>
      <c r="AB207" s="34"/>
      <c r="AC207" s="34"/>
      <c r="AD207" s="34"/>
      <c r="AE207" s="34"/>
      <c r="AR207" s="202" t="s">
        <v>154</v>
      </c>
      <c r="AT207" s="202" t="s">
        <v>149</v>
      </c>
      <c r="AU207" s="202" t="s">
        <v>87</v>
      </c>
      <c r="AY207" s="17" t="s">
        <v>146</v>
      </c>
      <c r="BE207" s="203">
        <f>IF(N207="základní",J207,0)</f>
        <v>0</v>
      </c>
      <c r="BF207" s="203">
        <f>IF(N207="snížená",J207,0)</f>
        <v>0</v>
      </c>
      <c r="BG207" s="203">
        <f>IF(N207="zákl. přenesená",J207,0)</f>
        <v>0</v>
      </c>
      <c r="BH207" s="203">
        <f>IF(N207="sníž. přenesená",J207,0)</f>
        <v>0</v>
      </c>
      <c r="BI207" s="203">
        <f>IF(N207="nulová",J207,0)</f>
        <v>0</v>
      </c>
      <c r="BJ207" s="17" t="s">
        <v>85</v>
      </c>
      <c r="BK207" s="203">
        <f>ROUND(I207*H207,2)</f>
        <v>0</v>
      </c>
      <c r="BL207" s="17" t="s">
        <v>154</v>
      </c>
      <c r="BM207" s="202" t="s">
        <v>1073</v>
      </c>
    </row>
    <row r="208" spans="1:65" s="2" customFormat="1" ht="10.199999999999999">
      <c r="A208" s="34"/>
      <c r="B208" s="35"/>
      <c r="C208" s="36"/>
      <c r="D208" s="204" t="s">
        <v>156</v>
      </c>
      <c r="E208" s="36"/>
      <c r="F208" s="205" t="s">
        <v>1072</v>
      </c>
      <c r="G208" s="36"/>
      <c r="H208" s="36"/>
      <c r="I208" s="206"/>
      <c r="J208" s="36"/>
      <c r="K208" s="36"/>
      <c r="L208" s="39"/>
      <c r="M208" s="207"/>
      <c r="N208" s="208"/>
      <c r="O208" s="71"/>
      <c r="P208" s="71"/>
      <c r="Q208" s="71"/>
      <c r="R208" s="71"/>
      <c r="S208" s="71"/>
      <c r="T208" s="72"/>
      <c r="U208" s="34"/>
      <c r="V208" s="34"/>
      <c r="W208" s="34"/>
      <c r="X208" s="34"/>
      <c r="Y208" s="34"/>
      <c r="Z208" s="34"/>
      <c r="AA208" s="34"/>
      <c r="AB208" s="34"/>
      <c r="AC208" s="34"/>
      <c r="AD208" s="34"/>
      <c r="AE208" s="34"/>
      <c r="AT208" s="17" t="s">
        <v>156</v>
      </c>
      <c r="AU208" s="17" t="s">
        <v>87</v>
      </c>
    </row>
    <row r="209" spans="1:65" s="2" customFormat="1" ht="16.5" customHeight="1">
      <c r="A209" s="34"/>
      <c r="B209" s="35"/>
      <c r="C209" s="191" t="s">
        <v>288</v>
      </c>
      <c r="D209" s="191" t="s">
        <v>149</v>
      </c>
      <c r="E209" s="192" t="s">
        <v>1074</v>
      </c>
      <c r="F209" s="193" t="s">
        <v>1075</v>
      </c>
      <c r="G209" s="194" t="s">
        <v>300</v>
      </c>
      <c r="H209" s="195">
        <v>1</v>
      </c>
      <c r="I209" s="196"/>
      <c r="J209" s="197">
        <f>ROUND(I209*H209,2)</f>
        <v>0</v>
      </c>
      <c r="K209" s="193" t="s">
        <v>1</v>
      </c>
      <c r="L209" s="39"/>
      <c r="M209" s="198" t="s">
        <v>1</v>
      </c>
      <c r="N209" s="199" t="s">
        <v>42</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154</v>
      </c>
      <c r="AT209" s="202" t="s">
        <v>149</v>
      </c>
      <c r="AU209" s="202" t="s">
        <v>87</v>
      </c>
      <c r="AY209" s="17" t="s">
        <v>146</v>
      </c>
      <c r="BE209" s="203">
        <f>IF(N209="základní",J209,0)</f>
        <v>0</v>
      </c>
      <c r="BF209" s="203">
        <f>IF(N209="snížená",J209,0)</f>
        <v>0</v>
      </c>
      <c r="BG209" s="203">
        <f>IF(N209="zákl. přenesená",J209,0)</f>
        <v>0</v>
      </c>
      <c r="BH209" s="203">
        <f>IF(N209="sníž. přenesená",J209,0)</f>
        <v>0</v>
      </c>
      <c r="BI209" s="203">
        <f>IF(N209="nulová",J209,0)</f>
        <v>0</v>
      </c>
      <c r="BJ209" s="17" t="s">
        <v>85</v>
      </c>
      <c r="BK209" s="203">
        <f>ROUND(I209*H209,2)</f>
        <v>0</v>
      </c>
      <c r="BL209" s="17" t="s">
        <v>154</v>
      </c>
      <c r="BM209" s="202" t="s">
        <v>1076</v>
      </c>
    </row>
    <row r="210" spans="1:65" s="2" customFormat="1" ht="10.199999999999999">
      <c r="A210" s="34"/>
      <c r="B210" s="35"/>
      <c r="C210" s="36"/>
      <c r="D210" s="204" t="s">
        <v>156</v>
      </c>
      <c r="E210" s="36"/>
      <c r="F210" s="205" t="s">
        <v>1075</v>
      </c>
      <c r="G210" s="36"/>
      <c r="H210" s="36"/>
      <c r="I210" s="206"/>
      <c r="J210" s="36"/>
      <c r="K210" s="36"/>
      <c r="L210" s="39"/>
      <c r="M210" s="207"/>
      <c r="N210" s="208"/>
      <c r="O210" s="71"/>
      <c r="P210" s="71"/>
      <c r="Q210" s="71"/>
      <c r="R210" s="71"/>
      <c r="S210" s="71"/>
      <c r="T210" s="72"/>
      <c r="U210" s="34"/>
      <c r="V210" s="34"/>
      <c r="W210" s="34"/>
      <c r="X210" s="34"/>
      <c r="Y210" s="34"/>
      <c r="Z210" s="34"/>
      <c r="AA210" s="34"/>
      <c r="AB210" s="34"/>
      <c r="AC210" s="34"/>
      <c r="AD210" s="34"/>
      <c r="AE210" s="34"/>
      <c r="AT210" s="17" t="s">
        <v>156</v>
      </c>
      <c r="AU210" s="17" t="s">
        <v>87</v>
      </c>
    </row>
    <row r="211" spans="1:65" s="2" customFormat="1" ht="16.5" customHeight="1">
      <c r="A211" s="34"/>
      <c r="B211" s="35"/>
      <c r="C211" s="191" t="s">
        <v>292</v>
      </c>
      <c r="D211" s="191" t="s">
        <v>149</v>
      </c>
      <c r="E211" s="192" t="s">
        <v>1077</v>
      </c>
      <c r="F211" s="193" t="s">
        <v>1078</v>
      </c>
      <c r="G211" s="194" t="s">
        <v>300</v>
      </c>
      <c r="H211" s="195">
        <v>1</v>
      </c>
      <c r="I211" s="196"/>
      <c r="J211" s="197">
        <f>ROUND(I211*H211,2)</f>
        <v>0</v>
      </c>
      <c r="K211" s="193" t="s">
        <v>1</v>
      </c>
      <c r="L211" s="39"/>
      <c r="M211" s="198" t="s">
        <v>1</v>
      </c>
      <c r="N211" s="199" t="s">
        <v>42</v>
      </c>
      <c r="O211" s="71"/>
      <c r="P211" s="200">
        <f>O211*H211</f>
        <v>0</v>
      </c>
      <c r="Q211" s="200">
        <v>0</v>
      </c>
      <c r="R211" s="200">
        <f>Q211*H211</f>
        <v>0</v>
      </c>
      <c r="S211" s="200">
        <v>0</v>
      </c>
      <c r="T211" s="201">
        <f>S211*H211</f>
        <v>0</v>
      </c>
      <c r="U211" s="34"/>
      <c r="V211" s="34"/>
      <c r="W211" s="34"/>
      <c r="X211" s="34"/>
      <c r="Y211" s="34"/>
      <c r="Z211" s="34"/>
      <c r="AA211" s="34"/>
      <c r="AB211" s="34"/>
      <c r="AC211" s="34"/>
      <c r="AD211" s="34"/>
      <c r="AE211" s="34"/>
      <c r="AR211" s="202" t="s">
        <v>154</v>
      </c>
      <c r="AT211" s="202" t="s">
        <v>149</v>
      </c>
      <c r="AU211" s="202" t="s">
        <v>87</v>
      </c>
      <c r="AY211" s="17" t="s">
        <v>146</v>
      </c>
      <c r="BE211" s="203">
        <f>IF(N211="základní",J211,0)</f>
        <v>0</v>
      </c>
      <c r="BF211" s="203">
        <f>IF(N211="snížená",J211,0)</f>
        <v>0</v>
      </c>
      <c r="BG211" s="203">
        <f>IF(N211="zákl. přenesená",J211,0)</f>
        <v>0</v>
      </c>
      <c r="BH211" s="203">
        <f>IF(N211="sníž. přenesená",J211,0)</f>
        <v>0</v>
      </c>
      <c r="BI211" s="203">
        <f>IF(N211="nulová",J211,0)</f>
        <v>0</v>
      </c>
      <c r="BJ211" s="17" t="s">
        <v>85</v>
      </c>
      <c r="BK211" s="203">
        <f>ROUND(I211*H211,2)</f>
        <v>0</v>
      </c>
      <c r="BL211" s="17" t="s">
        <v>154</v>
      </c>
      <c r="BM211" s="202" t="s">
        <v>1079</v>
      </c>
    </row>
    <row r="212" spans="1:65" s="2" customFormat="1" ht="10.199999999999999">
      <c r="A212" s="34"/>
      <c r="B212" s="35"/>
      <c r="C212" s="36"/>
      <c r="D212" s="204" t="s">
        <v>156</v>
      </c>
      <c r="E212" s="36"/>
      <c r="F212" s="205" t="s">
        <v>1078</v>
      </c>
      <c r="G212" s="36"/>
      <c r="H212" s="36"/>
      <c r="I212" s="206"/>
      <c r="J212" s="36"/>
      <c r="K212" s="36"/>
      <c r="L212" s="39"/>
      <c r="M212" s="207"/>
      <c r="N212" s="208"/>
      <c r="O212" s="71"/>
      <c r="P212" s="71"/>
      <c r="Q212" s="71"/>
      <c r="R212" s="71"/>
      <c r="S212" s="71"/>
      <c r="T212" s="72"/>
      <c r="U212" s="34"/>
      <c r="V212" s="34"/>
      <c r="W212" s="34"/>
      <c r="X212" s="34"/>
      <c r="Y212" s="34"/>
      <c r="Z212" s="34"/>
      <c r="AA212" s="34"/>
      <c r="AB212" s="34"/>
      <c r="AC212" s="34"/>
      <c r="AD212" s="34"/>
      <c r="AE212" s="34"/>
      <c r="AT212" s="17" t="s">
        <v>156</v>
      </c>
      <c r="AU212" s="17" t="s">
        <v>87</v>
      </c>
    </row>
    <row r="213" spans="1:65" s="2" customFormat="1" ht="16.5" customHeight="1">
      <c r="A213" s="34"/>
      <c r="B213" s="35"/>
      <c r="C213" s="191" t="s">
        <v>297</v>
      </c>
      <c r="D213" s="191" t="s">
        <v>149</v>
      </c>
      <c r="E213" s="192" t="s">
        <v>1080</v>
      </c>
      <c r="F213" s="193" t="s">
        <v>1081</v>
      </c>
      <c r="G213" s="194" t="s">
        <v>300</v>
      </c>
      <c r="H213" s="195">
        <v>1</v>
      </c>
      <c r="I213" s="196"/>
      <c r="J213" s="197">
        <f>ROUND(I213*H213,2)</f>
        <v>0</v>
      </c>
      <c r="K213" s="193" t="s">
        <v>1</v>
      </c>
      <c r="L213" s="39"/>
      <c r="M213" s="198" t="s">
        <v>1</v>
      </c>
      <c r="N213" s="199" t="s">
        <v>42</v>
      </c>
      <c r="O213" s="71"/>
      <c r="P213" s="200">
        <f>O213*H213</f>
        <v>0</v>
      </c>
      <c r="Q213" s="200">
        <v>0</v>
      </c>
      <c r="R213" s="200">
        <f>Q213*H213</f>
        <v>0</v>
      </c>
      <c r="S213" s="200">
        <v>0</v>
      </c>
      <c r="T213" s="201">
        <f>S213*H213</f>
        <v>0</v>
      </c>
      <c r="U213" s="34"/>
      <c r="V213" s="34"/>
      <c r="W213" s="34"/>
      <c r="X213" s="34"/>
      <c r="Y213" s="34"/>
      <c r="Z213" s="34"/>
      <c r="AA213" s="34"/>
      <c r="AB213" s="34"/>
      <c r="AC213" s="34"/>
      <c r="AD213" s="34"/>
      <c r="AE213" s="34"/>
      <c r="AR213" s="202" t="s">
        <v>154</v>
      </c>
      <c r="AT213" s="202" t="s">
        <v>149</v>
      </c>
      <c r="AU213" s="202" t="s">
        <v>87</v>
      </c>
      <c r="AY213" s="17" t="s">
        <v>146</v>
      </c>
      <c r="BE213" s="203">
        <f>IF(N213="základní",J213,0)</f>
        <v>0</v>
      </c>
      <c r="BF213" s="203">
        <f>IF(N213="snížená",J213,0)</f>
        <v>0</v>
      </c>
      <c r="BG213" s="203">
        <f>IF(N213="zákl. přenesená",J213,0)</f>
        <v>0</v>
      </c>
      <c r="BH213" s="203">
        <f>IF(N213="sníž. přenesená",J213,0)</f>
        <v>0</v>
      </c>
      <c r="BI213" s="203">
        <f>IF(N213="nulová",J213,0)</f>
        <v>0</v>
      </c>
      <c r="BJ213" s="17" t="s">
        <v>85</v>
      </c>
      <c r="BK213" s="203">
        <f>ROUND(I213*H213,2)</f>
        <v>0</v>
      </c>
      <c r="BL213" s="17" t="s">
        <v>154</v>
      </c>
      <c r="BM213" s="202" t="s">
        <v>1082</v>
      </c>
    </row>
    <row r="214" spans="1:65" s="2" customFormat="1" ht="10.199999999999999">
      <c r="A214" s="34"/>
      <c r="B214" s="35"/>
      <c r="C214" s="36"/>
      <c r="D214" s="204" t="s">
        <v>156</v>
      </c>
      <c r="E214" s="36"/>
      <c r="F214" s="205" t="s">
        <v>1081</v>
      </c>
      <c r="G214" s="36"/>
      <c r="H214" s="36"/>
      <c r="I214" s="206"/>
      <c r="J214" s="36"/>
      <c r="K214" s="36"/>
      <c r="L214" s="39"/>
      <c r="M214" s="207"/>
      <c r="N214" s="208"/>
      <c r="O214" s="71"/>
      <c r="P214" s="71"/>
      <c r="Q214" s="71"/>
      <c r="R214" s="71"/>
      <c r="S214" s="71"/>
      <c r="T214" s="72"/>
      <c r="U214" s="34"/>
      <c r="V214" s="34"/>
      <c r="W214" s="34"/>
      <c r="X214" s="34"/>
      <c r="Y214" s="34"/>
      <c r="Z214" s="34"/>
      <c r="AA214" s="34"/>
      <c r="AB214" s="34"/>
      <c r="AC214" s="34"/>
      <c r="AD214" s="34"/>
      <c r="AE214" s="34"/>
      <c r="AT214" s="17" t="s">
        <v>156</v>
      </c>
      <c r="AU214" s="17" t="s">
        <v>87</v>
      </c>
    </row>
    <row r="215" spans="1:65" s="2" customFormat="1" ht="16.5" customHeight="1">
      <c r="A215" s="34"/>
      <c r="B215" s="35"/>
      <c r="C215" s="191" t="s">
        <v>302</v>
      </c>
      <c r="D215" s="191" t="s">
        <v>149</v>
      </c>
      <c r="E215" s="192" t="s">
        <v>1083</v>
      </c>
      <c r="F215" s="193" t="s">
        <v>1084</v>
      </c>
      <c r="G215" s="194" t="s">
        <v>300</v>
      </c>
      <c r="H215" s="195">
        <v>2</v>
      </c>
      <c r="I215" s="196"/>
      <c r="J215" s="197">
        <f>ROUND(I215*H215,2)</f>
        <v>0</v>
      </c>
      <c r="K215" s="193" t="s">
        <v>1</v>
      </c>
      <c r="L215" s="39"/>
      <c r="M215" s="198" t="s">
        <v>1</v>
      </c>
      <c r="N215" s="199" t="s">
        <v>42</v>
      </c>
      <c r="O215" s="71"/>
      <c r="P215" s="200">
        <f>O215*H215</f>
        <v>0</v>
      </c>
      <c r="Q215" s="200">
        <v>0</v>
      </c>
      <c r="R215" s="200">
        <f>Q215*H215</f>
        <v>0</v>
      </c>
      <c r="S215" s="200">
        <v>0</v>
      </c>
      <c r="T215" s="201">
        <f>S215*H215</f>
        <v>0</v>
      </c>
      <c r="U215" s="34"/>
      <c r="V215" s="34"/>
      <c r="W215" s="34"/>
      <c r="X215" s="34"/>
      <c r="Y215" s="34"/>
      <c r="Z215" s="34"/>
      <c r="AA215" s="34"/>
      <c r="AB215" s="34"/>
      <c r="AC215" s="34"/>
      <c r="AD215" s="34"/>
      <c r="AE215" s="34"/>
      <c r="AR215" s="202" t="s">
        <v>154</v>
      </c>
      <c r="AT215" s="202" t="s">
        <v>149</v>
      </c>
      <c r="AU215" s="202" t="s">
        <v>87</v>
      </c>
      <c r="AY215" s="17" t="s">
        <v>146</v>
      </c>
      <c r="BE215" s="203">
        <f>IF(N215="základní",J215,0)</f>
        <v>0</v>
      </c>
      <c r="BF215" s="203">
        <f>IF(N215="snížená",J215,0)</f>
        <v>0</v>
      </c>
      <c r="BG215" s="203">
        <f>IF(N215="zákl. přenesená",J215,0)</f>
        <v>0</v>
      </c>
      <c r="BH215" s="203">
        <f>IF(N215="sníž. přenesená",J215,0)</f>
        <v>0</v>
      </c>
      <c r="BI215" s="203">
        <f>IF(N215="nulová",J215,0)</f>
        <v>0</v>
      </c>
      <c r="BJ215" s="17" t="s">
        <v>85</v>
      </c>
      <c r="BK215" s="203">
        <f>ROUND(I215*H215,2)</f>
        <v>0</v>
      </c>
      <c r="BL215" s="17" t="s">
        <v>154</v>
      </c>
      <c r="BM215" s="202" t="s">
        <v>1085</v>
      </c>
    </row>
    <row r="216" spans="1:65" s="2" customFormat="1" ht="10.199999999999999">
      <c r="A216" s="34"/>
      <c r="B216" s="35"/>
      <c r="C216" s="36"/>
      <c r="D216" s="204" t="s">
        <v>156</v>
      </c>
      <c r="E216" s="36"/>
      <c r="F216" s="205" t="s">
        <v>1084</v>
      </c>
      <c r="G216" s="36"/>
      <c r="H216" s="36"/>
      <c r="I216" s="206"/>
      <c r="J216" s="36"/>
      <c r="K216" s="36"/>
      <c r="L216" s="39"/>
      <c r="M216" s="207"/>
      <c r="N216" s="208"/>
      <c r="O216" s="71"/>
      <c r="P216" s="71"/>
      <c r="Q216" s="71"/>
      <c r="R216" s="71"/>
      <c r="S216" s="71"/>
      <c r="T216" s="72"/>
      <c r="U216" s="34"/>
      <c r="V216" s="34"/>
      <c r="W216" s="34"/>
      <c r="X216" s="34"/>
      <c r="Y216" s="34"/>
      <c r="Z216" s="34"/>
      <c r="AA216" s="34"/>
      <c r="AB216" s="34"/>
      <c r="AC216" s="34"/>
      <c r="AD216" s="34"/>
      <c r="AE216" s="34"/>
      <c r="AT216" s="17" t="s">
        <v>156</v>
      </c>
      <c r="AU216" s="17" t="s">
        <v>87</v>
      </c>
    </row>
    <row r="217" spans="1:65" s="2" customFormat="1" ht="16.5" customHeight="1">
      <c r="A217" s="34"/>
      <c r="B217" s="35"/>
      <c r="C217" s="191" t="s">
        <v>307</v>
      </c>
      <c r="D217" s="191" t="s">
        <v>149</v>
      </c>
      <c r="E217" s="192" t="s">
        <v>1086</v>
      </c>
      <c r="F217" s="193" t="s">
        <v>1087</v>
      </c>
      <c r="G217" s="194" t="s">
        <v>300</v>
      </c>
      <c r="H217" s="195">
        <v>5</v>
      </c>
      <c r="I217" s="196"/>
      <c r="J217" s="197">
        <f>ROUND(I217*H217,2)</f>
        <v>0</v>
      </c>
      <c r="K217" s="193" t="s">
        <v>1</v>
      </c>
      <c r="L217" s="39"/>
      <c r="M217" s="198" t="s">
        <v>1</v>
      </c>
      <c r="N217" s="199" t="s">
        <v>42</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154</v>
      </c>
      <c r="AT217" s="202" t="s">
        <v>149</v>
      </c>
      <c r="AU217" s="202" t="s">
        <v>87</v>
      </c>
      <c r="AY217" s="17" t="s">
        <v>146</v>
      </c>
      <c r="BE217" s="203">
        <f>IF(N217="základní",J217,0)</f>
        <v>0</v>
      </c>
      <c r="BF217" s="203">
        <f>IF(N217="snížená",J217,0)</f>
        <v>0</v>
      </c>
      <c r="BG217" s="203">
        <f>IF(N217="zákl. přenesená",J217,0)</f>
        <v>0</v>
      </c>
      <c r="BH217" s="203">
        <f>IF(N217="sníž. přenesená",J217,0)</f>
        <v>0</v>
      </c>
      <c r="BI217" s="203">
        <f>IF(N217="nulová",J217,0)</f>
        <v>0</v>
      </c>
      <c r="BJ217" s="17" t="s">
        <v>85</v>
      </c>
      <c r="BK217" s="203">
        <f>ROUND(I217*H217,2)</f>
        <v>0</v>
      </c>
      <c r="BL217" s="17" t="s">
        <v>154</v>
      </c>
      <c r="BM217" s="202" t="s">
        <v>1088</v>
      </c>
    </row>
    <row r="218" spans="1:65" s="2" customFormat="1" ht="10.199999999999999">
      <c r="A218" s="34"/>
      <c r="B218" s="35"/>
      <c r="C218" s="36"/>
      <c r="D218" s="204" t="s">
        <v>156</v>
      </c>
      <c r="E218" s="36"/>
      <c r="F218" s="205" t="s">
        <v>1087</v>
      </c>
      <c r="G218" s="36"/>
      <c r="H218" s="36"/>
      <c r="I218" s="206"/>
      <c r="J218" s="36"/>
      <c r="K218" s="36"/>
      <c r="L218" s="39"/>
      <c r="M218" s="207"/>
      <c r="N218" s="208"/>
      <c r="O218" s="71"/>
      <c r="P218" s="71"/>
      <c r="Q218" s="71"/>
      <c r="R218" s="71"/>
      <c r="S218" s="71"/>
      <c r="T218" s="72"/>
      <c r="U218" s="34"/>
      <c r="V218" s="34"/>
      <c r="W218" s="34"/>
      <c r="X218" s="34"/>
      <c r="Y218" s="34"/>
      <c r="Z218" s="34"/>
      <c r="AA218" s="34"/>
      <c r="AB218" s="34"/>
      <c r="AC218" s="34"/>
      <c r="AD218" s="34"/>
      <c r="AE218" s="34"/>
      <c r="AT218" s="17" t="s">
        <v>156</v>
      </c>
      <c r="AU218" s="17" t="s">
        <v>87</v>
      </c>
    </row>
    <row r="219" spans="1:65" s="2" customFormat="1" ht="16.5" customHeight="1">
      <c r="A219" s="34"/>
      <c r="B219" s="35"/>
      <c r="C219" s="191" t="s">
        <v>313</v>
      </c>
      <c r="D219" s="191" t="s">
        <v>149</v>
      </c>
      <c r="E219" s="192" t="s">
        <v>1089</v>
      </c>
      <c r="F219" s="193" t="s">
        <v>1090</v>
      </c>
      <c r="G219" s="194" t="s">
        <v>300</v>
      </c>
      <c r="H219" s="195">
        <v>0</v>
      </c>
      <c r="I219" s="196"/>
      <c r="J219" s="197">
        <f>ROUND(I219*H219,2)</f>
        <v>0</v>
      </c>
      <c r="K219" s="193" t="s">
        <v>1</v>
      </c>
      <c r="L219" s="39"/>
      <c r="M219" s="198" t="s">
        <v>1</v>
      </c>
      <c r="N219" s="199" t="s">
        <v>42</v>
      </c>
      <c r="O219" s="71"/>
      <c r="P219" s="200">
        <f>O219*H219</f>
        <v>0</v>
      </c>
      <c r="Q219" s="200">
        <v>0</v>
      </c>
      <c r="R219" s="200">
        <f>Q219*H219</f>
        <v>0</v>
      </c>
      <c r="S219" s="200">
        <v>0</v>
      </c>
      <c r="T219" s="201">
        <f>S219*H219</f>
        <v>0</v>
      </c>
      <c r="U219" s="34"/>
      <c r="V219" s="34"/>
      <c r="W219" s="34"/>
      <c r="X219" s="34"/>
      <c r="Y219" s="34"/>
      <c r="Z219" s="34"/>
      <c r="AA219" s="34"/>
      <c r="AB219" s="34"/>
      <c r="AC219" s="34"/>
      <c r="AD219" s="34"/>
      <c r="AE219" s="34"/>
      <c r="AR219" s="202" t="s">
        <v>154</v>
      </c>
      <c r="AT219" s="202" t="s">
        <v>149</v>
      </c>
      <c r="AU219" s="202" t="s">
        <v>87</v>
      </c>
      <c r="AY219" s="17" t="s">
        <v>146</v>
      </c>
      <c r="BE219" s="203">
        <f>IF(N219="základní",J219,0)</f>
        <v>0</v>
      </c>
      <c r="BF219" s="203">
        <f>IF(N219="snížená",J219,0)</f>
        <v>0</v>
      </c>
      <c r="BG219" s="203">
        <f>IF(N219="zákl. přenesená",J219,0)</f>
        <v>0</v>
      </c>
      <c r="BH219" s="203">
        <f>IF(N219="sníž. přenesená",J219,0)</f>
        <v>0</v>
      </c>
      <c r="BI219" s="203">
        <f>IF(N219="nulová",J219,0)</f>
        <v>0</v>
      </c>
      <c r="BJ219" s="17" t="s">
        <v>85</v>
      </c>
      <c r="BK219" s="203">
        <f>ROUND(I219*H219,2)</f>
        <v>0</v>
      </c>
      <c r="BL219" s="17" t="s">
        <v>154</v>
      </c>
      <c r="BM219" s="202" t="s">
        <v>1091</v>
      </c>
    </row>
    <row r="220" spans="1:65" s="2" customFormat="1" ht="10.199999999999999">
      <c r="A220" s="34"/>
      <c r="B220" s="35"/>
      <c r="C220" s="36"/>
      <c r="D220" s="204" t="s">
        <v>156</v>
      </c>
      <c r="E220" s="36"/>
      <c r="F220" s="205" t="s">
        <v>1090</v>
      </c>
      <c r="G220" s="36"/>
      <c r="H220" s="36"/>
      <c r="I220" s="206"/>
      <c r="J220" s="36"/>
      <c r="K220" s="36"/>
      <c r="L220" s="39"/>
      <c r="M220" s="207"/>
      <c r="N220" s="208"/>
      <c r="O220" s="71"/>
      <c r="P220" s="71"/>
      <c r="Q220" s="71"/>
      <c r="R220" s="71"/>
      <c r="S220" s="71"/>
      <c r="T220" s="72"/>
      <c r="U220" s="34"/>
      <c r="V220" s="34"/>
      <c r="W220" s="34"/>
      <c r="X220" s="34"/>
      <c r="Y220" s="34"/>
      <c r="Z220" s="34"/>
      <c r="AA220" s="34"/>
      <c r="AB220" s="34"/>
      <c r="AC220" s="34"/>
      <c r="AD220" s="34"/>
      <c r="AE220" s="34"/>
      <c r="AT220" s="17" t="s">
        <v>156</v>
      </c>
      <c r="AU220" s="17" t="s">
        <v>87</v>
      </c>
    </row>
    <row r="221" spans="1:65" s="13" customFormat="1" ht="10.199999999999999">
      <c r="B221" s="209"/>
      <c r="C221" s="210"/>
      <c r="D221" s="204" t="s">
        <v>158</v>
      </c>
      <c r="E221" s="211" t="s">
        <v>1</v>
      </c>
      <c r="F221" s="212" t="s">
        <v>1092</v>
      </c>
      <c r="G221" s="210"/>
      <c r="H221" s="213">
        <v>0</v>
      </c>
      <c r="I221" s="214"/>
      <c r="J221" s="210"/>
      <c r="K221" s="210"/>
      <c r="L221" s="215"/>
      <c r="M221" s="216"/>
      <c r="N221" s="217"/>
      <c r="O221" s="217"/>
      <c r="P221" s="217"/>
      <c r="Q221" s="217"/>
      <c r="R221" s="217"/>
      <c r="S221" s="217"/>
      <c r="T221" s="218"/>
      <c r="AT221" s="219" t="s">
        <v>158</v>
      </c>
      <c r="AU221" s="219" t="s">
        <v>87</v>
      </c>
      <c r="AV221" s="13" t="s">
        <v>87</v>
      </c>
      <c r="AW221" s="13" t="s">
        <v>34</v>
      </c>
      <c r="AX221" s="13" t="s">
        <v>85</v>
      </c>
      <c r="AY221" s="219" t="s">
        <v>146</v>
      </c>
    </row>
    <row r="222" spans="1:65" s="2" customFormat="1" ht="16.5" customHeight="1">
      <c r="A222" s="34"/>
      <c r="B222" s="35"/>
      <c r="C222" s="191" t="s">
        <v>317</v>
      </c>
      <c r="D222" s="191" t="s">
        <v>149</v>
      </c>
      <c r="E222" s="192" t="s">
        <v>1093</v>
      </c>
      <c r="F222" s="193" t="s">
        <v>1094</v>
      </c>
      <c r="G222" s="194" t="s">
        <v>300</v>
      </c>
      <c r="H222" s="195">
        <v>0</v>
      </c>
      <c r="I222" s="196"/>
      <c r="J222" s="197">
        <f>ROUND(I222*H222,2)</f>
        <v>0</v>
      </c>
      <c r="K222" s="193" t="s">
        <v>1</v>
      </c>
      <c r="L222" s="39"/>
      <c r="M222" s="198" t="s">
        <v>1</v>
      </c>
      <c r="N222" s="199" t="s">
        <v>42</v>
      </c>
      <c r="O222" s="71"/>
      <c r="P222" s="200">
        <f>O222*H222</f>
        <v>0</v>
      </c>
      <c r="Q222" s="200">
        <v>0</v>
      </c>
      <c r="R222" s="200">
        <f>Q222*H222</f>
        <v>0</v>
      </c>
      <c r="S222" s="200">
        <v>0</v>
      </c>
      <c r="T222" s="201">
        <f>S222*H222</f>
        <v>0</v>
      </c>
      <c r="U222" s="34"/>
      <c r="V222" s="34"/>
      <c r="W222" s="34"/>
      <c r="X222" s="34"/>
      <c r="Y222" s="34"/>
      <c r="Z222" s="34"/>
      <c r="AA222" s="34"/>
      <c r="AB222" s="34"/>
      <c r="AC222" s="34"/>
      <c r="AD222" s="34"/>
      <c r="AE222" s="34"/>
      <c r="AR222" s="202" t="s">
        <v>154</v>
      </c>
      <c r="AT222" s="202" t="s">
        <v>149</v>
      </c>
      <c r="AU222" s="202" t="s">
        <v>87</v>
      </c>
      <c r="AY222" s="17" t="s">
        <v>146</v>
      </c>
      <c r="BE222" s="203">
        <f>IF(N222="základní",J222,0)</f>
        <v>0</v>
      </c>
      <c r="BF222" s="203">
        <f>IF(N222="snížená",J222,0)</f>
        <v>0</v>
      </c>
      <c r="BG222" s="203">
        <f>IF(N222="zákl. přenesená",J222,0)</f>
        <v>0</v>
      </c>
      <c r="BH222" s="203">
        <f>IF(N222="sníž. přenesená",J222,0)</f>
        <v>0</v>
      </c>
      <c r="BI222" s="203">
        <f>IF(N222="nulová",J222,0)</f>
        <v>0</v>
      </c>
      <c r="BJ222" s="17" t="s">
        <v>85</v>
      </c>
      <c r="BK222" s="203">
        <f>ROUND(I222*H222,2)</f>
        <v>0</v>
      </c>
      <c r="BL222" s="17" t="s">
        <v>154</v>
      </c>
      <c r="BM222" s="202" t="s">
        <v>1095</v>
      </c>
    </row>
    <row r="223" spans="1:65" s="2" customFormat="1" ht="10.199999999999999">
      <c r="A223" s="34"/>
      <c r="B223" s="35"/>
      <c r="C223" s="36"/>
      <c r="D223" s="204" t="s">
        <v>156</v>
      </c>
      <c r="E223" s="36"/>
      <c r="F223" s="205" t="s">
        <v>1094</v>
      </c>
      <c r="G223" s="36"/>
      <c r="H223" s="36"/>
      <c r="I223" s="206"/>
      <c r="J223" s="36"/>
      <c r="K223" s="36"/>
      <c r="L223" s="39"/>
      <c r="M223" s="207"/>
      <c r="N223" s="208"/>
      <c r="O223" s="71"/>
      <c r="P223" s="71"/>
      <c r="Q223" s="71"/>
      <c r="R223" s="71"/>
      <c r="S223" s="71"/>
      <c r="T223" s="72"/>
      <c r="U223" s="34"/>
      <c r="V223" s="34"/>
      <c r="W223" s="34"/>
      <c r="X223" s="34"/>
      <c r="Y223" s="34"/>
      <c r="Z223" s="34"/>
      <c r="AA223" s="34"/>
      <c r="AB223" s="34"/>
      <c r="AC223" s="34"/>
      <c r="AD223" s="34"/>
      <c r="AE223" s="34"/>
      <c r="AT223" s="17" t="s">
        <v>156</v>
      </c>
      <c r="AU223" s="17" t="s">
        <v>87</v>
      </c>
    </row>
    <row r="224" spans="1:65" s="13" customFormat="1" ht="10.199999999999999">
      <c r="B224" s="209"/>
      <c r="C224" s="210"/>
      <c r="D224" s="204" t="s">
        <v>158</v>
      </c>
      <c r="E224" s="211" t="s">
        <v>1</v>
      </c>
      <c r="F224" s="212" t="s">
        <v>1092</v>
      </c>
      <c r="G224" s="210"/>
      <c r="H224" s="213">
        <v>0</v>
      </c>
      <c r="I224" s="214"/>
      <c r="J224" s="210"/>
      <c r="K224" s="210"/>
      <c r="L224" s="215"/>
      <c r="M224" s="216"/>
      <c r="N224" s="217"/>
      <c r="O224" s="217"/>
      <c r="P224" s="217"/>
      <c r="Q224" s="217"/>
      <c r="R224" s="217"/>
      <c r="S224" s="217"/>
      <c r="T224" s="218"/>
      <c r="AT224" s="219" t="s">
        <v>158</v>
      </c>
      <c r="AU224" s="219" t="s">
        <v>87</v>
      </c>
      <c r="AV224" s="13" t="s">
        <v>87</v>
      </c>
      <c r="AW224" s="13" t="s">
        <v>34</v>
      </c>
      <c r="AX224" s="13" t="s">
        <v>85</v>
      </c>
      <c r="AY224" s="219" t="s">
        <v>146</v>
      </c>
    </row>
    <row r="225" spans="1:65" s="2" customFormat="1" ht="16.5" customHeight="1">
      <c r="A225" s="34"/>
      <c r="B225" s="35"/>
      <c r="C225" s="191" t="s">
        <v>322</v>
      </c>
      <c r="D225" s="191" t="s">
        <v>149</v>
      </c>
      <c r="E225" s="192" t="s">
        <v>1096</v>
      </c>
      <c r="F225" s="193" t="s">
        <v>1097</v>
      </c>
      <c r="G225" s="194" t="s">
        <v>300</v>
      </c>
      <c r="H225" s="195">
        <v>0</v>
      </c>
      <c r="I225" s="196"/>
      <c r="J225" s="197">
        <f>ROUND(I225*H225,2)</f>
        <v>0</v>
      </c>
      <c r="K225" s="193" t="s">
        <v>1</v>
      </c>
      <c r="L225" s="39"/>
      <c r="M225" s="198" t="s">
        <v>1</v>
      </c>
      <c r="N225" s="199" t="s">
        <v>42</v>
      </c>
      <c r="O225" s="71"/>
      <c r="P225" s="200">
        <f>O225*H225</f>
        <v>0</v>
      </c>
      <c r="Q225" s="200">
        <v>0</v>
      </c>
      <c r="R225" s="200">
        <f>Q225*H225</f>
        <v>0</v>
      </c>
      <c r="S225" s="200">
        <v>0</v>
      </c>
      <c r="T225" s="201">
        <f>S225*H225</f>
        <v>0</v>
      </c>
      <c r="U225" s="34"/>
      <c r="V225" s="34"/>
      <c r="W225" s="34"/>
      <c r="X225" s="34"/>
      <c r="Y225" s="34"/>
      <c r="Z225" s="34"/>
      <c r="AA225" s="34"/>
      <c r="AB225" s="34"/>
      <c r="AC225" s="34"/>
      <c r="AD225" s="34"/>
      <c r="AE225" s="34"/>
      <c r="AR225" s="202" t="s">
        <v>154</v>
      </c>
      <c r="AT225" s="202" t="s">
        <v>149</v>
      </c>
      <c r="AU225" s="202" t="s">
        <v>87</v>
      </c>
      <c r="AY225" s="17" t="s">
        <v>146</v>
      </c>
      <c r="BE225" s="203">
        <f>IF(N225="základní",J225,0)</f>
        <v>0</v>
      </c>
      <c r="BF225" s="203">
        <f>IF(N225="snížená",J225,0)</f>
        <v>0</v>
      </c>
      <c r="BG225" s="203">
        <f>IF(N225="zákl. přenesená",J225,0)</f>
        <v>0</v>
      </c>
      <c r="BH225" s="203">
        <f>IF(N225="sníž. přenesená",J225,0)</f>
        <v>0</v>
      </c>
      <c r="BI225" s="203">
        <f>IF(N225="nulová",J225,0)</f>
        <v>0</v>
      </c>
      <c r="BJ225" s="17" t="s">
        <v>85</v>
      </c>
      <c r="BK225" s="203">
        <f>ROUND(I225*H225,2)</f>
        <v>0</v>
      </c>
      <c r="BL225" s="17" t="s">
        <v>154</v>
      </c>
      <c r="BM225" s="202" t="s">
        <v>1098</v>
      </c>
    </row>
    <row r="226" spans="1:65" s="2" customFormat="1" ht="10.199999999999999">
      <c r="A226" s="34"/>
      <c r="B226" s="35"/>
      <c r="C226" s="36"/>
      <c r="D226" s="204" t="s">
        <v>156</v>
      </c>
      <c r="E226" s="36"/>
      <c r="F226" s="205" t="s">
        <v>1097</v>
      </c>
      <c r="G226" s="36"/>
      <c r="H226" s="36"/>
      <c r="I226" s="206"/>
      <c r="J226" s="36"/>
      <c r="K226" s="36"/>
      <c r="L226" s="39"/>
      <c r="M226" s="207"/>
      <c r="N226" s="208"/>
      <c r="O226" s="71"/>
      <c r="P226" s="71"/>
      <c r="Q226" s="71"/>
      <c r="R226" s="71"/>
      <c r="S226" s="71"/>
      <c r="T226" s="72"/>
      <c r="U226" s="34"/>
      <c r="V226" s="34"/>
      <c r="W226" s="34"/>
      <c r="X226" s="34"/>
      <c r="Y226" s="34"/>
      <c r="Z226" s="34"/>
      <c r="AA226" s="34"/>
      <c r="AB226" s="34"/>
      <c r="AC226" s="34"/>
      <c r="AD226" s="34"/>
      <c r="AE226" s="34"/>
      <c r="AT226" s="17" t="s">
        <v>156</v>
      </c>
      <c r="AU226" s="17" t="s">
        <v>87</v>
      </c>
    </row>
    <row r="227" spans="1:65" s="13" customFormat="1" ht="10.199999999999999">
      <c r="B227" s="209"/>
      <c r="C227" s="210"/>
      <c r="D227" s="204" t="s">
        <v>158</v>
      </c>
      <c r="E227" s="211" t="s">
        <v>1</v>
      </c>
      <c r="F227" s="212" t="s">
        <v>1092</v>
      </c>
      <c r="G227" s="210"/>
      <c r="H227" s="213">
        <v>0</v>
      </c>
      <c r="I227" s="214"/>
      <c r="J227" s="210"/>
      <c r="K227" s="210"/>
      <c r="L227" s="215"/>
      <c r="M227" s="216"/>
      <c r="N227" s="217"/>
      <c r="O227" s="217"/>
      <c r="P227" s="217"/>
      <c r="Q227" s="217"/>
      <c r="R227" s="217"/>
      <c r="S227" s="217"/>
      <c r="T227" s="218"/>
      <c r="AT227" s="219" t="s">
        <v>158</v>
      </c>
      <c r="AU227" s="219" t="s">
        <v>87</v>
      </c>
      <c r="AV227" s="13" t="s">
        <v>87</v>
      </c>
      <c r="AW227" s="13" t="s">
        <v>34</v>
      </c>
      <c r="AX227" s="13" t="s">
        <v>85</v>
      </c>
      <c r="AY227" s="219" t="s">
        <v>146</v>
      </c>
    </row>
    <row r="228" spans="1:65" s="2" customFormat="1" ht="16.5" customHeight="1">
      <c r="A228" s="34"/>
      <c r="B228" s="35"/>
      <c r="C228" s="191" t="s">
        <v>327</v>
      </c>
      <c r="D228" s="191" t="s">
        <v>149</v>
      </c>
      <c r="E228" s="192" t="s">
        <v>1099</v>
      </c>
      <c r="F228" s="193" t="s">
        <v>1100</v>
      </c>
      <c r="G228" s="194" t="s">
        <v>162</v>
      </c>
      <c r="H228" s="195">
        <v>1283.25</v>
      </c>
      <c r="I228" s="196"/>
      <c r="J228" s="197">
        <f>ROUND(I228*H228,2)</f>
        <v>0</v>
      </c>
      <c r="K228" s="193" t="s">
        <v>556</v>
      </c>
      <c r="L228" s="39"/>
      <c r="M228" s="198" t="s">
        <v>1</v>
      </c>
      <c r="N228" s="199" t="s">
        <v>42</v>
      </c>
      <c r="O228" s="71"/>
      <c r="P228" s="200">
        <f>O228*H228</f>
        <v>0</v>
      </c>
      <c r="Q228" s="200">
        <v>0</v>
      </c>
      <c r="R228" s="200">
        <f>Q228*H228</f>
        <v>0</v>
      </c>
      <c r="S228" s="200">
        <v>0.01</v>
      </c>
      <c r="T228" s="201">
        <f>S228*H228</f>
        <v>12.8325</v>
      </c>
      <c r="U228" s="34"/>
      <c r="V228" s="34"/>
      <c r="W228" s="34"/>
      <c r="X228" s="34"/>
      <c r="Y228" s="34"/>
      <c r="Z228" s="34"/>
      <c r="AA228" s="34"/>
      <c r="AB228" s="34"/>
      <c r="AC228" s="34"/>
      <c r="AD228" s="34"/>
      <c r="AE228" s="34"/>
      <c r="AR228" s="202" t="s">
        <v>154</v>
      </c>
      <c r="AT228" s="202" t="s">
        <v>149</v>
      </c>
      <c r="AU228" s="202" t="s">
        <v>87</v>
      </c>
      <c r="AY228" s="17" t="s">
        <v>146</v>
      </c>
      <c r="BE228" s="203">
        <f>IF(N228="základní",J228,0)</f>
        <v>0</v>
      </c>
      <c r="BF228" s="203">
        <f>IF(N228="snížená",J228,0)</f>
        <v>0</v>
      </c>
      <c r="BG228" s="203">
        <f>IF(N228="zákl. přenesená",J228,0)</f>
        <v>0</v>
      </c>
      <c r="BH228" s="203">
        <f>IF(N228="sníž. přenesená",J228,0)</f>
        <v>0</v>
      </c>
      <c r="BI228" s="203">
        <f>IF(N228="nulová",J228,0)</f>
        <v>0</v>
      </c>
      <c r="BJ228" s="17" t="s">
        <v>85</v>
      </c>
      <c r="BK228" s="203">
        <f>ROUND(I228*H228,2)</f>
        <v>0</v>
      </c>
      <c r="BL228" s="17" t="s">
        <v>154</v>
      </c>
      <c r="BM228" s="202" t="s">
        <v>1101</v>
      </c>
    </row>
    <row r="229" spans="1:65" s="2" customFormat="1" ht="10.199999999999999">
      <c r="A229" s="34"/>
      <c r="B229" s="35"/>
      <c r="C229" s="36"/>
      <c r="D229" s="204" t="s">
        <v>156</v>
      </c>
      <c r="E229" s="36"/>
      <c r="F229" s="205" t="s">
        <v>1102</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156</v>
      </c>
      <c r="AU229" s="17" t="s">
        <v>87</v>
      </c>
    </row>
    <row r="230" spans="1:65" s="13" customFormat="1" ht="10.199999999999999">
      <c r="B230" s="209"/>
      <c r="C230" s="210"/>
      <c r="D230" s="204" t="s">
        <v>158</v>
      </c>
      <c r="E230" s="211" t="s">
        <v>1</v>
      </c>
      <c r="F230" s="212" t="s">
        <v>1103</v>
      </c>
      <c r="G230" s="210"/>
      <c r="H230" s="213">
        <v>1283.25</v>
      </c>
      <c r="I230" s="214"/>
      <c r="J230" s="210"/>
      <c r="K230" s="210"/>
      <c r="L230" s="215"/>
      <c r="M230" s="216"/>
      <c r="N230" s="217"/>
      <c r="O230" s="217"/>
      <c r="P230" s="217"/>
      <c r="Q230" s="217"/>
      <c r="R230" s="217"/>
      <c r="S230" s="217"/>
      <c r="T230" s="218"/>
      <c r="AT230" s="219" t="s">
        <v>158</v>
      </c>
      <c r="AU230" s="219" t="s">
        <v>87</v>
      </c>
      <c r="AV230" s="13" t="s">
        <v>87</v>
      </c>
      <c r="AW230" s="13" t="s">
        <v>34</v>
      </c>
      <c r="AX230" s="13" t="s">
        <v>85</v>
      </c>
      <c r="AY230" s="219" t="s">
        <v>146</v>
      </c>
    </row>
    <row r="231" spans="1:65" s="2" customFormat="1" ht="16.5" customHeight="1">
      <c r="A231" s="34"/>
      <c r="B231" s="35"/>
      <c r="C231" s="191" t="s">
        <v>331</v>
      </c>
      <c r="D231" s="191" t="s">
        <v>149</v>
      </c>
      <c r="E231" s="192" t="s">
        <v>1104</v>
      </c>
      <c r="F231" s="193" t="s">
        <v>1105</v>
      </c>
      <c r="G231" s="194" t="s">
        <v>813</v>
      </c>
      <c r="H231" s="195">
        <v>64</v>
      </c>
      <c r="I231" s="196"/>
      <c r="J231" s="197">
        <f>ROUND(I231*H231,2)</f>
        <v>0</v>
      </c>
      <c r="K231" s="193" t="s">
        <v>556</v>
      </c>
      <c r="L231" s="39"/>
      <c r="M231" s="198" t="s">
        <v>1</v>
      </c>
      <c r="N231" s="199" t="s">
        <v>42</v>
      </c>
      <c r="O231" s="71"/>
      <c r="P231" s="200">
        <f>O231*H231</f>
        <v>0</v>
      </c>
      <c r="Q231" s="200">
        <v>0</v>
      </c>
      <c r="R231" s="200">
        <f>Q231*H231</f>
        <v>0</v>
      </c>
      <c r="S231" s="200">
        <v>0</v>
      </c>
      <c r="T231" s="201">
        <f>S231*H231</f>
        <v>0</v>
      </c>
      <c r="U231" s="34"/>
      <c r="V231" s="34"/>
      <c r="W231" s="34"/>
      <c r="X231" s="34"/>
      <c r="Y231" s="34"/>
      <c r="Z231" s="34"/>
      <c r="AA231" s="34"/>
      <c r="AB231" s="34"/>
      <c r="AC231" s="34"/>
      <c r="AD231" s="34"/>
      <c r="AE231" s="34"/>
      <c r="AR231" s="202" t="s">
        <v>154</v>
      </c>
      <c r="AT231" s="202" t="s">
        <v>149</v>
      </c>
      <c r="AU231" s="202" t="s">
        <v>87</v>
      </c>
      <c r="AY231" s="17" t="s">
        <v>146</v>
      </c>
      <c r="BE231" s="203">
        <f>IF(N231="základní",J231,0)</f>
        <v>0</v>
      </c>
      <c r="BF231" s="203">
        <f>IF(N231="snížená",J231,0)</f>
        <v>0</v>
      </c>
      <c r="BG231" s="203">
        <f>IF(N231="zákl. přenesená",J231,0)</f>
        <v>0</v>
      </c>
      <c r="BH231" s="203">
        <f>IF(N231="sníž. přenesená",J231,0)</f>
        <v>0</v>
      </c>
      <c r="BI231" s="203">
        <f>IF(N231="nulová",J231,0)</f>
        <v>0</v>
      </c>
      <c r="BJ231" s="17" t="s">
        <v>85</v>
      </c>
      <c r="BK231" s="203">
        <f>ROUND(I231*H231,2)</f>
        <v>0</v>
      </c>
      <c r="BL231" s="17" t="s">
        <v>154</v>
      </c>
      <c r="BM231" s="202" t="s">
        <v>1106</v>
      </c>
    </row>
    <row r="232" spans="1:65" s="2" customFormat="1" ht="10.199999999999999">
      <c r="A232" s="34"/>
      <c r="B232" s="35"/>
      <c r="C232" s="36"/>
      <c r="D232" s="204" t="s">
        <v>156</v>
      </c>
      <c r="E232" s="36"/>
      <c r="F232" s="205" t="s">
        <v>1107</v>
      </c>
      <c r="G232" s="36"/>
      <c r="H232" s="36"/>
      <c r="I232" s="206"/>
      <c r="J232" s="36"/>
      <c r="K232" s="36"/>
      <c r="L232" s="39"/>
      <c r="M232" s="207"/>
      <c r="N232" s="208"/>
      <c r="O232" s="71"/>
      <c r="P232" s="71"/>
      <c r="Q232" s="71"/>
      <c r="R232" s="71"/>
      <c r="S232" s="71"/>
      <c r="T232" s="72"/>
      <c r="U232" s="34"/>
      <c r="V232" s="34"/>
      <c r="W232" s="34"/>
      <c r="X232" s="34"/>
      <c r="Y232" s="34"/>
      <c r="Z232" s="34"/>
      <c r="AA232" s="34"/>
      <c r="AB232" s="34"/>
      <c r="AC232" s="34"/>
      <c r="AD232" s="34"/>
      <c r="AE232" s="34"/>
      <c r="AT232" s="17" t="s">
        <v>156</v>
      </c>
      <c r="AU232" s="17" t="s">
        <v>87</v>
      </c>
    </row>
    <row r="233" spans="1:65" s="13" customFormat="1" ht="10.199999999999999">
      <c r="B233" s="209"/>
      <c r="C233" s="210"/>
      <c r="D233" s="204" t="s">
        <v>158</v>
      </c>
      <c r="E233" s="211" t="s">
        <v>1</v>
      </c>
      <c r="F233" s="212" t="s">
        <v>1108</v>
      </c>
      <c r="G233" s="210"/>
      <c r="H233" s="213">
        <v>64</v>
      </c>
      <c r="I233" s="214"/>
      <c r="J233" s="210"/>
      <c r="K233" s="210"/>
      <c r="L233" s="215"/>
      <c r="M233" s="216"/>
      <c r="N233" s="217"/>
      <c r="O233" s="217"/>
      <c r="P233" s="217"/>
      <c r="Q233" s="217"/>
      <c r="R233" s="217"/>
      <c r="S233" s="217"/>
      <c r="T233" s="218"/>
      <c r="AT233" s="219" t="s">
        <v>158</v>
      </c>
      <c r="AU233" s="219" t="s">
        <v>87</v>
      </c>
      <c r="AV233" s="13" t="s">
        <v>87</v>
      </c>
      <c r="AW233" s="13" t="s">
        <v>34</v>
      </c>
      <c r="AX233" s="13" t="s">
        <v>85</v>
      </c>
      <c r="AY233" s="219" t="s">
        <v>146</v>
      </c>
    </row>
    <row r="234" spans="1:65" s="2" customFormat="1" ht="16.5" customHeight="1">
      <c r="A234" s="34"/>
      <c r="B234" s="35"/>
      <c r="C234" s="191" t="s">
        <v>336</v>
      </c>
      <c r="D234" s="191" t="s">
        <v>149</v>
      </c>
      <c r="E234" s="192" t="s">
        <v>1109</v>
      </c>
      <c r="F234" s="193" t="s">
        <v>1110</v>
      </c>
      <c r="G234" s="194" t="s">
        <v>813</v>
      </c>
      <c r="H234" s="195">
        <v>64</v>
      </c>
      <c r="I234" s="196"/>
      <c r="J234" s="197">
        <f>ROUND(I234*H234,2)</f>
        <v>0</v>
      </c>
      <c r="K234" s="193" t="s">
        <v>556</v>
      </c>
      <c r="L234" s="39"/>
      <c r="M234" s="198" t="s">
        <v>1</v>
      </c>
      <c r="N234" s="199" t="s">
        <v>42</v>
      </c>
      <c r="O234" s="71"/>
      <c r="P234" s="200">
        <f>O234*H234</f>
        <v>0</v>
      </c>
      <c r="Q234" s="200">
        <v>0</v>
      </c>
      <c r="R234" s="200">
        <f>Q234*H234</f>
        <v>0</v>
      </c>
      <c r="S234" s="200">
        <v>0</v>
      </c>
      <c r="T234" s="201">
        <f>S234*H234</f>
        <v>0</v>
      </c>
      <c r="U234" s="34"/>
      <c r="V234" s="34"/>
      <c r="W234" s="34"/>
      <c r="X234" s="34"/>
      <c r="Y234" s="34"/>
      <c r="Z234" s="34"/>
      <c r="AA234" s="34"/>
      <c r="AB234" s="34"/>
      <c r="AC234" s="34"/>
      <c r="AD234" s="34"/>
      <c r="AE234" s="34"/>
      <c r="AR234" s="202" t="s">
        <v>154</v>
      </c>
      <c r="AT234" s="202" t="s">
        <v>149</v>
      </c>
      <c r="AU234" s="202" t="s">
        <v>87</v>
      </c>
      <c r="AY234" s="17" t="s">
        <v>146</v>
      </c>
      <c r="BE234" s="203">
        <f>IF(N234="základní",J234,0)</f>
        <v>0</v>
      </c>
      <c r="BF234" s="203">
        <f>IF(N234="snížená",J234,0)</f>
        <v>0</v>
      </c>
      <c r="BG234" s="203">
        <f>IF(N234="zákl. přenesená",J234,0)</f>
        <v>0</v>
      </c>
      <c r="BH234" s="203">
        <f>IF(N234="sníž. přenesená",J234,0)</f>
        <v>0</v>
      </c>
      <c r="BI234" s="203">
        <f>IF(N234="nulová",J234,0)</f>
        <v>0</v>
      </c>
      <c r="BJ234" s="17" t="s">
        <v>85</v>
      </c>
      <c r="BK234" s="203">
        <f>ROUND(I234*H234,2)</f>
        <v>0</v>
      </c>
      <c r="BL234" s="17" t="s">
        <v>154</v>
      </c>
      <c r="BM234" s="202" t="s">
        <v>1111</v>
      </c>
    </row>
    <row r="235" spans="1:65" s="2" customFormat="1" ht="10.199999999999999">
      <c r="A235" s="34"/>
      <c r="B235" s="35"/>
      <c r="C235" s="36"/>
      <c r="D235" s="204" t="s">
        <v>156</v>
      </c>
      <c r="E235" s="36"/>
      <c r="F235" s="205" t="s">
        <v>1112</v>
      </c>
      <c r="G235" s="36"/>
      <c r="H235" s="36"/>
      <c r="I235" s="206"/>
      <c r="J235" s="36"/>
      <c r="K235" s="36"/>
      <c r="L235" s="39"/>
      <c r="M235" s="207"/>
      <c r="N235" s="208"/>
      <c r="O235" s="71"/>
      <c r="P235" s="71"/>
      <c r="Q235" s="71"/>
      <c r="R235" s="71"/>
      <c r="S235" s="71"/>
      <c r="T235" s="72"/>
      <c r="U235" s="34"/>
      <c r="V235" s="34"/>
      <c r="W235" s="34"/>
      <c r="X235" s="34"/>
      <c r="Y235" s="34"/>
      <c r="Z235" s="34"/>
      <c r="AA235" s="34"/>
      <c r="AB235" s="34"/>
      <c r="AC235" s="34"/>
      <c r="AD235" s="34"/>
      <c r="AE235" s="34"/>
      <c r="AT235" s="17" t="s">
        <v>156</v>
      </c>
      <c r="AU235" s="17" t="s">
        <v>87</v>
      </c>
    </row>
    <row r="236" spans="1:65" s="13" customFormat="1" ht="10.199999999999999">
      <c r="B236" s="209"/>
      <c r="C236" s="210"/>
      <c r="D236" s="204" t="s">
        <v>158</v>
      </c>
      <c r="E236" s="211" t="s">
        <v>1</v>
      </c>
      <c r="F236" s="212" t="s">
        <v>1113</v>
      </c>
      <c r="G236" s="210"/>
      <c r="H236" s="213">
        <v>64</v>
      </c>
      <c r="I236" s="214"/>
      <c r="J236" s="210"/>
      <c r="K236" s="210"/>
      <c r="L236" s="215"/>
      <c r="M236" s="216"/>
      <c r="N236" s="217"/>
      <c r="O236" s="217"/>
      <c r="P236" s="217"/>
      <c r="Q236" s="217"/>
      <c r="R236" s="217"/>
      <c r="S236" s="217"/>
      <c r="T236" s="218"/>
      <c r="AT236" s="219" t="s">
        <v>158</v>
      </c>
      <c r="AU236" s="219" t="s">
        <v>87</v>
      </c>
      <c r="AV236" s="13" t="s">
        <v>87</v>
      </c>
      <c r="AW236" s="13" t="s">
        <v>34</v>
      </c>
      <c r="AX236" s="13" t="s">
        <v>85</v>
      </c>
      <c r="AY236" s="219" t="s">
        <v>146</v>
      </c>
    </row>
    <row r="237" spans="1:65" s="2" customFormat="1" ht="16.5" customHeight="1">
      <c r="A237" s="34"/>
      <c r="B237" s="35"/>
      <c r="C237" s="191" t="s">
        <v>341</v>
      </c>
      <c r="D237" s="191" t="s">
        <v>149</v>
      </c>
      <c r="E237" s="192" t="s">
        <v>1114</v>
      </c>
      <c r="F237" s="193" t="s">
        <v>1115</v>
      </c>
      <c r="G237" s="194" t="s">
        <v>1116</v>
      </c>
      <c r="H237" s="195">
        <v>84</v>
      </c>
      <c r="I237" s="196"/>
      <c r="J237" s="197">
        <f>ROUND(I237*H237,2)</f>
        <v>0</v>
      </c>
      <c r="K237" s="193" t="s">
        <v>556</v>
      </c>
      <c r="L237" s="39"/>
      <c r="M237" s="198" t="s">
        <v>1</v>
      </c>
      <c r="N237" s="199" t="s">
        <v>42</v>
      </c>
      <c r="O237" s="71"/>
      <c r="P237" s="200">
        <f>O237*H237</f>
        <v>0</v>
      </c>
      <c r="Q237" s="200">
        <v>0</v>
      </c>
      <c r="R237" s="200">
        <f>Q237*H237</f>
        <v>0</v>
      </c>
      <c r="S237" s="200">
        <v>0</v>
      </c>
      <c r="T237" s="201">
        <f>S237*H237</f>
        <v>0</v>
      </c>
      <c r="U237" s="34"/>
      <c r="V237" s="34"/>
      <c r="W237" s="34"/>
      <c r="X237" s="34"/>
      <c r="Y237" s="34"/>
      <c r="Z237" s="34"/>
      <c r="AA237" s="34"/>
      <c r="AB237" s="34"/>
      <c r="AC237" s="34"/>
      <c r="AD237" s="34"/>
      <c r="AE237" s="34"/>
      <c r="AR237" s="202" t="s">
        <v>154</v>
      </c>
      <c r="AT237" s="202" t="s">
        <v>149</v>
      </c>
      <c r="AU237" s="202" t="s">
        <v>87</v>
      </c>
      <c r="AY237" s="17" t="s">
        <v>146</v>
      </c>
      <c r="BE237" s="203">
        <f>IF(N237="základní",J237,0)</f>
        <v>0</v>
      </c>
      <c r="BF237" s="203">
        <f>IF(N237="snížená",J237,0)</f>
        <v>0</v>
      </c>
      <c r="BG237" s="203">
        <f>IF(N237="zákl. přenesená",J237,0)</f>
        <v>0</v>
      </c>
      <c r="BH237" s="203">
        <f>IF(N237="sníž. přenesená",J237,0)</f>
        <v>0</v>
      </c>
      <c r="BI237" s="203">
        <f>IF(N237="nulová",J237,0)</f>
        <v>0</v>
      </c>
      <c r="BJ237" s="17" t="s">
        <v>85</v>
      </c>
      <c r="BK237" s="203">
        <f>ROUND(I237*H237,2)</f>
        <v>0</v>
      </c>
      <c r="BL237" s="17" t="s">
        <v>154</v>
      </c>
      <c r="BM237" s="202" t="s">
        <v>1117</v>
      </c>
    </row>
    <row r="238" spans="1:65" s="2" customFormat="1" ht="10.199999999999999">
      <c r="A238" s="34"/>
      <c r="B238" s="35"/>
      <c r="C238" s="36"/>
      <c r="D238" s="204" t="s">
        <v>156</v>
      </c>
      <c r="E238" s="36"/>
      <c r="F238" s="205" t="s">
        <v>1118</v>
      </c>
      <c r="G238" s="36"/>
      <c r="H238" s="36"/>
      <c r="I238" s="206"/>
      <c r="J238" s="36"/>
      <c r="K238" s="36"/>
      <c r="L238" s="39"/>
      <c r="M238" s="207"/>
      <c r="N238" s="208"/>
      <c r="O238" s="71"/>
      <c r="P238" s="71"/>
      <c r="Q238" s="71"/>
      <c r="R238" s="71"/>
      <c r="S238" s="71"/>
      <c r="T238" s="72"/>
      <c r="U238" s="34"/>
      <c r="V238" s="34"/>
      <c r="W238" s="34"/>
      <c r="X238" s="34"/>
      <c r="Y238" s="34"/>
      <c r="Z238" s="34"/>
      <c r="AA238" s="34"/>
      <c r="AB238" s="34"/>
      <c r="AC238" s="34"/>
      <c r="AD238" s="34"/>
      <c r="AE238" s="34"/>
      <c r="AT238" s="17" t="s">
        <v>156</v>
      </c>
      <c r="AU238" s="17" t="s">
        <v>87</v>
      </c>
    </row>
    <row r="239" spans="1:65" s="13" customFormat="1" ht="10.199999999999999">
      <c r="B239" s="209"/>
      <c r="C239" s="210"/>
      <c r="D239" s="204" t="s">
        <v>158</v>
      </c>
      <c r="E239" s="211" t="s">
        <v>1</v>
      </c>
      <c r="F239" s="212" t="s">
        <v>1119</v>
      </c>
      <c r="G239" s="210"/>
      <c r="H239" s="213">
        <v>84</v>
      </c>
      <c r="I239" s="214"/>
      <c r="J239" s="210"/>
      <c r="K239" s="210"/>
      <c r="L239" s="215"/>
      <c r="M239" s="216"/>
      <c r="N239" s="217"/>
      <c r="O239" s="217"/>
      <c r="P239" s="217"/>
      <c r="Q239" s="217"/>
      <c r="R239" s="217"/>
      <c r="S239" s="217"/>
      <c r="T239" s="218"/>
      <c r="AT239" s="219" t="s">
        <v>158</v>
      </c>
      <c r="AU239" s="219" t="s">
        <v>87</v>
      </c>
      <c r="AV239" s="13" t="s">
        <v>87</v>
      </c>
      <c r="AW239" s="13" t="s">
        <v>34</v>
      </c>
      <c r="AX239" s="13" t="s">
        <v>85</v>
      </c>
      <c r="AY239" s="219" t="s">
        <v>146</v>
      </c>
    </row>
    <row r="240" spans="1:65" s="2" customFormat="1" ht="16.5" customHeight="1">
      <c r="A240" s="34"/>
      <c r="B240" s="35"/>
      <c r="C240" s="191" t="s">
        <v>346</v>
      </c>
      <c r="D240" s="191" t="s">
        <v>149</v>
      </c>
      <c r="E240" s="192" t="s">
        <v>1120</v>
      </c>
      <c r="F240" s="193" t="s">
        <v>1121</v>
      </c>
      <c r="G240" s="194" t="s">
        <v>300</v>
      </c>
      <c r="H240" s="195">
        <v>20</v>
      </c>
      <c r="I240" s="196"/>
      <c r="J240" s="197">
        <f>ROUND(I240*H240,2)</f>
        <v>0</v>
      </c>
      <c r="K240" s="193" t="s">
        <v>556</v>
      </c>
      <c r="L240" s="39"/>
      <c r="M240" s="198" t="s">
        <v>1</v>
      </c>
      <c r="N240" s="199" t="s">
        <v>42</v>
      </c>
      <c r="O240" s="71"/>
      <c r="P240" s="200">
        <f>O240*H240</f>
        <v>0</v>
      </c>
      <c r="Q240" s="200">
        <v>0</v>
      </c>
      <c r="R240" s="200">
        <f>Q240*H240</f>
        <v>0</v>
      </c>
      <c r="S240" s="200">
        <v>0.48199999999999998</v>
      </c>
      <c r="T240" s="201">
        <f>S240*H240</f>
        <v>9.64</v>
      </c>
      <c r="U240" s="34"/>
      <c r="V240" s="34"/>
      <c r="W240" s="34"/>
      <c r="X240" s="34"/>
      <c r="Y240" s="34"/>
      <c r="Z240" s="34"/>
      <c r="AA240" s="34"/>
      <c r="AB240" s="34"/>
      <c r="AC240" s="34"/>
      <c r="AD240" s="34"/>
      <c r="AE240" s="34"/>
      <c r="AR240" s="202" t="s">
        <v>154</v>
      </c>
      <c r="AT240" s="202" t="s">
        <v>149</v>
      </c>
      <c r="AU240" s="202" t="s">
        <v>87</v>
      </c>
      <c r="AY240" s="17" t="s">
        <v>146</v>
      </c>
      <c r="BE240" s="203">
        <f>IF(N240="základní",J240,0)</f>
        <v>0</v>
      </c>
      <c r="BF240" s="203">
        <f>IF(N240="snížená",J240,0)</f>
        <v>0</v>
      </c>
      <c r="BG240" s="203">
        <f>IF(N240="zákl. přenesená",J240,0)</f>
        <v>0</v>
      </c>
      <c r="BH240" s="203">
        <f>IF(N240="sníž. přenesená",J240,0)</f>
        <v>0</v>
      </c>
      <c r="BI240" s="203">
        <f>IF(N240="nulová",J240,0)</f>
        <v>0</v>
      </c>
      <c r="BJ240" s="17" t="s">
        <v>85</v>
      </c>
      <c r="BK240" s="203">
        <f>ROUND(I240*H240,2)</f>
        <v>0</v>
      </c>
      <c r="BL240" s="17" t="s">
        <v>154</v>
      </c>
      <c r="BM240" s="202" t="s">
        <v>1122</v>
      </c>
    </row>
    <row r="241" spans="1:65" s="2" customFormat="1" ht="10.199999999999999">
      <c r="A241" s="34"/>
      <c r="B241" s="35"/>
      <c r="C241" s="36"/>
      <c r="D241" s="204" t="s">
        <v>156</v>
      </c>
      <c r="E241" s="36"/>
      <c r="F241" s="205" t="s">
        <v>1123</v>
      </c>
      <c r="G241" s="36"/>
      <c r="H241" s="36"/>
      <c r="I241" s="206"/>
      <c r="J241" s="36"/>
      <c r="K241" s="36"/>
      <c r="L241" s="39"/>
      <c r="M241" s="207"/>
      <c r="N241" s="208"/>
      <c r="O241" s="71"/>
      <c r="P241" s="71"/>
      <c r="Q241" s="71"/>
      <c r="R241" s="71"/>
      <c r="S241" s="71"/>
      <c r="T241" s="72"/>
      <c r="U241" s="34"/>
      <c r="V241" s="34"/>
      <c r="W241" s="34"/>
      <c r="X241" s="34"/>
      <c r="Y241" s="34"/>
      <c r="Z241" s="34"/>
      <c r="AA241" s="34"/>
      <c r="AB241" s="34"/>
      <c r="AC241" s="34"/>
      <c r="AD241" s="34"/>
      <c r="AE241" s="34"/>
      <c r="AT241" s="17" t="s">
        <v>156</v>
      </c>
      <c r="AU241" s="17" t="s">
        <v>87</v>
      </c>
    </row>
    <row r="242" spans="1:65" s="13" customFormat="1" ht="10.199999999999999">
      <c r="B242" s="209"/>
      <c r="C242" s="210"/>
      <c r="D242" s="204" t="s">
        <v>158</v>
      </c>
      <c r="E242" s="211" t="s">
        <v>1</v>
      </c>
      <c r="F242" s="212" t="s">
        <v>1124</v>
      </c>
      <c r="G242" s="210"/>
      <c r="H242" s="213">
        <v>20</v>
      </c>
      <c r="I242" s="214"/>
      <c r="J242" s="210"/>
      <c r="K242" s="210"/>
      <c r="L242" s="215"/>
      <c r="M242" s="216"/>
      <c r="N242" s="217"/>
      <c r="O242" s="217"/>
      <c r="P242" s="217"/>
      <c r="Q242" s="217"/>
      <c r="R242" s="217"/>
      <c r="S242" s="217"/>
      <c r="T242" s="218"/>
      <c r="AT242" s="219" t="s">
        <v>158</v>
      </c>
      <c r="AU242" s="219" t="s">
        <v>87</v>
      </c>
      <c r="AV242" s="13" t="s">
        <v>87</v>
      </c>
      <c r="AW242" s="13" t="s">
        <v>34</v>
      </c>
      <c r="AX242" s="13" t="s">
        <v>85</v>
      </c>
      <c r="AY242" s="219" t="s">
        <v>146</v>
      </c>
    </row>
    <row r="243" spans="1:65" s="2" customFormat="1" ht="16.5" customHeight="1">
      <c r="A243" s="34"/>
      <c r="B243" s="35"/>
      <c r="C243" s="191" t="s">
        <v>352</v>
      </c>
      <c r="D243" s="191" t="s">
        <v>149</v>
      </c>
      <c r="E243" s="192" t="s">
        <v>1125</v>
      </c>
      <c r="F243" s="193" t="s">
        <v>1126</v>
      </c>
      <c r="G243" s="194" t="s">
        <v>300</v>
      </c>
      <c r="H243" s="195">
        <v>7</v>
      </c>
      <c r="I243" s="196"/>
      <c r="J243" s="197">
        <f>ROUND(I243*H243,2)</f>
        <v>0</v>
      </c>
      <c r="K243" s="193" t="s">
        <v>556</v>
      </c>
      <c r="L243" s="39"/>
      <c r="M243" s="198" t="s">
        <v>1</v>
      </c>
      <c r="N243" s="199" t="s">
        <v>42</v>
      </c>
      <c r="O243" s="71"/>
      <c r="P243" s="200">
        <f>O243*H243</f>
        <v>0</v>
      </c>
      <c r="Q243" s="200">
        <v>0</v>
      </c>
      <c r="R243" s="200">
        <f>Q243*H243</f>
        <v>0</v>
      </c>
      <c r="S243" s="200">
        <v>8.6999999999999994E-2</v>
      </c>
      <c r="T243" s="201">
        <f>S243*H243</f>
        <v>0.60899999999999999</v>
      </c>
      <c r="U243" s="34"/>
      <c r="V243" s="34"/>
      <c r="W243" s="34"/>
      <c r="X243" s="34"/>
      <c r="Y243" s="34"/>
      <c r="Z243" s="34"/>
      <c r="AA243" s="34"/>
      <c r="AB243" s="34"/>
      <c r="AC243" s="34"/>
      <c r="AD243" s="34"/>
      <c r="AE243" s="34"/>
      <c r="AR243" s="202" t="s">
        <v>154</v>
      </c>
      <c r="AT243" s="202" t="s">
        <v>149</v>
      </c>
      <c r="AU243" s="202" t="s">
        <v>87</v>
      </c>
      <c r="AY243" s="17" t="s">
        <v>146</v>
      </c>
      <c r="BE243" s="203">
        <f>IF(N243="základní",J243,0)</f>
        <v>0</v>
      </c>
      <c r="BF243" s="203">
        <f>IF(N243="snížená",J243,0)</f>
        <v>0</v>
      </c>
      <c r="BG243" s="203">
        <f>IF(N243="zákl. přenesená",J243,0)</f>
        <v>0</v>
      </c>
      <c r="BH243" s="203">
        <f>IF(N243="sníž. přenesená",J243,0)</f>
        <v>0</v>
      </c>
      <c r="BI243" s="203">
        <f>IF(N243="nulová",J243,0)</f>
        <v>0</v>
      </c>
      <c r="BJ243" s="17" t="s">
        <v>85</v>
      </c>
      <c r="BK243" s="203">
        <f>ROUND(I243*H243,2)</f>
        <v>0</v>
      </c>
      <c r="BL243" s="17" t="s">
        <v>154</v>
      </c>
      <c r="BM243" s="202" t="s">
        <v>1127</v>
      </c>
    </row>
    <row r="244" spans="1:65" s="2" customFormat="1" ht="10.199999999999999">
      <c r="A244" s="34"/>
      <c r="B244" s="35"/>
      <c r="C244" s="36"/>
      <c r="D244" s="204" t="s">
        <v>156</v>
      </c>
      <c r="E244" s="36"/>
      <c r="F244" s="205" t="s">
        <v>1126</v>
      </c>
      <c r="G244" s="36"/>
      <c r="H244" s="36"/>
      <c r="I244" s="206"/>
      <c r="J244" s="36"/>
      <c r="K244" s="36"/>
      <c r="L244" s="39"/>
      <c r="M244" s="207"/>
      <c r="N244" s="208"/>
      <c r="O244" s="71"/>
      <c r="P244" s="71"/>
      <c r="Q244" s="71"/>
      <c r="R244" s="71"/>
      <c r="S244" s="71"/>
      <c r="T244" s="72"/>
      <c r="U244" s="34"/>
      <c r="V244" s="34"/>
      <c r="W244" s="34"/>
      <c r="X244" s="34"/>
      <c r="Y244" s="34"/>
      <c r="Z244" s="34"/>
      <c r="AA244" s="34"/>
      <c r="AB244" s="34"/>
      <c r="AC244" s="34"/>
      <c r="AD244" s="34"/>
      <c r="AE244" s="34"/>
      <c r="AT244" s="17" t="s">
        <v>156</v>
      </c>
      <c r="AU244" s="17" t="s">
        <v>87</v>
      </c>
    </row>
    <row r="245" spans="1:65" s="13" customFormat="1" ht="10.199999999999999">
      <c r="B245" s="209"/>
      <c r="C245" s="210"/>
      <c r="D245" s="204" t="s">
        <v>158</v>
      </c>
      <c r="E245" s="211" t="s">
        <v>1</v>
      </c>
      <c r="F245" s="212" t="s">
        <v>1128</v>
      </c>
      <c r="G245" s="210"/>
      <c r="H245" s="213">
        <v>7</v>
      </c>
      <c r="I245" s="214"/>
      <c r="J245" s="210"/>
      <c r="K245" s="210"/>
      <c r="L245" s="215"/>
      <c r="M245" s="216"/>
      <c r="N245" s="217"/>
      <c r="O245" s="217"/>
      <c r="P245" s="217"/>
      <c r="Q245" s="217"/>
      <c r="R245" s="217"/>
      <c r="S245" s="217"/>
      <c r="T245" s="218"/>
      <c r="AT245" s="219" t="s">
        <v>158</v>
      </c>
      <c r="AU245" s="219" t="s">
        <v>87</v>
      </c>
      <c r="AV245" s="13" t="s">
        <v>87</v>
      </c>
      <c r="AW245" s="13" t="s">
        <v>34</v>
      </c>
      <c r="AX245" s="13" t="s">
        <v>85</v>
      </c>
      <c r="AY245" s="219" t="s">
        <v>146</v>
      </c>
    </row>
    <row r="246" spans="1:65" s="2" customFormat="1" ht="16.5" customHeight="1">
      <c r="A246" s="34"/>
      <c r="B246" s="35"/>
      <c r="C246" s="191" t="s">
        <v>356</v>
      </c>
      <c r="D246" s="191" t="s">
        <v>149</v>
      </c>
      <c r="E246" s="192" t="s">
        <v>1129</v>
      </c>
      <c r="F246" s="193" t="s">
        <v>1130</v>
      </c>
      <c r="G246" s="194" t="s">
        <v>182</v>
      </c>
      <c r="H246" s="195">
        <v>22.048999999999999</v>
      </c>
      <c r="I246" s="196"/>
      <c r="J246" s="197">
        <f>ROUND(I246*H246,2)</f>
        <v>0</v>
      </c>
      <c r="K246" s="193" t="s">
        <v>556</v>
      </c>
      <c r="L246" s="39"/>
      <c r="M246" s="198" t="s">
        <v>1</v>
      </c>
      <c r="N246" s="199" t="s">
        <v>42</v>
      </c>
      <c r="O246" s="71"/>
      <c r="P246" s="200">
        <f>O246*H246</f>
        <v>0</v>
      </c>
      <c r="Q246" s="200">
        <v>0</v>
      </c>
      <c r="R246" s="200">
        <f>Q246*H246</f>
        <v>0</v>
      </c>
      <c r="S246" s="200">
        <v>0</v>
      </c>
      <c r="T246" s="201">
        <f>S246*H246</f>
        <v>0</v>
      </c>
      <c r="U246" s="34"/>
      <c r="V246" s="34"/>
      <c r="W246" s="34"/>
      <c r="X246" s="34"/>
      <c r="Y246" s="34"/>
      <c r="Z246" s="34"/>
      <c r="AA246" s="34"/>
      <c r="AB246" s="34"/>
      <c r="AC246" s="34"/>
      <c r="AD246" s="34"/>
      <c r="AE246" s="34"/>
      <c r="AR246" s="202" t="s">
        <v>154</v>
      </c>
      <c r="AT246" s="202" t="s">
        <v>149</v>
      </c>
      <c r="AU246" s="202" t="s">
        <v>87</v>
      </c>
      <c r="AY246" s="17" t="s">
        <v>146</v>
      </c>
      <c r="BE246" s="203">
        <f>IF(N246="základní",J246,0)</f>
        <v>0</v>
      </c>
      <c r="BF246" s="203">
        <f>IF(N246="snížená",J246,0)</f>
        <v>0</v>
      </c>
      <c r="BG246" s="203">
        <f>IF(N246="zákl. přenesená",J246,0)</f>
        <v>0</v>
      </c>
      <c r="BH246" s="203">
        <f>IF(N246="sníž. přenesená",J246,0)</f>
        <v>0</v>
      </c>
      <c r="BI246" s="203">
        <f>IF(N246="nulová",J246,0)</f>
        <v>0</v>
      </c>
      <c r="BJ246" s="17" t="s">
        <v>85</v>
      </c>
      <c r="BK246" s="203">
        <f>ROUND(I246*H246,2)</f>
        <v>0</v>
      </c>
      <c r="BL246" s="17" t="s">
        <v>154</v>
      </c>
      <c r="BM246" s="202" t="s">
        <v>1131</v>
      </c>
    </row>
    <row r="247" spans="1:65" s="2" customFormat="1" ht="10.199999999999999">
      <c r="A247" s="34"/>
      <c r="B247" s="35"/>
      <c r="C247" s="36"/>
      <c r="D247" s="204" t="s">
        <v>156</v>
      </c>
      <c r="E247" s="36"/>
      <c r="F247" s="205" t="s">
        <v>1132</v>
      </c>
      <c r="G247" s="36"/>
      <c r="H247" s="36"/>
      <c r="I247" s="206"/>
      <c r="J247" s="36"/>
      <c r="K247" s="36"/>
      <c r="L247" s="39"/>
      <c r="M247" s="207"/>
      <c r="N247" s="208"/>
      <c r="O247" s="71"/>
      <c r="P247" s="71"/>
      <c r="Q247" s="71"/>
      <c r="R247" s="71"/>
      <c r="S247" s="71"/>
      <c r="T247" s="72"/>
      <c r="U247" s="34"/>
      <c r="V247" s="34"/>
      <c r="W247" s="34"/>
      <c r="X247" s="34"/>
      <c r="Y247" s="34"/>
      <c r="Z247" s="34"/>
      <c r="AA247" s="34"/>
      <c r="AB247" s="34"/>
      <c r="AC247" s="34"/>
      <c r="AD247" s="34"/>
      <c r="AE247" s="34"/>
      <c r="AT247" s="17" t="s">
        <v>156</v>
      </c>
      <c r="AU247" s="17" t="s">
        <v>87</v>
      </c>
    </row>
    <row r="248" spans="1:65" s="13" customFormat="1" ht="10.199999999999999">
      <c r="B248" s="209"/>
      <c r="C248" s="210"/>
      <c r="D248" s="204" t="s">
        <v>158</v>
      </c>
      <c r="E248" s="211" t="s">
        <v>1</v>
      </c>
      <c r="F248" s="212" t="s">
        <v>1133</v>
      </c>
      <c r="G248" s="210"/>
      <c r="H248" s="213">
        <v>22.048999999999999</v>
      </c>
      <c r="I248" s="214"/>
      <c r="J248" s="210"/>
      <c r="K248" s="210"/>
      <c r="L248" s="215"/>
      <c r="M248" s="216"/>
      <c r="N248" s="217"/>
      <c r="O248" s="217"/>
      <c r="P248" s="217"/>
      <c r="Q248" s="217"/>
      <c r="R248" s="217"/>
      <c r="S248" s="217"/>
      <c r="T248" s="218"/>
      <c r="AT248" s="219" t="s">
        <v>158</v>
      </c>
      <c r="AU248" s="219" t="s">
        <v>87</v>
      </c>
      <c r="AV248" s="13" t="s">
        <v>87</v>
      </c>
      <c r="AW248" s="13" t="s">
        <v>34</v>
      </c>
      <c r="AX248" s="13" t="s">
        <v>85</v>
      </c>
      <c r="AY248" s="219" t="s">
        <v>146</v>
      </c>
    </row>
    <row r="249" spans="1:65" s="2" customFormat="1" ht="16.5" customHeight="1">
      <c r="A249" s="34"/>
      <c r="B249" s="35"/>
      <c r="C249" s="220" t="s">
        <v>360</v>
      </c>
      <c r="D249" s="220" t="s">
        <v>216</v>
      </c>
      <c r="E249" s="221" t="s">
        <v>1134</v>
      </c>
      <c r="F249" s="222" t="s">
        <v>1135</v>
      </c>
      <c r="G249" s="223" t="s">
        <v>182</v>
      </c>
      <c r="H249" s="224">
        <v>22.048999999999999</v>
      </c>
      <c r="I249" s="225"/>
      <c r="J249" s="226">
        <f>ROUND(I249*H249,2)</f>
        <v>0</v>
      </c>
      <c r="K249" s="222" t="s">
        <v>1</v>
      </c>
      <c r="L249" s="227"/>
      <c r="M249" s="228" t="s">
        <v>1</v>
      </c>
      <c r="N249" s="229" t="s">
        <v>42</v>
      </c>
      <c r="O249" s="71"/>
      <c r="P249" s="200">
        <f>O249*H249</f>
        <v>0</v>
      </c>
      <c r="Q249" s="200">
        <v>0.44</v>
      </c>
      <c r="R249" s="200">
        <f>Q249*H249</f>
        <v>9.7015600000000006</v>
      </c>
      <c r="S249" s="200">
        <v>0</v>
      </c>
      <c r="T249" s="201">
        <f>S249*H249</f>
        <v>0</v>
      </c>
      <c r="U249" s="34"/>
      <c r="V249" s="34"/>
      <c r="W249" s="34"/>
      <c r="X249" s="34"/>
      <c r="Y249" s="34"/>
      <c r="Z249" s="34"/>
      <c r="AA249" s="34"/>
      <c r="AB249" s="34"/>
      <c r="AC249" s="34"/>
      <c r="AD249" s="34"/>
      <c r="AE249" s="34"/>
      <c r="AR249" s="202" t="s">
        <v>192</v>
      </c>
      <c r="AT249" s="202" t="s">
        <v>216</v>
      </c>
      <c r="AU249" s="202" t="s">
        <v>87</v>
      </c>
      <c r="AY249" s="17" t="s">
        <v>146</v>
      </c>
      <c r="BE249" s="203">
        <f>IF(N249="základní",J249,0)</f>
        <v>0</v>
      </c>
      <c r="BF249" s="203">
        <f>IF(N249="snížená",J249,0)</f>
        <v>0</v>
      </c>
      <c r="BG249" s="203">
        <f>IF(N249="zákl. přenesená",J249,0)</f>
        <v>0</v>
      </c>
      <c r="BH249" s="203">
        <f>IF(N249="sníž. přenesená",J249,0)</f>
        <v>0</v>
      </c>
      <c r="BI249" s="203">
        <f>IF(N249="nulová",J249,0)</f>
        <v>0</v>
      </c>
      <c r="BJ249" s="17" t="s">
        <v>85</v>
      </c>
      <c r="BK249" s="203">
        <f>ROUND(I249*H249,2)</f>
        <v>0</v>
      </c>
      <c r="BL249" s="17" t="s">
        <v>154</v>
      </c>
      <c r="BM249" s="202" t="s">
        <v>1136</v>
      </c>
    </row>
    <row r="250" spans="1:65" s="2" customFormat="1" ht="10.199999999999999">
      <c r="A250" s="34"/>
      <c r="B250" s="35"/>
      <c r="C250" s="36"/>
      <c r="D250" s="204" t="s">
        <v>156</v>
      </c>
      <c r="E250" s="36"/>
      <c r="F250" s="205" t="s">
        <v>1135</v>
      </c>
      <c r="G250" s="36"/>
      <c r="H250" s="36"/>
      <c r="I250" s="206"/>
      <c r="J250" s="36"/>
      <c r="K250" s="36"/>
      <c r="L250" s="39"/>
      <c r="M250" s="207"/>
      <c r="N250" s="208"/>
      <c r="O250" s="71"/>
      <c r="P250" s="71"/>
      <c r="Q250" s="71"/>
      <c r="R250" s="71"/>
      <c r="S250" s="71"/>
      <c r="T250" s="72"/>
      <c r="U250" s="34"/>
      <c r="V250" s="34"/>
      <c r="W250" s="34"/>
      <c r="X250" s="34"/>
      <c r="Y250" s="34"/>
      <c r="Z250" s="34"/>
      <c r="AA250" s="34"/>
      <c r="AB250" s="34"/>
      <c r="AC250" s="34"/>
      <c r="AD250" s="34"/>
      <c r="AE250" s="34"/>
      <c r="AT250" s="17" t="s">
        <v>156</v>
      </c>
      <c r="AU250" s="17" t="s">
        <v>87</v>
      </c>
    </row>
    <row r="251" spans="1:65" s="13" customFormat="1" ht="10.199999999999999">
      <c r="B251" s="209"/>
      <c r="C251" s="210"/>
      <c r="D251" s="204" t="s">
        <v>158</v>
      </c>
      <c r="E251" s="211" t="s">
        <v>1</v>
      </c>
      <c r="F251" s="212" t="s">
        <v>1133</v>
      </c>
      <c r="G251" s="210"/>
      <c r="H251" s="213">
        <v>22.048999999999999</v>
      </c>
      <c r="I251" s="214"/>
      <c r="J251" s="210"/>
      <c r="K251" s="210"/>
      <c r="L251" s="215"/>
      <c r="M251" s="216"/>
      <c r="N251" s="217"/>
      <c r="O251" s="217"/>
      <c r="P251" s="217"/>
      <c r="Q251" s="217"/>
      <c r="R251" s="217"/>
      <c r="S251" s="217"/>
      <c r="T251" s="218"/>
      <c r="AT251" s="219" t="s">
        <v>158</v>
      </c>
      <c r="AU251" s="219" t="s">
        <v>87</v>
      </c>
      <c r="AV251" s="13" t="s">
        <v>87</v>
      </c>
      <c r="AW251" s="13" t="s">
        <v>34</v>
      </c>
      <c r="AX251" s="13" t="s">
        <v>85</v>
      </c>
      <c r="AY251" s="219" t="s">
        <v>146</v>
      </c>
    </row>
    <row r="252" spans="1:65" s="2" customFormat="1" ht="16.5" customHeight="1">
      <c r="A252" s="34"/>
      <c r="B252" s="35"/>
      <c r="C252" s="191" t="s">
        <v>365</v>
      </c>
      <c r="D252" s="191" t="s">
        <v>149</v>
      </c>
      <c r="E252" s="192" t="s">
        <v>1137</v>
      </c>
      <c r="F252" s="193" t="s">
        <v>1138</v>
      </c>
      <c r="G252" s="194" t="s">
        <v>162</v>
      </c>
      <c r="H252" s="195">
        <v>45</v>
      </c>
      <c r="I252" s="196"/>
      <c r="J252" s="197">
        <f>ROUND(I252*H252,2)</f>
        <v>0</v>
      </c>
      <c r="K252" s="193" t="s">
        <v>556</v>
      </c>
      <c r="L252" s="39"/>
      <c r="M252" s="198" t="s">
        <v>1</v>
      </c>
      <c r="N252" s="199" t="s">
        <v>42</v>
      </c>
      <c r="O252" s="71"/>
      <c r="P252" s="200">
        <f>O252*H252</f>
        <v>0</v>
      </c>
      <c r="Q252" s="200">
        <v>0</v>
      </c>
      <c r="R252" s="200">
        <f>Q252*H252</f>
        <v>0</v>
      </c>
      <c r="S252" s="200">
        <v>0</v>
      </c>
      <c r="T252" s="201">
        <f>S252*H252</f>
        <v>0</v>
      </c>
      <c r="U252" s="34"/>
      <c r="V252" s="34"/>
      <c r="W252" s="34"/>
      <c r="X252" s="34"/>
      <c r="Y252" s="34"/>
      <c r="Z252" s="34"/>
      <c r="AA252" s="34"/>
      <c r="AB252" s="34"/>
      <c r="AC252" s="34"/>
      <c r="AD252" s="34"/>
      <c r="AE252" s="34"/>
      <c r="AR252" s="202" t="s">
        <v>154</v>
      </c>
      <c r="AT252" s="202" t="s">
        <v>149</v>
      </c>
      <c r="AU252" s="202" t="s">
        <v>87</v>
      </c>
      <c r="AY252" s="17" t="s">
        <v>146</v>
      </c>
      <c r="BE252" s="203">
        <f>IF(N252="základní",J252,0)</f>
        <v>0</v>
      </c>
      <c r="BF252" s="203">
        <f>IF(N252="snížená",J252,0)</f>
        <v>0</v>
      </c>
      <c r="BG252" s="203">
        <f>IF(N252="zákl. přenesená",J252,0)</f>
        <v>0</v>
      </c>
      <c r="BH252" s="203">
        <f>IF(N252="sníž. přenesená",J252,0)</f>
        <v>0</v>
      </c>
      <c r="BI252" s="203">
        <f>IF(N252="nulová",J252,0)</f>
        <v>0</v>
      </c>
      <c r="BJ252" s="17" t="s">
        <v>85</v>
      </c>
      <c r="BK252" s="203">
        <f>ROUND(I252*H252,2)</f>
        <v>0</v>
      </c>
      <c r="BL252" s="17" t="s">
        <v>154</v>
      </c>
      <c r="BM252" s="202" t="s">
        <v>1139</v>
      </c>
    </row>
    <row r="253" spans="1:65" s="2" customFormat="1" ht="19.2">
      <c r="A253" s="34"/>
      <c r="B253" s="35"/>
      <c r="C253" s="36"/>
      <c r="D253" s="204" t="s">
        <v>156</v>
      </c>
      <c r="E253" s="36"/>
      <c r="F253" s="205" t="s">
        <v>1140</v>
      </c>
      <c r="G253" s="36"/>
      <c r="H253" s="36"/>
      <c r="I253" s="206"/>
      <c r="J253" s="36"/>
      <c r="K253" s="36"/>
      <c r="L253" s="39"/>
      <c r="M253" s="207"/>
      <c r="N253" s="208"/>
      <c r="O253" s="71"/>
      <c r="P253" s="71"/>
      <c r="Q253" s="71"/>
      <c r="R253" s="71"/>
      <c r="S253" s="71"/>
      <c r="T253" s="72"/>
      <c r="U253" s="34"/>
      <c r="V253" s="34"/>
      <c r="W253" s="34"/>
      <c r="X253" s="34"/>
      <c r="Y253" s="34"/>
      <c r="Z253" s="34"/>
      <c r="AA253" s="34"/>
      <c r="AB253" s="34"/>
      <c r="AC253" s="34"/>
      <c r="AD253" s="34"/>
      <c r="AE253" s="34"/>
      <c r="AT253" s="17" t="s">
        <v>156</v>
      </c>
      <c r="AU253" s="17" t="s">
        <v>87</v>
      </c>
    </row>
    <row r="254" spans="1:65" s="2" customFormat="1" ht="37.799999999999997" customHeight="1">
      <c r="A254" s="34"/>
      <c r="B254" s="35"/>
      <c r="C254" s="191" t="s">
        <v>369</v>
      </c>
      <c r="D254" s="191" t="s">
        <v>149</v>
      </c>
      <c r="E254" s="192" t="s">
        <v>212</v>
      </c>
      <c r="F254" s="193" t="s">
        <v>1141</v>
      </c>
      <c r="G254" s="194" t="s">
        <v>300</v>
      </c>
      <c r="H254" s="195">
        <v>180</v>
      </c>
      <c r="I254" s="196"/>
      <c r="J254" s="197">
        <f>ROUND(I254*H254,2)</f>
        <v>0</v>
      </c>
      <c r="K254" s="193" t="s">
        <v>1</v>
      </c>
      <c r="L254" s="39"/>
      <c r="M254" s="198" t="s">
        <v>1</v>
      </c>
      <c r="N254" s="199" t="s">
        <v>42</v>
      </c>
      <c r="O254" s="71"/>
      <c r="P254" s="200">
        <f>O254*H254</f>
        <v>0</v>
      </c>
      <c r="Q254" s="200">
        <v>0</v>
      </c>
      <c r="R254" s="200">
        <f>Q254*H254</f>
        <v>0</v>
      </c>
      <c r="S254" s="200">
        <v>0</v>
      </c>
      <c r="T254" s="201">
        <f>S254*H254</f>
        <v>0</v>
      </c>
      <c r="U254" s="34"/>
      <c r="V254" s="34"/>
      <c r="W254" s="34"/>
      <c r="X254" s="34"/>
      <c r="Y254" s="34"/>
      <c r="Z254" s="34"/>
      <c r="AA254" s="34"/>
      <c r="AB254" s="34"/>
      <c r="AC254" s="34"/>
      <c r="AD254" s="34"/>
      <c r="AE254" s="34"/>
      <c r="AR254" s="202" t="s">
        <v>154</v>
      </c>
      <c r="AT254" s="202" t="s">
        <v>149</v>
      </c>
      <c r="AU254" s="202" t="s">
        <v>87</v>
      </c>
      <c r="AY254" s="17" t="s">
        <v>146</v>
      </c>
      <c r="BE254" s="203">
        <f>IF(N254="základní",J254,0)</f>
        <v>0</v>
      </c>
      <c r="BF254" s="203">
        <f>IF(N254="snížená",J254,0)</f>
        <v>0</v>
      </c>
      <c r="BG254" s="203">
        <f>IF(N254="zákl. přenesená",J254,0)</f>
        <v>0</v>
      </c>
      <c r="BH254" s="203">
        <f>IF(N254="sníž. přenesená",J254,0)</f>
        <v>0</v>
      </c>
      <c r="BI254" s="203">
        <f>IF(N254="nulová",J254,0)</f>
        <v>0</v>
      </c>
      <c r="BJ254" s="17" t="s">
        <v>85</v>
      </c>
      <c r="BK254" s="203">
        <f>ROUND(I254*H254,2)</f>
        <v>0</v>
      </c>
      <c r="BL254" s="17" t="s">
        <v>154</v>
      </c>
      <c r="BM254" s="202" t="s">
        <v>1142</v>
      </c>
    </row>
    <row r="255" spans="1:65" s="2" customFormat="1" ht="19.2">
      <c r="A255" s="34"/>
      <c r="B255" s="35"/>
      <c r="C255" s="36"/>
      <c r="D255" s="204" t="s">
        <v>156</v>
      </c>
      <c r="E255" s="36"/>
      <c r="F255" s="205" t="s">
        <v>1141</v>
      </c>
      <c r="G255" s="36"/>
      <c r="H255" s="36"/>
      <c r="I255" s="206"/>
      <c r="J255" s="36"/>
      <c r="K255" s="36"/>
      <c r="L255" s="39"/>
      <c r="M255" s="207"/>
      <c r="N255" s="208"/>
      <c r="O255" s="71"/>
      <c r="P255" s="71"/>
      <c r="Q255" s="71"/>
      <c r="R255" s="71"/>
      <c r="S255" s="71"/>
      <c r="T255" s="72"/>
      <c r="U255" s="34"/>
      <c r="V255" s="34"/>
      <c r="W255" s="34"/>
      <c r="X255" s="34"/>
      <c r="Y255" s="34"/>
      <c r="Z255" s="34"/>
      <c r="AA255" s="34"/>
      <c r="AB255" s="34"/>
      <c r="AC255" s="34"/>
      <c r="AD255" s="34"/>
      <c r="AE255" s="34"/>
      <c r="AT255" s="17" t="s">
        <v>156</v>
      </c>
      <c r="AU255" s="17" t="s">
        <v>87</v>
      </c>
    </row>
    <row r="256" spans="1:65" s="2" customFormat="1" ht="33" customHeight="1">
      <c r="A256" s="34"/>
      <c r="B256" s="35"/>
      <c r="C256" s="191" t="s">
        <v>372</v>
      </c>
      <c r="D256" s="191" t="s">
        <v>149</v>
      </c>
      <c r="E256" s="192" t="s">
        <v>202</v>
      </c>
      <c r="F256" s="193" t="s">
        <v>1143</v>
      </c>
      <c r="G256" s="194" t="s">
        <v>300</v>
      </c>
      <c r="H256" s="195">
        <v>45</v>
      </c>
      <c r="I256" s="196"/>
      <c r="J256" s="197">
        <f>ROUND(I256*H256,2)</f>
        <v>0</v>
      </c>
      <c r="K256" s="193" t="s">
        <v>1</v>
      </c>
      <c r="L256" s="39"/>
      <c r="M256" s="198" t="s">
        <v>1</v>
      </c>
      <c r="N256" s="199" t="s">
        <v>42</v>
      </c>
      <c r="O256" s="71"/>
      <c r="P256" s="200">
        <f>O256*H256</f>
        <v>0</v>
      </c>
      <c r="Q256" s="200">
        <v>0</v>
      </c>
      <c r="R256" s="200">
        <f>Q256*H256</f>
        <v>0</v>
      </c>
      <c r="S256" s="200">
        <v>0</v>
      </c>
      <c r="T256" s="201">
        <f>S256*H256</f>
        <v>0</v>
      </c>
      <c r="U256" s="34"/>
      <c r="V256" s="34"/>
      <c r="W256" s="34"/>
      <c r="X256" s="34"/>
      <c r="Y256" s="34"/>
      <c r="Z256" s="34"/>
      <c r="AA256" s="34"/>
      <c r="AB256" s="34"/>
      <c r="AC256" s="34"/>
      <c r="AD256" s="34"/>
      <c r="AE256" s="34"/>
      <c r="AR256" s="202" t="s">
        <v>154</v>
      </c>
      <c r="AT256" s="202" t="s">
        <v>149</v>
      </c>
      <c r="AU256" s="202" t="s">
        <v>87</v>
      </c>
      <c r="AY256" s="17" t="s">
        <v>146</v>
      </c>
      <c r="BE256" s="203">
        <f>IF(N256="základní",J256,0)</f>
        <v>0</v>
      </c>
      <c r="BF256" s="203">
        <f>IF(N256="snížená",J256,0)</f>
        <v>0</v>
      </c>
      <c r="BG256" s="203">
        <f>IF(N256="zákl. přenesená",J256,0)</f>
        <v>0</v>
      </c>
      <c r="BH256" s="203">
        <f>IF(N256="sníž. přenesená",J256,0)</f>
        <v>0</v>
      </c>
      <c r="BI256" s="203">
        <f>IF(N256="nulová",J256,0)</f>
        <v>0</v>
      </c>
      <c r="BJ256" s="17" t="s">
        <v>85</v>
      </c>
      <c r="BK256" s="203">
        <f>ROUND(I256*H256,2)</f>
        <v>0</v>
      </c>
      <c r="BL256" s="17" t="s">
        <v>154</v>
      </c>
      <c r="BM256" s="202" t="s">
        <v>1144</v>
      </c>
    </row>
    <row r="257" spans="1:65" s="2" customFormat="1" ht="19.2">
      <c r="A257" s="34"/>
      <c r="B257" s="35"/>
      <c r="C257" s="36"/>
      <c r="D257" s="204" t="s">
        <v>156</v>
      </c>
      <c r="E257" s="36"/>
      <c r="F257" s="205" t="s">
        <v>1143</v>
      </c>
      <c r="G257" s="36"/>
      <c r="H257" s="36"/>
      <c r="I257" s="206"/>
      <c r="J257" s="36"/>
      <c r="K257" s="36"/>
      <c r="L257" s="39"/>
      <c r="M257" s="207"/>
      <c r="N257" s="208"/>
      <c r="O257" s="71"/>
      <c r="P257" s="71"/>
      <c r="Q257" s="71"/>
      <c r="R257" s="71"/>
      <c r="S257" s="71"/>
      <c r="T257" s="72"/>
      <c r="U257" s="34"/>
      <c r="V257" s="34"/>
      <c r="W257" s="34"/>
      <c r="X257" s="34"/>
      <c r="Y257" s="34"/>
      <c r="Z257" s="34"/>
      <c r="AA257" s="34"/>
      <c r="AB257" s="34"/>
      <c r="AC257" s="34"/>
      <c r="AD257" s="34"/>
      <c r="AE257" s="34"/>
      <c r="AT257" s="17" t="s">
        <v>156</v>
      </c>
      <c r="AU257" s="17" t="s">
        <v>87</v>
      </c>
    </row>
    <row r="258" spans="1:65" s="12" customFormat="1" ht="22.8" customHeight="1">
      <c r="B258" s="175"/>
      <c r="C258" s="176"/>
      <c r="D258" s="177" t="s">
        <v>76</v>
      </c>
      <c r="E258" s="189" t="s">
        <v>688</v>
      </c>
      <c r="F258" s="189" t="s">
        <v>689</v>
      </c>
      <c r="G258" s="176"/>
      <c r="H258" s="176"/>
      <c r="I258" s="179"/>
      <c r="J258" s="190">
        <f>BK258</f>
        <v>0</v>
      </c>
      <c r="K258" s="176"/>
      <c r="L258" s="181"/>
      <c r="M258" s="182"/>
      <c r="N258" s="183"/>
      <c r="O258" s="183"/>
      <c r="P258" s="184">
        <f>SUM(P259:P267)</f>
        <v>0</v>
      </c>
      <c r="Q258" s="183"/>
      <c r="R258" s="184">
        <f>SUM(R259:R267)</f>
        <v>0</v>
      </c>
      <c r="S258" s="183"/>
      <c r="T258" s="185">
        <f>SUM(T259:T267)</f>
        <v>0</v>
      </c>
      <c r="AR258" s="186" t="s">
        <v>85</v>
      </c>
      <c r="AT258" s="187" t="s">
        <v>76</v>
      </c>
      <c r="AU258" s="187" t="s">
        <v>85</v>
      </c>
      <c r="AY258" s="186" t="s">
        <v>146</v>
      </c>
      <c r="BK258" s="188">
        <f>SUM(BK259:BK267)</f>
        <v>0</v>
      </c>
    </row>
    <row r="259" spans="1:65" s="2" customFormat="1" ht="21.75" customHeight="1">
      <c r="A259" s="34"/>
      <c r="B259" s="35"/>
      <c r="C259" s="191" t="s">
        <v>379</v>
      </c>
      <c r="D259" s="191" t="s">
        <v>149</v>
      </c>
      <c r="E259" s="192" t="s">
        <v>1145</v>
      </c>
      <c r="F259" s="193" t="s">
        <v>1146</v>
      </c>
      <c r="G259" s="194" t="s">
        <v>285</v>
      </c>
      <c r="H259" s="195">
        <v>58.622999999999998</v>
      </c>
      <c r="I259" s="196"/>
      <c r="J259" s="197">
        <f>ROUND(I259*H259,2)</f>
        <v>0</v>
      </c>
      <c r="K259" s="193" t="s">
        <v>556</v>
      </c>
      <c r="L259" s="39"/>
      <c r="M259" s="198" t="s">
        <v>1</v>
      </c>
      <c r="N259" s="199" t="s">
        <v>42</v>
      </c>
      <c r="O259" s="71"/>
      <c r="P259" s="200">
        <f>O259*H259</f>
        <v>0</v>
      </c>
      <c r="Q259" s="200">
        <v>0</v>
      </c>
      <c r="R259" s="200">
        <f>Q259*H259</f>
        <v>0</v>
      </c>
      <c r="S259" s="200">
        <v>0</v>
      </c>
      <c r="T259" s="201">
        <f>S259*H259</f>
        <v>0</v>
      </c>
      <c r="U259" s="34"/>
      <c r="V259" s="34"/>
      <c r="W259" s="34"/>
      <c r="X259" s="34"/>
      <c r="Y259" s="34"/>
      <c r="Z259" s="34"/>
      <c r="AA259" s="34"/>
      <c r="AB259" s="34"/>
      <c r="AC259" s="34"/>
      <c r="AD259" s="34"/>
      <c r="AE259" s="34"/>
      <c r="AR259" s="202" t="s">
        <v>154</v>
      </c>
      <c r="AT259" s="202" t="s">
        <v>149</v>
      </c>
      <c r="AU259" s="202" t="s">
        <v>87</v>
      </c>
      <c r="AY259" s="17" t="s">
        <v>146</v>
      </c>
      <c r="BE259" s="203">
        <f>IF(N259="základní",J259,0)</f>
        <v>0</v>
      </c>
      <c r="BF259" s="203">
        <f>IF(N259="snížená",J259,0)</f>
        <v>0</v>
      </c>
      <c r="BG259" s="203">
        <f>IF(N259="zákl. přenesená",J259,0)</f>
        <v>0</v>
      </c>
      <c r="BH259" s="203">
        <f>IF(N259="sníž. přenesená",J259,0)</f>
        <v>0</v>
      </c>
      <c r="BI259" s="203">
        <f>IF(N259="nulová",J259,0)</f>
        <v>0</v>
      </c>
      <c r="BJ259" s="17" t="s">
        <v>85</v>
      </c>
      <c r="BK259" s="203">
        <f>ROUND(I259*H259,2)</f>
        <v>0</v>
      </c>
      <c r="BL259" s="17" t="s">
        <v>154</v>
      </c>
      <c r="BM259" s="202" t="s">
        <v>1147</v>
      </c>
    </row>
    <row r="260" spans="1:65" s="2" customFormat="1" ht="10.199999999999999">
      <c r="A260" s="34"/>
      <c r="B260" s="35"/>
      <c r="C260" s="36"/>
      <c r="D260" s="204" t="s">
        <v>156</v>
      </c>
      <c r="E260" s="36"/>
      <c r="F260" s="205" t="s">
        <v>1148</v>
      </c>
      <c r="G260" s="36"/>
      <c r="H260" s="36"/>
      <c r="I260" s="206"/>
      <c r="J260" s="36"/>
      <c r="K260" s="36"/>
      <c r="L260" s="39"/>
      <c r="M260" s="207"/>
      <c r="N260" s="208"/>
      <c r="O260" s="71"/>
      <c r="P260" s="71"/>
      <c r="Q260" s="71"/>
      <c r="R260" s="71"/>
      <c r="S260" s="71"/>
      <c r="T260" s="72"/>
      <c r="U260" s="34"/>
      <c r="V260" s="34"/>
      <c r="W260" s="34"/>
      <c r="X260" s="34"/>
      <c r="Y260" s="34"/>
      <c r="Z260" s="34"/>
      <c r="AA260" s="34"/>
      <c r="AB260" s="34"/>
      <c r="AC260" s="34"/>
      <c r="AD260" s="34"/>
      <c r="AE260" s="34"/>
      <c r="AT260" s="17" t="s">
        <v>156</v>
      </c>
      <c r="AU260" s="17" t="s">
        <v>87</v>
      </c>
    </row>
    <row r="261" spans="1:65" s="2" customFormat="1" ht="16.5" customHeight="1">
      <c r="A261" s="34"/>
      <c r="B261" s="35"/>
      <c r="C261" s="191" t="s">
        <v>384</v>
      </c>
      <c r="D261" s="191" t="s">
        <v>149</v>
      </c>
      <c r="E261" s="192" t="s">
        <v>1149</v>
      </c>
      <c r="F261" s="193" t="s">
        <v>1150</v>
      </c>
      <c r="G261" s="194" t="s">
        <v>285</v>
      </c>
      <c r="H261" s="195">
        <v>58.622999999999998</v>
      </c>
      <c r="I261" s="196"/>
      <c r="J261" s="197">
        <f>ROUND(I261*H261,2)</f>
        <v>0</v>
      </c>
      <c r="K261" s="193" t="s">
        <v>556</v>
      </c>
      <c r="L261" s="39"/>
      <c r="M261" s="198" t="s">
        <v>1</v>
      </c>
      <c r="N261" s="199" t="s">
        <v>42</v>
      </c>
      <c r="O261" s="71"/>
      <c r="P261" s="200">
        <f>O261*H261</f>
        <v>0</v>
      </c>
      <c r="Q261" s="200">
        <v>0</v>
      </c>
      <c r="R261" s="200">
        <f>Q261*H261</f>
        <v>0</v>
      </c>
      <c r="S261" s="200">
        <v>0</v>
      </c>
      <c r="T261" s="201">
        <f>S261*H261</f>
        <v>0</v>
      </c>
      <c r="U261" s="34"/>
      <c r="V261" s="34"/>
      <c r="W261" s="34"/>
      <c r="X261" s="34"/>
      <c r="Y261" s="34"/>
      <c r="Z261" s="34"/>
      <c r="AA261" s="34"/>
      <c r="AB261" s="34"/>
      <c r="AC261" s="34"/>
      <c r="AD261" s="34"/>
      <c r="AE261" s="34"/>
      <c r="AR261" s="202" t="s">
        <v>154</v>
      </c>
      <c r="AT261" s="202" t="s">
        <v>149</v>
      </c>
      <c r="AU261" s="202" t="s">
        <v>87</v>
      </c>
      <c r="AY261" s="17" t="s">
        <v>146</v>
      </c>
      <c r="BE261" s="203">
        <f>IF(N261="základní",J261,0)</f>
        <v>0</v>
      </c>
      <c r="BF261" s="203">
        <f>IF(N261="snížená",J261,0)</f>
        <v>0</v>
      </c>
      <c r="BG261" s="203">
        <f>IF(N261="zákl. přenesená",J261,0)</f>
        <v>0</v>
      </c>
      <c r="BH261" s="203">
        <f>IF(N261="sníž. přenesená",J261,0)</f>
        <v>0</v>
      </c>
      <c r="BI261" s="203">
        <f>IF(N261="nulová",J261,0)</f>
        <v>0</v>
      </c>
      <c r="BJ261" s="17" t="s">
        <v>85</v>
      </c>
      <c r="BK261" s="203">
        <f>ROUND(I261*H261,2)</f>
        <v>0</v>
      </c>
      <c r="BL261" s="17" t="s">
        <v>154</v>
      </c>
      <c r="BM261" s="202" t="s">
        <v>1151</v>
      </c>
    </row>
    <row r="262" spans="1:65" s="2" customFormat="1" ht="19.2">
      <c r="A262" s="34"/>
      <c r="B262" s="35"/>
      <c r="C262" s="36"/>
      <c r="D262" s="204" t="s">
        <v>156</v>
      </c>
      <c r="E262" s="36"/>
      <c r="F262" s="205" t="s">
        <v>1152</v>
      </c>
      <c r="G262" s="36"/>
      <c r="H262" s="36"/>
      <c r="I262" s="206"/>
      <c r="J262" s="36"/>
      <c r="K262" s="36"/>
      <c r="L262" s="39"/>
      <c r="M262" s="207"/>
      <c r="N262" s="208"/>
      <c r="O262" s="71"/>
      <c r="P262" s="71"/>
      <c r="Q262" s="71"/>
      <c r="R262" s="71"/>
      <c r="S262" s="71"/>
      <c r="T262" s="72"/>
      <c r="U262" s="34"/>
      <c r="V262" s="34"/>
      <c r="W262" s="34"/>
      <c r="X262" s="34"/>
      <c r="Y262" s="34"/>
      <c r="Z262" s="34"/>
      <c r="AA262" s="34"/>
      <c r="AB262" s="34"/>
      <c r="AC262" s="34"/>
      <c r="AD262" s="34"/>
      <c r="AE262" s="34"/>
      <c r="AT262" s="17" t="s">
        <v>156</v>
      </c>
      <c r="AU262" s="17" t="s">
        <v>87</v>
      </c>
    </row>
    <row r="263" spans="1:65" s="2" customFormat="1" ht="16.5" customHeight="1">
      <c r="A263" s="34"/>
      <c r="B263" s="35"/>
      <c r="C263" s="191" t="s">
        <v>390</v>
      </c>
      <c r="D263" s="191" t="s">
        <v>149</v>
      </c>
      <c r="E263" s="192" t="s">
        <v>1153</v>
      </c>
      <c r="F263" s="193" t="s">
        <v>1154</v>
      </c>
      <c r="G263" s="194" t="s">
        <v>285</v>
      </c>
      <c r="H263" s="195">
        <v>58.622999999999998</v>
      </c>
      <c r="I263" s="196"/>
      <c r="J263" s="197">
        <f>ROUND(I263*H263,2)</f>
        <v>0</v>
      </c>
      <c r="K263" s="193" t="s">
        <v>556</v>
      </c>
      <c r="L263" s="39"/>
      <c r="M263" s="198" t="s">
        <v>1</v>
      </c>
      <c r="N263" s="199" t="s">
        <v>42</v>
      </c>
      <c r="O263" s="71"/>
      <c r="P263" s="200">
        <f>O263*H263</f>
        <v>0</v>
      </c>
      <c r="Q263" s="200">
        <v>0</v>
      </c>
      <c r="R263" s="200">
        <f>Q263*H263</f>
        <v>0</v>
      </c>
      <c r="S263" s="200">
        <v>0</v>
      </c>
      <c r="T263" s="201">
        <f>S263*H263</f>
        <v>0</v>
      </c>
      <c r="U263" s="34"/>
      <c r="V263" s="34"/>
      <c r="W263" s="34"/>
      <c r="X263" s="34"/>
      <c r="Y263" s="34"/>
      <c r="Z263" s="34"/>
      <c r="AA263" s="34"/>
      <c r="AB263" s="34"/>
      <c r="AC263" s="34"/>
      <c r="AD263" s="34"/>
      <c r="AE263" s="34"/>
      <c r="AR263" s="202" t="s">
        <v>154</v>
      </c>
      <c r="AT263" s="202" t="s">
        <v>149</v>
      </c>
      <c r="AU263" s="202" t="s">
        <v>87</v>
      </c>
      <c r="AY263" s="17" t="s">
        <v>146</v>
      </c>
      <c r="BE263" s="203">
        <f>IF(N263="základní",J263,0)</f>
        <v>0</v>
      </c>
      <c r="BF263" s="203">
        <f>IF(N263="snížená",J263,0)</f>
        <v>0</v>
      </c>
      <c r="BG263" s="203">
        <f>IF(N263="zákl. přenesená",J263,0)</f>
        <v>0</v>
      </c>
      <c r="BH263" s="203">
        <f>IF(N263="sníž. přenesená",J263,0)</f>
        <v>0</v>
      </c>
      <c r="BI263" s="203">
        <f>IF(N263="nulová",J263,0)</f>
        <v>0</v>
      </c>
      <c r="BJ263" s="17" t="s">
        <v>85</v>
      </c>
      <c r="BK263" s="203">
        <f>ROUND(I263*H263,2)</f>
        <v>0</v>
      </c>
      <c r="BL263" s="17" t="s">
        <v>154</v>
      </c>
      <c r="BM263" s="202" t="s">
        <v>1155</v>
      </c>
    </row>
    <row r="264" spans="1:65" s="2" customFormat="1" ht="10.199999999999999">
      <c r="A264" s="34"/>
      <c r="B264" s="35"/>
      <c r="C264" s="36"/>
      <c r="D264" s="204" t="s">
        <v>156</v>
      </c>
      <c r="E264" s="36"/>
      <c r="F264" s="205" t="s">
        <v>1156</v>
      </c>
      <c r="G264" s="36"/>
      <c r="H264" s="36"/>
      <c r="I264" s="206"/>
      <c r="J264" s="36"/>
      <c r="K264" s="36"/>
      <c r="L264" s="39"/>
      <c r="M264" s="207"/>
      <c r="N264" s="208"/>
      <c r="O264" s="71"/>
      <c r="P264" s="71"/>
      <c r="Q264" s="71"/>
      <c r="R264" s="71"/>
      <c r="S264" s="71"/>
      <c r="T264" s="72"/>
      <c r="U264" s="34"/>
      <c r="V264" s="34"/>
      <c r="W264" s="34"/>
      <c r="X264" s="34"/>
      <c r="Y264" s="34"/>
      <c r="Z264" s="34"/>
      <c r="AA264" s="34"/>
      <c r="AB264" s="34"/>
      <c r="AC264" s="34"/>
      <c r="AD264" s="34"/>
      <c r="AE264" s="34"/>
      <c r="AT264" s="17" t="s">
        <v>156</v>
      </c>
      <c r="AU264" s="17" t="s">
        <v>87</v>
      </c>
    </row>
    <row r="265" spans="1:65" s="2" customFormat="1" ht="24.15" customHeight="1">
      <c r="A265" s="34"/>
      <c r="B265" s="35"/>
      <c r="C265" s="191" t="s">
        <v>395</v>
      </c>
      <c r="D265" s="191" t="s">
        <v>149</v>
      </c>
      <c r="E265" s="192" t="s">
        <v>1157</v>
      </c>
      <c r="F265" s="193" t="s">
        <v>1158</v>
      </c>
      <c r="G265" s="194" t="s">
        <v>285</v>
      </c>
      <c r="H265" s="195">
        <v>64.676000000000002</v>
      </c>
      <c r="I265" s="196"/>
      <c r="J265" s="197">
        <f>ROUND(I265*H265,2)</f>
        <v>0</v>
      </c>
      <c r="K265" s="193" t="s">
        <v>556</v>
      </c>
      <c r="L265" s="39"/>
      <c r="M265" s="198" t="s">
        <v>1</v>
      </c>
      <c r="N265" s="199" t="s">
        <v>42</v>
      </c>
      <c r="O265" s="71"/>
      <c r="P265" s="200">
        <f>O265*H265</f>
        <v>0</v>
      </c>
      <c r="Q265" s="200">
        <v>0</v>
      </c>
      <c r="R265" s="200">
        <f>Q265*H265</f>
        <v>0</v>
      </c>
      <c r="S265" s="200">
        <v>0</v>
      </c>
      <c r="T265" s="201">
        <f>S265*H265</f>
        <v>0</v>
      </c>
      <c r="U265" s="34"/>
      <c r="V265" s="34"/>
      <c r="W265" s="34"/>
      <c r="X265" s="34"/>
      <c r="Y265" s="34"/>
      <c r="Z265" s="34"/>
      <c r="AA265" s="34"/>
      <c r="AB265" s="34"/>
      <c r="AC265" s="34"/>
      <c r="AD265" s="34"/>
      <c r="AE265" s="34"/>
      <c r="AR265" s="202" t="s">
        <v>154</v>
      </c>
      <c r="AT265" s="202" t="s">
        <v>149</v>
      </c>
      <c r="AU265" s="202" t="s">
        <v>87</v>
      </c>
      <c r="AY265" s="17" t="s">
        <v>146</v>
      </c>
      <c r="BE265" s="203">
        <f>IF(N265="základní",J265,0)</f>
        <v>0</v>
      </c>
      <c r="BF265" s="203">
        <f>IF(N265="snížená",J265,0)</f>
        <v>0</v>
      </c>
      <c r="BG265" s="203">
        <f>IF(N265="zákl. přenesená",J265,0)</f>
        <v>0</v>
      </c>
      <c r="BH265" s="203">
        <f>IF(N265="sníž. přenesená",J265,0)</f>
        <v>0</v>
      </c>
      <c r="BI265" s="203">
        <f>IF(N265="nulová",J265,0)</f>
        <v>0</v>
      </c>
      <c r="BJ265" s="17" t="s">
        <v>85</v>
      </c>
      <c r="BK265" s="203">
        <f>ROUND(I265*H265,2)</f>
        <v>0</v>
      </c>
      <c r="BL265" s="17" t="s">
        <v>154</v>
      </c>
      <c r="BM265" s="202" t="s">
        <v>1159</v>
      </c>
    </row>
    <row r="266" spans="1:65" s="2" customFormat="1" ht="19.2">
      <c r="A266" s="34"/>
      <c r="B266" s="35"/>
      <c r="C266" s="36"/>
      <c r="D266" s="204" t="s">
        <v>156</v>
      </c>
      <c r="E266" s="36"/>
      <c r="F266" s="205" t="s">
        <v>1160</v>
      </c>
      <c r="G266" s="36"/>
      <c r="H266" s="36"/>
      <c r="I266" s="206"/>
      <c r="J266" s="36"/>
      <c r="K266" s="36"/>
      <c r="L266" s="39"/>
      <c r="M266" s="207"/>
      <c r="N266" s="208"/>
      <c r="O266" s="71"/>
      <c r="P266" s="71"/>
      <c r="Q266" s="71"/>
      <c r="R266" s="71"/>
      <c r="S266" s="71"/>
      <c r="T266" s="72"/>
      <c r="U266" s="34"/>
      <c r="V266" s="34"/>
      <c r="W266" s="34"/>
      <c r="X266" s="34"/>
      <c r="Y266" s="34"/>
      <c r="Z266" s="34"/>
      <c r="AA266" s="34"/>
      <c r="AB266" s="34"/>
      <c r="AC266" s="34"/>
      <c r="AD266" s="34"/>
      <c r="AE266" s="34"/>
      <c r="AT266" s="17" t="s">
        <v>156</v>
      </c>
      <c r="AU266" s="17" t="s">
        <v>87</v>
      </c>
    </row>
    <row r="267" spans="1:65" s="13" customFormat="1" ht="10.199999999999999">
      <c r="B267" s="209"/>
      <c r="C267" s="210"/>
      <c r="D267" s="204" t="s">
        <v>158</v>
      </c>
      <c r="E267" s="211" t="s">
        <v>1</v>
      </c>
      <c r="F267" s="212" t="s">
        <v>1161</v>
      </c>
      <c r="G267" s="210"/>
      <c r="H267" s="213">
        <v>64.676000000000002</v>
      </c>
      <c r="I267" s="214"/>
      <c r="J267" s="210"/>
      <c r="K267" s="210"/>
      <c r="L267" s="215"/>
      <c r="M267" s="216"/>
      <c r="N267" s="217"/>
      <c r="O267" s="217"/>
      <c r="P267" s="217"/>
      <c r="Q267" s="217"/>
      <c r="R267" s="217"/>
      <c r="S267" s="217"/>
      <c r="T267" s="218"/>
      <c r="AT267" s="219" t="s">
        <v>158</v>
      </c>
      <c r="AU267" s="219" t="s">
        <v>87</v>
      </c>
      <c r="AV267" s="13" t="s">
        <v>87</v>
      </c>
      <c r="AW267" s="13" t="s">
        <v>34</v>
      </c>
      <c r="AX267" s="13" t="s">
        <v>85</v>
      </c>
      <c r="AY267" s="219" t="s">
        <v>146</v>
      </c>
    </row>
    <row r="268" spans="1:65" s="12" customFormat="1" ht="25.95" customHeight="1">
      <c r="B268" s="175"/>
      <c r="C268" s="176"/>
      <c r="D268" s="177" t="s">
        <v>76</v>
      </c>
      <c r="E268" s="178" t="s">
        <v>713</v>
      </c>
      <c r="F268" s="178" t="s">
        <v>714</v>
      </c>
      <c r="G268" s="176"/>
      <c r="H268" s="176"/>
      <c r="I268" s="179"/>
      <c r="J268" s="180">
        <f>BK268</f>
        <v>0</v>
      </c>
      <c r="K268" s="176"/>
      <c r="L268" s="181"/>
      <c r="M268" s="182"/>
      <c r="N268" s="183"/>
      <c r="O268" s="183"/>
      <c r="P268" s="184">
        <f>P269+P277+P295+P299+P362+P369+P395+P402</f>
        <v>0</v>
      </c>
      <c r="Q268" s="183"/>
      <c r="R268" s="184">
        <f>R269+R277+R295+R299+R362+R369+R395+R402</f>
        <v>90.884350921759989</v>
      </c>
      <c r="S268" s="183"/>
      <c r="T268" s="185">
        <f>T269+T277+T295+T299+T362+T369+T395+T402</f>
        <v>13.450105699999998</v>
      </c>
      <c r="AR268" s="186" t="s">
        <v>87</v>
      </c>
      <c r="AT268" s="187" t="s">
        <v>76</v>
      </c>
      <c r="AU268" s="187" t="s">
        <v>77</v>
      </c>
      <c r="AY268" s="186" t="s">
        <v>146</v>
      </c>
      <c r="BK268" s="188">
        <f>BK269+BK277+BK295+BK299+BK362+BK369+BK395+BK402</f>
        <v>0</v>
      </c>
    </row>
    <row r="269" spans="1:65" s="12" customFormat="1" ht="22.8" customHeight="1">
      <c r="B269" s="175"/>
      <c r="C269" s="176"/>
      <c r="D269" s="177" t="s">
        <v>76</v>
      </c>
      <c r="E269" s="189" t="s">
        <v>958</v>
      </c>
      <c r="F269" s="189" t="s">
        <v>1162</v>
      </c>
      <c r="G269" s="176"/>
      <c r="H269" s="176"/>
      <c r="I269" s="179"/>
      <c r="J269" s="190">
        <f>BK269</f>
        <v>0</v>
      </c>
      <c r="K269" s="176"/>
      <c r="L269" s="181"/>
      <c r="M269" s="182"/>
      <c r="N269" s="183"/>
      <c r="O269" s="183"/>
      <c r="P269" s="184">
        <f>SUM(P270:P276)</f>
        <v>0</v>
      </c>
      <c r="Q269" s="183"/>
      <c r="R269" s="184">
        <f>SUM(R270:R276)</f>
        <v>0.29171999999999998</v>
      </c>
      <c r="S269" s="183"/>
      <c r="T269" s="185">
        <f>SUM(T270:T276)</f>
        <v>0.38741999999999999</v>
      </c>
      <c r="AR269" s="186" t="s">
        <v>87</v>
      </c>
      <c r="AT269" s="187" t="s">
        <v>76</v>
      </c>
      <c r="AU269" s="187" t="s">
        <v>85</v>
      </c>
      <c r="AY269" s="186" t="s">
        <v>146</v>
      </c>
      <c r="BK269" s="188">
        <f>SUM(BK270:BK276)</f>
        <v>0</v>
      </c>
    </row>
    <row r="270" spans="1:65" s="2" customFormat="1" ht="16.5" customHeight="1">
      <c r="A270" s="34"/>
      <c r="B270" s="35"/>
      <c r="C270" s="191" t="s">
        <v>400</v>
      </c>
      <c r="D270" s="191" t="s">
        <v>149</v>
      </c>
      <c r="E270" s="192" t="s">
        <v>1163</v>
      </c>
      <c r="F270" s="193" t="s">
        <v>1164</v>
      </c>
      <c r="G270" s="194" t="s">
        <v>300</v>
      </c>
      <c r="H270" s="195">
        <v>11</v>
      </c>
      <c r="I270" s="196"/>
      <c r="J270" s="197">
        <f>ROUND(I270*H270,2)</f>
        <v>0</v>
      </c>
      <c r="K270" s="193" t="s">
        <v>556</v>
      </c>
      <c r="L270" s="39"/>
      <c r="M270" s="198" t="s">
        <v>1</v>
      </c>
      <c r="N270" s="199" t="s">
        <v>42</v>
      </c>
      <c r="O270" s="71"/>
      <c r="P270" s="200">
        <f>O270*H270</f>
        <v>0</v>
      </c>
      <c r="Q270" s="200">
        <v>0</v>
      </c>
      <c r="R270" s="200">
        <f>Q270*H270</f>
        <v>0</v>
      </c>
      <c r="S270" s="200">
        <v>3.5220000000000001E-2</v>
      </c>
      <c r="T270" s="201">
        <f>S270*H270</f>
        <v>0.38741999999999999</v>
      </c>
      <c r="U270" s="34"/>
      <c r="V270" s="34"/>
      <c r="W270" s="34"/>
      <c r="X270" s="34"/>
      <c r="Y270" s="34"/>
      <c r="Z270" s="34"/>
      <c r="AA270" s="34"/>
      <c r="AB270" s="34"/>
      <c r="AC270" s="34"/>
      <c r="AD270" s="34"/>
      <c r="AE270" s="34"/>
      <c r="AR270" s="202" t="s">
        <v>235</v>
      </c>
      <c r="AT270" s="202" t="s">
        <v>149</v>
      </c>
      <c r="AU270" s="202" t="s">
        <v>87</v>
      </c>
      <c r="AY270" s="17" t="s">
        <v>146</v>
      </c>
      <c r="BE270" s="203">
        <f>IF(N270="základní",J270,0)</f>
        <v>0</v>
      </c>
      <c r="BF270" s="203">
        <f>IF(N270="snížená",J270,0)</f>
        <v>0</v>
      </c>
      <c r="BG270" s="203">
        <f>IF(N270="zákl. přenesená",J270,0)</f>
        <v>0</v>
      </c>
      <c r="BH270" s="203">
        <f>IF(N270="sníž. přenesená",J270,0)</f>
        <v>0</v>
      </c>
      <c r="BI270" s="203">
        <f>IF(N270="nulová",J270,0)</f>
        <v>0</v>
      </c>
      <c r="BJ270" s="17" t="s">
        <v>85</v>
      </c>
      <c r="BK270" s="203">
        <f>ROUND(I270*H270,2)</f>
        <v>0</v>
      </c>
      <c r="BL270" s="17" t="s">
        <v>235</v>
      </c>
      <c r="BM270" s="202" t="s">
        <v>1165</v>
      </c>
    </row>
    <row r="271" spans="1:65" s="2" customFormat="1" ht="10.199999999999999">
      <c r="A271" s="34"/>
      <c r="B271" s="35"/>
      <c r="C271" s="36"/>
      <c r="D271" s="204" t="s">
        <v>156</v>
      </c>
      <c r="E271" s="36"/>
      <c r="F271" s="205" t="s">
        <v>1166</v>
      </c>
      <c r="G271" s="36"/>
      <c r="H271" s="36"/>
      <c r="I271" s="206"/>
      <c r="J271" s="36"/>
      <c r="K271" s="36"/>
      <c r="L271" s="39"/>
      <c r="M271" s="207"/>
      <c r="N271" s="208"/>
      <c r="O271" s="71"/>
      <c r="P271" s="71"/>
      <c r="Q271" s="71"/>
      <c r="R271" s="71"/>
      <c r="S271" s="71"/>
      <c r="T271" s="72"/>
      <c r="U271" s="34"/>
      <c r="V271" s="34"/>
      <c r="W271" s="34"/>
      <c r="X271" s="34"/>
      <c r="Y271" s="34"/>
      <c r="Z271" s="34"/>
      <c r="AA271" s="34"/>
      <c r="AB271" s="34"/>
      <c r="AC271" s="34"/>
      <c r="AD271" s="34"/>
      <c r="AE271" s="34"/>
      <c r="AT271" s="17" t="s">
        <v>156</v>
      </c>
      <c r="AU271" s="17" t="s">
        <v>87</v>
      </c>
    </row>
    <row r="272" spans="1:65" s="13" customFormat="1" ht="10.199999999999999">
      <c r="B272" s="209"/>
      <c r="C272" s="210"/>
      <c r="D272" s="204" t="s">
        <v>158</v>
      </c>
      <c r="E272" s="211" t="s">
        <v>1</v>
      </c>
      <c r="F272" s="212" t="s">
        <v>1167</v>
      </c>
      <c r="G272" s="210"/>
      <c r="H272" s="213">
        <v>11</v>
      </c>
      <c r="I272" s="214"/>
      <c r="J272" s="210"/>
      <c r="K272" s="210"/>
      <c r="L272" s="215"/>
      <c r="M272" s="216"/>
      <c r="N272" s="217"/>
      <c r="O272" s="217"/>
      <c r="P272" s="217"/>
      <c r="Q272" s="217"/>
      <c r="R272" s="217"/>
      <c r="S272" s="217"/>
      <c r="T272" s="218"/>
      <c r="AT272" s="219" t="s">
        <v>158</v>
      </c>
      <c r="AU272" s="219" t="s">
        <v>87</v>
      </c>
      <c r="AV272" s="13" t="s">
        <v>87</v>
      </c>
      <c r="AW272" s="13" t="s">
        <v>34</v>
      </c>
      <c r="AX272" s="13" t="s">
        <v>85</v>
      </c>
      <c r="AY272" s="219" t="s">
        <v>146</v>
      </c>
    </row>
    <row r="273" spans="1:65" s="2" customFormat="1" ht="16.5" customHeight="1">
      <c r="A273" s="34"/>
      <c r="B273" s="35"/>
      <c r="C273" s="191" t="s">
        <v>405</v>
      </c>
      <c r="D273" s="191" t="s">
        <v>149</v>
      </c>
      <c r="E273" s="192" t="s">
        <v>1168</v>
      </c>
      <c r="F273" s="193" t="s">
        <v>1169</v>
      </c>
      <c r="G273" s="194" t="s">
        <v>300</v>
      </c>
      <c r="H273" s="195">
        <v>11</v>
      </c>
      <c r="I273" s="196"/>
      <c r="J273" s="197">
        <f>ROUND(I273*H273,2)</f>
        <v>0</v>
      </c>
      <c r="K273" s="193" t="s">
        <v>556</v>
      </c>
      <c r="L273" s="39"/>
      <c r="M273" s="198" t="s">
        <v>1</v>
      </c>
      <c r="N273" s="199" t="s">
        <v>42</v>
      </c>
      <c r="O273" s="71"/>
      <c r="P273" s="200">
        <f>O273*H273</f>
        <v>0</v>
      </c>
      <c r="Q273" s="200">
        <v>1.0200000000000001E-3</v>
      </c>
      <c r="R273" s="200">
        <f>Q273*H273</f>
        <v>1.1220000000000001E-2</v>
      </c>
      <c r="S273" s="200">
        <v>0</v>
      </c>
      <c r="T273" s="201">
        <f>S273*H273</f>
        <v>0</v>
      </c>
      <c r="U273" s="34"/>
      <c r="V273" s="34"/>
      <c r="W273" s="34"/>
      <c r="X273" s="34"/>
      <c r="Y273" s="34"/>
      <c r="Z273" s="34"/>
      <c r="AA273" s="34"/>
      <c r="AB273" s="34"/>
      <c r="AC273" s="34"/>
      <c r="AD273" s="34"/>
      <c r="AE273" s="34"/>
      <c r="AR273" s="202" t="s">
        <v>235</v>
      </c>
      <c r="AT273" s="202" t="s">
        <v>149</v>
      </c>
      <c r="AU273" s="202" t="s">
        <v>87</v>
      </c>
      <c r="AY273" s="17" t="s">
        <v>146</v>
      </c>
      <c r="BE273" s="203">
        <f>IF(N273="základní",J273,0)</f>
        <v>0</v>
      </c>
      <c r="BF273" s="203">
        <f>IF(N273="snížená",J273,0)</f>
        <v>0</v>
      </c>
      <c r="BG273" s="203">
        <f>IF(N273="zákl. přenesená",J273,0)</f>
        <v>0</v>
      </c>
      <c r="BH273" s="203">
        <f>IF(N273="sníž. přenesená",J273,0)</f>
        <v>0</v>
      </c>
      <c r="BI273" s="203">
        <f>IF(N273="nulová",J273,0)</f>
        <v>0</v>
      </c>
      <c r="BJ273" s="17" t="s">
        <v>85</v>
      </c>
      <c r="BK273" s="203">
        <f>ROUND(I273*H273,2)</f>
        <v>0</v>
      </c>
      <c r="BL273" s="17" t="s">
        <v>235</v>
      </c>
      <c r="BM273" s="202" t="s">
        <v>1170</v>
      </c>
    </row>
    <row r="274" spans="1:65" s="2" customFormat="1" ht="10.199999999999999">
      <c r="A274" s="34"/>
      <c r="B274" s="35"/>
      <c r="C274" s="36"/>
      <c r="D274" s="204" t="s">
        <v>156</v>
      </c>
      <c r="E274" s="36"/>
      <c r="F274" s="205" t="s">
        <v>1171</v>
      </c>
      <c r="G274" s="36"/>
      <c r="H274" s="36"/>
      <c r="I274" s="206"/>
      <c r="J274" s="36"/>
      <c r="K274" s="36"/>
      <c r="L274" s="39"/>
      <c r="M274" s="207"/>
      <c r="N274" s="208"/>
      <c r="O274" s="71"/>
      <c r="P274" s="71"/>
      <c r="Q274" s="71"/>
      <c r="R274" s="71"/>
      <c r="S274" s="71"/>
      <c r="T274" s="72"/>
      <c r="U274" s="34"/>
      <c r="V274" s="34"/>
      <c r="W274" s="34"/>
      <c r="X274" s="34"/>
      <c r="Y274" s="34"/>
      <c r="Z274" s="34"/>
      <c r="AA274" s="34"/>
      <c r="AB274" s="34"/>
      <c r="AC274" s="34"/>
      <c r="AD274" s="34"/>
      <c r="AE274" s="34"/>
      <c r="AT274" s="17" t="s">
        <v>156</v>
      </c>
      <c r="AU274" s="17" t="s">
        <v>87</v>
      </c>
    </row>
    <row r="275" spans="1:65" s="2" customFormat="1" ht="16.5" customHeight="1">
      <c r="A275" s="34"/>
      <c r="B275" s="35"/>
      <c r="C275" s="220" t="s">
        <v>410</v>
      </c>
      <c r="D275" s="220" t="s">
        <v>216</v>
      </c>
      <c r="E275" s="221" t="s">
        <v>1172</v>
      </c>
      <c r="F275" s="222" t="s">
        <v>1173</v>
      </c>
      <c r="G275" s="223" t="s">
        <v>300</v>
      </c>
      <c r="H275" s="224">
        <v>11</v>
      </c>
      <c r="I275" s="225"/>
      <c r="J275" s="226">
        <f>ROUND(I275*H275,2)</f>
        <v>0</v>
      </c>
      <c r="K275" s="222" t="s">
        <v>556</v>
      </c>
      <c r="L275" s="227"/>
      <c r="M275" s="228" t="s">
        <v>1</v>
      </c>
      <c r="N275" s="229" t="s">
        <v>42</v>
      </c>
      <c r="O275" s="71"/>
      <c r="P275" s="200">
        <f>O275*H275</f>
        <v>0</v>
      </c>
      <c r="Q275" s="200">
        <v>2.5499999999999998E-2</v>
      </c>
      <c r="R275" s="200">
        <f>Q275*H275</f>
        <v>0.28049999999999997</v>
      </c>
      <c r="S275" s="200">
        <v>0</v>
      </c>
      <c r="T275" s="201">
        <f>S275*H275</f>
        <v>0</v>
      </c>
      <c r="U275" s="34"/>
      <c r="V275" s="34"/>
      <c r="W275" s="34"/>
      <c r="X275" s="34"/>
      <c r="Y275" s="34"/>
      <c r="Z275" s="34"/>
      <c r="AA275" s="34"/>
      <c r="AB275" s="34"/>
      <c r="AC275" s="34"/>
      <c r="AD275" s="34"/>
      <c r="AE275" s="34"/>
      <c r="AR275" s="202" t="s">
        <v>313</v>
      </c>
      <c r="AT275" s="202" t="s">
        <v>216</v>
      </c>
      <c r="AU275" s="202" t="s">
        <v>87</v>
      </c>
      <c r="AY275" s="17" t="s">
        <v>146</v>
      </c>
      <c r="BE275" s="203">
        <f>IF(N275="základní",J275,0)</f>
        <v>0</v>
      </c>
      <c r="BF275" s="203">
        <f>IF(N275="snížená",J275,0)</f>
        <v>0</v>
      </c>
      <c r="BG275" s="203">
        <f>IF(N275="zákl. přenesená",J275,0)</f>
        <v>0</v>
      </c>
      <c r="BH275" s="203">
        <f>IF(N275="sníž. přenesená",J275,0)</f>
        <v>0</v>
      </c>
      <c r="BI275" s="203">
        <f>IF(N275="nulová",J275,0)</f>
        <v>0</v>
      </c>
      <c r="BJ275" s="17" t="s">
        <v>85</v>
      </c>
      <c r="BK275" s="203">
        <f>ROUND(I275*H275,2)</f>
        <v>0</v>
      </c>
      <c r="BL275" s="17" t="s">
        <v>235</v>
      </c>
      <c r="BM275" s="202" t="s">
        <v>1174</v>
      </c>
    </row>
    <row r="276" spans="1:65" s="2" customFormat="1" ht="10.199999999999999">
      <c r="A276" s="34"/>
      <c r="B276" s="35"/>
      <c r="C276" s="36"/>
      <c r="D276" s="204" t="s">
        <v>156</v>
      </c>
      <c r="E276" s="36"/>
      <c r="F276" s="205" t="s">
        <v>1173</v>
      </c>
      <c r="G276" s="36"/>
      <c r="H276" s="36"/>
      <c r="I276" s="206"/>
      <c r="J276" s="36"/>
      <c r="K276" s="36"/>
      <c r="L276" s="39"/>
      <c r="M276" s="207"/>
      <c r="N276" s="208"/>
      <c r="O276" s="71"/>
      <c r="P276" s="71"/>
      <c r="Q276" s="71"/>
      <c r="R276" s="71"/>
      <c r="S276" s="71"/>
      <c r="T276" s="72"/>
      <c r="U276" s="34"/>
      <c r="V276" s="34"/>
      <c r="W276" s="34"/>
      <c r="X276" s="34"/>
      <c r="Y276" s="34"/>
      <c r="Z276" s="34"/>
      <c r="AA276" s="34"/>
      <c r="AB276" s="34"/>
      <c r="AC276" s="34"/>
      <c r="AD276" s="34"/>
      <c r="AE276" s="34"/>
      <c r="AT276" s="17" t="s">
        <v>156</v>
      </c>
      <c r="AU276" s="17" t="s">
        <v>87</v>
      </c>
    </row>
    <row r="277" spans="1:65" s="12" customFormat="1" ht="22.8" customHeight="1">
      <c r="B277" s="175"/>
      <c r="C277" s="176"/>
      <c r="D277" s="177" t="s">
        <v>76</v>
      </c>
      <c r="E277" s="189" t="s">
        <v>1175</v>
      </c>
      <c r="F277" s="189" t="s">
        <v>1176</v>
      </c>
      <c r="G277" s="176"/>
      <c r="H277" s="176"/>
      <c r="I277" s="179"/>
      <c r="J277" s="190">
        <f>BK277</f>
        <v>0</v>
      </c>
      <c r="K277" s="176"/>
      <c r="L277" s="181"/>
      <c r="M277" s="182"/>
      <c r="N277" s="183"/>
      <c r="O277" s="183"/>
      <c r="P277" s="184">
        <f>SUM(P278:P294)</f>
        <v>0</v>
      </c>
      <c r="Q277" s="183"/>
      <c r="R277" s="184">
        <f>SUM(R278:R294)</f>
        <v>0</v>
      </c>
      <c r="S277" s="183"/>
      <c r="T277" s="185">
        <f>SUM(T278:T294)</f>
        <v>3.4000000000000002E-2</v>
      </c>
      <c r="AR277" s="186" t="s">
        <v>87</v>
      </c>
      <c r="AT277" s="187" t="s">
        <v>76</v>
      </c>
      <c r="AU277" s="187" t="s">
        <v>85</v>
      </c>
      <c r="AY277" s="186" t="s">
        <v>146</v>
      </c>
      <c r="BK277" s="188">
        <f>SUM(BK278:BK294)</f>
        <v>0</v>
      </c>
    </row>
    <row r="278" spans="1:65" s="2" customFormat="1" ht="16.5" customHeight="1">
      <c r="A278" s="34"/>
      <c r="B278" s="35"/>
      <c r="C278" s="191" t="s">
        <v>415</v>
      </c>
      <c r="D278" s="191" t="s">
        <v>149</v>
      </c>
      <c r="E278" s="192" t="s">
        <v>1177</v>
      </c>
      <c r="F278" s="193" t="s">
        <v>1178</v>
      </c>
      <c r="G278" s="194" t="s">
        <v>300</v>
      </c>
      <c r="H278" s="195">
        <v>2</v>
      </c>
      <c r="I278" s="196"/>
      <c r="J278" s="197">
        <f>ROUND(I278*H278,2)</f>
        <v>0</v>
      </c>
      <c r="K278" s="193" t="s">
        <v>556</v>
      </c>
      <c r="L278" s="39"/>
      <c r="M278" s="198" t="s">
        <v>1</v>
      </c>
      <c r="N278" s="199" t="s">
        <v>42</v>
      </c>
      <c r="O278" s="71"/>
      <c r="P278" s="200">
        <f>O278*H278</f>
        <v>0</v>
      </c>
      <c r="Q278" s="200">
        <v>0</v>
      </c>
      <c r="R278" s="200">
        <f>Q278*H278</f>
        <v>0</v>
      </c>
      <c r="S278" s="200">
        <v>0</v>
      </c>
      <c r="T278" s="201">
        <f>S278*H278</f>
        <v>0</v>
      </c>
      <c r="U278" s="34"/>
      <c r="V278" s="34"/>
      <c r="W278" s="34"/>
      <c r="X278" s="34"/>
      <c r="Y278" s="34"/>
      <c r="Z278" s="34"/>
      <c r="AA278" s="34"/>
      <c r="AB278" s="34"/>
      <c r="AC278" s="34"/>
      <c r="AD278" s="34"/>
      <c r="AE278" s="34"/>
      <c r="AR278" s="202" t="s">
        <v>235</v>
      </c>
      <c r="AT278" s="202" t="s">
        <v>149</v>
      </c>
      <c r="AU278" s="202" t="s">
        <v>87</v>
      </c>
      <c r="AY278" s="17" t="s">
        <v>146</v>
      </c>
      <c r="BE278" s="203">
        <f>IF(N278="základní",J278,0)</f>
        <v>0</v>
      </c>
      <c r="BF278" s="203">
        <f>IF(N278="snížená",J278,0)</f>
        <v>0</v>
      </c>
      <c r="BG278" s="203">
        <f>IF(N278="zákl. přenesená",J278,0)</f>
        <v>0</v>
      </c>
      <c r="BH278" s="203">
        <f>IF(N278="sníž. přenesená",J278,0)</f>
        <v>0</v>
      </c>
      <c r="BI278" s="203">
        <f>IF(N278="nulová",J278,0)</f>
        <v>0</v>
      </c>
      <c r="BJ278" s="17" t="s">
        <v>85</v>
      </c>
      <c r="BK278" s="203">
        <f>ROUND(I278*H278,2)</f>
        <v>0</v>
      </c>
      <c r="BL278" s="17" t="s">
        <v>235</v>
      </c>
      <c r="BM278" s="202" t="s">
        <v>1179</v>
      </c>
    </row>
    <row r="279" spans="1:65" s="2" customFormat="1" ht="10.199999999999999">
      <c r="A279" s="34"/>
      <c r="B279" s="35"/>
      <c r="C279" s="36"/>
      <c r="D279" s="204" t="s">
        <v>156</v>
      </c>
      <c r="E279" s="36"/>
      <c r="F279" s="205" t="s">
        <v>1180</v>
      </c>
      <c r="G279" s="36"/>
      <c r="H279" s="36"/>
      <c r="I279" s="206"/>
      <c r="J279" s="36"/>
      <c r="K279" s="36"/>
      <c r="L279" s="39"/>
      <c r="M279" s="207"/>
      <c r="N279" s="208"/>
      <c r="O279" s="71"/>
      <c r="P279" s="71"/>
      <c r="Q279" s="71"/>
      <c r="R279" s="71"/>
      <c r="S279" s="71"/>
      <c r="T279" s="72"/>
      <c r="U279" s="34"/>
      <c r="V279" s="34"/>
      <c r="W279" s="34"/>
      <c r="X279" s="34"/>
      <c r="Y279" s="34"/>
      <c r="Z279" s="34"/>
      <c r="AA279" s="34"/>
      <c r="AB279" s="34"/>
      <c r="AC279" s="34"/>
      <c r="AD279" s="34"/>
      <c r="AE279" s="34"/>
      <c r="AT279" s="17" t="s">
        <v>156</v>
      </c>
      <c r="AU279" s="17" t="s">
        <v>87</v>
      </c>
    </row>
    <row r="280" spans="1:65" s="13" customFormat="1" ht="10.199999999999999">
      <c r="B280" s="209"/>
      <c r="C280" s="210"/>
      <c r="D280" s="204" t="s">
        <v>158</v>
      </c>
      <c r="E280" s="211" t="s">
        <v>1</v>
      </c>
      <c r="F280" s="212" t="s">
        <v>1181</v>
      </c>
      <c r="G280" s="210"/>
      <c r="H280" s="213">
        <v>2</v>
      </c>
      <c r="I280" s="214"/>
      <c r="J280" s="210"/>
      <c r="K280" s="210"/>
      <c r="L280" s="215"/>
      <c r="M280" s="216"/>
      <c r="N280" s="217"/>
      <c r="O280" s="217"/>
      <c r="P280" s="217"/>
      <c r="Q280" s="217"/>
      <c r="R280" s="217"/>
      <c r="S280" s="217"/>
      <c r="T280" s="218"/>
      <c r="AT280" s="219" t="s">
        <v>158</v>
      </c>
      <c r="AU280" s="219" t="s">
        <v>87</v>
      </c>
      <c r="AV280" s="13" t="s">
        <v>87</v>
      </c>
      <c r="AW280" s="13" t="s">
        <v>34</v>
      </c>
      <c r="AX280" s="13" t="s">
        <v>85</v>
      </c>
      <c r="AY280" s="219" t="s">
        <v>146</v>
      </c>
    </row>
    <row r="281" spans="1:65" s="2" customFormat="1" ht="16.5" customHeight="1">
      <c r="A281" s="34"/>
      <c r="B281" s="35"/>
      <c r="C281" s="191" t="s">
        <v>421</v>
      </c>
      <c r="D281" s="191" t="s">
        <v>149</v>
      </c>
      <c r="E281" s="192" t="s">
        <v>1182</v>
      </c>
      <c r="F281" s="193" t="s">
        <v>1183</v>
      </c>
      <c r="G281" s="194" t="s">
        <v>300</v>
      </c>
      <c r="H281" s="195">
        <v>2</v>
      </c>
      <c r="I281" s="196"/>
      <c r="J281" s="197">
        <f>ROUND(I281*H281,2)</f>
        <v>0</v>
      </c>
      <c r="K281" s="193" t="s">
        <v>556</v>
      </c>
      <c r="L281" s="39"/>
      <c r="M281" s="198" t="s">
        <v>1</v>
      </c>
      <c r="N281" s="199" t="s">
        <v>42</v>
      </c>
      <c r="O281" s="71"/>
      <c r="P281" s="200">
        <f>O281*H281</f>
        <v>0</v>
      </c>
      <c r="Q281" s="200">
        <v>0</v>
      </c>
      <c r="R281" s="200">
        <f>Q281*H281</f>
        <v>0</v>
      </c>
      <c r="S281" s="200">
        <v>2E-3</v>
      </c>
      <c r="T281" s="201">
        <f>S281*H281</f>
        <v>4.0000000000000001E-3</v>
      </c>
      <c r="U281" s="34"/>
      <c r="V281" s="34"/>
      <c r="W281" s="34"/>
      <c r="X281" s="34"/>
      <c r="Y281" s="34"/>
      <c r="Z281" s="34"/>
      <c r="AA281" s="34"/>
      <c r="AB281" s="34"/>
      <c r="AC281" s="34"/>
      <c r="AD281" s="34"/>
      <c r="AE281" s="34"/>
      <c r="AR281" s="202" t="s">
        <v>235</v>
      </c>
      <c r="AT281" s="202" t="s">
        <v>149</v>
      </c>
      <c r="AU281" s="202" t="s">
        <v>87</v>
      </c>
      <c r="AY281" s="17" t="s">
        <v>146</v>
      </c>
      <c r="BE281" s="203">
        <f>IF(N281="základní",J281,0)</f>
        <v>0</v>
      </c>
      <c r="BF281" s="203">
        <f>IF(N281="snížená",J281,0)</f>
        <v>0</v>
      </c>
      <c r="BG281" s="203">
        <f>IF(N281="zákl. přenesená",J281,0)</f>
        <v>0</v>
      </c>
      <c r="BH281" s="203">
        <f>IF(N281="sníž. přenesená",J281,0)</f>
        <v>0</v>
      </c>
      <c r="BI281" s="203">
        <f>IF(N281="nulová",J281,0)</f>
        <v>0</v>
      </c>
      <c r="BJ281" s="17" t="s">
        <v>85</v>
      </c>
      <c r="BK281" s="203">
        <f>ROUND(I281*H281,2)</f>
        <v>0</v>
      </c>
      <c r="BL281" s="17" t="s">
        <v>235</v>
      </c>
      <c r="BM281" s="202" t="s">
        <v>1184</v>
      </c>
    </row>
    <row r="282" spans="1:65" s="2" customFormat="1" ht="10.199999999999999">
      <c r="A282" s="34"/>
      <c r="B282" s="35"/>
      <c r="C282" s="36"/>
      <c r="D282" s="204" t="s">
        <v>156</v>
      </c>
      <c r="E282" s="36"/>
      <c r="F282" s="205" t="s">
        <v>1185</v>
      </c>
      <c r="G282" s="36"/>
      <c r="H282" s="36"/>
      <c r="I282" s="206"/>
      <c r="J282" s="36"/>
      <c r="K282" s="36"/>
      <c r="L282" s="39"/>
      <c r="M282" s="207"/>
      <c r="N282" s="208"/>
      <c r="O282" s="71"/>
      <c r="P282" s="71"/>
      <c r="Q282" s="71"/>
      <c r="R282" s="71"/>
      <c r="S282" s="71"/>
      <c r="T282" s="72"/>
      <c r="U282" s="34"/>
      <c r="V282" s="34"/>
      <c r="W282" s="34"/>
      <c r="X282" s="34"/>
      <c r="Y282" s="34"/>
      <c r="Z282" s="34"/>
      <c r="AA282" s="34"/>
      <c r="AB282" s="34"/>
      <c r="AC282" s="34"/>
      <c r="AD282" s="34"/>
      <c r="AE282" s="34"/>
      <c r="AT282" s="17" t="s">
        <v>156</v>
      </c>
      <c r="AU282" s="17" t="s">
        <v>87</v>
      </c>
    </row>
    <row r="283" spans="1:65" s="2" customFormat="1" ht="16.5" customHeight="1">
      <c r="A283" s="34"/>
      <c r="B283" s="35"/>
      <c r="C283" s="191" t="s">
        <v>426</v>
      </c>
      <c r="D283" s="191" t="s">
        <v>149</v>
      </c>
      <c r="E283" s="192" t="s">
        <v>1186</v>
      </c>
      <c r="F283" s="193" t="s">
        <v>1187</v>
      </c>
      <c r="G283" s="194" t="s">
        <v>300</v>
      </c>
      <c r="H283" s="195">
        <v>2</v>
      </c>
      <c r="I283" s="196"/>
      <c r="J283" s="197">
        <f>ROUND(I283*H283,2)</f>
        <v>0</v>
      </c>
      <c r="K283" s="193" t="s">
        <v>1</v>
      </c>
      <c r="L283" s="39"/>
      <c r="M283" s="198" t="s">
        <v>1</v>
      </c>
      <c r="N283" s="199" t="s">
        <v>42</v>
      </c>
      <c r="O283" s="71"/>
      <c r="P283" s="200">
        <f>O283*H283</f>
        <v>0</v>
      </c>
      <c r="Q283" s="200">
        <v>0</v>
      </c>
      <c r="R283" s="200">
        <f>Q283*H283</f>
        <v>0</v>
      </c>
      <c r="S283" s="200">
        <v>0</v>
      </c>
      <c r="T283" s="201">
        <f>S283*H283</f>
        <v>0</v>
      </c>
      <c r="U283" s="34"/>
      <c r="V283" s="34"/>
      <c r="W283" s="34"/>
      <c r="X283" s="34"/>
      <c r="Y283" s="34"/>
      <c r="Z283" s="34"/>
      <c r="AA283" s="34"/>
      <c r="AB283" s="34"/>
      <c r="AC283" s="34"/>
      <c r="AD283" s="34"/>
      <c r="AE283" s="34"/>
      <c r="AR283" s="202" t="s">
        <v>235</v>
      </c>
      <c r="AT283" s="202" t="s">
        <v>149</v>
      </c>
      <c r="AU283" s="202" t="s">
        <v>87</v>
      </c>
      <c r="AY283" s="17" t="s">
        <v>146</v>
      </c>
      <c r="BE283" s="203">
        <f>IF(N283="základní",J283,0)</f>
        <v>0</v>
      </c>
      <c r="BF283" s="203">
        <f>IF(N283="snížená",J283,0)</f>
        <v>0</v>
      </c>
      <c r="BG283" s="203">
        <f>IF(N283="zákl. přenesená",J283,0)</f>
        <v>0</v>
      </c>
      <c r="BH283" s="203">
        <f>IF(N283="sníž. přenesená",J283,0)</f>
        <v>0</v>
      </c>
      <c r="BI283" s="203">
        <f>IF(N283="nulová",J283,0)</f>
        <v>0</v>
      </c>
      <c r="BJ283" s="17" t="s">
        <v>85</v>
      </c>
      <c r="BK283" s="203">
        <f>ROUND(I283*H283,2)</f>
        <v>0</v>
      </c>
      <c r="BL283" s="17" t="s">
        <v>235</v>
      </c>
      <c r="BM283" s="202" t="s">
        <v>1188</v>
      </c>
    </row>
    <row r="284" spans="1:65" s="2" customFormat="1" ht="10.199999999999999">
      <c r="A284" s="34"/>
      <c r="B284" s="35"/>
      <c r="C284" s="36"/>
      <c r="D284" s="204" t="s">
        <v>156</v>
      </c>
      <c r="E284" s="36"/>
      <c r="F284" s="205" t="s">
        <v>1187</v>
      </c>
      <c r="G284" s="36"/>
      <c r="H284" s="36"/>
      <c r="I284" s="206"/>
      <c r="J284" s="36"/>
      <c r="K284" s="36"/>
      <c r="L284" s="39"/>
      <c r="M284" s="207"/>
      <c r="N284" s="208"/>
      <c r="O284" s="71"/>
      <c r="P284" s="71"/>
      <c r="Q284" s="71"/>
      <c r="R284" s="71"/>
      <c r="S284" s="71"/>
      <c r="T284" s="72"/>
      <c r="U284" s="34"/>
      <c r="V284" s="34"/>
      <c r="W284" s="34"/>
      <c r="X284" s="34"/>
      <c r="Y284" s="34"/>
      <c r="Z284" s="34"/>
      <c r="AA284" s="34"/>
      <c r="AB284" s="34"/>
      <c r="AC284" s="34"/>
      <c r="AD284" s="34"/>
      <c r="AE284" s="34"/>
      <c r="AT284" s="17" t="s">
        <v>156</v>
      </c>
      <c r="AU284" s="17" t="s">
        <v>87</v>
      </c>
    </row>
    <row r="285" spans="1:65" s="13" customFormat="1" ht="10.199999999999999">
      <c r="B285" s="209"/>
      <c r="C285" s="210"/>
      <c r="D285" s="204" t="s">
        <v>158</v>
      </c>
      <c r="E285" s="211" t="s">
        <v>1</v>
      </c>
      <c r="F285" s="212" t="s">
        <v>1189</v>
      </c>
      <c r="G285" s="210"/>
      <c r="H285" s="213">
        <v>2</v>
      </c>
      <c r="I285" s="214"/>
      <c r="J285" s="210"/>
      <c r="K285" s="210"/>
      <c r="L285" s="215"/>
      <c r="M285" s="216"/>
      <c r="N285" s="217"/>
      <c r="O285" s="217"/>
      <c r="P285" s="217"/>
      <c r="Q285" s="217"/>
      <c r="R285" s="217"/>
      <c r="S285" s="217"/>
      <c r="T285" s="218"/>
      <c r="AT285" s="219" t="s">
        <v>158</v>
      </c>
      <c r="AU285" s="219" t="s">
        <v>87</v>
      </c>
      <c r="AV285" s="13" t="s">
        <v>87</v>
      </c>
      <c r="AW285" s="13" t="s">
        <v>34</v>
      </c>
      <c r="AX285" s="13" t="s">
        <v>85</v>
      </c>
      <c r="AY285" s="219" t="s">
        <v>146</v>
      </c>
    </row>
    <row r="286" spans="1:65" s="2" customFormat="1" ht="16.5" customHeight="1">
      <c r="A286" s="34"/>
      <c r="B286" s="35"/>
      <c r="C286" s="191" t="s">
        <v>431</v>
      </c>
      <c r="D286" s="191" t="s">
        <v>149</v>
      </c>
      <c r="E286" s="192" t="s">
        <v>1190</v>
      </c>
      <c r="F286" s="193" t="s">
        <v>1191</v>
      </c>
      <c r="G286" s="194" t="s">
        <v>300</v>
      </c>
      <c r="H286" s="195">
        <v>2</v>
      </c>
      <c r="I286" s="196"/>
      <c r="J286" s="197">
        <f>ROUND(I286*H286,2)</f>
        <v>0</v>
      </c>
      <c r="K286" s="193" t="s">
        <v>1</v>
      </c>
      <c r="L286" s="39"/>
      <c r="M286" s="198" t="s">
        <v>1</v>
      </c>
      <c r="N286" s="199" t="s">
        <v>42</v>
      </c>
      <c r="O286" s="71"/>
      <c r="P286" s="200">
        <f>O286*H286</f>
        <v>0</v>
      </c>
      <c r="Q286" s="200">
        <v>0</v>
      </c>
      <c r="R286" s="200">
        <f>Q286*H286</f>
        <v>0</v>
      </c>
      <c r="S286" s="200">
        <v>0</v>
      </c>
      <c r="T286" s="201">
        <f>S286*H286</f>
        <v>0</v>
      </c>
      <c r="U286" s="34"/>
      <c r="V286" s="34"/>
      <c r="W286" s="34"/>
      <c r="X286" s="34"/>
      <c r="Y286" s="34"/>
      <c r="Z286" s="34"/>
      <c r="AA286" s="34"/>
      <c r="AB286" s="34"/>
      <c r="AC286" s="34"/>
      <c r="AD286" s="34"/>
      <c r="AE286" s="34"/>
      <c r="AR286" s="202" t="s">
        <v>235</v>
      </c>
      <c r="AT286" s="202" t="s">
        <v>149</v>
      </c>
      <c r="AU286" s="202" t="s">
        <v>87</v>
      </c>
      <c r="AY286" s="17" t="s">
        <v>146</v>
      </c>
      <c r="BE286" s="203">
        <f>IF(N286="základní",J286,0)</f>
        <v>0</v>
      </c>
      <c r="BF286" s="203">
        <f>IF(N286="snížená",J286,0)</f>
        <v>0</v>
      </c>
      <c r="BG286" s="203">
        <f>IF(N286="zákl. přenesená",J286,0)</f>
        <v>0</v>
      </c>
      <c r="BH286" s="203">
        <f>IF(N286="sníž. přenesená",J286,0)</f>
        <v>0</v>
      </c>
      <c r="BI286" s="203">
        <f>IF(N286="nulová",J286,0)</f>
        <v>0</v>
      </c>
      <c r="BJ286" s="17" t="s">
        <v>85</v>
      </c>
      <c r="BK286" s="203">
        <f>ROUND(I286*H286,2)</f>
        <v>0</v>
      </c>
      <c r="BL286" s="17" t="s">
        <v>235</v>
      </c>
      <c r="BM286" s="202" t="s">
        <v>1192</v>
      </c>
    </row>
    <row r="287" spans="1:65" s="2" customFormat="1" ht="10.199999999999999">
      <c r="A287" s="34"/>
      <c r="B287" s="35"/>
      <c r="C287" s="36"/>
      <c r="D287" s="204" t="s">
        <v>156</v>
      </c>
      <c r="E287" s="36"/>
      <c r="F287" s="205" t="s">
        <v>1191</v>
      </c>
      <c r="G287" s="36"/>
      <c r="H287" s="36"/>
      <c r="I287" s="206"/>
      <c r="J287" s="36"/>
      <c r="K287" s="36"/>
      <c r="L287" s="39"/>
      <c r="M287" s="207"/>
      <c r="N287" s="208"/>
      <c r="O287" s="71"/>
      <c r="P287" s="71"/>
      <c r="Q287" s="71"/>
      <c r="R287" s="71"/>
      <c r="S287" s="71"/>
      <c r="T287" s="72"/>
      <c r="U287" s="34"/>
      <c r="V287" s="34"/>
      <c r="W287" s="34"/>
      <c r="X287" s="34"/>
      <c r="Y287" s="34"/>
      <c r="Z287" s="34"/>
      <c r="AA287" s="34"/>
      <c r="AB287" s="34"/>
      <c r="AC287" s="34"/>
      <c r="AD287" s="34"/>
      <c r="AE287" s="34"/>
      <c r="AT287" s="17" t="s">
        <v>156</v>
      </c>
      <c r="AU287" s="17" t="s">
        <v>87</v>
      </c>
    </row>
    <row r="288" spans="1:65" s="13" customFormat="1" ht="10.199999999999999">
      <c r="B288" s="209"/>
      <c r="C288" s="210"/>
      <c r="D288" s="204" t="s">
        <v>158</v>
      </c>
      <c r="E288" s="211" t="s">
        <v>1</v>
      </c>
      <c r="F288" s="212" t="s">
        <v>1189</v>
      </c>
      <c r="G288" s="210"/>
      <c r="H288" s="213">
        <v>2</v>
      </c>
      <c r="I288" s="214"/>
      <c r="J288" s="210"/>
      <c r="K288" s="210"/>
      <c r="L288" s="215"/>
      <c r="M288" s="216"/>
      <c r="N288" s="217"/>
      <c r="O288" s="217"/>
      <c r="P288" s="217"/>
      <c r="Q288" s="217"/>
      <c r="R288" s="217"/>
      <c r="S288" s="217"/>
      <c r="T288" s="218"/>
      <c r="AT288" s="219" t="s">
        <v>158</v>
      </c>
      <c r="AU288" s="219" t="s">
        <v>87</v>
      </c>
      <c r="AV288" s="13" t="s">
        <v>87</v>
      </c>
      <c r="AW288" s="13" t="s">
        <v>34</v>
      </c>
      <c r="AX288" s="13" t="s">
        <v>85</v>
      </c>
      <c r="AY288" s="219" t="s">
        <v>146</v>
      </c>
    </row>
    <row r="289" spans="1:65" s="2" customFormat="1" ht="16.5" customHeight="1">
      <c r="A289" s="34"/>
      <c r="B289" s="35"/>
      <c r="C289" s="191" t="s">
        <v>435</v>
      </c>
      <c r="D289" s="191" t="s">
        <v>149</v>
      </c>
      <c r="E289" s="192" t="s">
        <v>1193</v>
      </c>
      <c r="F289" s="193" t="s">
        <v>1194</v>
      </c>
      <c r="G289" s="194" t="s">
        <v>300</v>
      </c>
      <c r="H289" s="195">
        <v>12</v>
      </c>
      <c r="I289" s="196"/>
      <c r="J289" s="197">
        <f>ROUND(I289*H289,2)</f>
        <v>0</v>
      </c>
      <c r="K289" s="193" t="s">
        <v>556</v>
      </c>
      <c r="L289" s="39"/>
      <c r="M289" s="198" t="s">
        <v>1</v>
      </c>
      <c r="N289" s="199" t="s">
        <v>42</v>
      </c>
      <c r="O289" s="71"/>
      <c r="P289" s="200">
        <f>O289*H289</f>
        <v>0</v>
      </c>
      <c r="Q289" s="200">
        <v>0</v>
      </c>
      <c r="R289" s="200">
        <f>Q289*H289</f>
        <v>0</v>
      </c>
      <c r="S289" s="200">
        <v>0</v>
      </c>
      <c r="T289" s="201">
        <f>S289*H289</f>
        <v>0</v>
      </c>
      <c r="U289" s="34"/>
      <c r="V289" s="34"/>
      <c r="W289" s="34"/>
      <c r="X289" s="34"/>
      <c r="Y289" s="34"/>
      <c r="Z289" s="34"/>
      <c r="AA289" s="34"/>
      <c r="AB289" s="34"/>
      <c r="AC289" s="34"/>
      <c r="AD289" s="34"/>
      <c r="AE289" s="34"/>
      <c r="AR289" s="202" t="s">
        <v>235</v>
      </c>
      <c r="AT289" s="202" t="s">
        <v>149</v>
      </c>
      <c r="AU289" s="202" t="s">
        <v>87</v>
      </c>
      <c r="AY289" s="17" t="s">
        <v>146</v>
      </c>
      <c r="BE289" s="203">
        <f>IF(N289="základní",J289,0)</f>
        <v>0</v>
      </c>
      <c r="BF289" s="203">
        <f>IF(N289="snížená",J289,0)</f>
        <v>0</v>
      </c>
      <c r="BG289" s="203">
        <f>IF(N289="zákl. přenesená",J289,0)</f>
        <v>0</v>
      </c>
      <c r="BH289" s="203">
        <f>IF(N289="sníž. přenesená",J289,0)</f>
        <v>0</v>
      </c>
      <c r="BI289" s="203">
        <f>IF(N289="nulová",J289,0)</f>
        <v>0</v>
      </c>
      <c r="BJ289" s="17" t="s">
        <v>85</v>
      </c>
      <c r="BK289" s="203">
        <f>ROUND(I289*H289,2)</f>
        <v>0</v>
      </c>
      <c r="BL289" s="17" t="s">
        <v>235</v>
      </c>
      <c r="BM289" s="202" t="s">
        <v>1195</v>
      </c>
    </row>
    <row r="290" spans="1:65" s="2" customFormat="1" ht="10.199999999999999">
      <c r="A290" s="34"/>
      <c r="B290" s="35"/>
      <c r="C290" s="36"/>
      <c r="D290" s="204" t="s">
        <v>156</v>
      </c>
      <c r="E290" s="36"/>
      <c r="F290" s="205" t="s">
        <v>1196</v>
      </c>
      <c r="G290" s="36"/>
      <c r="H290" s="36"/>
      <c r="I290" s="206"/>
      <c r="J290" s="36"/>
      <c r="K290" s="36"/>
      <c r="L290" s="39"/>
      <c r="M290" s="207"/>
      <c r="N290" s="208"/>
      <c r="O290" s="71"/>
      <c r="P290" s="71"/>
      <c r="Q290" s="71"/>
      <c r="R290" s="71"/>
      <c r="S290" s="71"/>
      <c r="T290" s="72"/>
      <c r="U290" s="34"/>
      <c r="V290" s="34"/>
      <c r="W290" s="34"/>
      <c r="X290" s="34"/>
      <c r="Y290" s="34"/>
      <c r="Z290" s="34"/>
      <c r="AA290" s="34"/>
      <c r="AB290" s="34"/>
      <c r="AC290" s="34"/>
      <c r="AD290" s="34"/>
      <c r="AE290" s="34"/>
      <c r="AT290" s="17" t="s">
        <v>156</v>
      </c>
      <c r="AU290" s="17" t="s">
        <v>87</v>
      </c>
    </row>
    <row r="291" spans="1:65" s="13" customFormat="1" ht="10.199999999999999">
      <c r="B291" s="209"/>
      <c r="C291" s="210"/>
      <c r="D291" s="204" t="s">
        <v>158</v>
      </c>
      <c r="E291" s="211" t="s">
        <v>1</v>
      </c>
      <c r="F291" s="212" t="s">
        <v>8</v>
      </c>
      <c r="G291" s="210"/>
      <c r="H291" s="213">
        <v>12</v>
      </c>
      <c r="I291" s="214"/>
      <c r="J291" s="210"/>
      <c r="K291" s="210"/>
      <c r="L291" s="215"/>
      <c r="M291" s="216"/>
      <c r="N291" s="217"/>
      <c r="O291" s="217"/>
      <c r="P291" s="217"/>
      <c r="Q291" s="217"/>
      <c r="R291" s="217"/>
      <c r="S291" s="217"/>
      <c r="T291" s="218"/>
      <c r="AT291" s="219" t="s">
        <v>158</v>
      </c>
      <c r="AU291" s="219" t="s">
        <v>87</v>
      </c>
      <c r="AV291" s="13" t="s">
        <v>87</v>
      </c>
      <c r="AW291" s="13" t="s">
        <v>34</v>
      </c>
      <c r="AX291" s="13" t="s">
        <v>85</v>
      </c>
      <c r="AY291" s="219" t="s">
        <v>146</v>
      </c>
    </row>
    <row r="292" spans="1:65" s="2" customFormat="1" ht="16.5" customHeight="1">
      <c r="A292" s="34"/>
      <c r="B292" s="35"/>
      <c r="C292" s="191" t="s">
        <v>439</v>
      </c>
      <c r="D292" s="191" t="s">
        <v>149</v>
      </c>
      <c r="E292" s="192" t="s">
        <v>1197</v>
      </c>
      <c r="F292" s="193" t="s">
        <v>1198</v>
      </c>
      <c r="G292" s="194" t="s">
        <v>300</v>
      </c>
      <c r="H292" s="195">
        <v>12</v>
      </c>
      <c r="I292" s="196"/>
      <c r="J292" s="197">
        <f>ROUND(I292*H292,2)</f>
        <v>0</v>
      </c>
      <c r="K292" s="193" t="s">
        <v>556</v>
      </c>
      <c r="L292" s="39"/>
      <c r="M292" s="198" t="s">
        <v>1</v>
      </c>
      <c r="N292" s="199" t="s">
        <v>42</v>
      </c>
      <c r="O292" s="71"/>
      <c r="P292" s="200">
        <f>O292*H292</f>
        <v>0</v>
      </c>
      <c r="Q292" s="200">
        <v>0</v>
      </c>
      <c r="R292" s="200">
        <f>Q292*H292</f>
        <v>0</v>
      </c>
      <c r="S292" s="200">
        <v>2.5000000000000001E-3</v>
      </c>
      <c r="T292" s="201">
        <f>S292*H292</f>
        <v>0.03</v>
      </c>
      <c r="U292" s="34"/>
      <c r="V292" s="34"/>
      <c r="W292" s="34"/>
      <c r="X292" s="34"/>
      <c r="Y292" s="34"/>
      <c r="Z292" s="34"/>
      <c r="AA292" s="34"/>
      <c r="AB292" s="34"/>
      <c r="AC292" s="34"/>
      <c r="AD292" s="34"/>
      <c r="AE292" s="34"/>
      <c r="AR292" s="202" t="s">
        <v>235</v>
      </c>
      <c r="AT292" s="202" t="s">
        <v>149</v>
      </c>
      <c r="AU292" s="202" t="s">
        <v>87</v>
      </c>
      <c r="AY292" s="17" t="s">
        <v>146</v>
      </c>
      <c r="BE292" s="203">
        <f>IF(N292="základní",J292,0)</f>
        <v>0</v>
      </c>
      <c r="BF292" s="203">
        <f>IF(N292="snížená",J292,0)</f>
        <v>0</v>
      </c>
      <c r="BG292" s="203">
        <f>IF(N292="zákl. přenesená",J292,0)</f>
        <v>0</v>
      </c>
      <c r="BH292" s="203">
        <f>IF(N292="sníž. přenesená",J292,0)</f>
        <v>0</v>
      </c>
      <c r="BI292" s="203">
        <f>IF(N292="nulová",J292,0)</f>
        <v>0</v>
      </c>
      <c r="BJ292" s="17" t="s">
        <v>85</v>
      </c>
      <c r="BK292" s="203">
        <f>ROUND(I292*H292,2)</f>
        <v>0</v>
      </c>
      <c r="BL292" s="17" t="s">
        <v>235</v>
      </c>
      <c r="BM292" s="202" t="s">
        <v>1199</v>
      </c>
    </row>
    <row r="293" spans="1:65" s="2" customFormat="1" ht="10.199999999999999">
      <c r="A293" s="34"/>
      <c r="B293" s="35"/>
      <c r="C293" s="36"/>
      <c r="D293" s="204" t="s">
        <v>156</v>
      </c>
      <c r="E293" s="36"/>
      <c r="F293" s="205" t="s">
        <v>1200</v>
      </c>
      <c r="G293" s="36"/>
      <c r="H293" s="36"/>
      <c r="I293" s="206"/>
      <c r="J293" s="36"/>
      <c r="K293" s="36"/>
      <c r="L293" s="39"/>
      <c r="M293" s="207"/>
      <c r="N293" s="208"/>
      <c r="O293" s="71"/>
      <c r="P293" s="71"/>
      <c r="Q293" s="71"/>
      <c r="R293" s="71"/>
      <c r="S293" s="71"/>
      <c r="T293" s="72"/>
      <c r="U293" s="34"/>
      <c r="V293" s="34"/>
      <c r="W293" s="34"/>
      <c r="X293" s="34"/>
      <c r="Y293" s="34"/>
      <c r="Z293" s="34"/>
      <c r="AA293" s="34"/>
      <c r="AB293" s="34"/>
      <c r="AC293" s="34"/>
      <c r="AD293" s="34"/>
      <c r="AE293" s="34"/>
      <c r="AT293" s="17" t="s">
        <v>156</v>
      </c>
      <c r="AU293" s="17" t="s">
        <v>87</v>
      </c>
    </row>
    <row r="294" spans="1:65" s="13" customFormat="1" ht="10.199999999999999">
      <c r="B294" s="209"/>
      <c r="C294" s="210"/>
      <c r="D294" s="204" t="s">
        <v>158</v>
      </c>
      <c r="E294" s="211" t="s">
        <v>1</v>
      </c>
      <c r="F294" s="212" t="s">
        <v>8</v>
      </c>
      <c r="G294" s="210"/>
      <c r="H294" s="213">
        <v>12</v>
      </c>
      <c r="I294" s="214"/>
      <c r="J294" s="210"/>
      <c r="K294" s="210"/>
      <c r="L294" s="215"/>
      <c r="M294" s="216"/>
      <c r="N294" s="217"/>
      <c r="O294" s="217"/>
      <c r="P294" s="217"/>
      <c r="Q294" s="217"/>
      <c r="R294" s="217"/>
      <c r="S294" s="217"/>
      <c r="T294" s="218"/>
      <c r="AT294" s="219" t="s">
        <v>158</v>
      </c>
      <c r="AU294" s="219" t="s">
        <v>87</v>
      </c>
      <c r="AV294" s="13" t="s">
        <v>87</v>
      </c>
      <c r="AW294" s="13" t="s">
        <v>34</v>
      </c>
      <c r="AX294" s="13" t="s">
        <v>85</v>
      </c>
      <c r="AY294" s="219" t="s">
        <v>146</v>
      </c>
    </row>
    <row r="295" spans="1:65" s="12" customFormat="1" ht="22.8" customHeight="1">
      <c r="B295" s="175"/>
      <c r="C295" s="176"/>
      <c r="D295" s="177" t="s">
        <v>76</v>
      </c>
      <c r="E295" s="189" t="s">
        <v>1201</v>
      </c>
      <c r="F295" s="189" t="s">
        <v>1202</v>
      </c>
      <c r="G295" s="176"/>
      <c r="H295" s="176"/>
      <c r="I295" s="179"/>
      <c r="J295" s="190">
        <f>BK295</f>
        <v>0</v>
      </c>
      <c r="K295" s="176"/>
      <c r="L295" s="181"/>
      <c r="M295" s="182"/>
      <c r="N295" s="183"/>
      <c r="O295" s="183"/>
      <c r="P295" s="184">
        <f>SUM(P296:P298)</f>
        <v>0</v>
      </c>
      <c r="Q295" s="183"/>
      <c r="R295" s="184">
        <f>SUM(R296:R298)</f>
        <v>0</v>
      </c>
      <c r="S295" s="183"/>
      <c r="T295" s="185">
        <f>SUM(T296:T298)</f>
        <v>0</v>
      </c>
      <c r="AR295" s="186" t="s">
        <v>87</v>
      </c>
      <c r="AT295" s="187" t="s">
        <v>76</v>
      </c>
      <c r="AU295" s="187" t="s">
        <v>85</v>
      </c>
      <c r="AY295" s="186" t="s">
        <v>146</v>
      </c>
      <c r="BK295" s="188">
        <f>SUM(BK296:BK298)</f>
        <v>0</v>
      </c>
    </row>
    <row r="296" spans="1:65" s="2" customFormat="1" ht="16.5" customHeight="1">
      <c r="A296" s="34"/>
      <c r="B296" s="35"/>
      <c r="C296" s="191" t="s">
        <v>444</v>
      </c>
      <c r="D296" s="191" t="s">
        <v>149</v>
      </c>
      <c r="E296" s="192" t="s">
        <v>1203</v>
      </c>
      <c r="F296" s="193" t="s">
        <v>1204</v>
      </c>
      <c r="G296" s="194" t="s">
        <v>152</v>
      </c>
      <c r="H296" s="195">
        <v>1749.9</v>
      </c>
      <c r="I296" s="196"/>
      <c r="J296" s="197">
        <f>ROUND(I296*H296,2)</f>
        <v>0</v>
      </c>
      <c r="K296" s="193" t="s">
        <v>556</v>
      </c>
      <c r="L296" s="39"/>
      <c r="M296" s="198" t="s">
        <v>1</v>
      </c>
      <c r="N296" s="199" t="s">
        <v>42</v>
      </c>
      <c r="O296" s="71"/>
      <c r="P296" s="200">
        <f>O296*H296</f>
        <v>0</v>
      </c>
      <c r="Q296" s="200">
        <v>0</v>
      </c>
      <c r="R296" s="200">
        <f>Q296*H296</f>
        <v>0</v>
      </c>
      <c r="S296" s="200">
        <v>0</v>
      </c>
      <c r="T296" s="201">
        <f>S296*H296</f>
        <v>0</v>
      </c>
      <c r="U296" s="34"/>
      <c r="V296" s="34"/>
      <c r="W296" s="34"/>
      <c r="X296" s="34"/>
      <c r="Y296" s="34"/>
      <c r="Z296" s="34"/>
      <c r="AA296" s="34"/>
      <c r="AB296" s="34"/>
      <c r="AC296" s="34"/>
      <c r="AD296" s="34"/>
      <c r="AE296" s="34"/>
      <c r="AR296" s="202" t="s">
        <v>235</v>
      </c>
      <c r="AT296" s="202" t="s">
        <v>149</v>
      </c>
      <c r="AU296" s="202" t="s">
        <v>87</v>
      </c>
      <c r="AY296" s="17" t="s">
        <v>146</v>
      </c>
      <c r="BE296" s="203">
        <f>IF(N296="základní",J296,0)</f>
        <v>0</v>
      </c>
      <c r="BF296" s="203">
        <f>IF(N296="snížená",J296,0)</f>
        <v>0</v>
      </c>
      <c r="BG296" s="203">
        <f>IF(N296="zákl. přenesená",J296,0)</f>
        <v>0</v>
      </c>
      <c r="BH296" s="203">
        <f>IF(N296="sníž. přenesená",J296,0)</f>
        <v>0</v>
      </c>
      <c r="BI296" s="203">
        <f>IF(N296="nulová",J296,0)</f>
        <v>0</v>
      </c>
      <c r="BJ296" s="17" t="s">
        <v>85</v>
      </c>
      <c r="BK296" s="203">
        <f>ROUND(I296*H296,2)</f>
        <v>0</v>
      </c>
      <c r="BL296" s="17" t="s">
        <v>235</v>
      </c>
      <c r="BM296" s="202" t="s">
        <v>1205</v>
      </c>
    </row>
    <row r="297" spans="1:65" s="2" customFormat="1" ht="19.2">
      <c r="A297" s="34"/>
      <c r="B297" s="35"/>
      <c r="C297" s="36"/>
      <c r="D297" s="204" t="s">
        <v>156</v>
      </c>
      <c r="E297" s="36"/>
      <c r="F297" s="205" t="s">
        <v>1206</v>
      </c>
      <c r="G297" s="36"/>
      <c r="H297" s="36"/>
      <c r="I297" s="206"/>
      <c r="J297" s="36"/>
      <c r="K297" s="36"/>
      <c r="L297" s="39"/>
      <c r="M297" s="207"/>
      <c r="N297" s="208"/>
      <c r="O297" s="71"/>
      <c r="P297" s="71"/>
      <c r="Q297" s="71"/>
      <c r="R297" s="71"/>
      <c r="S297" s="71"/>
      <c r="T297" s="72"/>
      <c r="U297" s="34"/>
      <c r="V297" s="34"/>
      <c r="W297" s="34"/>
      <c r="X297" s="34"/>
      <c r="Y297" s="34"/>
      <c r="Z297" s="34"/>
      <c r="AA297" s="34"/>
      <c r="AB297" s="34"/>
      <c r="AC297" s="34"/>
      <c r="AD297" s="34"/>
      <c r="AE297" s="34"/>
      <c r="AT297" s="17" t="s">
        <v>156</v>
      </c>
      <c r="AU297" s="17" t="s">
        <v>87</v>
      </c>
    </row>
    <row r="298" spans="1:65" s="13" customFormat="1" ht="10.199999999999999">
      <c r="B298" s="209"/>
      <c r="C298" s="210"/>
      <c r="D298" s="204" t="s">
        <v>158</v>
      </c>
      <c r="E298" s="211" t="s">
        <v>1</v>
      </c>
      <c r="F298" s="212" t="s">
        <v>1207</v>
      </c>
      <c r="G298" s="210"/>
      <c r="H298" s="213">
        <v>1749.9</v>
      </c>
      <c r="I298" s="214"/>
      <c r="J298" s="210"/>
      <c r="K298" s="210"/>
      <c r="L298" s="215"/>
      <c r="M298" s="216"/>
      <c r="N298" s="217"/>
      <c r="O298" s="217"/>
      <c r="P298" s="217"/>
      <c r="Q298" s="217"/>
      <c r="R298" s="217"/>
      <c r="S298" s="217"/>
      <c r="T298" s="218"/>
      <c r="AT298" s="219" t="s">
        <v>158</v>
      </c>
      <c r="AU298" s="219" t="s">
        <v>87</v>
      </c>
      <c r="AV298" s="13" t="s">
        <v>87</v>
      </c>
      <c r="AW298" s="13" t="s">
        <v>34</v>
      </c>
      <c r="AX298" s="13" t="s">
        <v>85</v>
      </c>
      <c r="AY298" s="219" t="s">
        <v>146</v>
      </c>
    </row>
    <row r="299" spans="1:65" s="12" customFormat="1" ht="22.8" customHeight="1">
      <c r="B299" s="175"/>
      <c r="C299" s="176"/>
      <c r="D299" s="177" t="s">
        <v>76</v>
      </c>
      <c r="E299" s="189" t="s">
        <v>731</v>
      </c>
      <c r="F299" s="189" t="s">
        <v>732</v>
      </c>
      <c r="G299" s="176"/>
      <c r="H299" s="176"/>
      <c r="I299" s="179"/>
      <c r="J299" s="190">
        <f>BK299</f>
        <v>0</v>
      </c>
      <c r="K299" s="176"/>
      <c r="L299" s="181"/>
      <c r="M299" s="182"/>
      <c r="N299" s="183"/>
      <c r="O299" s="183"/>
      <c r="P299" s="184">
        <f>SUM(P300:P361)</f>
        <v>0</v>
      </c>
      <c r="Q299" s="183"/>
      <c r="R299" s="184">
        <f>SUM(R300:R361)</f>
        <v>5.4521112999999994</v>
      </c>
      <c r="S299" s="183"/>
      <c r="T299" s="185">
        <f>SUM(T300:T361)</f>
        <v>4.0459356999999994</v>
      </c>
      <c r="AR299" s="186" t="s">
        <v>87</v>
      </c>
      <c r="AT299" s="187" t="s">
        <v>76</v>
      </c>
      <c r="AU299" s="187" t="s">
        <v>85</v>
      </c>
      <c r="AY299" s="186" t="s">
        <v>146</v>
      </c>
      <c r="BK299" s="188">
        <f>SUM(BK300:BK361)</f>
        <v>0</v>
      </c>
    </row>
    <row r="300" spans="1:65" s="2" customFormat="1" ht="21.75" customHeight="1">
      <c r="A300" s="34"/>
      <c r="B300" s="35"/>
      <c r="C300" s="191" t="s">
        <v>449</v>
      </c>
      <c r="D300" s="191" t="s">
        <v>149</v>
      </c>
      <c r="E300" s="192" t="s">
        <v>1208</v>
      </c>
      <c r="F300" s="193" t="s">
        <v>1209</v>
      </c>
      <c r="G300" s="194" t="s">
        <v>1210</v>
      </c>
      <c r="H300" s="195">
        <v>7</v>
      </c>
      <c r="I300" s="196"/>
      <c r="J300" s="197">
        <f>ROUND(I300*H300,2)</f>
        <v>0</v>
      </c>
      <c r="K300" s="193" t="s">
        <v>1</v>
      </c>
      <c r="L300" s="39"/>
      <c r="M300" s="198" t="s">
        <v>1</v>
      </c>
      <c r="N300" s="199" t="s">
        <v>42</v>
      </c>
      <c r="O300" s="71"/>
      <c r="P300" s="200">
        <f>O300*H300</f>
        <v>0</v>
      </c>
      <c r="Q300" s="200">
        <v>4.0000000000000003E-5</v>
      </c>
      <c r="R300" s="200">
        <f>Q300*H300</f>
        <v>2.8000000000000003E-4</v>
      </c>
      <c r="S300" s="200">
        <v>0</v>
      </c>
      <c r="T300" s="201">
        <f>S300*H300</f>
        <v>0</v>
      </c>
      <c r="U300" s="34"/>
      <c r="V300" s="34"/>
      <c r="W300" s="34"/>
      <c r="X300" s="34"/>
      <c r="Y300" s="34"/>
      <c r="Z300" s="34"/>
      <c r="AA300" s="34"/>
      <c r="AB300" s="34"/>
      <c r="AC300" s="34"/>
      <c r="AD300" s="34"/>
      <c r="AE300" s="34"/>
      <c r="AR300" s="202" t="s">
        <v>235</v>
      </c>
      <c r="AT300" s="202" t="s">
        <v>149</v>
      </c>
      <c r="AU300" s="202" t="s">
        <v>87</v>
      </c>
      <c r="AY300" s="17" t="s">
        <v>146</v>
      </c>
      <c r="BE300" s="203">
        <f>IF(N300="základní",J300,0)</f>
        <v>0</v>
      </c>
      <c r="BF300" s="203">
        <f>IF(N300="snížená",J300,0)</f>
        <v>0</v>
      </c>
      <c r="BG300" s="203">
        <f>IF(N300="zákl. přenesená",J300,0)</f>
        <v>0</v>
      </c>
      <c r="BH300" s="203">
        <f>IF(N300="sníž. přenesená",J300,0)</f>
        <v>0</v>
      </c>
      <c r="BI300" s="203">
        <f>IF(N300="nulová",J300,0)</f>
        <v>0</v>
      </c>
      <c r="BJ300" s="17" t="s">
        <v>85</v>
      </c>
      <c r="BK300" s="203">
        <f>ROUND(I300*H300,2)</f>
        <v>0</v>
      </c>
      <c r="BL300" s="17" t="s">
        <v>235</v>
      </c>
      <c r="BM300" s="202" t="s">
        <v>1211</v>
      </c>
    </row>
    <row r="301" spans="1:65" s="2" customFormat="1" ht="10.199999999999999">
      <c r="A301" s="34"/>
      <c r="B301" s="35"/>
      <c r="C301" s="36"/>
      <c r="D301" s="204" t="s">
        <v>156</v>
      </c>
      <c r="E301" s="36"/>
      <c r="F301" s="205" t="s">
        <v>1209</v>
      </c>
      <c r="G301" s="36"/>
      <c r="H301" s="36"/>
      <c r="I301" s="206"/>
      <c r="J301" s="36"/>
      <c r="K301" s="36"/>
      <c r="L301" s="39"/>
      <c r="M301" s="207"/>
      <c r="N301" s="208"/>
      <c r="O301" s="71"/>
      <c r="P301" s="71"/>
      <c r="Q301" s="71"/>
      <c r="R301" s="71"/>
      <c r="S301" s="71"/>
      <c r="T301" s="72"/>
      <c r="U301" s="34"/>
      <c r="V301" s="34"/>
      <c r="W301" s="34"/>
      <c r="X301" s="34"/>
      <c r="Y301" s="34"/>
      <c r="Z301" s="34"/>
      <c r="AA301" s="34"/>
      <c r="AB301" s="34"/>
      <c r="AC301" s="34"/>
      <c r="AD301" s="34"/>
      <c r="AE301" s="34"/>
      <c r="AT301" s="17" t="s">
        <v>156</v>
      </c>
      <c r="AU301" s="17" t="s">
        <v>87</v>
      </c>
    </row>
    <row r="302" spans="1:65" s="15" customFormat="1" ht="10.199999999999999">
      <c r="B302" s="245"/>
      <c r="C302" s="246"/>
      <c r="D302" s="204" t="s">
        <v>158</v>
      </c>
      <c r="E302" s="247" t="s">
        <v>1</v>
      </c>
      <c r="F302" s="248" t="s">
        <v>1212</v>
      </c>
      <c r="G302" s="246"/>
      <c r="H302" s="247" t="s">
        <v>1</v>
      </c>
      <c r="I302" s="249"/>
      <c r="J302" s="246"/>
      <c r="K302" s="246"/>
      <c r="L302" s="250"/>
      <c r="M302" s="251"/>
      <c r="N302" s="252"/>
      <c r="O302" s="252"/>
      <c r="P302" s="252"/>
      <c r="Q302" s="252"/>
      <c r="R302" s="252"/>
      <c r="S302" s="252"/>
      <c r="T302" s="253"/>
      <c r="AT302" s="254" t="s">
        <v>158</v>
      </c>
      <c r="AU302" s="254" t="s">
        <v>87</v>
      </c>
      <c r="AV302" s="15" t="s">
        <v>85</v>
      </c>
      <c r="AW302" s="15" t="s">
        <v>34</v>
      </c>
      <c r="AX302" s="15" t="s">
        <v>77</v>
      </c>
      <c r="AY302" s="254" t="s">
        <v>146</v>
      </c>
    </row>
    <row r="303" spans="1:65" s="13" customFormat="1" ht="10.199999999999999">
      <c r="B303" s="209"/>
      <c r="C303" s="210"/>
      <c r="D303" s="204" t="s">
        <v>158</v>
      </c>
      <c r="E303" s="211" t="s">
        <v>1</v>
      </c>
      <c r="F303" s="212" t="s">
        <v>1213</v>
      </c>
      <c r="G303" s="210"/>
      <c r="H303" s="213">
        <v>7</v>
      </c>
      <c r="I303" s="214"/>
      <c r="J303" s="210"/>
      <c r="K303" s="210"/>
      <c r="L303" s="215"/>
      <c r="M303" s="216"/>
      <c r="N303" s="217"/>
      <c r="O303" s="217"/>
      <c r="P303" s="217"/>
      <c r="Q303" s="217"/>
      <c r="R303" s="217"/>
      <c r="S303" s="217"/>
      <c r="T303" s="218"/>
      <c r="AT303" s="219" t="s">
        <v>158</v>
      </c>
      <c r="AU303" s="219" t="s">
        <v>87</v>
      </c>
      <c r="AV303" s="13" t="s">
        <v>87</v>
      </c>
      <c r="AW303" s="13" t="s">
        <v>34</v>
      </c>
      <c r="AX303" s="13" t="s">
        <v>77</v>
      </c>
      <c r="AY303" s="219" t="s">
        <v>146</v>
      </c>
    </row>
    <row r="304" spans="1:65" s="14" customFormat="1" ht="10.199999999999999">
      <c r="B304" s="231"/>
      <c r="C304" s="232"/>
      <c r="D304" s="204" t="s">
        <v>158</v>
      </c>
      <c r="E304" s="233" t="s">
        <v>1</v>
      </c>
      <c r="F304" s="234" t="s">
        <v>335</v>
      </c>
      <c r="G304" s="232"/>
      <c r="H304" s="235">
        <v>7</v>
      </c>
      <c r="I304" s="236"/>
      <c r="J304" s="232"/>
      <c r="K304" s="232"/>
      <c r="L304" s="237"/>
      <c r="M304" s="238"/>
      <c r="N304" s="239"/>
      <c r="O304" s="239"/>
      <c r="P304" s="239"/>
      <c r="Q304" s="239"/>
      <c r="R304" s="239"/>
      <c r="S304" s="239"/>
      <c r="T304" s="240"/>
      <c r="AT304" s="241" t="s">
        <v>158</v>
      </c>
      <c r="AU304" s="241" t="s">
        <v>87</v>
      </c>
      <c r="AV304" s="14" t="s">
        <v>154</v>
      </c>
      <c r="AW304" s="14" t="s">
        <v>34</v>
      </c>
      <c r="AX304" s="14" t="s">
        <v>85</v>
      </c>
      <c r="AY304" s="241" t="s">
        <v>146</v>
      </c>
    </row>
    <row r="305" spans="1:65" s="2" customFormat="1" ht="16.5" customHeight="1">
      <c r="A305" s="34"/>
      <c r="B305" s="35"/>
      <c r="C305" s="191" t="s">
        <v>454</v>
      </c>
      <c r="D305" s="191" t="s">
        <v>149</v>
      </c>
      <c r="E305" s="192" t="s">
        <v>1214</v>
      </c>
      <c r="F305" s="193" t="s">
        <v>1215</v>
      </c>
      <c r="G305" s="194" t="s">
        <v>300</v>
      </c>
      <c r="H305" s="195">
        <v>20</v>
      </c>
      <c r="I305" s="196"/>
      <c r="J305" s="197">
        <f>ROUND(I305*H305,2)</f>
        <v>0</v>
      </c>
      <c r="K305" s="193" t="s">
        <v>556</v>
      </c>
      <c r="L305" s="39"/>
      <c r="M305" s="198" t="s">
        <v>1</v>
      </c>
      <c r="N305" s="199" t="s">
        <v>42</v>
      </c>
      <c r="O305" s="71"/>
      <c r="P305" s="200">
        <f>O305*H305</f>
        <v>0</v>
      </c>
      <c r="Q305" s="200">
        <v>0</v>
      </c>
      <c r="R305" s="200">
        <f>Q305*H305</f>
        <v>0</v>
      </c>
      <c r="S305" s="200">
        <v>1.8799999999999999E-3</v>
      </c>
      <c r="T305" s="201">
        <f>S305*H305</f>
        <v>3.7600000000000001E-2</v>
      </c>
      <c r="U305" s="34"/>
      <c r="V305" s="34"/>
      <c r="W305" s="34"/>
      <c r="X305" s="34"/>
      <c r="Y305" s="34"/>
      <c r="Z305" s="34"/>
      <c r="AA305" s="34"/>
      <c r="AB305" s="34"/>
      <c r="AC305" s="34"/>
      <c r="AD305" s="34"/>
      <c r="AE305" s="34"/>
      <c r="AR305" s="202" t="s">
        <v>235</v>
      </c>
      <c r="AT305" s="202" t="s">
        <v>149</v>
      </c>
      <c r="AU305" s="202" t="s">
        <v>87</v>
      </c>
      <c r="AY305" s="17" t="s">
        <v>146</v>
      </c>
      <c r="BE305" s="203">
        <f>IF(N305="základní",J305,0)</f>
        <v>0</v>
      </c>
      <c r="BF305" s="203">
        <f>IF(N305="snížená",J305,0)</f>
        <v>0</v>
      </c>
      <c r="BG305" s="203">
        <f>IF(N305="zákl. přenesená",J305,0)</f>
        <v>0</v>
      </c>
      <c r="BH305" s="203">
        <f>IF(N305="sníž. přenesená",J305,0)</f>
        <v>0</v>
      </c>
      <c r="BI305" s="203">
        <f>IF(N305="nulová",J305,0)</f>
        <v>0</v>
      </c>
      <c r="BJ305" s="17" t="s">
        <v>85</v>
      </c>
      <c r="BK305" s="203">
        <f>ROUND(I305*H305,2)</f>
        <v>0</v>
      </c>
      <c r="BL305" s="17" t="s">
        <v>235</v>
      </c>
      <c r="BM305" s="202" t="s">
        <v>1216</v>
      </c>
    </row>
    <row r="306" spans="1:65" s="2" customFormat="1" ht="10.199999999999999">
      <c r="A306" s="34"/>
      <c r="B306" s="35"/>
      <c r="C306" s="36"/>
      <c r="D306" s="204" t="s">
        <v>156</v>
      </c>
      <c r="E306" s="36"/>
      <c r="F306" s="205" t="s">
        <v>1217</v>
      </c>
      <c r="G306" s="36"/>
      <c r="H306" s="36"/>
      <c r="I306" s="206"/>
      <c r="J306" s="36"/>
      <c r="K306" s="36"/>
      <c r="L306" s="39"/>
      <c r="M306" s="207"/>
      <c r="N306" s="208"/>
      <c r="O306" s="71"/>
      <c r="P306" s="71"/>
      <c r="Q306" s="71"/>
      <c r="R306" s="71"/>
      <c r="S306" s="71"/>
      <c r="T306" s="72"/>
      <c r="U306" s="34"/>
      <c r="V306" s="34"/>
      <c r="W306" s="34"/>
      <c r="X306" s="34"/>
      <c r="Y306" s="34"/>
      <c r="Z306" s="34"/>
      <c r="AA306" s="34"/>
      <c r="AB306" s="34"/>
      <c r="AC306" s="34"/>
      <c r="AD306" s="34"/>
      <c r="AE306" s="34"/>
      <c r="AT306" s="17" t="s">
        <v>156</v>
      </c>
      <c r="AU306" s="17" t="s">
        <v>87</v>
      </c>
    </row>
    <row r="307" spans="1:65" s="13" customFormat="1" ht="10.199999999999999">
      <c r="B307" s="209"/>
      <c r="C307" s="210"/>
      <c r="D307" s="204" t="s">
        <v>158</v>
      </c>
      <c r="E307" s="211" t="s">
        <v>1</v>
      </c>
      <c r="F307" s="212" t="s">
        <v>1124</v>
      </c>
      <c r="G307" s="210"/>
      <c r="H307" s="213">
        <v>20</v>
      </c>
      <c r="I307" s="214"/>
      <c r="J307" s="210"/>
      <c r="K307" s="210"/>
      <c r="L307" s="215"/>
      <c r="M307" s="216"/>
      <c r="N307" s="217"/>
      <c r="O307" s="217"/>
      <c r="P307" s="217"/>
      <c r="Q307" s="217"/>
      <c r="R307" s="217"/>
      <c r="S307" s="217"/>
      <c r="T307" s="218"/>
      <c r="AT307" s="219" t="s">
        <v>158</v>
      </c>
      <c r="AU307" s="219" t="s">
        <v>87</v>
      </c>
      <c r="AV307" s="13" t="s">
        <v>87</v>
      </c>
      <c r="AW307" s="13" t="s">
        <v>34</v>
      </c>
      <c r="AX307" s="13" t="s">
        <v>85</v>
      </c>
      <c r="AY307" s="219" t="s">
        <v>146</v>
      </c>
    </row>
    <row r="308" spans="1:65" s="2" customFormat="1" ht="16.5" customHeight="1">
      <c r="A308" s="34"/>
      <c r="B308" s="35"/>
      <c r="C308" s="220" t="s">
        <v>460</v>
      </c>
      <c r="D308" s="220" t="s">
        <v>216</v>
      </c>
      <c r="E308" s="221" t="s">
        <v>1218</v>
      </c>
      <c r="F308" s="222" t="s">
        <v>1219</v>
      </c>
      <c r="G308" s="223" t="s">
        <v>300</v>
      </c>
      <c r="H308" s="224">
        <v>6</v>
      </c>
      <c r="I308" s="225"/>
      <c r="J308" s="226">
        <f>ROUND(I308*H308,2)</f>
        <v>0</v>
      </c>
      <c r="K308" s="222" t="s">
        <v>1</v>
      </c>
      <c r="L308" s="227"/>
      <c r="M308" s="228" t="s">
        <v>1</v>
      </c>
      <c r="N308" s="229" t="s">
        <v>42</v>
      </c>
      <c r="O308" s="71"/>
      <c r="P308" s="200">
        <f>O308*H308</f>
        <v>0</v>
      </c>
      <c r="Q308" s="200">
        <v>0.3</v>
      </c>
      <c r="R308" s="200">
        <f>Q308*H308</f>
        <v>1.7999999999999998</v>
      </c>
      <c r="S308" s="200">
        <v>0</v>
      </c>
      <c r="T308" s="201">
        <f>S308*H308</f>
        <v>0</v>
      </c>
      <c r="U308" s="34"/>
      <c r="V308" s="34"/>
      <c r="W308" s="34"/>
      <c r="X308" s="34"/>
      <c r="Y308" s="34"/>
      <c r="Z308" s="34"/>
      <c r="AA308" s="34"/>
      <c r="AB308" s="34"/>
      <c r="AC308" s="34"/>
      <c r="AD308" s="34"/>
      <c r="AE308" s="34"/>
      <c r="AR308" s="202" t="s">
        <v>313</v>
      </c>
      <c r="AT308" s="202" t="s">
        <v>216</v>
      </c>
      <c r="AU308" s="202" t="s">
        <v>87</v>
      </c>
      <c r="AY308" s="17" t="s">
        <v>146</v>
      </c>
      <c r="BE308" s="203">
        <f>IF(N308="základní",J308,0)</f>
        <v>0</v>
      </c>
      <c r="BF308" s="203">
        <f>IF(N308="snížená",J308,0)</f>
        <v>0</v>
      </c>
      <c r="BG308" s="203">
        <f>IF(N308="zákl. přenesená",J308,0)</f>
        <v>0</v>
      </c>
      <c r="BH308" s="203">
        <f>IF(N308="sníž. přenesená",J308,0)</f>
        <v>0</v>
      </c>
      <c r="BI308" s="203">
        <f>IF(N308="nulová",J308,0)</f>
        <v>0</v>
      </c>
      <c r="BJ308" s="17" t="s">
        <v>85</v>
      </c>
      <c r="BK308" s="203">
        <f>ROUND(I308*H308,2)</f>
        <v>0</v>
      </c>
      <c r="BL308" s="17" t="s">
        <v>235</v>
      </c>
      <c r="BM308" s="202" t="s">
        <v>1220</v>
      </c>
    </row>
    <row r="309" spans="1:65" s="2" customFormat="1" ht="10.199999999999999">
      <c r="A309" s="34"/>
      <c r="B309" s="35"/>
      <c r="C309" s="36"/>
      <c r="D309" s="204" t="s">
        <v>156</v>
      </c>
      <c r="E309" s="36"/>
      <c r="F309" s="205" t="s">
        <v>1219</v>
      </c>
      <c r="G309" s="36"/>
      <c r="H309" s="36"/>
      <c r="I309" s="206"/>
      <c r="J309" s="36"/>
      <c r="K309" s="36"/>
      <c r="L309" s="39"/>
      <c r="M309" s="207"/>
      <c r="N309" s="208"/>
      <c r="O309" s="71"/>
      <c r="P309" s="71"/>
      <c r="Q309" s="71"/>
      <c r="R309" s="71"/>
      <c r="S309" s="71"/>
      <c r="T309" s="72"/>
      <c r="U309" s="34"/>
      <c r="V309" s="34"/>
      <c r="W309" s="34"/>
      <c r="X309" s="34"/>
      <c r="Y309" s="34"/>
      <c r="Z309" s="34"/>
      <c r="AA309" s="34"/>
      <c r="AB309" s="34"/>
      <c r="AC309" s="34"/>
      <c r="AD309" s="34"/>
      <c r="AE309" s="34"/>
      <c r="AT309" s="17" t="s">
        <v>156</v>
      </c>
      <c r="AU309" s="17" t="s">
        <v>87</v>
      </c>
    </row>
    <row r="310" spans="1:65" s="13" customFormat="1" ht="10.199999999999999">
      <c r="B310" s="209"/>
      <c r="C310" s="210"/>
      <c r="D310" s="204" t="s">
        <v>158</v>
      </c>
      <c r="E310" s="211" t="s">
        <v>1</v>
      </c>
      <c r="F310" s="212" t="s">
        <v>1221</v>
      </c>
      <c r="G310" s="210"/>
      <c r="H310" s="213">
        <v>6</v>
      </c>
      <c r="I310" s="214"/>
      <c r="J310" s="210"/>
      <c r="K310" s="210"/>
      <c r="L310" s="215"/>
      <c r="M310" s="216"/>
      <c r="N310" s="217"/>
      <c r="O310" s="217"/>
      <c r="P310" s="217"/>
      <c r="Q310" s="217"/>
      <c r="R310" s="217"/>
      <c r="S310" s="217"/>
      <c r="T310" s="218"/>
      <c r="AT310" s="219" t="s">
        <v>158</v>
      </c>
      <c r="AU310" s="219" t="s">
        <v>87</v>
      </c>
      <c r="AV310" s="13" t="s">
        <v>87</v>
      </c>
      <c r="AW310" s="13" t="s">
        <v>34</v>
      </c>
      <c r="AX310" s="13" t="s">
        <v>85</v>
      </c>
      <c r="AY310" s="219" t="s">
        <v>146</v>
      </c>
    </row>
    <row r="311" spans="1:65" s="2" customFormat="1" ht="16.5" customHeight="1">
      <c r="A311" s="34"/>
      <c r="B311" s="35"/>
      <c r="C311" s="191" t="s">
        <v>463</v>
      </c>
      <c r="D311" s="191" t="s">
        <v>149</v>
      </c>
      <c r="E311" s="192" t="s">
        <v>1222</v>
      </c>
      <c r="F311" s="193" t="s">
        <v>1223</v>
      </c>
      <c r="G311" s="194" t="s">
        <v>152</v>
      </c>
      <c r="H311" s="195">
        <v>316.64999999999998</v>
      </c>
      <c r="I311" s="196"/>
      <c r="J311" s="197">
        <f>ROUND(I311*H311,2)</f>
        <v>0</v>
      </c>
      <c r="K311" s="193" t="s">
        <v>556</v>
      </c>
      <c r="L311" s="39"/>
      <c r="M311" s="198" t="s">
        <v>1</v>
      </c>
      <c r="N311" s="199" t="s">
        <v>42</v>
      </c>
      <c r="O311" s="71"/>
      <c r="P311" s="200">
        <f>O311*H311</f>
        <v>0</v>
      </c>
      <c r="Q311" s="200">
        <v>0</v>
      </c>
      <c r="R311" s="200">
        <f>Q311*H311</f>
        <v>0</v>
      </c>
      <c r="S311" s="200">
        <v>1.213E-2</v>
      </c>
      <c r="T311" s="201">
        <f>S311*H311</f>
        <v>3.8409644999999997</v>
      </c>
      <c r="U311" s="34"/>
      <c r="V311" s="34"/>
      <c r="W311" s="34"/>
      <c r="X311" s="34"/>
      <c r="Y311" s="34"/>
      <c r="Z311" s="34"/>
      <c r="AA311" s="34"/>
      <c r="AB311" s="34"/>
      <c r="AC311" s="34"/>
      <c r="AD311" s="34"/>
      <c r="AE311" s="34"/>
      <c r="AR311" s="202" t="s">
        <v>235</v>
      </c>
      <c r="AT311" s="202" t="s">
        <v>149</v>
      </c>
      <c r="AU311" s="202" t="s">
        <v>87</v>
      </c>
      <c r="AY311" s="17" t="s">
        <v>146</v>
      </c>
      <c r="BE311" s="203">
        <f>IF(N311="základní",J311,0)</f>
        <v>0</v>
      </c>
      <c r="BF311" s="203">
        <f>IF(N311="snížená",J311,0)</f>
        <v>0</v>
      </c>
      <c r="BG311" s="203">
        <f>IF(N311="zákl. přenesená",J311,0)</f>
        <v>0</v>
      </c>
      <c r="BH311" s="203">
        <f>IF(N311="sníž. přenesená",J311,0)</f>
        <v>0</v>
      </c>
      <c r="BI311" s="203">
        <f>IF(N311="nulová",J311,0)</f>
        <v>0</v>
      </c>
      <c r="BJ311" s="17" t="s">
        <v>85</v>
      </c>
      <c r="BK311" s="203">
        <f>ROUND(I311*H311,2)</f>
        <v>0</v>
      </c>
      <c r="BL311" s="17" t="s">
        <v>235</v>
      </c>
      <c r="BM311" s="202" t="s">
        <v>1224</v>
      </c>
    </row>
    <row r="312" spans="1:65" s="2" customFormat="1" ht="10.199999999999999">
      <c r="A312" s="34"/>
      <c r="B312" s="35"/>
      <c r="C312" s="36"/>
      <c r="D312" s="204" t="s">
        <v>156</v>
      </c>
      <c r="E312" s="36"/>
      <c r="F312" s="205" t="s">
        <v>1225</v>
      </c>
      <c r="G312" s="36"/>
      <c r="H312" s="36"/>
      <c r="I312" s="206"/>
      <c r="J312" s="36"/>
      <c r="K312" s="36"/>
      <c r="L312" s="39"/>
      <c r="M312" s="207"/>
      <c r="N312" s="208"/>
      <c r="O312" s="71"/>
      <c r="P312" s="71"/>
      <c r="Q312" s="71"/>
      <c r="R312" s="71"/>
      <c r="S312" s="71"/>
      <c r="T312" s="72"/>
      <c r="U312" s="34"/>
      <c r="V312" s="34"/>
      <c r="W312" s="34"/>
      <c r="X312" s="34"/>
      <c r="Y312" s="34"/>
      <c r="Z312" s="34"/>
      <c r="AA312" s="34"/>
      <c r="AB312" s="34"/>
      <c r="AC312" s="34"/>
      <c r="AD312" s="34"/>
      <c r="AE312" s="34"/>
      <c r="AT312" s="17" t="s">
        <v>156</v>
      </c>
      <c r="AU312" s="17" t="s">
        <v>87</v>
      </c>
    </row>
    <row r="313" spans="1:65" s="13" customFormat="1" ht="10.199999999999999">
      <c r="B313" s="209"/>
      <c r="C313" s="210"/>
      <c r="D313" s="204" t="s">
        <v>158</v>
      </c>
      <c r="E313" s="211" t="s">
        <v>1</v>
      </c>
      <c r="F313" s="212" t="s">
        <v>1226</v>
      </c>
      <c r="G313" s="210"/>
      <c r="H313" s="213">
        <v>316.64999999999998</v>
      </c>
      <c r="I313" s="214"/>
      <c r="J313" s="210"/>
      <c r="K313" s="210"/>
      <c r="L313" s="215"/>
      <c r="M313" s="216"/>
      <c r="N313" s="217"/>
      <c r="O313" s="217"/>
      <c r="P313" s="217"/>
      <c r="Q313" s="217"/>
      <c r="R313" s="217"/>
      <c r="S313" s="217"/>
      <c r="T313" s="218"/>
      <c r="AT313" s="219" t="s">
        <v>158</v>
      </c>
      <c r="AU313" s="219" t="s">
        <v>87</v>
      </c>
      <c r="AV313" s="13" t="s">
        <v>87</v>
      </c>
      <c r="AW313" s="13" t="s">
        <v>34</v>
      </c>
      <c r="AX313" s="13" t="s">
        <v>85</v>
      </c>
      <c r="AY313" s="219" t="s">
        <v>146</v>
      </c>
    </row>
    <row r="314" spans="1:65" s="2" customFormat="1" ht="16.5" customHeight="1">
      <c r="A314" s="34"/>
      <c r="B314" s="35"/>
      <c r="C314" s="191" t="s">
        <v>350</v>
      </c>
      <c r="D314" s="191" t="s">
        <v>149</v>
      </c>
      <c r="E314" s="192" t="s">
        <v>1227</v>
      </c>
      <c r="F314" s="193" t="s">
        <v>1228</v>
      </c>
      <c r="G314" s="194" t="s">
        <v>152</v>
      </c>
      <c r="H314" s="195">
        <v>42.48</v>
      </c>
      <c r="I314" s="196"/>
      <c r="J314" s="197">
        <f>ROUND(I314*H314,2)</f>
        <v>0</v>
      </c>
      <c r="K314" s="193" t="s">
        <v>556</v>
      </c>
      <c r="L314" s="39"/>
      <c r="M314" s="198" t="s">
        <v>1</v>
      </c>
      <c r="N314" s="199" t="s">
        <v>42</v>
      </c>
      <c r="O314" s="71"/>
      <c r="P314" s="200">
        <f>O314*H314</f>
        <v>0</v>
      </c>
      <c r="Q314" s="200">
        <v>0</v>
      </c>
      <c r="R314" s="200">
        <f>Q314*H314</f>
        <v>0</v>
      </c>
      <c r="S314" s="200">
        <v>3.9399999999999999E-3</v>
      </c>
      <c r="T314" s="201">
        <f>S314*H314</f>
        <v>0.1673712</v>
      </c>
      <c r="U314" s="34"/>
      <c r="V314" s="34"/>
      <c r="W314" s="34"/>
      <c r="X314" s="34"/>
      <c r="Y314" s="34"/>
      <c r="Z314" s="34"/>
      <c r="AA314" s="34"/>
      <c r="AB314" s="34"/>
      <c r="AC314" s="34"/>
      <c r="AD314" s="34"/>
      <c r="AE314" s="34"/>
      <c r="AR314" s="202" t="s">
        <v>235</v>
      </c>
      <c r="AT314" s="202" t="s">
        <v>149</v>
      </c>
      <c r="AU314" s="202" t="s">
        <v>87</v>
      </c>
      <c r="AY314" s="17" t="s">
        <v>146</v>
      </c>
      <c r="BE314" s="203">
        <f>IF(N314="základní",J314,0)</f>
        <v>0</v>
      </c>
      <c r="BF314" s="203">
        <f>IF(N314="snížená",J314,0)</f>
        <v>0</v>
      </c>
      <c r="BG314" s="203">
        <f>IF(N314="zákl. přenesená",J314,0)</f>
        <v>0</v>
      </c>
      <c r="BH314" s="203">
        <f>IF(N314="sníž. přenesená",J314,0)</f>
        <v>0</v>
      </c>
      <c r="BI314" s="203">
        <f>IF(N314="nulová",J314,0)</f>
        <v>0</v>
      </c>
      <c r="BJ314" s="17" t="s">
        <v>85</v>
      </c>
      <c r="BK314" s="203">
        <f>ROUND(I314*H314,2)</f>
        <v>0</v>
      </c>
      <c r="BL314" s="17" t="s">
        <v>235</v>
      </c>
      <c r="BM314" s="202" t="s">
        <v>1229</v>
      </c>
    </row>
    <row r="315" spans="1:65" s="2" customFormat="1" ht="10.199999999999999">
      <c r="A315" s="34"/>
      <c r="B315" s="35"/>
      <c r="C315" s="36"/>
      <c r="D315" s="204" t="s">
        <v>156</v>
      </c>
      <c r="E315" s="36"/>
      <c r="F315" s="205" t="s">
        <v>1230</v>
      </c>
      <c r="G315" s="36"/>
      <c r="H315" s="36"/>
      <c r="I315" s="206"/>
      <c r="J315" s="36"/>
      <c r="K315" s="36"/>
      <c r="L315" s="39"/>
      <c r="M315" s="207"/>
      <c r="N315" s="208"/>
      <c r="O315" s="71"/>
      <c r="P315" s="71"/>
      <c r="Q315" s="71"/>
      <c r="R315" s="71"/>
      <c r="S315" s="71"/>
      <c r="T315" s="72"/>
      <c r="U315" s="34"/>
      <c r="V315" s="34"/>
      <c r="W315" s="34"/>
      <c r="X315" s="34"/>
      <c r="Y315" s="34"/>
      <c r="Z315" s="34"/>
      <c r="AA315" s="34"/>
      <c r="AB315" s="34"/>
      <c r="AC315" s="34"/>
      <c r="AD315" s="34"/>
      <c r="AE315" s="34"/>
      <c r="AT315" s="17" t="s">
        <v>156</v>
      </c>
      <c r="AU315" s="17" t="s">
        <v>87</v>
      </c>
    </row>
    <row r="316" spans="1:65" s="13" customFormat="1" ht="10.199999999999999">
      <c r="B316" s="209"/>
      <c r="C316" s="210"/>
      <c r="D316" s="204" t="s">
        <v>158</v>
      </c>
      <c r="E316" s="211" t="s">
        <v>1</v>
      </c>
      <c r="F316" s="212" t="s">
        <v>1231</v>
      </c>
      <c r="G316" s="210"/>
      <c r="H316" s="213">
        <v>42.48</v>
      </c>
      <c r="I316" s="214"/>
      <c r="J316" s="210"/>
      <c r="K316" s="210"/>
      <c r="L316" s="215"/>
      <c r="M316" s="216"/>
      <c r="N316" s="217"/>
      <c r="O316" s="217"/>
      <c r="P316" s="217"/>
      <c r="Q316" s="217"/>
      <c r="R316" s="217"/>
      <c r="S316" s="217"/>
      <c r="T316" s="218"/>
      <c r="AT316" s="219" t="s">
        <v>158</v>
      </c>
      <c r="AU316" s="219" t="s">
        <v>87</v>
      </c>
      <c r="AV316" s="13" t="s">
        <v>87</v>
      </c>
      <c r="AW316" s="13" t="s">
        <v>34</v>
      </c>
      <c r="AX316" s="13" t="s">
        <v>85</v>
      </c>
      <c r="AY316" s="219" t="s">
        <v>146</v>
      </c>
    </row>
    <row r="317" spans="1:65" s="2" customFormat="1" ht="16.5" customHeight="1">
      <c r="A317" s="34"/>
      <c r="B317" s="35"/>
      <c r="C317" s="191" t="s">
        <v>473</v>
      </c>
      <c r="D317" s="191" t="s">
        <v>149</v>
      </c>
      <c r="E317" s="192" t="s">
        <v>1232</v>
      </c>
      <c r="F317" s="193" t="s">
        <v>1233</v>
      </c>
      <c r="G317" s="194" t="s">
        <v>152</v>
      </c>
      <c r="H317" s="195">
        <v>633.29999999999995</v>
      </c>
      <c r="I317" s="196"/>
      <c r="J317" s="197">
        <f>ROUND(I317*H317,2)</f>
        <v>0</v>
      </c>
      <c r="K317" s="193" t="s">
        <v>1</v>
      </c>
      <c r="L317" s="39"/>
      <c r="M317" s="198" t="s">
        <v>1</v>
      </c>
      <c r="N317" s="199" t="s">
        <v>42</v>
      </c>
      <c r="O317" s="71"/>
      <c r="P317" s="200">
        <f>O317*H317</f>
        <v>0</v>
      </c>
      <c r="Q317" s="200">
        <v>0</v>
      </c>
      <c r="R317" s="200">
        <f>Q317*H317</f>
        <v>0</v>
      </c>
      <c r="S317" s="200">
        <v>0</v>
      </c>
      <c r="T317" s="201">
        <f>S317*H317</f>
        <v>0</v>
      </c>
      <c r="U317" s="34"/>
      <c r="V317" s="34"/>
      <c r="W317" s="34"/>
      <c r="X317" s="34"/>
      <c r="Y317" s="34"/>
      <c r="Z317" s="34"/>
      <c r="AA317" s="34"/>
      <c r="AB317" s="34"/>
      <c r="AC317" s="34"/>
      <c r="AD317" s="34"/>
      <c r="AE317" s="34"/>
      <c r="AR317" s="202" t="s">
        <v>1234</v>
      </c>
      <c r="AT317" s="202" t="s">
        <v>149</v>
      </c>
      <c r="AU317" s="202" t="s">
        <v>87</v>
      </c>
      <c r="AY317" s="17" t="s">
        <v>146</v>
      </c>
      <c r="BE317" s="203">
        <f>IF(N317="základní",J317,0)</f>
        <v>0</v>
      </c>
      <c r="BF317" s="203">
        <f>IF(N317="snížená",J317,0)</f>
        <v>0</v>
      </c>
      <c r="BG317" s="203">
        <f>IF(N317="zákl. přenesená",J317,0)</f>
        <v>0</v>
      </c>
      <c r="BH317" s="203">
        <f>IF(N317="sníž. přenesená",J317,0)</f>
        <v>0</v>
      </c>
      <c r="BI317" s="203">
        <f>IF(N317="nulová",J317,0)</f>
        <v>0</v>
      </c>
      <c r="BJ317" s="17" t="s">
        <v>85</v>
      </c>
      <c r="BK317" s="203">
        <f>ROUND(I317*H317,2)</f>
        <v>0</v>
      </c>
      <c r="BL317" s="17" t="s">
        <v>1234</v>
      </c>
      <c r="BM317" s="202" t="s">
        <v>1235</v>
      </c>
    </row>
    <row r="318" spans="1:65" s="2" customFormat="1" ht="10.199999999999999">
      <c r="A318" s="34"/>
      <c r="B318" s="35"/>
      <c r="C318" s="36"/>
      <c r="D318" s="204" t="s">
        <v>156</v>
      </c>
      <c r="E318" s="36"/>
      <c r="F318" s="205" t="s">
        <v>1233</v>
      </c>
      <c r="G318" s="36"/>
      <c r="H318" s="36"/>
      <c r="I318" s="206"/>
      <c r="J318" s="36"/>
      <c r="K318" s="36"/>
      <c r="L318" s="39"/>
      <c r="M318" s="207"/>
      <c r="N318" s="208"/>
      <c r="O318" s="71"/>
      <c r="P318" s="71"/>
      <c r="Q318" s="71"/>
      <c r="R318" s="71"/>
      <c r="S318" s="71"/>
      <c r="T318" s="72"/>
      <c r="U318" s="34"/>
      <c r="V318" s="34"/>
      <c r="W318" s="34"/>
      <c r="X318" s="34"/>
      <c r="Y318" s="34"/>
      <c r="Z318" s="34"/>
      <c r="AA318" s="34"/>
      <c r="AB318" s="34"/>
      <c r="AC318" s="34"/>
      <c r="AD318" s="34"/>
      <c r="AE318" s="34"/>
      <c r="AT318" s="17" t="s">
        <v>156</v>
      </c>
      <c r="AU318" s="17" t="s">
        <v>87</v>
      </c>
    </row>
    <row r="319" spans="1:65" s="2" customFormat="1" ht="16.5" customHeight="1">
      <c r="A319" s="34"/>
      <c r="B319" s="35"/>
      <c r="C319" s="191" t="s">
        <v>480</v>
      </c>
      <c r="D319" s="191" t="s">
        <v>149</v>
      </c>
      <c r="E319" s="192" t="s">
        <v>1236</v>
      </c>
      <c r="F319" s="193" t="s">
        <v>1237</v>
      </c>
      <c r="G319" s="194" t="s">
        <v>152</v>
      </c>
      <c r="H319" s="195">
        <v>75</v>
      </c>
      <c r="I319" s="196"/>
      <c r="J319" s="197">
        <f>ROUND(I319*H319,2)</f>
        <v>0</v>
      </c>
      <c r="K319" s="193" t="s">
        <v>556</v>
      </c>
      <c r="L319" s="39"/>
      <c r="M319" s="198" t="s">
        <v>1</v>
      </c>
      <c r="N319" s="199" t="s">
        <v>42</v>
      </c>
      <c r="O319" s="71"/>
      <c r="P319" s="200">
        <f>O319*H319</f>
        <v>0</v>
      </c>
      <c r="Q319" s="200">
        <v>9.075E-4</v>
      </c>
      <c r="R319" s="200">
        <f>Q319*H319</f>
        <v>6.8062499999999998E-2</v>
      </c>
      <c r="S319" s="200">
        <v>0</v>
      </c>
      <c r="T319" s="201">
        <f>S319*H319</f>
        <v>0</v>
      </c>
      <c r="U319" s="34"/>
      <c r="V319" s="34"/>
      <c r="W319" s="34"/>
      <c r="X319" s="34"/>
      <c r="Y319" s="34"/>
      <c r="Z319" s="34"/>
      <c r="AA319" s="34"/>
      <c r="AB319" s="34"/>
      <c r="AC319" s="34"/>
      <c r="AD319" s="34"/>
      <c r="AE319" s="34"/>
      <c r="AR319" s="202" t="s">
        <v>235</v>
      </c>
      <c r="AT319" s="202" t="s">
        <v>149</v>
      </c>
      <c r="AU319" s="202" t="s">
        <v>87</v>
      </c>
      <c r="AY319" s="17" t="s">
        <v>146</v>
      </c>
      <c r="BE319" s="203">
        <f>IF(N319="základní",J319,0)</f>
        <v>0</v>
      </c>
      <c r="BF319" s="203">
        <f>IF(N319="snížená",J319,0)</f>
        <v>0</v>
      </c>
      <c r="BG319" s="203">
        <f>IF(N319="zákl. přenesená",J319,0)</f>
        <v>0</v>
      </c>
      <c r="BH319" s="203">
        <f>IF(N319="sníž. přenesená",J319,0)</f>
        <v>0</v>
      </c>
      <c r="BI319" s="203">
        <f>IF(N319="nulová",J319,0)</f>
        <v>0</v>
      </c>
      <c r="BJ319" s="17" t="s">
        <v>85</v>
      </c>
      <c r="BK319" s="203">
        <f>ROUND(I319*H319,2)</f>
        <v>0</v>
      </c>
      <c r="BL319" s="17" t="s">
        <v>235</v>
      </c>
      <c r="BM319" s="202" t="s">
        <v>1238</v>
      </c>
    </row>
    <row r="320" spans="1:65" s="2" customFormat="1" ht="10.199999999999999">
      <c r="A320" s="34"/>
      <c r="B320" s="35"/>
      <c r="C320" s="36"/>
      <c r="D320" s="204" t="s">
        <v>156</v>
      </c>
      <c r="E320" s="36"/>
      <c r="F320" s="205" t="s">
        <v>1239</v>
      </c>
      <c r="G320" s="36"/>
      <c r="H320" s="36"/>
      <c r="I320" s="206"/>
      <c r="J320" s="36"/>
      <c r="K320" s="36"/>
      <c r="L320" s="39"/>
      <c r="M320" s="207"/>
      <c r="N320" s="208"/>
      <c r="O320" s="71"/>
      <c r="P320" s="71"/>
      <c r="Q320" s="71"/>
      <c r="R320" s="71"/>
      <c r="S320" s="71"/>
      <c r="T320" s="72"/>
      <c r="U320" s="34"/>
      <c r="V320" s="34"/>
      <c r="W320" s="34"/>
      <c r="X320" s="34"/>
      <c r="Y320" s="34"/>
      <c r="Z320" s="34"/>
      <c r="AA320" s="34"/>
      <c r="AB320" s="34"/>
      <c r="AC320" s="34"/>
      <c r="AD320" s="34"/>
      <c r="AE320" s="34"/>
      <c r="AT320" s="17" t="s">
        <v>156</v>
      </c>
      <c r="AU320" s="17" t="s">
        <v>87</v>
      </c>
    </row>
    <row r="321" spans="1:65" s="2" customFormat="1" ht="16.5" customHeight="1">
      <c r="A321" s="34"/>
      <c r="B321" s="35"/>
      <c r="C321" s="220" t="s">
        <v>486</v>
      </c>
      <c r="D321" s="220" t="s">
        <v>216</v>
      </c>
      <c r="E321" s="221" t="s">
        <v>1240</v>
      </c>
      <c r="F321" s="222" t="s">
        <v>1241</v>
      </c>
      <c r="G321" s="223" t="s">
        <v>152</v>
      </c>
      <c r="H321" s="224">
        <v>316.64999999999998</v>
      </c>
      <c r="I321" s="225"/>
      <c r="J321" s="226">
        <f>ROUND(I321*H321,2)</f>
        <v>0</v>
      </c>
      <c r="K321" s="222" t="s">
        <v>1</v>
      </c>
      <c r="L321" s="227"/>
      <c r="M321" s="228" t="s">
        <v>1</v>
      </c>
      <c r="N321" s="229" t="s">
        <v>42</v>
      </c>
      <c r="O321" s="71"/>
      <c r="P321" s="200">
        <f>O321*H321</f>
        <v>0</v>
      </c>
      <c r="Q321" s="200">
        <v>7.1999999999999998E-3</v>
      </c>
      <c r="R321" s="200">
        <f>Q321*H321</f>
        <v>2.2798799999999999</v>
      </c>
      <c r="S321" s="200">
        <v>0</v>
      </c>
      <c r="T321" s="201">
        <f>S321*H321</f>
        <v>0</v>
      </c>
      <c r="U321" s="34"/>
      <c r="V321" s="34"/>
      <c r="W321" s="34"/>
      <c r="X321" s="34"/>
      <c r="Y321" s="34"/>
      <c r="Z321" s="34"/>
      <c r="AA321" s="34"/>
      <c r="AB321" s="34"/>
      <c r="AC321" s="34"/>
      <c r="AD321" s="34"/>
      <c r="AE321" s="34"/>
      <c r="AR321" s="202" t="s">
        <v>313</v>
      </c>
      <c r="AT321" s="202" t="s">
        <v>216</v>
      </c>
      <c r="AU321" s="202" t="s">
        <v>87</v>
      </c>
      <c r="AY321" s="17" t="s">
        <v>146</v>
      </c>
      <c r="BE321" s="203">
        <f>IF(N321="základní",J321,0)</f>
        <v>0</v>
      </c>
      <c r="BF321" s="203">
        <f>IF(N321="snížená",J321,0)</f>
        <v>0</v>
      </c>
      <c r="BG321" s="203">
        <f>IF(N321="zákl. přenesená",J321,0)</f>
        <v>0</v>
      </c>
      <c r="BH321" s="203">
        <f>IF(N321="sníž. přenesená",J321,0)</f>
        <v>0</v>
      </c>
      <c r="BI321" s="203">
        <f>IF(N321="nulová",J321,0)</f>
        <v>0</v>
      </c>
      <c r="BJ321" s="17" t="s">
        <v>85</v>
      </c>
      <c r="BK321" s="203">
        <f>ROUND(I321*H321,2)</f>
        <v>0</v>
      </c>
      <c r="BL321" s="17" t="s">
        <v>235</v>
      </c>
      <c r="BM321" s="202" t="s">
        <v>1242</v>
      </c>
    </row>
    <row r="322" spans="1:65" s="2" customFormat="1" ht="10.199999999999999">
      <c r="A322" s="34"/>
      <c r="B322" s="35"/>
      <c r="C322" s="36"/>
      <c r="D322" s="204" t="s">
        <v>156</v>
      </c>
      <c r="E322" s="36"/>
      <c r="F322" s="205" t="s">
        <v>1241</v>
      </c>
      <c r="G322" s="36"/>
      <c r="H322" s="36"/>
      <c r="I322" s="206"/>
      <c r="J322" s="36"/>
      <c r="K322" s="36"/>
      <c r="L322" s="39"/>
      <c r="M322" s="207"/>
      <c r="N322" s="208"/>
      <c r="O322" s="71"/>
      <c r="P322" s="71"/>
      <c r="Q322" s="71"/>
      <c r="R322" s="71"/>
      <c r="S322" s="71"/>
      <c r="T322" s="72"/>
      <c r="U322" s="34"/>
      <c r="V322" s="34"/>
      <c r="W322" s="34"/>
      <c r="X322" s="34"/>
      <c r="Y322" s="34"/>
      <c r="Z322" s="34"/>
      <c r="AA322" s="34"/>
      <c r="AB322" s="34"/>
      <c r="AC322" s="34"/>
      <c r="AD322" s="34"/>
      <c r="AE322" s="34"/>
      <c r="AT322" s="17" t="s">
        <v>156</v>
      </c>
      <c r="AU322" s="17" t="s">
        <v>87</v>
      </c>
    </row>
    <row r="323" spans="1:65" s="2" customFormat="1" ht="38.4">
      <c r="A323" s="34"/>
      <c r="B323" s="35"/>
      <c r="C323" s="36"/>
      <c r="D323" s="204" t="s">
        <v>240</v>
      </c>
      <c r="E323" s="36"/>
      <c r="F323" s="230" t="s">
        <v>1243</v>
      </c>
      <c r="G323" s="36"/>
      <c r="H323" s="36"/>
      <c r="I323" s="206"/>
      <c r="J323" s="36"/>
      <c r="K323" s="36"/>
      <c r="L323" s="39"/>
      <c r="M323" s="207"/>
      <c r="N323" s="208"/>
      <c r="O323" s="71"/>
      <c r="P323" s="71"/>
      <c r="Q323" s="71"/>
      <c r="R323" s="71"/>
      <c r="S323" s="71"/>
      <c r="T323" s="72"/>
      <c r="U323" s="34"/>
      <c r="V323" s="34"/>
      <c r="W323" s="34"/>
      <c r="X323" s="34"/>
      <c r="Y323" s="34"/>
      <c r="Z323" s="34"/>
      <c r="AA323" s="34"/>
      <c r="AB323" s="34"/>
      <c r="AC323" s="34"/>
      <c r="AD323" s="34"/>
      <c r="AE323" s="34"/>
      <c r="AT323" s="17" t="s">
        <v>240</v>
      </c>
      <c r="AU323" s="17" t="s">
        <v>87</v>
      </c>
    </row>
    <row r="324" spans="1:65" s="13" customFormat="1" ht="10.199999999999999">
      <c r="B324" s="209"/>
      <c r="C324" s="210"/>
      <c r="D324" s="204" t="s">
        <v>158</v>
      </c>
      <c r="E324" s="211" t="s">
        <v>1</v>
      </c>
      <c r="F324" s="212" t="s">
        <v>1244</v>
      </c>
      <c r="G324" s="210"/>
      <c r="H324" s="213">
        <v>316.64999999999998</v>
      </c>
      <c r="I324" s="214"/>
      <c r="J324" s="210"/>
      <c r="K324" s="210"/>
      <c r="L324" s="215"/>
      <c r="M324" s="216"/>
      <c r="N324" s="217"/>
      <c r="O324" s="217"/>
      <c r="P324" s="217"/>
      <c r="Q324" s="217"/>
      <c r="R324" s="217"/>
      <c r="S324" s="217"/>
      <c r="T324" s="218"/>
      <c r="AT324" s="219" t="s">
        <v>158</v>
      </c>
      <c r="AU324" s="219" t="s">
        <v>87</v>
      </c>
      <c r="AV324" s="13" t="s">
        <v>87</v>
      </c>
      <c r="AW324" s="13" t="s">
        <v>34</v>
      </c>
      <c r="AX324" s="13" t="s">
        <v>85</v>
      </c>
      <c r="AY324" s="219" t="s">
        <v>146</v>
      </c>
    </row>
    <row r="325" spans="1:65" s="2" customFormat="1" ht="16.5" customHeight="1">
      <c r="A325" s="34"/>
      <c r="B325" s="35"/>
      <c r="C325" s="220" t="s">
        <v>492</v>
      </c>
      <c r="D325" s="220" t="s">
        <v>216</v>
      </c>
      <c r="E325" s="221" t="s">
        <v>1245</v>
      </c>
      <c r="F325" s="222" t="s">
        <v>1246</v>
      </c>
      <c r="G325" s="223" t="s">
        <v>300</v>
      </c>
      <c r="H325" s="224">
        <v>6</v>
      </c>
      <c r="I325" s="225"/>
      <c r="J325" s="226">
        <f>ROUND(I325*H325,2)</f>
        <v>0</v>
      </c>
      <c r="K325" s="222" t="s">
        <v>1</v>
      </c>
      <c r="L325" s="227"/>
      <c r="M325" s="228" t="s">
        <v>1</v>
      </c>
      <c r="N325" s="229" t="s">
        <v>42</v>
      </c>
      <c r="O325" s="71"/>
      <c r="P325" s="200">
        <f>O325*H325</f>
        <v>0</v>
      </c>
      <c r="Q325" s="200">
        <v>1E-4</v>
      </c>
      <c r="R325" s="200">
        <f>Q325*H325</f>
        <v>6.0000000000000006E-4</v>
      </c>
      <c r="S325" s="200">
        <v>0</v>
      </c>
      <c r="T325" s="201">
        <f>S325*H325</f>
        <v>0</v>
      </c>
      <c r="U325" s="34"/>
      <c r="V325" s="34"/>
      <c r="W325" s="34"/>
      <c r="X325" s="34"/>
      <c r="Y325" s="34"/>
      <c r="Z325" s="34"/>
      <c r="AA325" s="34"/>
      <c r="AB325" s="34"/>
      <c r="AC325" s="34"/>
      <c r="AD325" s="34"/>
      <c r="AE325" s="34"/>
      <c r="AR325" s="202" t="s">
        <v>313</v>
      </c>
      <c r="AT325" s="202" t="s">
        <v>216</v>
      </c>
      <c r="AU325" s="202" t="s">
        <v>87</v>
      </c>
      <c r="AY325" s="17" t="s">
        <v>146</v>
      </c>
      <c r="BE325" s="203">
        <f>IF(N325="základní",J325,0)</f>
        <v>0</v>
      </c>
      <c r="BF325" s="203">
        <f>IF(N325="snížená",J325,0)</f>
        <v>0</v>
      </c>
      <c r="BG325" s="203">
        <f>IF(N325="zákl. přenesená",J325,0)</f>
        <v>0</v>
      </c>
      <c r="BH325" s="203">
        <f>IF(N325="sníž. přenesená",J325,0)</f>
        <v>0</v>
      </c>
      <c r="BI325" s="203">
        <f>IF(N325="nulová",J325,0)</f>
        <v>0</v>
      </c>
      <c r="BJ325" s="17" t="s">
        <v>85</v>
      </c>
      <c r="BK325" s="203">
        <f>ROUND(I325*H325,2)</f>
        <v>0</v>
      </c>
      <c r="BL325" s="17" t="s">
        <v>235</v>
      </c>
      <c r="BM325" s="202" t="s">
        <v>1247</v>
      </c>
    </row>
    <row r="326" spans="1:65" s="2" customFormat="1" ht="10.199999999999999">
      <c r="A326" s="34"/>
      <c r="B326" s="35"/>
      <c r="C326" s="36"/>
      <c r="D326" s="204" t="s">
        <v>156</v>
      </c>
      <c r="E326" s="36"/>
      <c r="F326" s="205" t="s">
        <v>1246</v>
      </c>
      <c r="G326" s="36"/>
      <c r="H326" s="36"/>
      <c r="I326" s="206"/>
      <c r="J326" s="36"/>
      <c r="K326" s="36"/>
      <c r="L326" s="39"/>
      <c r="M326" s="207"/>
      <c r="N326" s="208"/>
      <c r="O326" s="71"/>
      <c r="P326" s="71"/>
      <c r="Q326" s="71"/>
      <c r="R326" s="71"/>
      <c r="S326" s="71"/>
      <c r="T326" s="72"/>
      <c r="U326" s="34"/>
      <c r="V326" s="34"/>
      <c r="W326" s="34"/>
      <c r="X326" s="34"/>
      <c r="Y326" s="34"/>
      <c r="Z326" s="34"/>
      <c r="AA326" s="34"/>
      <c r="AB326" s="34"/>
      <c r="AC326" s="34"/>
      <c r="AD326" s="34"/>
      <c r="AE326" s="34"/>
      <c r="AT326" s="17" t="s">
        <v>156</v>
      </c>
      <c r="AU326" s="17" t="s">
        <v>87</v>
      </c>
    </row>
    <row r="327" spans="1:65" s="2" customFormat="1" ht="19.2">
      <c r="A327" s="34"/>
      <c r="B327" s="35"/>
      <c r="C327" s="36"/>
      <c r="D327" s="204" t="s">
        <v>240</v>
      </c>
      <c r="E327" s="36"/>
      <c r="F327" s="230" t="s">
        <v>1248</v>
      </c>
      <c r="G327" s="36"/>
      <c r="H327" s="36"/>
      <c r="I327" s="206"/>
      <c r="J327" s="36"/>
      <c r="K327" s="36"/>
      <c r="L327" s="39"/>
      <c r="M327" s="207"/>
      <c r="N327" s="208"/>
      <c r="O327" s="71"/>
      <c r="P327" s="71"/>
      <c r="Q327" s="71"/>
      <c r="R327" s="71"/>
      <c r="S327" s="71"/>
      <c r="T327" s="72"/>
      <c r="U327" s="34"/>
      <c r="V327" s="34"/>
      <c r="W327" s="34"/>
      <c r="X327" s="34"/>
      <c r="Y327" s="34"/>
      <c r="Z327" s="34"/>
      <c r="AA327" s="34"/>
      <c r="AB327" s="34"/>
      <c r="AC327" s="34"/>
      <c r="AD327" s="34"/>
      <c r="AE327" s="34"/>
      <c r="AT327" s="17" t="s">
        <v>240</v>
      </c>
      <c r="AU327" s="17" t="s">
        <v>87</v>
      </c>
    </row>
    <row r="328" spans="1:65" s="13" customFormat="1" ht="10.199999999999999">
      <c r="B328" s="209"/>
      <c r="C328" s="210"/>
      <c r="D328" s="204" t="s">
        <v>158</v>
      </c>
      <c r="E328" s="211" t="s">
        <v>1</v>
      </c>
      <c r="F328" s="212" t="s">
        <v>1249</v>
      </c>
      <c r="G328" s="210"/>
      <c r="H328" s="213">
        <v>6</v>
      </c>
      <c r="I328" s="214"/>
      <c r="J328" s="210"/>
      <c r="K328" s="210"/>
      <c r="L328" s="215"/>
      <c r="M328" s="216"/>
      <c r="N328" s="217"/>
      <c r="O328" s="217"/>
      <c r="P328" s="217"/>
      <c r="Q328" s="217"/>
      <c r="R328" s="217"/>
      <c r="S328" s="217"/>
      <c r="T328" s="218"/>
      <c r="AT328" s="219" t="s">
        <v>158</v>
      </c>
      <c r="AU328" s="219" t="s">
        <v>87</v>
      </c>
      <c r="AV328" s="13" t="s">
        <v>87</v>
      </c>
      <c r="AW328" s="13" t="s">
        <v>34</v>
      </c>
      <c r="AX328" s="13" t="s">
        <v>85</v>
      </c>
      <c r="AY328" s="219" t="s">
        <v>146</v>
      </c>
    </row>
    <row r="329" spans="1:65" s="2" customFormat="1" ht="16.5" customHeight="1">
      <c r="A329" s="34"/>
      <c r="B329" s="35"/>
      <c r="C329" s="220" t="s">
        <v>498</v>
      </c>
      <c r="D329" s="220" t="s">
        <v>216</v>
      </c>
      <c r="E329" s="221" t="s">
        <v>1250</v>
      </c>
      <c r="F329" s="222" t="s">
        <v>1251</v>
      </c>
      <c r="G329" s="223" t="s">
        <v>152</v>
      </c>
      <c r="H329" s="224">
        <v>633.29999999999995</v>
      </c>
      <c r="I329" s="225"/>
      <c r="J329" s="226">
        <f>ROUND(I329*H329,2)</f>
        <v>0</v>
      </c>
      <c r="K329" s="222" t="s">
        <v>1</v>
      </c>
      <c r="L329" s="227"/>
      <c r="M329" s="228" t="s">
        <v>1</v>
      </c>
      <c r="N329" s="229" t="s">
        <v>42</v>
      </c>
      <c r="O329" s="71"/>
      <c r="P329" s="200">
        <f>O329*H329</f>
        <v>0</v>
      </c>
      <c r="Q329" s="200">
        <v>1.9599999999999999E-3</v>
      </c>
      <c r="R329" s="200">
        <f>Q329*H329</f>
        <v>1.2412679999999998</v>
      </c>
      <c r="S329" s="200">
        <v>0</v>
      </c>
      <c r="T329" s="201">
        <f>S329*H329</f>
        <v>0</v>
      </c>
      <c r="U329" s="34"/>
      <c r="V329" s="34"/>
      <c r="W329" s="34"/>
      <c r="X329" s="34"/>
      <c r="Y329" s="34"/>
      <c r="Z329" s="34"/>
      <c r="AA329" s="34"/>
      <c r="AB329" s="34"/>
      <c r="AC329" s="34"/>
      <c r="AD329" s="34"/>
      <c r="AE329" s="34"/>
      <c r="AR329" s="202" t="s">
        <v>313</v>
      </c>
      <c r="AT329" s="202" t="s">
        <v>216</v>
      </c>
      <c r="AU329" s="202" t="s">
        <v>87</v>
      </c>
      <c r="AY329" s="17" t="s">
        <v>146</v>
      </c>
      <c r="BE329" s="203">
        <f>IF(N329="základní",J329,0)</f>
        <v>0</v>
      </c>
      <c r="BF329" s="203">
        <f>IF(N329="snížená",J329,0)</f>
        <v>0</v>
      </c>
      <c r="BG329" s="203">
        <f>IF(N329="zákl. přenesená",J329,0)</f>
        <v>0</v>
      </c>
      <c r="BH329" s="203">
        <f>IF(N329="sníž. přenesená",J329,0)</f>
        <v>0</v>
      </c>
      <c r="BI329" s="203">
        <f>IF(N329="nulová",J329,0)</f>
        <v>0</v>
      </c>
      <c r="BJ329" s="17" t="s">
        <v>85</v>
      </c>
      <c r="BK329" s="203">
        <f>ROUND(I329*H329,2)</f>
        <v>0</v>
      </c>
      <c r="BL329" s="17" t="s">
        <v>235</v>
      </c>
      <c r="BM329" s="202" t="s">
        <v>1252</v>
      </c>
    </row>
    <row r="330" spans="1:65" s="2" customFormat="1" ht="10.199999999999999">
      <c r="A330" s="34"/>
      <c r="B330" s="35"/>
      <c r="C330" s="36"/>
      <c r="D330" s="204" t="s">
        <v>156</v>
      </c>
      <c r="E330" s="36"/>
      <c r="F330" s="205" t="s">
        <v>1251</v>
      </c>
      <c r="G330" s="36"/>
      <c r="H330" s="36"/>
      <c r="I330" s="206"/>
      <c r="J330" s="36"/>
      <c r="K330" s="36"/>
      <c r="L330" s="39"/>
      <c r="M330" s="207"/>
      <c r="N330" s="208"/>
      <c r="O330" s="71"/>
      <c r="P330" s="71"/>
      <c r="Q330" s="71"/>
      <c r="R330" s="71"/>
      <c r="S330" s="71"/>
      <c r="T330" s="72"/>
      <c r="U330" s="34"/>
      <c r="V330" s="34"/>
      <c r="W330" s="34"/>
      <c r="X330" s="34"/>
      <c r="Y330" s="34"/>
      <c r="Z330" s="34"/>
      <c r="AA330" s="34"/>
      <c r="AB330" s="34"/>
      <c r="AC330" s="34"/>
      <c r="AD330" s="34"/>
      <c r="AE330" s="34"/>
      <c r="AT330" s="17" t="s">
        <v>156</v>
      </c>
      <c r="AU330" s="17" t="s">
        <v>87</v>
      </c>
    </row>
    <row r="331" spans="1:65" s="2" customFormat="1" ht="19.2">
      <c r="A331" s="34"/>
      <c r="B331" s="35"/>
      <c r="C331" s="36"/>
      <c r="D331" s="204" t="s">
        <v>240</v>
      </c>
      <c r="E331" s="36"/>
      <c r="F331" s="230" t="s">
        <v>1253</v>
      </c>
      <c r="G331" s="36"/>
      <c r="H331" s="36"/>
      <c r="I331" s="206"/>
      <c r="J331" s="36"/>
      <c r="K331" s="36"/>
      <c r="L331" s="39"/>
      <c r="M331" s="207"/>
      <c r="N331" s="208"/>
      <c r="O331" s="71"/>
      <c r="P331" s="71"/>
      <c r="Q331" s="71"/>
      <c r="R331" s="71"/>
      <c r="S331" s="71"/>
      <c r="T331" s="72"/>
      <c r="U331" s="34"/>
      <c r="V331" s="34"/>
      <c r="W331" s="34"/>
      <c r="X331" s="34"/>
      <c r="Y331" s="34"/>
      <c r="Z331" s="34"/>
      <c r="AA331" s="34"/>
      <c r="AB331" s="34"/>
      <c r="AC331" s="34"/>
      <c r="AD331" s="34"/>
      <c r="AE331" s="34"/>
      <c r="AT331" s="17" t="s">
        <v>240</v>
      </c>
      <c r="AU331" s="17" t="s">
        <v>87</v>
      </c>
    </row>
    <row r="332" spans="1:65" s="13" customFormat="1" ht="10.199999999999999">
      <c r="B332" s="209"/>
      <c r="C332" s="210"/>
      <c r="D332" s="204" t="s">
        <v>158</v>
      </c>
      <c r="E332" s="211" t="s">
        <v>1</v>
      </c>
      <c r="F332" s="212" t="s">
        <v>1254</v>
      </c>
      <c r="G332" s="210"/>
      <c r="H332" s="213">
        <v>633.29999999999995</v>
      </c>
      <c r="I332" s="214"/>
      <c r="J332" s="210"/>
      <c r="K332" s="210"/>
      <c r="L332" s="215"/>
      <c r="M332" s="216"/>
      <c r="N332" s="217"/>
      <c r="O332" s="217"/>
      <c r="P332" s="217"/>
      <c r="Q332" s="217"/>
      <c r="R332" s="217"/>
      <c r="S332" s="217"/>
      <c r="T332" s="218"/>
      <c r="AT332" s="219" t="s">
        <v>158</v>
      </c>
      <c r="AU332" s="219" t="s">
        <v>87</v>
      </c>
      <c r="AV332" s="13" t="s">
        <v>87</v>
      </c>
      <c r="AW332" s="13" t="s">
        <v>34</v>
      </c>
      <c r="AX332" s="13" t="s">
        <v>85</v>
      </c>
      <c r="AY332" s="219" t="s">
        <v>146</v>
      </c>
    </row>
    <row r="333" spans="1:65" s="2" customFormat="1" ht="16.5" customHeight="1">
      <c r="A333" s="34"/>
      <c r="B333" s="35"/>
      <c r="C333" s="191" t="s">
        <v>501</v>
      </c>
      <c r="D333" s="191" t="s">
        <v>149</v>
      </c>
      <c r="E333" s="192" t="s">
        <v>1255</v>
      </c>
      <c r="F333" s="193" t="s">
        <v>1256</v>
      </c>
      <c r="G333" s="194" t="s">
        <v>152</v>
      </c>
      <c r="H333" s="195">
        <v>316.64999999999998</v>
      </c>
      <c r="I333" s="196"/>
      <c r="J333" s="197">
        <f>ROUND(I333*H333,2)</f>
        <v>0</v>
      </c>
      <c r="K333" s="193" t="s">
        <v>556</v>
      </c>
      <c r="L333" s="39"/>
      <c r="M333" s="198" t="s">
        <v>1</v>
      </c>
      <c r="N333" s="199" t="s">
        <v>42</v>
      </c>
      <c r="O333" s="71"/>
      <c r="P333" s="200">
        <f>O333*H333</f>
        <v>0</v>
      </c>
      <c r="Q333" s="200">
        <v>0</v>
      </c>
      <c r="R333" s="200">
        <f>Q333*H333</f>
        <v>0</v>
      </c>
      <c r="S333" s="200">
        <v>0</v>
      </c>
      <c r="T333" s="201">
        <f>S333*H333</f>
        <v>0</v>
      </c>
      <c r="U333" s="34"/>
      <c r="V333" s="34"/>
      <c r="W333" s="34"/>
      <c r="X333" s="34"/>
      <c r="Y333" s="34"/>
      <c r="Z333" s="34"/>
      <c r="AA333" s="34"/>
      <c r="AB333" s="34"/>
      <c r="AC333" s="34"/>
      <c r="AD333" s="34"/>
      <c r="AE333" s="34"/>
      <c r="AR333" s="202" t="s">
        <v>235</v>
      </c>
      <c r="AT333" s="202" t="s">
        <v>149</v>
      </c>
      <c r="AU333" s="202" t="s">
        <v>87</v>
      </c>
      <c r="AY333" s="17" t="s">
        <v>146</v>
      </c>
      <c r="BE333" s="203">
        <f>IF(N333="základní",J333,0)</f>
        <v>0</v>
      </c>
      <c r="BF333" s="203">
        <f>IF(N333="snížená",J333,0)</f>
        <v>0</v>
      </c>
      <c r="BG333" s="203">
        <f>IF(N333="zákl. přenesená",J333,0)</f>
        <v>0</v>
      </c>
      <c r="BH333" s="203">
        <f>IF(N333="sníž. přenesená",J333,0)</f>
        <v>0</v>
      </c>
      <c r="BI333" s="203">
        <f>IF(N333="nulová",J333,0)</f>
        <v>0</v>
      </c>
      <c r="BJ333" s="17" t="s">
        <v>85</v>
      </c>
      <c r="BK333" s="203">
        <f>ROUND(I333*H333,2)</f>
        <v>0</v>
      </c>
      <c r="BL333" s="17" t="s">
        <v>235</v>
      </c>
      <c r="BM333" s="202" t="s">
        <v>1257</v>
      </c>
    </row>
    <row r="334" spans="1:65" s="2" customFormat="1" ht="10.199999999999999">
      <c r="A334" s="34"/>
      <c r="B334" s="35"/>
      <c r="C334" s="36"/>
      <c r="D334" s="204" t="s">
        <v>156</v>
      </c>
      <c r="E334" s="36"/>
      <c r="F334" s="205" t="s">
        <v>1258</v>
      </c>
      <c r="G334" s="36"/>
      <c r="H334" s="36"/>
      <c r="I334" s="206"/>
      <c r="J334" s="36"/>
      <c r="K334" s="36"/>
      <c r="L334" s="39"/>
      <c r="M334" s="207"/>
      <c r="N334" s="208"/>
      <c r="O334" s="71"/>
      <c r="P334" s="71"/>
      <c r="Q334" s="71"/>
      <c r="R334" s="71"/>
      <c r="S334" s="71"/>
      <c r="T334" s="72"/>
      <c r="U334" s="34"/>
      <c r="V334" s="34"/>
      <c r="W334" s="34"/>
      <c r="X334" s="34"/>
      <c r="Y334" s="34"/>
      <c r="Z334" s="34"/>
      <c r="AA334" s="34"/>
      <c r="AB334" s="34"/>
      <c r="AC334" s="34"/>
      <c r="AD334" s="34"/>
      <c r="AE334" s="34"/>
      <c r="AT334" s="17" t="s">
        <v>156</v>
      </c>
      <c r="AU334" s="17" t="s">
        <v>87</v>
      </c>
    </row>
    <row r="335" spans="1:65" s="13" customFormat="1" ht="10.199999999999999">
      <c r="B335" s="209"/>
      <c r="C335" s="210"/>
      <c r="D335" s="204" t="s">
        <v>158</v>
      </c>
      <c r="E335" s="211" t="s">
        <v>1</v>
      </c>
      <c r="F335" s="212" t="s">
        <v>1244</v>
      </c>
      <c r="G335" s="210"/>
      <c r="H335" s="213">
        <v>316.64999999999998</v>
      </c>
      <c r="I335" s="214"/>
      <c r="J335" s="210"/>
      <c r="K335" s="210"/>
      <c r="L335" s="215"/>
      <c r="M335" s="216"/>
      <c r="N335" s="217"/>
      <c r="O335" s="217"/>
      <c r="P335" s="217"/>
      <c r="Q335" s="217"/>
      <c r="R335" s="217"/>
      <c r="S335" s="217"/>
      <c r="T335" s="218"/>
      <c r="AT335" s="219" t="s">
        <v>158</v>
      </c>
      <c r="AU335" s="219" t="s">
        <v>87</v>
      </c>
      <c r="AV335" s="13" t="s">
        <v>87</v>
      </c>
      <c r="AW335" s="13" t="s">
        <v>34</v>
      </c>
      <c r="AX335" s="13" t="s">
        <v>85</v>
      </c>
      <c r="AY335" s="219" t="s">
        <v>146</v>
      </c>
    </row>
    <row r="336" spans="1:65" s="2" customFormat="1" ht="16.5" customHeight="1">
      <c r="A336" s="34"/>
      <c r="B336" s="35"/>
      <c r="C336" s="191" t="s">
        <v>510</v>
      </c>
      <c r="D336" s="191" t="s">
        <v>149</v>
      </c>
      <c r="E336" s="192" t="s">
        <v>1259</v>
      </c>
      <c r="F336" s="193" t="s">
        <v>1260</v>
      </c>
      <c r="G336" s="194" t="s">
        <v>300</v>
      </c>
      <c r="H336" s="195">
        <v>6</v>
      </c>
      <c r="I336" s="196"/>
      <c r="J336" s="197">
        <f>ROUND(I336*H336,2)</f>
        <v>0</v>
      </c>
      <c r="K336" s="193" t="s">
        <v>556</v>
      </c>
      <c r="L336" s="39"/>
      <c r="M336" s="198" t="s">
        <v>1</v>
      </c>
      <c r="N336" s="199" t="s">
        <v>42</v>
      </c>
      <c r="O336" s="71"/>
      <c r="P336" s="200">
        <f>O336*H336</f>
        <v>0</v>
      </c>
      <c r="Q336" s="200">
        <v>0</v>
      </c>
      <c r="R336" s="200">
        <f>Q336*H336</f>
        <v>0</v>
      </c>
      <c r="S336" s="200">
        <v>0</v>
      </c>
      <c r="T336" s="201">
        <f>S336*H336</f>
        <v>0</v>
      </c>
      <c r="U336" s="34"/>
      <c r="V336" s="34"/>
      <c r="W336" s="34"/>
      <c r="X336" s="34"/>
      <c r="Y336" s="34"/>
      <c r="Z336" s="34"/>
      <c r="AA336" s="34"/>
      <c r="AB336" s="34"/>
      <c r="AC336" s="34"/>
      <c r="AD336" s="34"/>
      <c r="AE336" s="34"/>
      <c r="AR336" s="202" t="s">
        <v>235</v>
      </c>
      <c r="AT336" s="202" t="s">
        <v>149</v>
      </c>
      <c r="AU336" s="202" t="s">
        <v>87</v>
      </c>
      <c r="AY336" s="17" t="s">
        <v>146</v>
      </c>
      <c r="BE336" s="203">
        <f>IF(N336="základní",J336,0)</f>
        <v>0</v>
      </c>
      <c r="BF336" s="203">
        <f>IF(N336="snížená",J336,0)</f>
        <v>0</v>
      </c>
      <c r="BG336" s="203">
        <f>IF(N336="zákl. přenesená",J336,0)</f>
        <v>0</v>
      </c>
      <c r="BH336" s="203">
        <f>IF(N336="sníž. přenesená",J336,0)</f>
        <v>0</v>
      </c>
      <c r="BI336" s="203">
        <f>IF(N336="nulová",J336,0)</f>
        <v>0</v>
      </c>
      <c r="BJ336" s="17" t="s">
        <v>85</v>
      </c>
      <c r="BK336" s="203">
        <f>ROUND(I336*H336,2)</f>
        <v>0</v>
      </c>
      <c r="BL336" s="17" t="s">
        <v>235</v>
      </c>
      <c r="BM336" s="202" t="s">
        <v>1261</v>
      </c>
    </row>
    <row r="337" spans="1:65" s="2" customFormat="1" ht="10.199999999999999">
      <c r="A337" s="34"/>
      <c r="B337" s="35"/>
      <c r="C337" s="36"/>
      <c r="D337" s="204" t="s">
        <v>156</v>
      </c>
      <c r="E337" s="36"/>
      <c r="F337" s="205" t="s">
        <v>1262</v>
      </c>
      <c r="G337" s="36"/>
      <c r="H337" s="36"/>
      <c r="I337" s="206"/>
      <c r="J337" s="36"/>
      <c r="K337" s="36"/>
      <c r="L337" s="39"/>
      <c r="M337" s="207"/>
      <c r="N337" s="208"/>
      <c r="O337" s="71"/>
      <c r="P337" s="71"/>
      <c r="Q337" s="71"/>
      <c r="R337" s="71"/>
      <c r="S337" s="71"/>
      <c r="T337" s="72"/>
      <c r="U337" s="34"/>
      <c r="V337" s="34"/>
      <c r="W337" s="34"/>
      <c r="X337" s="34"/>
      <c r="Y337" s="34"/>
      <c r="Z337" s="34"/>
      <c r="AA337" s="34"/>
      <c r="AB337" s="34"/>
      <c r="AC337" s="34"/>
      <c r="AD337" s="34"/>
      <c r="AE337" s="34"/>
      <c r="AT337" s="17" t="s">
        <v>156</v>
      </c>
      <c r="AU337" s="17" t="s">
        <v>87</v>
      </c>
    </row>
    <row r="338" spans="1:65" s="13" customFormat="1" ht="10.199999999999999">
      <c r="B338" s="209"/>
      <c r="C338" s="210"/>
      <c r="D338" s="204" t="s">
        <v>158</v>
      </c>
      <c r="E338" s="211" t="s">
        <v>1</v>
      </c>
      <c r="F338" s="212" t="s">
        <v>1249</v>
      </c>
      <c r="G338" s="210"/>
      <c r="H338" s="213">
        <v>6</v>
      </c>
      <c r="I338" s="214"/>
      <c r="J338" s="210"/>
      <c r="K338" s="210"/>
      <c r="L338" s="215"/>
      <c r="M338" s="216"/>
      <c r="N338" s="217"/>
      <c r="O338" s="217"/>
      <c r="P338" s="217"/>
      <c r="Q338" s="217"/>
      <c r="R338" s="217"/>
      <c r="S338" s="217"/>
      <c r="T338" s="218"/>
      <c r="AT338" s="219" t="s">
        <v>158</v>
      </c>
      <c r="AU338" s="219" t="s">
        <v>87</v>
      </c>
      <c r="AV338" s="13" t="s">
        <v>87</v>
      </c>
      <c r="AW338" s="13" t="s">
        <v>34</v>
      </c>
      <c r="AX338" s="13" t="s">
        <v>85</v>
      </c>
      <c r="AY338" s="219" t="s">
        <v>146</v>
      </c>
    </row>
    <row r="339" spans="1:65" s="2" customFormat="1" ht="16.5" customHeight="1">
      <c r="A339" s="34"/>
      <c r="B339" s="35"/>
      <c r="C339" s="220" t="s">
        <v>512</v>
      </c>
      <c r="D339" s="220" t="s">
        <v>216</v>
      </c>
      <c r="E339" s="221" t="s">
        <v>1263</v>
      </c>
      <c r="F339" s="222" t="s">
        <v>1264</v>
      </c>
      <c r="G339" s="223" t="s">
        <v>152</v>
      </c>
      <c r="H339" s="224">
        <v>42.48</v>
      </c>
      <c r="I339" s="225"/>
      <c r="J339" s="226">
        <f>ROUND(I339*H339,2)</f>
        <v>0</v>
      </c>
      <c r="K339" s="222" t="s">
        <v>1</v>
      </c>
      <c r="L339" s="227"/>
      <c r="M339" s="228" t="s">
        <v>1</v>
      </c>
      <c r="N339" s="229" t="s">
        <v>42</v>
      </c>
      <c r="O339" s="71"/>
      <c r="P339" s="200">
        <f>O339*H339</f>
        <v>0</v>
      </c>
      <c r="Q339" s="200">
        <v>1.4599999999999999E-3</v>
      </c>
      <c r="R339" s="200">
        <f>Q339*H339</f>
        <v>6.2020799999999994E-2</v>
      </c>
      <c r="S339" s="200">
        <v>0</v>
      </c>
      <c r="T339" s="201">
        <f>S339*H339</f>
        <v>0</v>
      </c>
      <c r="U339" s="34"/>
      <c r="V339" s="34"/>
      <c r="W339" s="34"/>
      <c r="X339" s="34"/>
      <c r="Y339" s="34"/>
      <c r="Z339" s="34"/>
      <c r="AA339" s="34"/>
      <c r="AB339" s="34"/>
      <c r="AC339" s="34"/>
      <c r="AD339" s="34"/>
      <c r="AE339" s="34"/>
      <c r="AR339" s="202" t="s">
        <v>1234</v>
      </c>
      <c r="AT339" s="202" t="s">
        <v>216</v>
      </c>
      <c r="AU339" s="202" t="s">
        <v>87</v>
      </c>
      <c r="AY339" s="17" t="s">
        <v>146</v>
      </c>
      <c r="BE339" s="203">
        <f>IF(N339="základní",J339,0)</f>
        <v>0</v>
      </c>
      <c r="BF339" s="203">
        <f>IF(N339="snížená",J339,0)</f>
        <v>0</v>
      </c>
      <c r="BG339" s="203">
        <f>IF(N339="zákl. přenesená",J339,0)</f>
        <v>0</v>
      </c>
      <c r="BH339" s="203">
        <f>IF(N339="sníž. přenesená",J339,0)</f>
        <v>0</v>
      </c>
      <c r="BI339" s="203">
        <f>IF(N339="nulová",J339,0)</f>
        <v>0</v>
      </c>
      <c r="BJ339" s="17" t="s">
        <v>85</v>
      </c>
      <c r="BK339" s="203">
        <f>ROUND(I339*H339,2)</f>
        <v>0</v>
      </c>
      <c r="BL339" s="17" t="s">
        <v>1234</v>
      </c>
      <c r="BM339" s="202" t="s">
        <v>1265</v>
      </c>
    </row>
    <row r="340" spans="1:65" s="2" customFormat="1" ht="10.199999999999999">
      <c r="A340" s="34"/>
      <c r="B340" s="35"/>
      <c r="C340" s="36"/>
      <c r="D340" s="204" t="s">
        <v>156</v>
      </c>
      <c r="E340" s="36"/>
      <c r="F340" s="205" t="s">
        <v>1264</v>
      </c>
      <c r="G340" s="36"/>
      <c r="H340" s="36"/>
      <c r="I340" s="206"/>
      <c r="J340" s="36"/>
      <c r="K340" s="36"/>
      <c r="L340" s="39"/>
      <c r="M340" s="207"/>
      <c r="N340" s="208"/>
      <c r="O340" s="71"/>
      <c r="P340" s="71"/>
      <c r="Q340" s="71"/>
      <c r="R340" s="71"/>
      <c r="S340" s="71"/>
      <c r="T340" s="72"/>
      <c r="U340" s="34"/>
      <c r="V340" s="34"/>
      <c r="W340" s="34"/>
      <c r="X340" s="34"/>
      <c r="Y340" s="34"/>
      <c r="Z340" s="34"/>
      <c r="AA340" s="34"/>
      <c r="AB340" s="34"/>
      <c r="AC340" s="34"/>
      <c r="AD340" s="34"/>
      <c r="AE340" s="34"/>
      <c r="AT340" s="17" t="s">
        <v>156</v>
      </c>
      <c r="AU340" s="17" t="s">
        <v>87</v>
      </c>
    </row>
    <row r="341" spans="1:65" s="13" customFormat="1" ht="10.199999999999999">
      <c r="B341" s="209"/>
      <c r="C341" s="210"/>
      <c r="D341" s="204" t="s">
        <v>158</v>
      </c>
      <c r="E341" s="211" t="s">
        <v>1</v>
      </c>
      <c r="F341" s="212" t="s">
        <v>1266</v>
      </c>
      <c r="G341" s="210"/>
      <c r="H341" s="213">
        <v>42.48</v>
      </c>
      <c r="I341" s="214"/>
      <c r="J341" s="210"/>
      <c r="K341" s="210"/>
      <c r="L341" s="215"/>
      <c r="M341" s="216"/>
      <c r="N341" s="217"/>
      <c r="O341" s="217"/>
      <c r="P341" s="217"/>
      <c r="Q341" s="217"/>
      <c r="R341" s="217"/>
      <c r="S341" s="217"/>
      <c r="T341" s="218"/>
      <c r="AT341" s="219" t="s">
        <v>158</v>
      </c>
      <c r="AU341" s="219" t="s">
        <v>87</v>
      </c>
      <c r="AV341" s="13" t="s">
        <v>87</v>
      </c>
      <c r="AW341" s="13" t="s">
        <v>34</v>
      </c>
      <c r="AX341" s="13" t="s">
        <v>85</v>
      </c>
      <c r="AY341" s="219" t="s">
        <v>146</v>
      </c>
    </row>
    <row r="342" spans="1:65" s="2" customFormat="1" ht="16.5" customHeight="1">
      <c r="A342" s="34"/>
      <c r="B342" s="35"/>
      <c r="C342" s="191" t="s">
        <v>517</v>
      </c>
      <c r="D342" s="191" t="s">
        <v>149</v>
      </c>
      <c r="E342" s="192" t="s">
        <v>1267</v>
      </c>
      <c r="F342" s="193" t="s">
        <v>1268</v>
      </c>
      <c r="G342" s="194" t="s">
        <v>300</v>
      </c>
      <c r="H342" s="195">
        <v>6</v>
      </c>
      <c r="I342" s="196"/>
      <c r="J342" s="197">
        <f>ROUND(I342*H342,2)</f>
        <v>0</v>
      </c>
      <c r="K342" s="193" t="s">
        <v>1</v>
      </c>
      <c r="L342" s="39"/>
      <c r="M342" s="198" t="s">
        <v>1</v>
      </c>
      <c r="N342" s="199" t="s">
        <v>42</v>
      </c>
      <c r="O342" s="71"/>
      <c r="P342" s="200">
        <f>O342*H342</f>
        <v>0</v>
      </c>
      <c r="Q342" s="200">
        <v>0</v>
      </c>
      <c r="R342" s="200">
        <f>Q342*H342</f>
        <v>0</v>
      </c>
      <c r="S342" s="200">
        <v>0</v>
      </c>
      <c r="T342" s="201">
        <f>S342*H342</f>
        <v>0</v>
      </c>
      <c r="U342" s="34"/>
      <c r="V342" s="34"/>
      <c r="W342" s="34"/>
      <c r="X342" s="34"/>
      <c r="Y342" s="34"/>
      <c r="Z342" s="34"/>
      <c r="AA342" s="34"/>
      <c r="AB342" s="34"/>
      <c r="AC342" s="34"/>
      <c r="AD342" s="34"/>
      <c r="AE342" s="34"/>
      <c r="AR342" s="202" t="s">
        <v>235</v>
      </c>
      <c r="AT342" s="202" t="s">
        <v>149</v>
      </c>
      <c r="AU342" s="202" t="s">
        <v>87</v>
      </c>
      <c r="AY342" s="17" t="s">
        <v>146</v>
      </c>
      <c r="BE342" s="203">
        <f>IF(N342="základní",J342,0)</f>
        <v>0</v>
      </c>
      <c r="BF342" s="203">
        <f>IF(N342="snížená",J342,0)</f>
        <v>0</v>
      </c>
      <c r="BG342" s="203">
        <f>IF(N342="zákl. přenesená",J342,0)</f>
        <v>0</v>
      </c>
      <c r="BH342" s="203">
        <f>IF(N342="sníž. přenesená",J342,0)</f>
        <v>0</v>
      </c>
      <c r="BI342" s="203">
        <f>IF(N342="nulová",J342,0)</f>
        <v>0</v>
      </c>
      <c r="BJ342" s="17" t="s">
        <v>85</v>
      </c>
      <c r="BK342" s="203">
        <f>ROUND(I342*H342,2)</f>
        <v>0</v>
      </c>
      <c r="BL342" s="17" t="s">
        <v>235</v>
      </c>
      <c r="BM342" s="202" t="s">
        <v>1269</v>
      </c>
    </row>
    <row r="343" spans="1:65" s="2" customFormat="1" ht="10.199999999999999">
      <c r="A343" s="34"/>
      <c r="B343" s="35"/>
      <c r="C343" s="36"/>
      <c r="D343" s="204" t="s">
        <v>156</v>
      </c>
      <c r="E343" s="36"/>
      <c r="F343" s="205" t="s">
        <v>1268</v>
      </c>
      <c r="G343" s="36"/>
      <c r="H343" s="36"/>
      <c r="I343" s="206"/>
      <c r="J343" s="36"/>
      <c r="K343" s="36"/>
      <c r="L343" s="39"/>
      <c r="M343" s="207"/>
      <c r="N343" s="208"/>
      <c r="O343" s="71"/>
      <c r="P343" s="71"/>
      <c r="Q343" s="71"/>
      <c r="R343" s="71"/>
      <c r="S343" s="71"/>
      <c r="T343" s="72"/>
      <c r="U343" s="34"/>
      <c r="V343" s="34"/>
      <c r="W343" s="34"/>
      <c r="X343" s="34"/>
      <c r="Y343" s="34"/>
      <c r="Z343" s="34"/>
      <c r="AA343" s="34"/>
      <c r="AB343" s="34"/>
      <c r="AC343" s="34"/>
      <c r="AD343" s="34"/>
      <c r="AE343" s="34"/>
      <c r="AT343" s="17" t="s">
        <v>156</v>
      </c>
      <c r="AU343" s="17" t="s">
        <v>87</v>
      </c>
    </row>
    <row r="344" spans="1:65" s="13" customFormat="1" ht="10.199999999999999">
      <c r="B344" s="209"/>
      <c r="C344" s="210"/>
      <c r="D344" s="204" t="s">
        <v>158</v>
      </c>
      <c r="E344" s="211" t="s">
        <v>1</v>
      </c>
      <c r="F344" s="212" t="s">
        <v>1221</v>
      </c>
      <c r="G344" s="210"/>
      <c r="H344" s="213">
        <v>6</v>
      </c>
      <c r="I344" s="214"/>
      <c r="J344" s="210"/>
      <c r="K344" s="210"/>
      <c r="L344" s="215"/>
      <c r="M344" s="216"/>
      <c r="N344" s="217"/>
      <c r="O344" s="217"/>
      <c r="P344" s="217"/>
      <c r="Q344" s="217"/>
      <c r="R344" s="217"/>
      <c r="S344" s="217"/>
      <c r="T344" s="218"/>
      <c r="AT344" s="219" t="s">
        <v>158</v>
      </c>
      <c r="AU344" s="219" t="s">
        <v>87</v>
      </c>
      <c r="AV344" s="13" t="s">
        <v>87</v>
      </c>
      <c r="AW344" s="13" t="s">
        <v>34</v>
      </c>
      <c r="AX344" s="13" t="s">
        <v>85</v>
      </c>
      <c r="AY344" s="219" t="s">
        <v>146</v>
      </c>
    </row>
    <row r="345" spans="1:65" s="2" customFormat="1" ht="16.5" customHeight="1">
      <c r="A345" s="34"/>
      <c r="B345" s="35"/>
      <c r="C345" s="220" t="s">
        <v>525</v>
      </c>
      <c r="D345" s="220" t="s">
        <v>216</v>
      </c>
      <c r="E345" s="221" t="s">
        <v>1270</v>
      </c>
      <c r="F345" s="222" t="s">
        <v>1271</v>
      </c>
      <c r="G345" s="223" t="s">
        <v>300</v>
      </c>
      <c r="H345" s="224">
        <v>14</v>
      </c>
      <c r="I345" s="225"/>
      <c r="J345" s="226">
        <f>ROUND(I345*H345,2)</f>
        <v>0</v>
      </c>
      <c r="K345" s="222" t="s">
        <v>1</v>
      </c>
      <c r="L345" s="227"/>
      <c r="M345" s="228" t="s">
        <v>1</v>
      </c>
      <c r="N345" s="229" t="s">
        <v>42</v>
      </c>
      <c r="O345" s="71"/>
      <c r="P345" s="200">
        <f>O345*H345</f>
        <v>0</v>
      </c>
      <c r="Q345" s="200">
        <v>0</v>
      </c>
      <c r="R345" s="200">
        <f>Q345*H345</f>
        <v>0</v>
      </c>
      <c r="S345" s="200">
        <v>0</v>
      </c>
      <c r="T345" s="201">
        <f>S345*H345</f>
        <v>0</v>
      </c>
      <c r="U345" s="34"/>
      <c r="V345" s="34"/>
      <c r="W345" s="34"/>
      <c r="X345" s="34"/>
      <c r="Y345" s="34"/>
      <c r="Z345" s="34"/>
      <c r="AA345" s="34"/>
      <c r="AB345" s="34"/>
      <c r="AC345" s="34"/>
      <c r="AD345" s="34"/>
      <c r="AE345" s="34"/>
      <c r="AR345" s="202" t="s">
        <v>313</v>
      </c>
      <c r="AT345" s="202" t="s">
        <v>216</v>
      </c>
      <c r="AU345" s="202" t="s">
        <v>87</v>
      </c>
      <c r="AY345" s="17" t="s">
        <v>146</v>
      </c>
      <c r="BE345" s="203">
        <f>IF(N345="základní",J345,0)</f>
        <v>0</v>
      </c>
      <c r="BF345" s="203">
        <f>IF(N345="snížená",J345,0)</f>
        <v>0</v>
      </c>
      <c r="BG345" s="203">
        <f>IF(N345="zákl. přenesená",J345,0)</f>
        <v>0</v>
      </c>
      <c r="BH345" s="203">
        <f>IF(N345="sníž. přenesená",J345,0)</f>
        <v>0</v>
      </c>
      <c r="BI345" s="203">
        <f>IF(N345="nulová",J345,0)</f>
        <v>0</v>
      </c>
      <c r="BJ345" s="17" t="s">
        <v>85</v>
      </c>
      <c r="BK345" s="203">
        <f>ROUND(I345*H345,2)</f>
        <v>0</v>
      </c>
      <c r="BL345" s="17" t="s">
        <v>235</v>
      </c>
      <c r="BM345" s="202" t="s">
        <v>1272</v>
      </c>
    </row>
    <row r="346" spans="1:65" s="2" customFormat="1" ht="10.199999999999999">
      <c r="A346" s="34"/>
      <c r="B346" s="35"/>
      <c r="C346" s="36"/>
      <c r="D346" s="204" t="s">
        <v>156</v>
      </c>
      <c r="E346" s="36"/>
      <c r="F346" s="205" t="s">
        <v>1271</v>
      </c>
      <c r="G346" s="36"/>
      <c r="H346" s="36"/>
      <c r="I346" s="206"/>
      <c r="J346" s="36"/>
      <c r="K346" s="36"/>
      <c r="L346" s="39"/>
      <c r="M346" s="207"/>
      <c r="N346" s="208"/>
      <c r="O346" s="71"/>
      <c r="P346" s="71"/>
      <c r="Q346" s="71"/>
      <c r="R346" s="71"/>
      <c r="S346" s="71"/>
      <c r="T346" s="72"/>
      <c r="U346" s="34"/>
      <c r="V346" s="34"/>
      <c r="W346" s="34"/>
      <c r="X346" s="34"/>
      <c r="Y346" s="34"/>
      <c r="Z346" s="34"/>
      <c r="AA346" s="34"/>
      <c r="AB346" s="34"/>
      <c r="AC346" s="34"/>
      <c r="AD346" s="34"/>
      <c r="AE346" s="34"/>
      <c r="AT346" s="17" t="s">
        <v>156</v>
      </c>
      <c r="AU346" s="17" t="s">
        <v>87</v>
      </c>
    </row>
    <row r="347" spans="1:65" s="2" customFormat="1" ht="19.2">
      <c r="A347" s="34"/>
      <c r="B347" s="35"/>
      <c r="C347" s="36"/>
      <c r="D347" s="204" t="s">
        <v>240</v>
      </c>
      <c r="E347" s="36"/>
      <c r="F347" s="230" t="s">
        <v>1273</v>
      </c>
      <c r="G347" s="36"/>
      <c r="H347" s="36"/>
      <c r="I347" s="206"/>
      <c r="J347" s="36"/>
      <c r="K347" s="36"/>
      <c r="L347" s="39"/>
      <c r="M347" s="207"/>
      <c r="N347" s="208"/>
      <c r="O347" s="71"/>
      <c r="P347" s="71"/>
      <c r="Q347" s="71"/>
      <c r="R347" s="71"/>
      <c r="S347" s="71"/>
      <c r="T347" s="72"/>
      <c r="U347" s="34"/>
      <c r="V347" s="34"/>
      <c r="W347" s="34"/>
      <c r="X347" s="34"/>
      <c r="Y347" s="34"/>
      <c r="Z347" s="34"/>
      <c r="AA347" s="34"/>
      <c r="AB347" s="34"/>
      <c r="AC347" s="34"/>
      <c r="AD347" s="34"/>
      <c r="AE347" s="34"/>
      <c r="AT347" s="17" t="s">
        <v>240</v>
      </c>
      <c r="AU347" s="17" t="s">
        <v>87</v>
      </c>
    </row>
    <row r="348" spans="1:65" s="13" customFormat="1" ht="10.199999999999999">
      <c r="B348" s="209"/>
      <c r="C348" s="210"/>
      <c r="D348" s="204" t="s">
        <v>158</v>
      </c>
      <c r="E348" s="211" t="s">
        <v>1</v>
      </c>
      <c r="F348" s="212" t="s">
        <v>1274</v>
      </c>
      <c r="G348" s="210"/>
      <c r="H348" s="213">
        <v>14</v>
      </c>
      <c r="I348" s="214"/>
      <c r="J348" s="210"/>
      <c r="K348" s="210"/>
      <c r="L348" s="215"/>
      <c r="M348" s="216"/>
      <c r="N348" s="217"/>
      <c r="O348" s="217"/>
      <c r="P348" s="217"/>
      <c r="Q348" s="217"/>
      <c r="R348" s="217"/>
      <c r="S348" s="217"/>
      <c r="T348" s="218"/>
      <c r="AT348" s="219" t="s">
        <v>158</v>
      </c>
      <c r="AU348" s="219" t="s">
        <v>87</v>
      </c>
      <c r="AV348" s="13" t="s">
        <v>87</v>
      </c>
      <c r="AW348" s="13" t="s">
        <v>34</v>
      </c>
      <c r="AX348" s="13" t="s">
        <v>85</v>
      </c>
      <c r="AY348" s="219" t="s">
        <v>146</v>
      </c>
    </row>
    <row r="349" spans="1:65" s="2" customFormat="1" ht="16.5" customHeight="1">
      <c r="A349" s="34"/>
      <c r="B349" s="35"/>
      <c r="C349" s="191" t="s">
        <v>529</v>
      </c>
      <c r="D349" s="191" t="s">
        <v>149</v>
      </c>
      <c r="E349" s="192" t="s">
        <v>1275</v>
      </c>
      <c r="F349" s="193" t="s">
        <v>1276</v>
      </c>
      <c r="G349" s="194" t="s">
        <v>300</v>
      </c>
      <c r="H349" s="195">
        <v>14</v>
      </c>
      <c r="I349" s="196"/>
      <c r="J349" s="197">
        <f>ROUND(I349*H349,2)</f>
        <v>0</v>
      </c>
      <c r="K349" s="193" t="s">
        <v>1</v>
      </c>
      <c r="L349" s="39"/>
      <c r="M349" s="198" t="s">
        <v>1</v>
      </c>
      <c r="N349" s="199" t="s">
        <v>42</v>
      </c>
      <c r="O349" s="71"/>
      <c r="P349" s="200">
        <f>O349*H349</f>
        <v>0</v>
      </c>
      <c r="Q349" s="200">
        <v>0</v>
      </c>
      <c r="R349" s="200">
        <f>Q349*H349</f>
        <v>0</v>
      </c>
      <c r="S349" s="200">
        <v>0</v>
      </c>
      <c r="T349" s="201">
        <f>S349*H349</f>
        <v>0</v>
      </c>
      <c r="U349" s="34"/>
      <c r="V349" s="34"/>
      <c r="W349" s="34"/>
      <c r="X349" s="34"/>
      <c r="Y349" s="34"/>
      <c r="Z349" s="34"/>
      <c r="AA349" s="34"/>
      <c r="AB349" s="34"/>
      <c r="AC349" s="34"/>
      <c r="AD349" s="34"/>
      <c r="AE349" s="34"/>
      <c r="AR349" s="202" t="s">
        <v>235</v>
      </c>
      <c r="AT349" s="202" t="s">
        <v>149</v>
      </c>
      <c r="AU349" s="202" t="s">
        <v>87</v>
      </c>
      <c r="AY349" s="17" t="s">
        <v>146</v>
      </c>
      <c r="BE349" s="203">
        <f>IF(N349="základní",J349,0)</f>
        <v>0</v>
      </c>
      <c r="BF349" s="203">
        <f>IF(N349="snížená",J349,0)</f>
        <v>0</v>
      </c>
      <c r="BG349" s="203">
        <f>IF(N349="zákl. přenesená",J349,0)</f>
        <v>0</v>
      </c>
      <c r="BH349" s="203">
        <f>IF(N349="sníž. přenesená",J349,0)</f>
        <v>0</v>
      </c>
      <c r="BI349" s="203">
        <f>IF(N349="nulová",J349,0)</f>
        <v>0</v>
      </c>
      <c r="BJ349" s="17" t="s">
        <v>85</v>
      </c>
      <c r="BK349" s="203">
        <f>ROUND(I349*H349,2)</f>
        <v>0</v>
      </c>
      <c r="BL349" s="17" t="s">
        <v>235</v>
      </c>
      <c r="BM349" s="202" t="s">
        <v>1277</v>
      </c>
    </row>
    <row r="350" spans="1:65" s="2" customFormat="1" ht="10.199999999999999">
      <c r="A350" s="34"/>
      <c r="B350" s="35"/>
      <c r="C350" s="36"/>
      <c r="D350" s="204" t="s">
        <v>156</v>
      </c>
      <c r="E350" s="36"/>
      <c r="F350" s="205" t="s">
        <v>1276</v>
      </c>
      <c r="G350" s="36"/>
      <c r="H350" s="36"/>
      <c r="I350" s="206"/>
      <c r="J350" s="36"/>
      <c r="K350" s="36"/>
      <c r="L350" s="39"/>
      <c r="M350" s="207"/>
      <c r="N350" s="208"/>
      <c r="O350" s="71"/>
      <c r="P350" s="71"/>
      <c r="Q350" s="71"/>
      <c r="R350" s="71"/>
      <c r="S350" s="71"/>
      <c r="T350" s="72"/>
      <c r="U350" s="34"/>
      <c r="V350" s="34"/>
      <c r="W350" s="34"/>
      <c r="X350" s="34"/>
      <c r="Y350" s="34"/>
      <c r="Z350" s="34"/>
      <c r="AA350" s="34"/>
      <c r="AB350" s="34"/>
      <c r="AC350" s="34"/>
      <c r="AD350" s="34"/>
      <c r="AE350" s="34"/>
      <c r="AT350" s="17" t="s">
        <v>156</v>
      </c>
      <c r="AU350" s="17" t="s">
        <v>87</v>
      </c>
    </row>
    <row r="351" spans="1:65" s="2" customFormat="1" ht="19.2">
      <c r="A351" s="34"/>
      <c r="B351" s="35"/>
      <c r="C351" s="36"/>
      <c r="D351" s="204" t="s">
        <v>240</v>
      </c>
      <c r="E351" s="36"/>
      <c r="F351" s="230" t="s">
        <v>1278</v>
      </c>
      <c r="G351" s="36"/>
      <c r="H351" s="36"/>
      <c r="I351" s="206"/>
      <c r="J351" s="36"/>
      <c r="K351" s="36"/>
      <c r="L351" s="39"/>
      <c r="M351" s="207"/>
      <c r="N351" s="208"/>
      <c r="O351" s="71"/>
      <c r="P351" s="71"/>
      <c r="Q351" s="71"/>
      <c r="R351" s="71"/>
      <c r="S351" s="71"/>
      <c r="T351" s="72"/>
      <c r="U351" s="34"/>
      <c r="V351" s="34"/>
      <c r="W351" s="34"/>
      <c r="X351" s="34"/>
      <c r="Y351" s="34"/>
      <c r="Z351" s="34"/>
      <c r="AA351" s="34"/>
      <c r="AB351" s="34"/>
      <c r="AC351" s="34"/>
      <c r="AD351" s="34"/>
      <c r="AE351" s="34"/>
      <c r="AT351" s="17" t="s">
        <v>240</v>
      </c>
      <c r="AU351" s="17" t="s">
        <v>87</v>
      </c>
    </row>
    <row r="352" spans="1:65" s="13" customFormat="1" ht="10.199999999999999">
      <c r="B352" s="209"/>
      <c r="C352" s="210"/>
      <c r="D352" s="204" t="s">
        <v>158</v>
      </c>
      <c r="E352" s="211" t="s">
        <v>1</v>
      </c>
      <c r="F352" s="212" t="s">
        <v>1274</v>
      </c>
      <c r="G352" s="210"/>
      <c r="H352" s="213">
        <v>14</v>
      </c>
      <c r="I352" s="214"/>
      <c r="J352" s="210"/>
      <c r="K352" s="210"/>
      <c r="L352" s="215"/>
      <c r="M352" s="216"/>
      <c r="N352" s="217"/>
      <c r="O352" s="217"/>
      <c r="P352" s="217"/>
      <c r="Q352" s="217"/>
      <c r="R352" s="217"/>
      <c r="S352" s="217"/>
      <c r="T352" s="218"/>
      <c r="AT352" s="219" t="s">
        <v>158</v>
      </c>
      <c r="AU352" s="219" t="s">
        <v>87</v>
      </c>
      <c r="AV352" s="13" t="s">
        <v>87</v>
      </c>
      <c r="AW352" s="13" t="s">
        <v>34</v>
      </c>
      <c r="AX352" s="13" t="s">
        <v>85</v>
      </c>
      <c r="AY352" s="219" t="s">
        <v>146</v>
      </c>
    </row>
    <row r="353" spans="1:65" s="2" customFormat="1" ht="16.5" customHeight="1">
      <c r="A353" s="34"/>
      <c r="B353" s="35"/>
      <c r="C353" s="191" t="s">
        <v>533</v>
      </c>
      <c r="D353" s="191" t="s">
        <v>149</v>
      </c>
      <c r="E353" s="192" t="s">
        <v>1279</v>
      </c>
      <c r="F353" s="193" t="s">
        <v>1280</v>
      </c>
      <c r="G353" s="194" t="s">
        <v>300</v>
      </c>
      <c r="H353" s="195">
        <v>12</v>
      </c>
      <c r="I353" s="196"/>
      <c r="J353" s="197">
        <f>ROUND(I353*H353,2)</f>
        <v>0</v>
      </c>
      <c r="K353" s="193" t="s">
        <v>1</v>
      </c>
      <c r="L353" s="39"/>
      <c r="M353" s="198" t="s">
        <v>1</v>
      </c>
      <c r="N353" s="199" t="s">
        <v>42</v>
      </c>
      <c r="O353" s="71"/>
      <c r="P353" s="200">
        <f>O353*H353</f>
        <v>0</v>
      </c>
      <c r="Q353" s="200">
        <v>0</v>
      </c>
      <c r="R353" s="200">
        <f>Q353*H353</f>
        <v>0</v>
      </c>
      <c r="S353" s="200">
        <v>0</v>
      </c>
      <c r="T353" s="201">
        <f>S353*H353</f>
        <v>0</v>
      </c>
      <c r="U353" s="34"/>
      <c r="V353" s="34"/>
      <c r="W353" s="34"/>
      <c r="X353" s="34"/>
      <c r="Y353" s="34"/>
      <c r="Z353" s="34"/>
      <c r="AA353" s="34"/>
      <c r="AB353" s="34"/>
      <c r="AC353" s="34"/>
      <c r="AD353" s="34"/>
      <c r="AE353" s="34"/>
      <c r="AR353" s="202" t="s">
        <v>235</v>
      </c>
      <c r="AT353" s="202" t="s">
        <v>149</v>
      </c>
      <c r="AU353" s="202" t="s">
        <v>87</v>
      </c>
      <c r="AY353" s="17" t="s">
        <v>146</v>
      </c>
      <c r="BE353" s="203">
        <f>IF(N353="základní",J353,0)</f>
        <v>0</v>
      </c>
      <c r="BF353" s="203">
        <f>IF(N353="snížená",J353,0)</f>
        <v>0</v>
      </c>
      <c r="BG353" s="203">
        <f>IF(N353="zákl. přenesená",J353,0)</f>
        <v>0</v>
      </c>
      <c r="BH353" s="203">
        <f>IF(N353="sníž. přenesená",J353,0)</f>
        <v>0</v>
      </c>
      <c r="BI353" s="203">
        <f>IF(N353="nulová",J353,0)</f>
        <v>0</v>
      </c>
      <c r="BJ353" s="17" t="s">
        <v>85</v>
      </c>
      <c r="BK353" s="203">
        <f>ROUND(I353*H353,2)</f>
        <v>0</v>
      </c>
      <c r="BL353" s="17" t="s">
        <v>235</v>
      </c>
      <c r="BM353" s="202" t="s">
        <v>1281</v>
      </c>
    </row>
    <row r="354" spans="1:65" s="2" customFormat="1" ht="10.199999999999999">
      <c r="A354" s="34"/>
      <c r="B354" s="35"/>
      <c r="C354" s="36"/>
      <c r="D354" s="204" t="s">
        <v>156</v>
      </c>
      <c r="E354" s="36"/>
      <c r="F354" s="205" t="s">
        <v>1280</v>
      </c>
      <c r="G354" s="36"/>
      <c r="H354" s="36"/>
      <c r="I354" s="206"/>
      <c r="J354" s="36"/>
      <c r="K354" s="36"/>
      <c r="L354" s="39"/>
      <c r="M354" s="207"/>
      <c r="N354" s="208"/>
      <c r="O354" s="71"/>
      <c r="P354" s="71"/>
      <c r="Q354" s="71"/>
      <c r="R354" s="71"/>
      <c r="S354" s="71"/>
      <c r="T354" s="72"/>
      <c r="U354" s="34"/>
      <c r="V354" s="34"/>
      <c r="W354" s="34"/>
      <c r="X354" s="34"/>
      <c r="Y354" s="34"/>
      <c r="Z354" s="34"/>
      <c r="AA354" s="34"/>
      <c r="AB354" s="34"/>
      <c r="AC354" s="34"/>
      <c r="AD354" s="34"/>
      <c r="AE354" s="34"/>
      <c r="AT354" s="17" t="s">
        <v>156</v>
      </c>
      <c r="AU354" s="17" t="s">
        <v>87</v>
      </c>
    </row>
    <row r="355" spans="1:65" s="13" customFormat="1" ht="10.199999999999999">
      <c r="B355" s="209"/>
      <c r="C355" s="210"/>
      <c r="D355" s="204" t="s">
        <v>158</v>
      </c>
      <c r="E355" s="211" t="s">
        <v>1</v>
      </c>
      <c r="F355" s="212" t="s">
        <v>1282</v>
      </c>
      <c r="G355" s="210"/>
      <c r="H355" s="213">
        <v>12</v>
      </c>
      <c r="I355" s="214"/>
      <c r="J355" s="210"/>
      <c r="K355" s="210"/>
      <c r="L355" s="215"/>
      <c r="M355" s="216"/>
      <c r="N355" s="217"/>
      <c r="O355" s="217"/>
      <c r="P355" s="217"/>
      <c r="Q355" s="217"/>
      <c r="R355" s="217"/>
      <c r="S355" s="217"/>
      <c r="T355" s="218"/>
      <c r="AT355" s="219" t="s">
        <v>158</v>
      </c>
      <c r="AU355" s="219" t="s">
        <v>87</v>
      </c>
      <c r="AV355" s="13" t="s">
        <v>87</v>
      </c>
      <c r="AW355" s="13" t="s">
        <v>34</v>
      </c>
      <c r="AX355" s="13" t="s">
        <v>85</v>
      </c>
      <c r="AY355" s="219" t="s">
        <v>146</v>
      </c>
    </row>
    <row r="356" spans="1:65" s="2" customFormat="1" ht="16.5" customHeight="1">
      <c r="A356" s="34"/>
      <c r="B356" s="35"/>
      <c r="C356" s="191" t="s">
        <v>1283</v>
      </c>
      <c r="D356" s="191" t="s">
        <v>149</v>
      </c>
      <c r="E356" s="192" t="s">
        <v>1284</v>
      </c>
      <c r="F356" s="193" t="s">
        <v>1285</v>
      </c>
      <c r="G356" s="194" t="s">
        <v>285</v>
      </c>
      <c r="H356" s="195">
        <v>11.292999999999999</v>
      </c>
      <c r="I356" s="196"/>
      <c r="J356" s="197">
        <f>ROUND(I356*H356,2)</f>
        <v>0</v>
      </c>
      <c r="K356" s="193" t="s">
        <v>556</v>
      </c>
      <c r="L356" s="39"/>
      <c r="M356" s="198" t="s">
        <v>1</v>
      </c>
      <c r="N356" s="199" t="s">
        <v>42</v>
      </c>
      <c r="O356" s="71"/>
      <c r="P356" s="200">
        <f>O356*H356</f>
        <v>0</v>
      </c>
      <c r="Q356" s="200">
        <v>0</v>
      </c>
      <c r="R356" s="200">
        <f>Q356*H356</f>
        <v>0</v>
      </c>
      <c r="S356" s="200">
        <v>0</v>
      </c>
      <c r="T356" s="201">
        <f>S356*H356</f>
        <v>0</v>
      </c>
      <c r="U356" s="34"/>
      <c r="V356" s="34"/>
      <c r="W356" s="34"/>
      <c r="X356" s="34"/>
      <c r="Y356" s="34"/>
      <c r="Z356" s="34"/>
      <c r="AA356" s="34"/>
      <c r="AB356" s="34"/>
      <c r="AC356" s="34"/>
      <c r="AD356" s="34"/>
      <c r="AE356" s="34"/>
      <c r="AR356" s="202" t="s">
        <v>235</v>
      </c>
      <c r="AT356" s="202" t="s">
        <v>149</v>
      </c>
      <c r="AU356" s="202" t="s">
        <v>87</v>
      </c>
      <c r="AY356" s="17" t="s">
        <v>146</v>
      </c>
      <c r="BE356" s="203">
        <f>IF(N356="základní",J356,0)</f>
        <v>0</v>
      </c>
      <c r="BF356" s="203">
        <f>IF(N356="snížená",J356,0)</f>
        <v>0</v>
      </c>
      <c r="BG356" s="203">
        <f>IF(N356="zákl. přenesená",J356,0)</f>
        <v>0</v>
      </c>
      <c r="BH356" s="203">
        <f>IF(N356="sníž. přenesená",J356,0)</f>
        <v>0</v>
      </c>
      <c r="BI356" s="203">
        <f>IF(N356="nulová",J356,0)</f>
        <v>0</v>
      </c>
      <c r="BJ356" s="17" t="s">
        <v>85</v>
      </c>
      <c r="BK356" s="203">
        <f>ROUND(I356*H356,2)</f>
        <v>0</v>
      </c>
      <c r="BL356" s="17" t="s">
        <v>235</v>
      </c>
      <c r="BM356" s="202" t="s">
        <v>1286</v>
      </c>
    </row>
    <row r="357" spans="1:65" s="2" customFormat="1" ht="19.2">
      <c r="A357" s="34"/>
      <c r="B357" s="35"/>
      <c r="C357" s="36"/>
      <c r="D357" s="204" t="s">
        <v>156</v>
      </c>
      <c r="E357" s="36"/>
      <c r="F357" s="205" t="s">
        <v>1287</v>
      </c>
      <c r="G357" s="36"/>
      <c r="H357" s="36"/>
      <c r="I357" s="206"/>
      <c r="J357" s="36"/>
      <c r="K357" s="36"/>
      <c r="L357" s="39"/>
      <c r="M357" s="207"/>
      <c r="N357" s="208"/>
      <c r="O357" s="71"/>
      <c r="P357" s="71"/>
      <c r="Q357" s="71"/>
      <c r="R357" s="71"/>
      <c r="S357" s="71"/>
      <c r="T357" s="72"/>
      <c r="U357" s="34"/>
      <c r="V357" s="34"/>
      <c r="W357" s="34"/>
      <c r="X357" s="34"/>
      <c r="Y357" s="34"/>
      <c r="Z357" s="34"/>
      <c r="AA357" s="34"/>
      <c r="AB357" s="34"/>
      <c r="AC357" s="34"/>
      <c r="AD357" s="34"/>
      <c r="AE357" s="34"/>
      <c r="AT357" s="17" t="s">
        <v>156</v>
      </c>
      <c r="AU357" s="17" t="s">
        <v>87</v>
      </c>
    </row>
    <row r="358" spans="1:65" s="13" customFormat="1" ht="10.199999999999999">
      <c r="B358" s="209"/>
      <c r="C358" s="210"/>
      <c r="D358" s="204" t="s">
        <v>158</v>
      </c>
      <c r="E358" s="211" t="s">
        <v>1</v>
      </c>
      <c r="F358" s="212" t="s">
        <v>1288</v>
      </c>
      <c r="G358" s="210"/>
      <c r="H358" s="213">
        <v>11.292999999999999</v>
      </c>
      <c r="I358" s="214"/>
      <c r="J358" s="210"/>
      <c r="K358" s="210"/>
      <c r="L358" s="215"/>
      <c r="M358" s="216"/>
      <c r="N358" s="217"/>
      <c r="O358" s="217"/>
      <c r="P358" s="217"/>
      <c r="Q358" s="217"/>
      <c r="R358" s="217"/>
      <c r="S358" s="217"/>
      <c r="T358" s="218"/>
      <c r="AT358" s="219" t="s">
        <v>158</v>
      </c>
      <c r="AU358" s="219" t="s">
        <v>87</v>
      </c>
      <c r="AV358" s="13" t="s">
        <v>87</v>
      </c>
      <c r="AW358" s="13" t="s">
        <v>34</v>
      </c>
      <c r="AX358" s="13" t="s">
        <v>85</v>
      </c>
      <c r="AY358" s="219" t="s">
        <v>146</v>
      </c>
    </row>
    <row r="359" spans="1:65" s="2" customFormat="1" ht="16.5" customHeight="1">
      <c r="A359" s="34"/>
      <c r="B359" s="35"/>
      <c r="C359" s="191" t="s">
        <v>908</v>
      </c>
      <c r="D359" s="191" t="s">
        <v>149</v>
      </c>
      <c r="E359" s="192" t="s">
        <v>1289</v>
      </c>
      <c r="F359" s="193" t="s">
        <v>1290</v>
      </c>
      <c r="G359" s="194" t="s">
        <v>285</v>
      </c>
      <c r="H359" s="195">
        <v>11.292999999999999</v>
      </c>
      <c r="I359" s="196"/>
      <c r="J359" s="197">
        <f>ROUND(I359*H359,2)</f>
        <v>0</v>
      </c>
      <c r="K359" s="193" t="s">
        <v>556</v>
      </c>
      <c r="L359" s="39"/>
      <c r="M359" s="198" t="s">
        <v>1</v>
      </c>
      <c r="N359" s="199" t="s">
        <v>42</v>
      </c>
      <c r="O359" s="71"/>
      <c r="P359" s="200">
        <f>O359*H359</f>
        <v>0</v>
      </c>
      <c r="Q359" s="200">
        <v>0</v>
      </c>
      <c r="R359" s="200">
        <f>Q359*H359</f>
        <v>0</v>
      </c>
      <c r="S359" s="200">
        <v>0</v>
      </c>
      <c r="T359" s="201">
        <f>S359*H359</f>
        <v>0</v>
      </c>
      <c r="U359" s="34"/>
      <c r="V359" s="34"/>
      <c r="W359" s="34"/>
      <c r="X359" s="34"/>
      <c r="Y359" s="34"/>
      <c r="Z359" s="34"/>
      <c r="AA359" s="34"/>
      <c r="AB359" s="34"/>
      <c r="AC359" s="34"/>
      <c r="AD359" s="34"/>
      <c r="AE359" s="34"/>
      <c r="AR359" s="202" t="s">
        <v>235</v>
      </c>
      <c r="AT359" s="202" t="s">
        <v>149</v>
      </c>
      <c r="AU359" s="202" t="s">
        <v>87</v>
      </c>
      <c r="AY359" s="17" t="s">
        <v>146</v>
      </c>
      <c r="BE359" s="203">
        <f>IF(N359="základní",J359,0)</f>
        <v>0</v>
      </c>
      <c r="BF359" s="203">
        <f>IF(N359="snížená",J359,0)</f>
        <v>0</v>
      </c>
      <c r="BG359" s="203">
        <f>IF(N359="zákl. přenesená",J359,0)</f>
        <v>0</v>
      </c>
      <c r="BH359" s="203">
        <f>IF(N359="sníž. přenesená",J359,0)</f>
        <v>0</v>
      </c>
      <c r="BI359" s="203">
        <f>IF(N359="nulová",J359,0)</f>
        <v>0</v>
      </c>
      <c r="BJ359" s="17" t="s">
        <v>85</v>
      </c>
      <c r="BK359" s="203">
        <f>ROUND(I359*H359,2)</f>
        <v>0</v>
      </c>
      <c r="BL359" s="17" t="s">
        <v>235</v>
      </c>
      <c r="BM359" s="202" t="s">
        <v>1291</v>
      </c>
    </row>
    <row r="360" spans="1:65" s="2" customFormat="1" ht="19.2">
      <c r="A360" s="34"/>
      <c r="B360" s="35"/>
      <c r="C360" s="36"/>
      <c r="D360" s="204" t="s">
        <v>156</v>
      </c>
      <c r="E360" s="36"/>
      <c r="F360" s="205" t="s">
        <v>1292</v>
      </c>
      <c r="G360" s="36"/>
      <c r="H360" s="36"/>
      <c r="I360" s="206"/>
      <c r="J360" s="36"/>
      <c r="K360" s="36"/>
      <c r="L360" s="39"/>
      <c r="M360" s="207"/>
      <c r="N360" s="208"/>
      <c r="O360" s="71"/>
      <c r="P360" s="71"/>
      <c r="Q360" s="71"/>
      <c r="R360" s="71"/>
      <c r="S360" s="71"/>
      <c r="T360" s="72"/>
      <c r="U360" s="34"/>
      <c r="V360" s="34"/>
      <c r="W360" s="34"/>
      <c r="X360" s="34"/>
      <c r="Y360" s="34"/>
      <c r="Z360" s="34"/>
      <c r="AA360" s="34"/>
      <c r="AB360" s="34"/>
      <c r="AC360" s="34"/>
      <c r="AD360" s="34"/>
      <c r="AE360" s="34"/>
      <c r="AT360" s="17" t="s">
        <v>156</v>
      </c>
      <c r="AU360" s="17" t="s">
        <v>87</v>
      </c>
    </row>
    <row r="361" spans="1:65" s="13" customFormat="1" ht="10.199999999999999">
      <c r="B361" s="209"/>
      <c r="C361" s="210"/>
      <c r="D361" s="204" t="s">
        <v>158</v>
      </c>
      <c r="E361" s="211" t="s">
        <v>1</v>
      </c>
      <c r="F361" s="212" t="s">
        <v>1288</v>
      </c>
      <c r="G361" s="210"/>
      <c r="H361" s="213">
        <v>11.292999999999999</v>
      </c>
      <c r="I361" s="214"/>
      <c r="J361" s="210"/>
      <c r="K361" s="210"/>
      <c r="L361" s="215"/>
      <c r="M361" s="216"/>
      <c r="N361" s="217"/>
      <c r="O361" s="217"/>
      <c r="P361" s="217"/>
      <c r="Q361" s="217"/>
      <c r="R361" s="217"/>
      <c r="S361" s="217"/>
      <c r="T361" s="218"/>
      <c r="AT361" s="219" t="s">
        <v>158</v>
      </c>
      <c r="AU361" s="219" t="s">
        <v>87</v>
      </c>
      <c r="AV361" s="13" t="s">
        <v>87</v>
      </c>
      <c r="AW361" s="13" t="s">
        <v>34</v>
      </c>
      <c r="AX361" s="13" t="s">
        <v>85</v>
      </c>
      <c r="AY361" s="219" t="s">
        <v>146</v>
      </c>
    </row>
    <row r="362" spans="1:65" s="12" customFormat="1" ht="22.8" customHeight="1">
      <c r="B362" s="175"/>
      <c r="C362" s="176"/>
      <c r="D362" s="177" t="s">
        <v>76</v>
      </c>
      <c r="E362" s="189" t="s">
        <v>1293</v>
      </c>
      <c r="F362" s="189" t="s">
        <v>1294</v>
      </c>
      <c r="G362" s="176"/>
      <c r="H362" s="176"/>
      <c r="I362" s="179"/>
      <c r="J362" s="190">
        <f>BK362</f>
        <v>0</v>
      </c>
      <c r="K362" s="176"/>
      <c r="L362" s="181"/>
      <c r="M362" s="182"/>
      <c r="N362" s="183"/>
      <c r="O362" s="183"/>
      <c r="P362" s="184">
        <f>SUM(P363:P368)</f>
        <v>0</v>
      </c>
      <c r="Q362" s="183"/>
      <c r="R362" s="184">
        <f>SUM(R363:R368)</f>
        <v>0.32798578176000004</v>
      </c>
      <c r="S362" s="183"/>
      <c r="T362" s="185">
        <f>SUM(T363:T368)</f>
        <v>0</v>
      </c>
      <c r="AR362" s="186" t="s">
        <v>87</v>
      </c>
      <c r="AT362" s="187" t="s">
        <v>76</v>
      </c>
      <c r="AU362" s="187" t="s">
        <v>85</v>
      </c>
      <c r="AY362" s="186" t="s">
        <v>146</v>
      </c>
      <c r="BK362" s="188">
        <f>SUM(BK363:BK368)</f>
        <v>0</v>
      </c>
    </row>
    <row r="363" spans="1:65" s="2" customFormat="1" ht="16.5" customHeight="1">
      <c r="A363" s="34"/>
      <c r="B363" s="35"/>
      <c r="C363" s="191" t="s">
        <v>1295</v>
      </c>
      <c r="D363" s="191" t="s">
        <v>149</v>
      </c>
      <c r="E363" s="192" t="s">
        <v>1296</v>
      </c>
      <c r="F363" s="193" t="s">
        <v>1297</v>
      </c>
      <c r="G363" s="194" t="s">
        <v>162</v>
      </c>
      <c r="H363" s="195">
        <v>1063.26</v>
      </c>
      <c r="I363" s="196"/>
      <c r="J363" s="197">
        <f>ROUND(I363*H363,2)</f>
        <v>0</v>
      </c>
      <c r="K363" s="193" t="s">
        <v>556</v>
      </c>
      <c r="L363" s="39"/>
      <c r="M363" s="198" t="s">
        <v>1</v>
      </c>
      <c r="N363" s="199" t="s">
        <v>42</v>
      </c>
      <c r="O363" s="71"/>
      <c r="P363" s="200">
        <f>O363*H363</f>
        <v>0</v>
      </c>
      <c r="Q363" s="200">
        <v>1.3977600000000001E-4</v>
      </c>
      <c r="R363" s="200">
        <f>Q363*H363</f>
        <v>0.14861822976</v>
      </c>
      <c r="S363" s="200">
        <v>0</v>
      </c>
      <c r="T363" s="201">
        <f>S363*H363</f>
        <v>0</v>
      </c>
      <c r="U363" s="34"/>
      <c r="V363" s="34"/>
      <c r="W363" s="34"/>
      <c r="X363" s="34"/>
      <c r="Y363" s="34"/>
      <c r="Z363" s="34"/>
      <c r="AA363" s="34"/>
      <c r="AB363" s="34"/>
      <c r="AC363" s="34"/>
      <c r="AD363" s="34"/>
      <c r="AE363" s="34"/>
      <c r="AR363" s="202" t="s">
        <v>235</v>
      </c>
      <c r="AT363" s="202" t="s">
        <v>149</v>
      </c>
      <c r="AU363" s="202" t="s">
        <v>87</v>
      </c>
      <c r="AY363" s="17" t="s">
        <v>146</v>
      </c>
      <c r="BE363" s="203">
        <f>IF(N363="základní",J363,0)</f>
        <v>0</v>
      </c>
      <c r="BF363" s="203">
        <f>IF(N363="snížená",J363,0)</f>
        <v>0</v>
      </c>
      <c r="BG363" s="203">
        <f>IF(N363="zákl. přenesená",J363,0)</f>
        <v>0</v>
      </c>
      <c r="BH363" s="203">
        <f>IF(N363="sníž. přenesená",J363,0)</f>
        <v>0</v>
      </c>
      <c r="BI363" s="203">
        <f>IF(N363="nulová",J363,0)</f>
        <v>0</v>
      </c>
      <c r="BJ363" s="17" t="s">
        <v>85</v>
      </c>
      <c r="BK363" s="203">
        <f>ROUND(I363*H363,2)</f>
        <v>0</v>
      </c>
      <c r="BL363" s="17" t="s">
        <v>235</v>
      </c>
      <c r="BM363" s="202" t="s">
        <v>1298</v>
      </c>
    </row>
    <row r="364" spans="1:65" s="2" customFormat="1" ht="10.199999999999999">
      <c r="A364" s="34"/>
      <c r="B364" s="35"/>
      <c r="C364" s="36"/>
      <c r="D364" s="204" t="s">
        <v>156</v>
      </c>
      <c r="E364" s="36"/>
      <c r="F364" s="205" t="s">
        <v>1299</v>
      </c>
      <c r="G364" s="36"/>
      <c r="H364" s="36"/>
      <c r="I364" s="206"/>
      <c r="J364" s="36"/>
      <c r="K364" s="36"/>
      <c r="L364" s="39"/>
      <c r="M364" s="207"/>
      <c r="N364" s="208"/>
      <c r="O364" s="71"/>
      <c r="P364" s="71"/>
      <c r="Q364" s="71"/>
      <c r="R364" s="71"/>
      <c r="S364" s="71"/>
      <c r="T364" s="72"/>
      <c r="U364" s="34"/>
      <c r="V364" s="34"/>
      <c r="W364" s="34"/>
      <c r="X364" s="34"/>
      <c r="Y364" s="34"/>
      <c r="Z364" s="34"/>
      <c r="AA364" s="34"/>
      <c r="AB364" s="34"/>
      <c r="AC364" s="34"/>
      <c r="AD364" s="34"/>
      <c r="AE364" s="34"/>
      <c r="AT364" s="17" t="s">
        <v>156</v>
      </c>
      <c r="AU364" s="17" t="s">
        <v>87</v>
      </c>
    </row>
    <row r="365" spans="1:65" s="13" customFormat="1" ht="10.199999999999999">
      <c r="B365" s="209"/>
      <c r="C365" s="210"/>
      <c r="D365" s="204" t="s">
        <v>158</v>
      </c>
      <c r="E365" s="211" t="s">
        <v>1</v>
      </c>
      <c r="F365" s="212" t="s">
        <v>1300</v>
      </c>
      <c r="G365" s="210"/>
      <c r="H365" s="213">
        <v>1063.26</v>
      </c>
      <c r="I365" s="214"/>
      <c r="J365" s="210"/>
      <c r="K365" s="210"/>
      <c r="L365" s="215"/>
      <c r="M365" s="216"/>
      <c r="N365" s="217"/>
      <c r="O365" s="217"/>
      <c r="P365" s="217"/>
      <c r="Q365" s="217"/>
      <c r="R365" s="217"/>
      <c r="S365" s="217"/>
      <c r="T365" s="218"/>
      <c r="AT365" s="219" t="s">
        <v>158</v>
      </c>
      <c r="AU365" s="219" t="s">
        <v>87</v>
      </c>
      <c r="AV365" s="13" t="s">
        <v>87</v>
      </c>
      <c r="AW365" s="13" t="s">
        <v>34</v>
      </c>
      <c r="AX365" s="13" t="s">
        <v>85</v>
      </c>
      <c r="AY365" s="219" t="s">
        <v>146</v>
      </c>
    </row>
    <row r="366" spans="1:65" s="2" customFormat="1" ht="16.5" customHeight="1">
      <c r="A366" s="34"/>
      <c r="B366" s="35"/>
      <c r="C366" s="191" t="s">
        <v>912</v>
      </c>
      <c r="D366" s="191" t="s">
        <v>149</v>
      </c>
      <c r="E366" s="192" t="s">
        <v>1301</v>
      </c>
      <c r="F366" s="193" t="s">
        <v>1302</v>
      </c>
      <c r="G366" s="194" t="s">
        <v>162</v>
      </c>
      <c r="H366" s="195">
        <v>1283.25</v>
      </c>
      <c r="I366" s="196"/>
      <c r="J366" s="197">
        <f>ROUND(I366*H366,2)</f>
        <v>0</v>
      </c>
      <c r="K366" s="193" t="s">
        <v>1</v>
      </c>
      <c r="L366" s="39"/>
      <c r="M366" s="198" t="s">
        <v>1</v>
      </c>
      <c r="N366" s="199" t="s">
        <v>42</v>
      </c>
      <c r="O366" s="71"/>
      <c r="P366" s="200">
        <f>O366*H366</f>
        <v>0</v>
      </c>
      <c r="Q366" s="200">
        <v>1.3977600000000001E-4</v>
      </c>
      <c r="R366" s="200">
        <f>Q366*H366</f>
        <v>0.17936755200000001</v>
      </c>
      <c r="S366" s="200">
        <v>0</v>
      </c>
      <c r="T366" s="201">
        <f>S366*H366</f>
        <v>0</v>
      </c>
      <c r="U366" s="34"/>
      <c r="V366" s="34"/>
      <c r="W366" s="34"/>
      <c r="X366" s="34"/>
      <c r="Y366" s="34"/>
      <c r="Z366" s="34"/>
      <c r="AA366" s="34"/>
      <c r="AB366" s="34"/>
      <c r="AC366" s="34"/>
      <c r="AD366" s="34"/>
      <c r="AE366" s="34"/>
      <c r="AR366" s="202" t="s">
        <v>235</v>
      </c>
      <c r="AT366" s="202" t="s">
        <v>149</v>
      </c>
      <c r="AU366" s="202" t="s">
        <v>87</v>
      </c>
      <c r="AY366" s="17" t="s">
        <v>146</v>
      </c>
      <c r="BE366" s="203">
        <f>IF(N366="základní",J366,0)</f>
        <v>0</v>
      </c>
      <c r="BF366" s="203">
        <f>IF(N366="snížená",J366,0)</f>
        <v>0</v>
      </c>
      <c r="BG366" s="203">
        <f>IF(N366="zákl. přenesená",J366,0)</f>
        <v>0</v>
      </c>
      <c r="BH366" s="203">
        <f>IF(N366="sníž. přenesená",J366,0)</f>
        <v>0</v>
      </c>
      <c r="BI366" s="203">
        <f>IF(N366="nulová",J366,0)</f>
        <v>0</v>
      </c>
      <c r="BJ366" s="17" t="s">
        <v>85</v>
      </c>
      <c r="BK366" s="203">
        <f>ROUND(I366*H366,2)</f>
        <v>0</v>
      </c>
      <c r="BL366" s="17" t="s">
        <v>235</v>
      </c>
      <c r="BM366" s="202" t="s">
        <v>1303</v>
      </c>
    </row>
    <row r="367" spans="1:65" s="2" customFormat="1" ht="10.199999999999999">
      <c r="A367" s="34"/>
      <c r="B367" s="35"/>
      <c r="C367" s="36"/>
      <c r="D367" s="204" t="s">
        <v>156</v>
      </c>
      <c r="E367" s="36"/>
      <c r="F367" s="205" t="s">
        <v>1302</v>
      </c>
      <c r="G367" s="36"/>
      <c r="H367" s="36"/>
      <c r="I367" s="206"/>
      <c r="J367" s="36"/>
      <c r="K367" s="36"/>
      <c r="L367" s="39"/>
      <c r="M367" s="207"/>
      <c r="N367" s="208"/>
      <c r="O367" s="71"/>
      <c r="P367" s="71"/>
      <c r="Q367" s="71"/>
      <c r="R367" s="71"/>
      <c r="S367" s="71"/>
      <c r="T367" s="72"/>
      <c r="U367" s="34"/>
      <c r="V367" s="34"/>
      <c r="W367" s="34"/>
      <c r="X367" s="34"/>
      <c r="Y367" s="34"/>
      <c r="Z367" s="34"/>
      <c r="AA367" s="34"/>
      <c r="AB367" s="34"/>
      <c r="AC367" s="34"/>
      <c r="AD367" s="34"/>
      <c r="AE367" s="34"/>
      <c r="AT367" s="17" t="s">
        <v>156</v>
      </c>
      <c r="AU367" s="17" t="s">
        <v>87</v>
      </c>
    </row>
    <row r="368" spans="1:65" s="13" customFormat="1" ht="10.199999999999999">
      <c r="B368" s="209"/>
      <c r="C368" s="210"/>
      <c r="D368" s="204" t="s">
        <v>158</v>
      </c>
      <c r="E368" s="211" t="s">
        <v>1</v>
      </c>
      <c r="F368" s="212" t="s">
        <v>1018</v>
      </c>
      <c r="G368" s="210"/>
      <c r="H368" s="213">
        <v>1283.25</v>
      </c>
      <c r="I368" s="214"/>
      <c r="J368" s="210"/>
      <c r="K368" s="210"/>
      <c r="L368" s="215"/>
      <c r="M368" s="216"/>
      <c r="N368" s="217"/>
      <c r="O368" s="217"/>
      <c r="P368" s="217"/>
      <c r="Q368" s="217"/>
      <c r="R368" s="217"/>
      <c r="S368" s="217"/>
      <c r="T368" s="218"/>
      <c r="AT368" s="219" t="s">
        <v>158</v>
      </c>
      <c r="AU368" s="219" t="s">
        <v>87</v>
      </c>
      <c r="AV368" s="13" t="s">
        <v>87</v>
      </c>
      <c r="AW368" s="13" t="s">
        <v>34</v>
      </c>
      <c r="AX368" s="13" t="s">
        <v>85</v>
      </c>
      <c r="AY368" s="219" t="s">
        <v>146</v>
      </c>
    </row>
    <row r="369" spans="1:65" s="12" customFormat="1" ht="22.8" customHeight="1">
      <c r="B369" s="175"/>
      <c r="C369" s="176"/>
      <c r="D369" s="177" t="s">
        <v>76</v>
      </c>
      <c r="E369" s="189" t="s">
        <v>1304</v>
      </c>
      <c r="F369" s="189" t="s">
        <v>1305</v>
      </c>
      <c r="G369" s="176"/>
      <c r="H369" s="176"/>
      <c r="I369" s="179"/>
      <c r="J369" s="190">
        <f>BK369</f>
        <v>0</v>
      </c>
      <c r="K369" s="176"/>
      <c r="L369" s="181"/>
      <c r="M369" s="182"/>
      <c r="N369" s="183"/>
      <c r="O369" s="183"/>
      <c r="P369" s="184">
        <f>SUM(P370:P394)</f>
        <v>0</v>
      </c>
      <c r="Q369" s="183"/>
      <c r="R369" s="184">
        <f>SUM(R370:R394)</f>
        <v>14.877529425000002</v>
      </c>
      <c r="S369" s="183"/>
      <c r="T369" s="185">
        <f>SUM(T370:T394)</f>
        <v>8.9827499999999993</v>
      </c>
      <c r="AR369" s="186" t="s">
        <v>87</v>
      </c>
      <c r="AT369" s="187" t="s">
        <v>76</v>
      </c>
      <c r="AU369" s="187" t="s">
        <v>85</v>
      </c>
      <c r="AY369" s="186" t="s">
        <v>146</v>
      </c>
      <c r="BK369" s="188">
        <f>SUM(BK370:BK394)</f>
        <v>0</v>
      </c>
    </row>
    <row r="370" spans="1:65" s="2" customFormat="1" ht="16.5" customHeight="1">
      <c r="A370" s="34"/>
      <c r="B370" s="35"/>
      <c r="C370" s="220" t="s">
        <v>1306</v>
      </c>
      <c r="D370" s="220" t="s">
        <v>216</v>
      </c>
      <c r="E370" s="221" t="s">
        <v>1307</v>
      </c>
      <c r="F370" s="222" t="s">
        <v>1308</v>
      </c>
      <c r="G370" s="223" t="s">
        <v>152</v>
      </c>
      <c r="H370" s="224">
        <v>150</v>
      </c>
      <c r="I370" s="225"/>
      <c r="J370" s="226">
        <f>ROUND(I370*H370,2)</f>
        <v>0</v>
      </c>
      <c r="K370" s="222" t="s">
        <v>556</v>
      </c>
      <c r="L370" s="227"/>
      <c r="M370" s="228" t="s">
        <v>1</v>
      </c>
      <c r="N370" s="229" t="s">
        <v>42</v>
      </c>
      <c r="O370" s="71"/>
      <c r="P370" s="200">
        <f>O370*H370</f>
        <v>0</v>
      </c>
      <c r="Q370" s="200">
        <v>1.0000000000000001E-5</v>
      </c>
      <c r="R370" s="200">
        <f>Q370*H370</f>
        <v>1.5E-3</v>
      </c>
      <c r="S370" s="200">
        <v>0</v>
      </c>
      <c r="T370" s="201">
        <f>S370*H370</f>
        <v>0</v>
      </c>
      <c r="U370" s="34"/>
      <c r="V370" s="34"/>
      <c r="W370" s="34"/>
      <c r="X370" s="34"/>
      <c r="Y370" s="34"/>
      <c r="Z370" s="34"/>
      <c r="AA370" s="34"/>
      <c r="AB370" s="34"/>
      <c r="AC370" s="34"/>
      <c r="AD370" s="34"/>
      <c r="AE370" s="34"/>
      <c r="AR370" s="202" t="s">
        <v>313</v>
      </c>
      <c r="AT370" s="202" t="s">
        <v>216</v>
      </c>
      <c r="AU370" s="202" t="s">
        <v>87</v>
      </c>
      <c r="AY370" s="17" t="s">
        <v>146</v>
      </c>
      <c r="BE370" s="203">
        <f>IF(N370="základní",J370,0)</f>
        <v>0</v>
      </c>
      <c r="BF370" s="203">
        <f>IF(N370="snížená",J370,0)</f>
        <v>0</v>
      </c>
      <c r="BG370" s="203">
        <f>IF(N370="zákl. přenesená",J370,0)</f>
        <v>0</v>
      </c>
      <c r="BH370" s="203">
        <f>IF(N370="sníž. přenesená",J370,0)</f>
        <v>0</v>
      </c>
      <c r="BI370" s="203">
        <f>IF(N370="nulová",J370,0)</f>
        <v>0</v>
      </c>
      <c r="BJ370" s="17" t="s">
        <v>85</v>
      </c>
      <c r="BK370" s="203">
        <f>ROUND(I370*H370,2)</f>
        <v>0</v>
      </c>
      <c r="BL370" s="17" t="s">
        <v>235</v>
      </c>
      <c r="BM370" s="202" t="s">
        <v>1309</v>
      </c>
    </row>
    <row r="371" spans="1:65" s="2" customFormat="1" ht="10.199999999999999">
      <c r="A371" s="34"/>
      <c r="B371" s="35"/>
      <c r="C371" s="36"/>
      <c r="D371" s="204" t="s">
        <v>156</v>
      </c>
      <c r="E371" s="36"/>
      <c r="F371" s="205" t="s">
        <v>1308</v>
      </c>
      <c r="G371" s="36"/>
      <c r="H371" s="36"/>
      <c r="I371" s="206"/>
      <c r="J371" s="36"/>
      <c r="K371" s="36"/>
      <c r="L371" s="39"/>
      <c r="M371" s="207"/>
      <c r="N371" s="208"/>
      <c r="O371" s="71"/>
      <c r="P371" s="71"/>
      <c r="Q371" s="71"/>
      <c r="R371" s="71"/>
      <c r="S371" s="71"/>
      <c r="T371" s="72"/>
      <c r="U371" s="34"/>
      <c r="V371" s="34"/>
      <c r="W371" s="34"/>
      <c r="X371" s="34"/>
      <c r="Y371" s="34"/>
      <c r="Z371" s="34"/>
      <c r="AA371" s="34"/>
      <c r="AB371" s="34"/>
      <c r="AC371" s="34"/>
      <c r="AD371" s="34"/>
      <c r="AE371" s="34"/>
      <c r="AT371" s="17" t="s">
        <v>156</v>
      </c>
      <c r="AU371" s="17" t="s">
        <v>87</v>
      </c>
    </row>
    <row r="372" spans="1:65" s="13" customFormat="1" ht="10.199999999999999">
      <c r="B372" s="209"/>
      <c r="C372" s="210"/>
      <c r="D372" s="204" t="s">
        <v>158</v>
      </c>
      <c r="E372" s="211" t="s">
        <v>1</v>
      </c>
      <c r="F372" s="212" t="s">
        <v>1310</v>
      </c>
      <c r="G372" s="210"/>
      <c r="H372" s="213">
        <v>150</v>
      </c>
      <c r="I372" s="214"/>
      <c r="J372" s="210"/>
      <c r="K372" s="210"/>
      <c r="L372" s="215"/>
      <c r="M372" s="216"/>
      <c r="N372" s="217"/>
      <c r="O372" s="217"/>
      <c r="P372" s="217"/>
      <c r="Q372" s="217"/>
      <c r="R372" s="217"/>
      <c r="S372" s="217"/>
      <c r="T372" s="218"/>
      <c r="AT372" s="219" t="s">
        <v>158</v>
      </c>
      <c r="AU372" s="219" t="s">
        <v>87</v>
      </c>
      <c r="AV372" s="13" t="s">
        <v>87</v>
      </c>
      <c r="AW372" s="13" t="s">
        <v>34</v>
      </c>
      <c r="AX372" s="13" t="s">
        <v>85</v>
      </c>
      <c r="AY372" s="219" t="s">
        <v>146</v>
      </c>
    </row>
    <row r="373" spans="1:65" s="2" customFormat="1" ht="16.5" customHeight="1">
      <c r="A373" s="34"/>
      <c r="B373" s="35"/>
      <c r="C373" s="220" t="s">
        <v>917</v>
      </c>
      <c r="D373" s="220" t="s">
        <v>216</v>
      </c>
      <c r="E373" s="221" t="s">
        <v>1311</v>
      </c>
      <c r="F373" s="222" t="s">
        <v>1312</v>
      </c>
      <c r="G373" s="223" t="s">
        <v>152</v>
      </c>
      <c r="H373" s="224">
        <v>75</v>
      </c>
      <c r="I373" s="225"/>
      <c r="J373" s="226">
        <f>ROUND(I373*H373,2)</f>
        <v>0</v>
      </c>
      <c r="K373" s="222" t="s">
        <v>1</v>
      </c>
      <c r="L373" s="227"/>
      <c r="M373" s="228" t="s">
        <v>1</v>
      </c>
      <c r="N373" s="229" t="s">
        <v>42</v>
      </c>
      <c r="O373" s="71"/>
      <c r="P373" s="200">
        <f>O373*H373</f>
        <v>0</v>
      </c>
      <c r="Q373" s="200">
        <v>1.6299999999999999E-3</v>
      </c>
      <c r="R373" s="200">
        <f>Q373*H373</f>
        <v>0.12225</v>
      </c>
      <c r="S373" s="200">
        <v>0</v>
      </c>
      <c r="T373" s="201">
        <f>S373*H373</f>
        <v>0</v>
      </c>
      <c r="U373" s="34"/>
      <c r="V373" s="34"/>
      <c r="W373" s="34"/>
      <c r="X373" s="34"/>
      <c r="Y373" s="34"/>
      <c r="Z373" s="34"/>
      <c r="AA373" s="34"/>
      <c r="AB373" s="34"/>
      <c r="AC373" s="34"/>
      <c r="AD373" s="34"/>
      <c r="AE373" s="34"/>
      <c r="AR373" s="202" t="s">
        <v>313</v>
      </c>
      <c r="AT373" s="202" t="s">
        <v>216</v>
      </c>
      <c r="AU373" s="202" t="s">
        <v>87</v>
      </c>
      <c r="AY373" s="17" t="s">
        <v>146</v>
      </c>
      <c r="BE373" s="203">
        <f>IF(N373="základní",J373,0)</f>
        <v>0</v>
      </c>
      <c r="BF373" s="203">
        <f>IF(N373="snížená",J373,0)</f>
        <v>0</v>
      </c>
      <c r="BG373" s="203">
        <f>IF(N373="zákl. přenesená",J373,0)</f>
        <v>0</v>
      </c>
      <c r="BH373" s="203">
        <f>IF(N373="sníž. přenesená",J373,0)</f>
        <v>0</v>
      </c>
      <c r="BI373" s="203">
        <f>IF(N373="nulová",J373,0)</f>
        <v>0</v>
      </c>
      <c r="BJ373" s="17" t="s">
        <v>85</v>
      </c>
      <c r="BK373" s="203">
        <f>ROUND(I373*H373,2)</f>
        <v>0</v>
      </c>
      <c r="BL373" s="17" t="s">
        <v>235</v>
      </c>
      <c r="BM373" s="202" t="s">
        <v>1313</v>
      </c>
    </row>
    <row r="374" spans="1:65" s="2" customFormat="1" ht="10.199999999999999">
      <c r="A374" s="34"/>
      <c r="B374" s="35"/>
      <c r="C374" s="36"/>
      <c r="D374" s="204" t="s">
        <v>156</v>
      </c>
      <c r="E374" s="36"/>
      <c r="F374" s="205" t="s">
        <v>1312</v>
      </c>
      <c r="G374" s="36"/>
      <c r="H374" s="36"/>
      <c r="I374" s="206"/>
      <c r="J374" s="36"/>
      <c r="K374" s="36"/>
      <c r="L374" s="39"/>
      <c r="M374" s="207"/>
      <c r="N374" s="208"/>
      <c r="O374" s="71"/>
      <c r="P374" s="71"/>
      <c r="Q374" s="71"/>
      <c r="R374" s="71"/>
      <c r="S374" s="71"/>
      <c r="T374" s="72"/>
      <c r="U374" s="34"/>
      <c r="V374" s="34"/>
      <c r="W374" s="34"/>
      <c r="X374" s="34"/>
      <c r="Y374" s="34"/>
      <c r="Z374" s="34"/>
      <c r="AA374" s="34"/>
      <c r="AB374" s="34"/>
      <c r="AC374" s="34"/>
      <c r="AD374" s="34"/>
      <c r="AE374" s="34"/>
      <c r="AT374" s="17" t="s">
        <v>156</v>
      </c>
      <c r="AU374" s="17" t="s">
        <v>87</v>
      </c>
    </row>
    <row r="375" spans="1:65" s="13" customFormat="1" ht="10.199999999999999">
      <c r="B375" s="209"/>
      <c r="C375" s="210"/>
      <c r="D375" s="204" t="s">
        <v>158</v>
      </c>
      <c r="E375" s="211" t="s">
        <v>1</v>
      </c>
      <c r="F375" s="212" t="s">
        <v>1314</v>
      </c>
      <c r="G375" s="210"/>
      <c r="H375" s="213">
        <v>75</v>
      </c>
      <c r="I375" s="214"/>
      <c r="J375" s="210"/>
      <c r="K375" s="210"/>
      <c r="L375" s="215"/>
      <c r="M375" s="216"/>
      <c r="N375" s="217"/>
      <c r="O375" s="217"/>
      <c r="P375" s="217"/>
      <c r="Q375" s="217"/>
      <c r="R375" s="217"/>
      <c r="S375" s="217"/>
      <c r="T375" s="218"/>
      <c r="AT375" s="219" t="s">
        <v>158</v>
      </c>
      <c r="AU375" s="219" t="s">
        <v>87</v>
      </c>
      <c r="AV375" s="13" t="s">
        <v>87</v>
      </c>
      <c r="AW375" s="13" t="s">
        <v>34</v>
      </c>
      <c r="AX375" s="13" t="s">
        <v>85</v>
      </c>
      <c r="AY375" s="219" t="s">
        <v>146</v>
      </c>
    </row>
    <row r="376" spans="1:65" s="2" customFormat="1" ht="16.5" customHeight="1">
      <c r="A376" s="34"/>
      <c r="B376" s="35"/>
      <c r="C376" s="191" t="s">
        <v>1315</v>
      </c>
      <c r="D376" s="191" t="s">
        <v>149</v>
      </c>
      <c r="E376" s="192" t="s">
        <v>1316</v>
      </c>
      <c r="F376" s="193" t="s">
        <v>1317</v>
      </c>
      <c r="G376" s="194" t="s">
        <v>300</v>
      </c>
      <c r="H376" s="195">
        <v>6</v>
      </c>
      <c r="I376" s="196"/>
      <c r="J376" s="197">
        <f>ROUND(I376*H376,2)</f>
        <v>0</v>
      </c>
      <c r="K376" s="193" t="s">
        <v>1</v>
      </c>
      <c r="L376" s="39"/>
      <c r="M376" s="198" t="s">
        <v>1</v>
      </c>
      <c r="N376" s="199" t="s">
        <v>42</v>
      </c>
      <c r="O376" s="71"/>
      <c r="P376" s="200">
        <f>O376*H376</f>
        <v>0</v>
      </c>
      <c r="Q376" s="200">
        <v>0</v>
      </c>
      <c r="R376" s="200">
        <f>Q376*H376</f>
        <v>0</v>
      </c>
      <c r="S376" s="200">
        <v>0</v>
      </c>
      <c r="T376" s="201">
        <f>S376*H376</f>
        <v>0</v>
      </c>
      <c r="U376" s="34"/>
      <c r="V376" s="34"/>
      <c r="W376" s="34"/>
      <c r="X376" s="34"/>
      <c r="Y376" s="34"/>
      <c r="Z376" s="34"/>
      <c r="AA376" s="34"/>
      <c r="AB376" s="34"/>
      <c r="AC376" s="34"/>
      <c r="AD376" s="34"/>
      <c r="AE376" s="34"/>
      <c r="AR376" s="202" t="s">
        <v>350</v>
      </c>
      <c r="AT376" s="202" t="s">
        <v>149</v>
      </c>
      <c r="AU376" s="202" t="s">
        <v>87</v>
      </c>
      <c r="AY376" s="17" t="s">
        <v>146</v>
      </c>
      <c r="BE376" s="203">
        <f>IF(N376="základní",J376,0)</f>
        <v>0</v>
      </c>
      <c r="BF376" s="203">
        <f>IF(N376="snížená",J376,0)</f>
        <v>0</v>
      </c>
      <c r="BG376" s="203">
        <f>IF(N376="zákl. přenesená",J376,0)</f>
        <v>0</v>
      </c>
      <c r="BH376" s="203">
        <f>IF(N376="sníž. přenesená",J376,0)</f>
        <v>0</v>
      </c>
      <c r="BI376" s="203">
        <f>IF(N376="nulová",J376,0)</f>
        <v>0</v>
      </c>
      <c r="BJ376" s="17" t="s">
        <v>85</v>
      </c>
      <c r="BK376" s="203">
        <f>ROUND(I376*H376,2)</f>
        <v>0</v>
      </c>
      <c r="BL376" s="17" t="s">
        <v>350</v>
      </c>
      <c r="BM376" s="202" t="s">
        <v>1318</v>
      </c>
    </row>
    <row r="377" spans="1:65" s="2" customFormat="1" ht="10.199999999999999">
      <c r="A377" s="34"/>
      <c r="B377" s="35"/>
      <c r="C377" s="36"/>
      <c r="D377" s="204" t="s">
        <v>156</v>
      </c>
      <c r="E377" s="36"/>
      <c r="F377" s="205" t="s">
        <v>1317</v>
      </c>
      <c r="G377" s="36"/>
      <c r="H377" s="36"/>
      <c r="I377" s="206"/>
      <c r="J377" s="36"/>
      <c r="K377" s="36"/>
      <c r="L377" s="39"/>
      <c r="M377" s="207"/>
      <c r="N377" s="208"/>
      <c r="O377" s="71"/>
      <c r="P377" s="71"/>
      <c r="Q377" s="71"/>
      <c r="R377" s="71"/>
      <c r="S377" s="71"/>
      <c r="T377" s="72"/>
      <c r="U377" s="34"/>
      <c r="V377" s="34"/>
      <c r="W377" s="34"/>
      <c r="X377" s="34"/>
      <c r="Y377" s="34"/>
      <c r="Z377" s="34"/>
      <c r="AA377" s="34"/>
      <c r="AB377" s="34"/>
      <c r="AC377" s="34"/>
      <c r="AD377" s="34"/>
      <c r="AE377" s="34"/>
      <c r="AT377" s="17" t="s">
        <v>156</v>
      </c>
      <c r="AU377" s="17" t="s">
        <v>87</v>
      </c>
    </row>
    <row r="378" spans="1:65" s="13" customFormat="1" ht="10.199999999999999">
      <c r="B378" s="209"/>
      <c r="C378" s="210"/>
      <c r="D378" s="204" t="s">
        <v>158</v>
      </c>
      <c r="E378" s="211" t="s">
        <v>1</v>
      </c>
      <c r="F378" s="212" t="s">
        <v>1221</v>
      </c>
      <c r="G378" s="210"/>
      <c r="H378" s="213">
        <v>6</v>
      </c>
      <c r="I378" s="214"/>
      <c r="J378" s="210"/>
      <c r="K378" s="210"/>
      <c r="L378" s="215"/>
      <c r="M378" s="216"/>
      <c r="N378" s="217"/>
      <c r="O378" s="217"/>
      <c r="P378" s="217"/>
      <c r="Q378" s="217"/>
      <c r="R378" s="217"/>
      <c r="S378" s="217"/>
      <c r="T378" s="218"/>
      <c r="AT378" s="219" t="s">
        <v>158</v>
      </c>
      <c r="AU378" s="219" t="s">
        <v>87</v>
      </c>
      <c r="AV378" s="13" t="s">
        <v>87</v>
      </c>
      <c r="AW378" s="13" t="s">
        <v>34</v>
      </c>
      <c r="AX378" s="13" t="s">
        <v>85</v>
      </c>
      <c r="AY378" s="219" t="s">
        <v>146</v>
      </c>
    </row>
    <row r="379" spans="1:65" s="2" customFormat="1" ht="16.5" customHeight="1">
      <c r="A379" s="34"/>
      <c r="B379" s="35"/>
      <c r="C379" s="191" t="s">
        <v>920</v>
      </c>
      <c r="D379" s="191" t="s">
        <v>149</v>
      </c>
      <c r="E379" s="192" t="s">
        <v>1319</v>
      </c>
      <c r="F379" s="193" t="s">
        <v>1320</v>
      </c>
      <c r="G379" s="194" t="s">
        <v>300</v>
      </c>
      <c r="H379" s="195">
        <v>14</v>
      </c>
      <c r="I379" s="196"/>
      <c r="J379" s="197">
        <f>ROUND(I379*H379,2)</f>
        <v>0</v>
      </c>
      <c r="K379" s="193" t="s">
        <v>1</v>
      </c>
      <c r="L379" s="39"/>
      <c r="M379" s="198" t="s">
        <v>1</v>
      </c>
      <c r="N379" s="199" t="s">
        <v>42</v>
      </c>
      <c r="O379" s="71"/>
      <c r="P379" s="200">
        <f>O379*H379</f>
        <v>0</v>
      </c>
      <c r="Q379" s="200">
        <v>0</v>
      </c>
      <c r="R379" s="200">
        <f>Q379*H379</f>
        <v>0</v>
      </c>
      <c r="S379" s="200">
        <v>0</v>
      </c>
      <c r="T379" s="201">
        <f>S379*H379</f>
        <v>0</v>
      </c>
      <c r="U379" s="34"/>
      <c r="V379" s="34"/>
      <c r="W379" s="34"/>
      <c r="X379" s="34"/>
      <c r="Y379" s="34"/>
      <c r="Z379" s="34"/>
      <c r="AA379" s="34"/>
      <c r="AB379" s="34"/>
      <c r="AC379" s="34"/>
      <c r="AD379" s="34"/>
      <c r="AE379" s="34"/>
      <c r="AR379" s="202" t="s">
        <v>350</v>
      </c>
      <c r="AT379" s="202" t="s">
        <v>149</v>
      </c>
      <c r="AU379" s="202" t="s">
        <v>87</v>
      </c>
      <c r="AY379" s="17" t="s">
        <v>146</v>
      </c>
      <c r="BE379" s="203">
        <f>IF(N379="základní",J379,0)</f>
        <v>0</v>
      </c>
      <c r="BF379" s="203">
        <f>IF(N379="snížená",J379,0)</f>
        <v>0</v>
      </c>
      <c r="BG379" s="203">
        <f>IF(N379="zákl. přenesená",J379,0)</f>
        <v>0</v>
      </c>
      <c r="BH379" s="203">
        <f>IF(N379="sníž. přenesená",J379,0)</f>
        <v>0</v>
      </c>
      <c r="BI379" s="203">
        <f>IF(N379="nulová",J379,0)</f>
        <v>0</v>
      </c>
      <c r="BJ379" s="17" t="s">
        <v>85</v>
      </c>
      <c r="BK379" s="203">
        <f>ROUND(I379*H379,2)</f>
        <v>0</v>
      </c>
      <c r="BL379" s="17" t="s">
        <v>350</v>
      </c>
      <c r="BM379" s="202" t="s">
        <v>1321</v>
      </c>
    </row>
    <row r="380" spans="1:65" s="2" customFormat="1" ht="10.199999999999999">
      <c r="A380" s="34"/>
      <c r="B380" s="35"/>
      <c r="C380" s="36"/>
      <c r="D380" s="204" t="s">
        <v>156</v>
      </c>
      <c r="E380" s="36"/>
      <c r="F380" s="205" t="s">
        <v>1320</v>
      </c>
      <c r="G380" s="36"/>
      <c r="H380" s="36"/>
      <c r="I380" s="206"/>
      <c r="J380" s="36"/>
      <c r="K380" s="36"/>
      <c r="L380" s="39"/>
      <c r="M380" s="207"/>
      <c r="N380" s="208"/>
      <c r="O380" s="71"/>
      <c r="P380" s="71"/>
      <c r="Q380" s="71"/>
      <c r="R380" s="71"/>
      <c r="S380" s="71"/>
      <c r="T380" s="72"/>
      <c r="U380" s="34"/>
      <c r="V380" s="34"/>
      <c r="W380" s="34"/>
      <c r="X380" s="34"/>
      <c r="Y380" s="34"/>
      <c r="Z380" s="34"/>
      <c r="AA380" s="34"/>
      <c r="AB380" s="34"/>
      <c r="AC380" s="34"/>
      <c r="AD380" s="34"/>
      <c r="AE380" s="34"/>
      <c r="AT380" s="17" t="s">
        <v>156</v>
      </c>
      <c r="AU380" s="17" t="s">
        <v>87</v>
      </c>
    </row>
    <row r="381" spans="1:65" s="13" customFormat="1" ht="10.199999999999999">
      <c r="B381" s="209"/>
      <c r="C381" s="210"/>
      <c r="D381" s="204" t="s">
        <v>158</v>
      </c>
      <c r="E381" s="211" t="s">
        <v>1</v>
      </c>
      <c r="F381" s="212" t="s">
        <v>1274</v>
      </c>
      <c r="G381" s="210"/>
      <c r="H381" s="213">
        <v>14</v>
      </c>
      <c r="I381" s="214"/>
      <c r="J381" s="210"/>
      <c r="K381" s="210"/>
      <c r="L381" s="215"/>
      <c r="M381" s="216"/>
      <c r="N381" s="217"/>
      <c r="O381" s="217"/>
      <c r="P381" s="217"/>
      <c r="Q381" s="217"/>
      <c r="R381" s="217"/>
      <c r="S381" s="217"/>
      <c r="T381" s="218"/>
      <c r="AT381" s="219" t="s">
        <v>158</v>
      </c>
      <c r="AU381" s="219" t="s">
        <v>87</v>
      </c>
      <c r="AV381" s="13" t="s">
        <v>87</v>
      </c>
      <c r="AW381" s="13" t="s">
        <v>34</v>
      </c>
      <c r="AX381" s="13" t="s">
        <v>85</v>
      </c>
      <c r="AY381" s="219" t="s">
        <v>146</v>
      </c>
    </row>
    <row r="382" spans="1:65" s="2" customFormat="1" ht="16.5" customHeight="1">
      <c r="A382" s="34"/>
      <c r="B382" s="35"/>
      <c r="C382" s="191" t="s">
        <v>1322</v>
      </c>
      <c r="D382" s="191" t="s">
        <v>149</v>
      </c>
      <c r="E382" s="192" t="s">
        <v>1323</v>
      </c>
      <c r="F382" s="193" t="s">
        <v>1324</v>
      </c>
      <c r="G382" s="194" t="s">
        <v>162</v>
      </c>
      <c r="H382" s="195">
        <v>1283.25</v>
      </c>
      <c r="I382" s="196"/>
      <c r="J382" s="197">
        <f>ROUND(I382*H382,2)</f>
        <v>0</v>
      </c>
      <c r="K382" s="193" t="s">
        <v>556</v>
      </c>
      <c r="L382" s="39"/>
      <c r="M382" s="198" t="s">
        <v>1</v>
      </c>
      <c r="N382" s="199" t="s">
        <v>42</v>
      </c>
      <c r="O382" s="71"/>
      <c r="P382" s="200">
        <f>O382*H382</f>
        <v>0</v>
      </c>
      <c r="Q382" s="200">
        <v>2.8049999999999999E-4</v>
      </c>
      <c r="R382" s="200">
        <f>Q382*H382</f>
        <v>0.359951625</v>
      </c>
      <c r="S382" s="200">
        <v>0</v>
      </c>
      <c r="T382" s="201">
        <f>S382*H382</f>
        <v>0</v>
      </c>
      <c r="U382" s="34"/>
      <c r="V382" s="34"/>
      <c r="W382" s="34"/>
      <c r="X382" s="34"/>
      <c r="Y382" s="34"/>
      <c r="Z382" s="34"/>
      <c r="AA382" s="34"/>
      <c r="AB382" s="34"/>
      <c r="AC382" s="34"/>
      <c r="AD382" s="34"/>
      <c r="AE382" s="34"/>
      <c r="AR382" s="202" t="s">
        <v>235</v>
      </c>
      <c r="AT382" s="202" t="s">
        <v>149</v>
      </c>
      <c r="AU382" s="202" t="s">
        <v>87</v>
      </c>
      <c r="AY382" s="17" t="s">
        <v>146</v>
      </c>
      <c r="BE382" s="203">
        <f>IF(N382="základní",J382,0)</f>
        <v>0</v>
      </c>
      <c r="BF382" s="203">
        <f>IF(N382="snížená",J382,0)</f>
        <v>0</v>
      </c>
      <c r="BG382" s="203">
        <f>IF(N382="zákl. přenesená",J382,0)</f>
        <v>0</v>
      </c>
      <c r="BH382" s="203">
        <f>IF(N382="sníž. přenesená",J382,0)</f>
        <v>0</v>
      </c>
      <c r="BI382" s="203">
        <f>IF(N382="nulová",J382,0)</f>
        <v>0</v>
      </c>
      <c r="BJ382" s="17" t="s">
        <v>85</v>
      </c>
      <c r="BK382" s="203">
        <f>ROUND(I382*H382,2)</f>
        <v>0</v>
      </c>
      <c r="BL382" s="17" t="s">
        <v>235</v>
      </c>
      <c r="BM382" s="202" t="s">
        <v>1325</v>
      </c>
    </row>
    <row r="383" spans="1:65" s="2" customFormat="1" ht="10.199999999999999">
      <c r="A383" s="34"/>
      <c r="B383" s="35"/>
      <c r="C383" s="36"/>
      <c r="D383" s="204" t="s">
        <v>156</v>
      </c>
      <c r="E383" s="36"/>
      <c r="F383" s="205" t="s">
        <v>1326</v>
      </c>
      <c r="G383" s="36"/>
      <c r="H383" s="36"/>
      <c r="I383" s="206"/>
      <c r="J383" s="36"/>
      <c r="K383" s="36"/>
      <c r="L383" s="39"/>
      <c r="M383" s="207"/>
      <c r="N383" s="208"/>
      <c r="O383" s="71"/>
      <c r="P383" s="71"/>
      <c r="Q383" s="71"/>
      <c r="R383" s="71"/>
      <c r="S383" s="71"/>
      <c r="T383" s="72"/>
      <c r="U383" s="34"/>
      <c r="V383" s="34"/>
      <c r="W383" s="34"/>
      <c r="X383" s="34"/>
      <c r="Y383" s="34"/>
      <c r="Z383" s="34"/>
      <c r="AA383" s="34"/>
      <c r="AB383" s="34"/>
      <c r="AC383" s="34"/>
      <c r="AD383" s="34"/>
      <c r="AE383" s="34"/>
      <c r="AT383" s="17" t="s">
        <v>156</v>
      </c>
      <c r="AU383" s="17" t="s">
        <v>87</v>
      </c>
    </row>
    <row r="384" spans="1:65" s="13" customFormat="1" ht="10.199999999999999">
      <c r="B384" s="209"/>
      <c r="C384" s="210"/>
      <c r="D384" s="204" t="s">
        <v>158</v>
      </c>
      <c r="E384" s="211" t="s">
        <v>1</v>
      </c>
      <c r="F384" s="212" t="s">
        <v>1327</v>
      </c>
      <c r="G384" s="210"/>
      <c r="H384" s="213">
        <v>1283.25</v>
      </c>
      <c r="I384" s="214"/>
      <c r="J384" s="210"/>
      <c r="K384" s="210"/>
      <c r="L384" s="215"/>
      <c r="M384" s="216"/>
      <c r="N384" s="217"/>
      <c r="O384" s="217"/>
      <c r="P384" s="217"/>
      <c r="Q384" s="217"/>
      <c r="R384" s="217"/>
      <c r="S384" s="217"/>
      <c r="T384" s="218"/>
      <c r="AT384" s="219" t="s">
        <v>158</v>
      </c>
      <c r="AU384" s="219" t="s">
        <v>87</v>
      </c>
      <c r="AV384" s="13" t="s">
        <v>87</v>
      </c>
      <c r="AW384" s="13" t="s">
        <v>34</v>
      </c>
      <c r="AX384" s="13" t="s">
        <v>85</v>
      </c>
      <c r="AY384" s="219" t="s">
        <v>146</v>
      </c>
    </row>
    <row r="385" spans="1:65" s="2" customFormat="1" ht="16.5" customHeight="1">
      <c r="A385" s="34"/>
      <c r="B385" s="35"/>
      <c r="C385" s="220" t="s">
        <v>1328</v>
      </c>
      <c r="D385" s="220" t="s">
        <v>216</v>
      </c>
      <c r="E385" s="221" t="s">
        <v>1329</v>
      </c>
      <c r="F385" s="222" t="s">
        <v>1330</v>
      </c>
      <c r="G385" s="223" t="s">
        <v>162</v>
      </c>
      <c r="H385" s="224">
        <v>1453.922</v>
      </c>
      <c r="I385" s="225"/>
      <c r="J385" s="226">
        <f>ROUND(I385*H385,2)</f>
        <v>0</v>
      </c>
      <c r="K385" s="222" t="s">
        <v>556</v>
      </c>
      <c r="L385" s="227"/>
      <c r="M385" s="228" t="s">
        <v>1</v>
      </c>
      <c r="N385" s="229" t="s">
        <v>42</v>
      </c>
      <c r="O385" s="71"/>
      <c r="P385" s="200">
        <f>O385*H385</f>
        <v>0</v>
      </c>
      <c r="Q385" s="200">
        <v>9.9000000000000008E-3</v>
      </c>
      <c r="R385" s="200">
        <f>Q385*H385</f>
        <v>14.393827800000002</v>
      </c>
      <c r="S385" s="200">
        <v>0</v>
      </c>
      <c r="T385" s="201">
        <f>S385*H385</f>
        <v>0</v>
      </c>
      <c r="U385" s="34"/>
      <c r="V385" s="34"/>
      <c r="W385" s="34"/>
      <c r="X385" s="34"/>
      <c r="Y385" s="34"/>
      <c r="Z385" s="34"/>
      <c r="AA385" s="34"/>
      <c r="AB385" s="34"/>
      <c r="AC385" s="34"/>
      <c r="AD385" s="34"/>
      <c r="AE385" s="34"/>
      <c r="AR385" s="202" t="s">
        <v>313</v>
      </c>
      <c r="AT385" s="202" t="s">
        <v>216</v>
      </c>
      <c r="AU385" s="202" t="s">
        <v>87</v>
      </c>
      <c r="AY385" s="17" t="s">
        <v>146</v>
      </c>
      <c r="BE385" s="203">
        <f>IF(N385="základní",J385,0)</f>
        <v>0</v>
      </c>
      <c r="BF385" s="203">
        <f>IF(N385="snížená",J385,0)</f>
        <v>0</v>
      </c>
      <c r="BG385" s="203">
        <f>IF(N385="zákl. přenesená",J385,0)</f>
        <v>0</v>
      </c>
      <c r="BH385" s="203">
        <f>IF(N385="sníž. přenesená",J385,0)</f>
        <v>0</v>
      </c>
      <c r="BI385" s="203">
        <f>IF(N385="nulová",J385,0)</f>
        <v>0</v>
      </c>
      <c r="BJ385" s="17" t="s">
        <v>85</v>
      </c>
      <c r="BK385" s="203">
        <f>ROUND(I385*H385,2)</f>
        <v>0</v>
      </c>
      <c r="BL385" s="17" t="s">
        <v>235</v>
      </c>
      <c r="BM385" s="202" t="s">
        <v>1331</v>
      </c>
    </row>
    <row r="386" spans="1:65" s="2" customFormat="1" ht="10.199999999999999">
      <c r="A386" s="34"/>
      <c r="B386" s="35"/>
      <c r="C386" s="36"/>
      <c r="D386" s="204" t="s">
        <v>156</v>
      </c>
      <c r="E386" s="36"/>
      <c r="F386" s="205" t="s">
        <v>1330</v>
      </c>
      <c r="G386" s="36"/>
      <c r="H386" s="36"/>
      <c r="I386" s="206"/>
      <c r="J386" s="36"/>
      <c r="K386" s="36"/>
      <c r="L386" s="39"/>
      <c r="M386" s="207"/>
      <c r="N386" s="208"/>
      <c r="O386" s="71"/>
      <c r="P386" s="71"/>
      <c r="Q386" s="71"/>
      <c r="R386" s="71"/>
      <c r="S386" s="71"/>
      <c r="T386" s="72"/>
      <c r="U386" s="34"/>
      <c r="V386" s="34"/>
      <c r="W386" s="34"/>
      <c r="X386" s="34"/>
      <c r="Y386" s="34"/>
      <c r="Z386" s="34"/>
      <c r="AA386" s="34"/>
      <c r="AB386" s="34"/>
      <c r="AC386" s="34"/>
      <c r="AD386" s="34"/>
      <c r="AE386" s="34"/>
      <c r="AT386" s="17" t="s">
        <v>156</v>
      </c>
      <c r="AU386" s="17" t="s">
        <v>87</v>
      </c>
    </row>
    <row r="387" spans="1:65" s="13" customFormat="1" ht="10.199999999999999">
      <c r="B387" s="209"/>
      <c r="C387" s="210"/>
      <c r="D387" s="204" t="s">
        <v>158</v>
      </c>
      <c r="E387" s="211" t="s">
        <v>1</v>
      </c>
      <c r="F387" s="212" t="s">
        <v>1332</v>
      </c>
      <c r="G387" s="210"/>
      <c r="H387" s="213">
        <v>1453.922</v>
      </c>
      <c r="I387" s="214"/>
      <c r="J387" s="210"/>
      <c r="K387" s="210"/>
      <c r="L387" s="215"/>
      <c r="M387" s="216"/>
      <c r="N387" s="217"/>
      <c r="O387" s="217"/>
      <c r="P387" s="217"/>
      <c r="Q387" s="217"/>
      <c r="R387" s="217"/>
      <c r="S387" s="217"/>
      <c r="T387" s="218"/>
      <c r="AT387" s="219" t="s">
        <v>158</v>
      </c>
      <c r="AU387" s="219" t="s">
        <v>87</v>
      </c>
      <c r="AV387" s="13" t="s">
        <v>87</v>
      </c>
      <c r="AW387" s="13" t="s">
        <v>34</v>
      </c>
      <c r="AX387" s="13" t="s">
        <v>85</v>
      </c>
      <c r="AY387" s="219" t="s">
        <v>146</v>
      </c>
    </row>
    <row r="388" spans="1:65" s="2" customFormat="1" ht="16.5" customHeight="1">
      <c r="A388" s="34"/>
      <c r="B388" s="35"/>
      <c r="C388" s="191" t="s">
        <v>1333</v>
      </c>
      <c r="D388" s="191" t="s">
        <v>149</v>
      </c>
      <c r="E388" s="192" t="s">
        <v>1334</v>
      </c>
      <c r="F388" s="193" t="s">
        <v>1335</v>
      </c>
      <c r="G388" s="194" t="s">
        <v>162</v>
      </c>
      <c r="H388" s="195">
        <v>1283.25</v>
      </c>
      <c r="I388" s="196"/>
      <c r="J388" s="197">
        <f>ROUND(I388*H388,2)</f>
        <v>0</v>
      </c>
      <c r="K388" s="193" t="s">
        <v>556</v>
      </c>
      <c r="L388" s="39"/>
      <c r="M388" s="198" t="s">
        <v>1</v>
      </c>
      <c r="N388" s="199" t="s">
        <v>42</v>
      </c>
      <c r="O388" s="71"/>
      <c r="P388" s="200">
        <f>O388*H388</f>
        <v>0</v>
      </c>
      <c r="Q388" s="200">
        <v>0</v>
      </c>
      <c r="R388" s="200">
        <f>Q388*H388</f>
        <v>0</v>
      </c>
      <c r="S388" s="200">
        <v>7.0000000000000001E-3</v>
      </c>
      <c r="T388" s="201">
        <f>S388*H388</f>
        <v>8.9827499999999993</v>
      </c>
      <c r="U388" s="34"/>
      <c r="V388" s="34"/>
      <c r="W388" s="34"/>
      <c r="X388" s="34"/>
      <c r="Y388" s="34"/>
      <c r="Z388" s="34"/>
      <c r="AA388" s="34"/>
      <c r="AB388" s="34"/>
      <c r="AC388" s="34"/>
      <c r="AD388" s="34"/>
      <c r="AE388" s="34"/>
      <c r="AR388" s="202" t="s">
        <v>235</v>
      </c>
      <c r="AT388" s="202" t="s">
        <v>149</v>
      </c>
      <c r="AU388" s="202" t="s">
        <v>87</v>
      </c>
      <c r="AY388" s="17" t="s">
        <v>146</v>
      </c>
      <c r="BE388" s="203">
        <f>IF(N388="základní",J388,0)</f>
        <v>0</v>
      </c>
      <c r="BF388" s="203">
        <f>IF(N388="snížená",J388,0)</f>
        <v>0</v>
      </c>
      <c r="BG388" s="203">
        <f>IF(N388="zákl. přenesená",J388,0)</f>
        <v>0</v>
      </c>
      <c r="BH388" s="203">
        <f>IF(N388="sníž. přenesená",J388,0)</f>
        <v>0</v>
      </c>
      <c r="BI388" s="203">
        <f>IF(N388="nulová",J388,0)</f>
        <v>0</v>
      </c>
      <c r="BJ388" s="17" t="s">
        <v>85</v>
      </c>
      <c r="BK388" s="203">
        <f>ROUND(I388*H388,2)</f>
        <v>0</v>
      </c>
      <c r="BL388" s="17" t="s">
        <v>235</v>
      </c>
      <c r="BM388" s="202" t="s">
        <v>1336</v>
      </c>
    </row>
    <row r="389" spans="1:65" s="2" customFormat="1" ht="10.199999999999999">
      <c r="A389" s="34"/>
      <c r="B389" s="35"/>
      <c r="C389" s="36"/>
      <c r="D389" s="204" t="s">
        <v>156</v>
      </c>
      <c r="E389" s="36"/>
      <c r="F389" s="205" t="s">
        <v>1335</v>
      </c>
      <c r="G389" s="36"/>
      <c r="H389" s="36"/>
      <c r="I389" s="206"/>
      <c r="J389" s="36"/>
      <c r="K389" s="36"/>
      <c r="L389" s="39"/>
      <c r="M389" s="207"/>
      <c r="N389" s="208"/>
      <c r="O389" s="71"/>
      <c r="P389" s="71"/>
      <c r="Q389" s="71"/>
      <c r="R389" s="71"/>
      <c r="S389" s="71"/>
      <c r="T389" s="72"/>
      <c r="U389" s="34"/>
      <c r="V389" s="34"/>
      <c r="W389" s="34"/>
      <c r="X389" s="34"/>
      <c r="Y389" s="34"/>
      <c r="Z389" s="34"/>
      <c r="AA389" s="34"/>
      <c r="AB389" s="34"/>
      <c r="AC389" s="34"/>
      <c r="AD389" s="34"/>
      <c r="AE389" s="34"/>
      <c r="AT389" s="17" t="s">
        <v>156</v>
      </c>
      <c r="AU389" s="17" t="s">
        <v>87</v>
      </c>
    </row>
    <row r="390" spans="1:65" s="13" customFormat="1" ht="10.199999999999999">
      <c r="B390" s="209"/>
      <c r="C390" s="210"/>
      <c r="D390" s="204" t="s">
        <v>158</v>
      </c>
      <c r="E390" s="211" t="s">
        <v>1</v>
      </c>
      <c r="F390" s="212" t="s">
        <v>1018</v>
      </c>
      <c r="G390" s="210"/>
      <c r="H390" s="213">
        <v>1283.25</v>
      </c>
      <c r="I390" s="214"/>
      <c r="J390" s="210"/>
      <c r="K390" s="210"/>
      <c r="L390" s="215"/>
      <c r="M390" s="216"/>
      <c r="N390" s="217"/>
      <c r="O390" s="217"/>
      <c r="P390" s="217"/>
      <c r="Q390" s="217"/>
      <c r="R390" s="217"/>
      <c r="S390" s="217"/>
      <c r="T390" s="218"/>
      <c r="AT390" s="219" t="s">
        <v>158</v>
      </c>
      <c r="AU390" s="219" t="s">
        <v>87</v>
      </c>
      <c r="AV390" s="13" t="s">
        <v>87</v>
      </c>
      <c r="AW390" s="13" t="s">
        <v>34</v>
      </c>
      <c r="AX390" s="13" t="s">
        <v>85</v>
      </c>
      <c r="AY390" s="219" t="s">
        <v>146</v>
      </c>
    </row>
    <row r="391" spans="1:65" s="2" customFormat="1" ht="16.5" customHeight="1">
      <c r="A391" s="34"/>
      <c r="B391" s="35"/>
      <c r="C391" s="191" t="s">
        <v>923</v>
      </c>
      <c r="D391" s="191" t="s">
        <v>149</v>
      </c>
      <c r="E391" s="192" t="s">
        <v>1337</v>
      </c>
      <c r="F391" s="193" t="s">
        <v>1338</v>
      </c>
      <c r="G391" s="194" t="s">
        <v>285</v>
      </c>
      <c r="H391" s="195">
        <v>14.878</v>
      </c>
      <c r="I391" s="196"/>
      <c r="J391" s="197">
        <f>ROUND(I391*H391,2)</f>
        <v>0</v>
      </c>
      <c r="K391" s="193" t="s">
        <v>556</v>
      </c>
      <c r="L391" s="39"/>
      <c r="M391" s="198" t="s">
        <v>1</v>
      </c>
      <c r="N391" s="199" t="s">
        <v>42</v>
      </c>
      <c r="O391" s="71"/>
      <c r="P391" s="200">
        <f>O391*H391</f>
        <v>0</v>
      </c>
      <c r="Q391" s="200">
        <v>0</v>
      </c>
      <c r="R391" s="200">
        <f>Q391*H391</f>
        <v>0</v>
      </c>
      <c r="S391" s="200">
        <v>0</v>
      </c>
      <c r="T391" s="201">
        <f>S391*H391</f>
        <v>0</v>
      </c>
      <c r="U391" s="34"/>
      <c r="V391" s="34"/>
      <c r="W391" s="34"/>
      <c r="X391" s="34"/>
      <c r="Y391" s="34"/>
      <c r="Z391" s="34"/>
      <c r="AA391" s="34"/>
      <c r="AB391" s="34"/>
      <c r="AC391" s="34"/>
      <c r="AD391" s="34"/>
      <c r="AE391" s="34"/>
      <c r="AR391" s="202" t="s">
        <v>235</v>
      </c>
      <c r="AT391" s="202" t="s">
        <v>149</v>
      </c>
      <c r="AU391" s="202" t="s">
        <v>87</v>
      </c>
      <c r="AY391" s="17" t="s">
        <v>146</v>
      </c>
      <c r="BE391" s="203">
        <f>IF(N391="základní",J391,0)</f>
        <v>0</v>
      </c>
      <c r="BF391" s="203">
        <f>IF(N391="snížená",J391,0)</f>
        <v>0</v>
      </c>
      <c r="BG391" s="203">
        <f>IF(N391="zákl. přenesená",J391,0)</f>
        <v>0</v>
      </c>
      <c r="BH391" s="203">
        <f>IF(N391="sníž. přenesená",J391,0)</f>
        <v>0</v>
      </c>
      <c r="BI391" s="203">
        <f>IF(N391="nulová",J391,0)</f>
        <v>0</v>
      </c>
      <c r="BJ391" s="17" t="s">
        <v>85</v>
      </c>
      <c r="BK391" s="203">
        <f>ROUND(I391*H391,2)</f>
        <v>0</v>
      </c>
      <c r="BL391" s="17" t="s">
        <v>235</v>
      </c>
      <c r="BM391" s="202" t="s">
        <v>1339</v>
      </c>
    </row>
    <row r="392" spans="1:65" s="2" customFormat="1" ht="19.2">
      <c r="A392" s="34"/>
      <c r="B392" s="35"/>
      <c r="C392" s="36"/>
      <c r="D392" s="204" t="s">
        <v>156</v>
      </c>
      <c r="E392" s="36"/>
      <c r="F392" s="205" t="s">
        <v>1340</v>
      </c>
      <c r="G392" s="36"/>
      <c r="H392" s="36"/>
      <c r="I392" s="206"/>
      <c r="J392" s="36"/>
      <c r="K392" s="36"/>
      <c r="L392" s="39"/>
      <c r="M392" s="207"/>
      <c r="N392" s="208"/>
      <c r="O392" s="71"/>
      <c r="P392" s="71"/>
      <c r="Q392" s="71"/>
      <c r="R392" s="71"/>
      <c r="S392" s="71"/>
      <c r="T392" s="72"/>
      <c r="U392" s="34"/>
      <c r="V392" s="34"/>
      <c r="W392" s="34"/>
      <c r="X392" s="34"/>
      <c r="Y392" s="34"/>
      <c r="Z392" s="34"/>
      <c r="AA392" s="34"/>
      <c r="AB392" s="34"/>
      <c r="AC392" s="34"/>
      <c r="AD392" s="34"/>
      <c r="AE392" s="34"/>
      <c r="AT392" s="17" t="s">
        <v>156</v>
      </c>
      <c r="AU392" s="17" t="s">
        <v>87</v>
      </c>
    </row>
    <row r="393" spans="1:65" s="2" customFormat="1" ht="16.5" customHeight="1">
      <c r="A393" s="34"/>
      <c r="B393" s="35"/>
      <c r="C393" s="191" t="s">
        <v>1341</v>
      </c>
      <c r="D393" s="191" t="s">
        <v>149</v>
      </c>
      <c r="E393" s="192" t="s">
        <v>1342</v>
      </c>
      <c r="F393" s="193" t="s">
        <v>1343</v>
      </c>
      <c r="G393" s="194" t="s">
        <v>285</v>
      </c>
      <c r="H393" s="195">
        <v>14.878</v>
      </c>
      <c r="I393" s="196"/>
      <c r="J393" s="197">
        <f>ROUND(I393*H393,2)</f>
        <v>0</v>
      </c>
      <c r="K393" s="193" t="s">
        <v>556</v>
      </c>
      <c r="L393" s="39"/>
      <c r="M393" s="198" t="s">
        <v>1</v>
      </c>
      <c r="N393" s="199" t="s">
        <v>42</v>
      </c>
      <c r="O393" s="71"/>
      <c r="P393" s="200">
        <f>O393*H393</f>
        <v>0</v>
      </c>
      <c r="Q393" s="200">
        <v>0</v>
      </c>
      <c r="R393" s="200">
        <f>Q393*H393</f>
        <v>0</v>
      </c>
      <c r="S393" s="200">
        <v>0</v>
      </c>
      <c r="T393" s="201">
        <f>S393*H393</f>
        <v>0</v>
      </c>
      <c r="U393" s="34"/>
      <c r="V393" s="34"/>
      <c r="W393" s="34"/>
      <c r="X393" s="34"/>
      <c r="Y393" s="34"/>
      <c r="Z393" s="34"/>
      <c r="AA393" s="34"/>
      <c r="AB393" s="34"/>
      <c r="AC393" s="34"/>
      <c r="AD393" s="34"/>
      <c r="AE393" s="34"/>
      <c r="AR393" s="202" t="s">
        <v>235</v>
      </c>
      <c r="AT393" s="202" t="s">
        <v>149</v>
      </c>
      <c r="AU393" s="202" t="s">
        <v>87</v>
      </c>
      <c r="AY393" s="17" t="s">
        <v>146</v>
      </c>
      <c r="BE393" s="203">
        <f>IF(N393="základní",J393,0)</f>
        <v>0</v>
      </c>
      <c r="BF393" s="203">
        <f>IF(N393="snížená",J393,0)</f>
        <v>0</v>
      </c>
      <c r="BG393" s="203">
        <f>IF(N393="zákl. přenesená",J393,0)</f>
        <v>0</v>
      </c>
      <c r="BH393" s="203">
        <f>IF(N393="sníž. přenesená",J393,0)</f>
        <v>0</v>
      </c>
      <c r="BI393" s="203">
        <f>IF(N393="nulová",J393,0)</f>
        <v>0</v>
      </c>
      <c r="BJ393" s="17" t="s">
        <v>85</v>
      </c>
      <c r="BK393" s="203">
        <f>ROUND(I393*H393,2)</f>
        <v>0</v>
      </c>
      <c r="BL393" s="17" t="s">
        <v>235</v>
      </c>
      <c r="BM393" s="202" t="s">
        <v>1344</v>
      </c>
    </row>
    <row r="394" spans="1:65" s="2" customFormat="1" ht="19.2">
      <c r="A394" s="34"/>
      <c r="B394" s="35"/>
      <c r="C394" s="36"/>
      <c r="D394" s="204" t="s">
        <v>156</v>
      </c>
      <c r="E394" s="36"/>
      <c r="F394" s="205" t="s">
        <v>1345</v>
      </c>
      <c r="G394" s="36"/>
      <c r="H394" s="36"/>
      <c r="I394" s="206"/>
      <c r="J394" s="36"/>
      <c r="K394" s="36"/>
      <c r="L394" s="39"/>
      <c r="M394" s="207"/>
      <c r="N394" s="208"/>
      <c r="O394" s="71"/>
      <c r="P394" s="71"/>
      <c r="Q394" s="71"/>
      <c r="R394" s="71"/>
      <c r="S394" s="71"/>
      <c r="T394" s="72"/>
      <c r="U394" s="34"/>
      <c r="V394" s="34"/>
      <c r="W394" s="34"/>
      <c r="X394" s="34"/>
      <c r="Y394" s="34"/>
      <c r="Z394" s="34"/>
      <c r="AA394" s="34"/>
      <c r="AB394" s="34"/>
      <c r="AC394" s="34"/>
      <c r="AD394" s="34"/>
      <c r="AE394" s="34"/>
      <c r="AT394" s="17" t="s">
        <v>156</v>
      </c>
      <c r="AU394" s="17" t="s">
        <v>87</v>
      </c>
    </row>
    <row r="395" spans="1:65" s="12" customFormat="1" ht="22.8" customHeight="1">
      <c r="B395" s="175"/>
      <c r="C395" s="176"/>
      <c r="D395" s="177" t="s">
        <v>76</v>
      </c>
      <c r="E395" s="189" t="s">
        <v>1346</v>
      </c>
      <c r="F395" s="189" t="s">
        <v>1347</v>
      </c>
      <c r="G395" s="176"/>
      <c r="H395" s="176"/>
      <c r="I395" s="179"/>
      <c r="J395" s="190">
        <f>BK395</f>
        <v>0</v>
      </c>
      <c r="K395" s="176"/>
      <c r="L395" s="181"/>
      <c r="M395" s="182"/>
      <c r="N395" s="183"/>
      <c r="O395" s="183"/>
      <c r="P395" s="184">
        <f>SUM(P396:P401)</f>
        <v>0</v>
      </c>
      <c r="Q395" s="183"/>
      <c r="R395" s="184">
        <f>SUM(R396:R401)</f>
        <v>0.34254292500000005</v>
      </c>
      <c r="S395" s="183"/>
      <c r="T395" s="185">
        <f>SUM(T396:T401)</f>
        <v>0</v>
      </c>
      <c r="AR395" s="186" t="s">
        <v>87</v>
      </c>
      <c r="AT395" s="187" t="s">
        <v>76</v>
      </c>
      <c r="AU395" s="187" t="s">
        <v>85</v>
      </c>
      <c r="AY395" s="186" t="s">
        <v>146</v>
      </c>
      <c r="BK395" s="188">
        <f>SUM(BK396:BK401)</f>
        <v>0</v>
      </c>
    </row>
    <row r="396" spans="1:65" s="2" customFormat="1" ht="21.75" customHeight="1">
      <c r="A396" s="34"/>
      <c r="B396" s="35"/>
      <c r="C396" s="191" t="s">
        <v>930</v>
      </c>
      <c r="D396" s="191" t="s">
        <v>149</v>
      </c>
      <c r="E396" s="192" t="s">
        <v>1348</v>
      </c>
      <c r="F396" s="193" t="s">
        <v>1349</v>
      </c>
      <c r="G396" s="194" t="s">
        <v>162</v>
      </c>
      <c r="H396" s="195">
        <v>874.95</v>
      </c>
      <c r="I396" s="196"/>
      <c r="J396" s="197">
        <f>ROUND(I396*H396,2)</f>
        <v>0</v>
      </c>
      <c r="K396" s="193" t="s">
        <v>556</v>
      </c>
      <c r="L396" s="39"/>
      <c r="M396" s="198" t="s">
        <v>1</v>
      </c>
      <c r="N396" s="199" t="s">
        <v>42</v>
      </c>
      <c r="O396" s="71"/>
      <c r="P396" s="200">
        <f>O396*H396</f>
        <v>0</v>
      </c>
      <c r="Q396" s="200">
        <v>1.44E-4</v>
      </c>
      <c r="R396" s="200">
        <f>Q396*H396</f>
        <v>0.12599280000000002</v>
      </c>
      <c r="S396" s="200">
        <v>0</v>
      </c>
      <c r="T396" s="201">
        <f>S396*H396</f>
        <v>0</v>
      </c>
      <c r="U396" s="34"/>
      <c r="V396" s="34"/>
      <c r="W396" s="34"/>
      <c r="X396" s="34"/>
      <c r="Y396" s="34"/>
      <c r="Z396" s="34"/>
      <c r="AA396" s="34"/>
      <c r="AB396" s="34"/>
      <c r="AC396" s="34"/>
      <c r="AD396" s="34"/>
      <c r="AE396" s="34"/>
      <c r="AR396" s="202" t="s">
        <v>235</v>
      </c>
      <c r="AT396" s="202" t="s">
        <v>149</v>
      </c>
      <c r="AU396" s="202" t="s">
        <v>87</v>
      </c>
      <c r="AY396" s="17" t="s">
        <v>146</v>
      </c>
      <c r="BE396" s="203">
        <f>IF(N396="základní",J396,0)</f>
        <v>0</v>
      </c>
      <c r="BF396" s="203">
        <f>IF(N396="snížená",J396,0)</f>
        <v>0</v>
      </c>
      <c r="BG396" s="203">
        <f>IF(N396="zákl. přenesená",J396,0)</f>
        <v>0</v>
      </c>
      <c r="BH396" s="203">
        <f>IF(N396="sníž. přenesená",J396,0)</f>
        <v>0</v>
      </c>
      <c r="BI396" s="203">
        <f>IF(N396="nulová",J396,0)</f>
        <v>0</v>
      </c>
      <c r="BJ396" s="17" t="s">
        <v>85</v>
      </c>
      <c r="BK396" s="203">
        <f>ROUND(I396*H396,2)</f>
        <v>0</v>
      </c>
      <c r="BL396" s="17" t="s">
        <v>235</v>
      </c>
      <c r="BM396" s="202" t="s">
        <v>1350</v>
      </c>
    </row>
    <row r="397" spans="1:65" s="2" customFormat="1" ht="19.2">
      <c r="A397" s="34"/>
      <c r="B397" s="35"/>
      <c r="C397" s="36"/>
      <c r="D397" s="204" t="s">
        <v>156</v>
      </c>
      <c r="E397" s="36"/>
      <c r="F397" s="205" t="s">
        <v>1351</v>
      </c>
      <c r="G397" s="36"/>
      <c r="H397" s="36"/>
      <c r="I397" s="206"/>
      <c r="J397" s="36"/>
      <c r="K397" s="36"/>
      <c r="L397" s="39"/>
      <c r="M397" s="207"/>
      <c r="N397" s="208"/>
      <c r="O397" s="71"/>
      <c r="P397" s="71"/>
      <c r="Q397" s="71"/>
      <c r="R397" s="71"/>
      <c r="S397" s="71"/>
      <c r="T397" s="72"/>
      <c r="U397" s="34"/>
      <c r="V397" s="34"/>
      <c r="W397" s="34"/>
      <c r="X397" s="34"/>
      <c r="Y397" s="34"/>
      <c r="Z397" s="34"/>
      <c r="AA397" s="34"/>
      <c r="AB397" s="34"/>
      <c r="AC397" s="34"/>
      <c r="AD397" s="34"/>
      <c r="AE397" s="34"/>
      <c r="AT397" s="17" t="s">
        <v>156</v>
      </c>
      <c r="AU397" s="17" t="s">
        <v>87</v>
      </c>
    </row>
    <row r="398" spans="1:65" s="13" customFormat="1" ht="10.199999999999999">
      <c r="B398" s="209"/>
      <c r="C398" s="210"/>
      <c r="D398" s="204" t="s">
        <v>158</v>
      </c>
      <c r="E398" s="211" t="s">
        <v>1</v>
      </c>
      <c r="F398" s="212" t="s">
        <v>1352</v>
      </c>
      <c r="G398" s="210"/>
      <c r="H398" s="213">
        <v>874.95</v>
      </c>
      <c r="I398" s="214"/>
      <c r="J398" s="210"/>
      <c r="K398" s="210"/>
      <c r="L398" s="215"/>
      <c r="M398" s="216"/>
      <c r="N398" s="217"/>
      <c r="O398" s="217"/>
      <c r="P398" s="217"/>
      <c r="Q398" s="217"/>
      <c r="R398" s="217"/>
      <c r="S398" s="217"/>
      <c r="T398" s="218"/>
      <c r="AT398" s="219" t="s">
        <v>158</v>
      </c>
      <c r="AU398" s="219" t="s">
        <v>87</v>
      </c>
      <c r="AV398" s="13" t="s">
        <v>87</v>
      </c>
      <c r="AW398" s="13" t="s">
        <v>34</v>
      </c>
      <c r="AX398" s="13" t="s">
        <v>85</v>
      </c>
      <c r="AY398" s="219" t="s">
        <v>146</v>
      </c>
    </row>
    <row r="399" spans="1:65" s="2" customFormat="1" ht="16.5" customHeight="1">
      <c r="A399" s="34"/>
      <c r="B399" s="35"/>
      <c r="C399" s="191" t="s">
        <v>1353</v>
      </c>
      <c r="D399" s="191" t="s">
        <v>149</v>
      </c>
      <c r="E399" s="192" t="s">
        <v>1354</v>
      </c>
      <c r="F399" s="193" t="s">
        <v>1355</v>
      </c>
      <c r="G399" s="194" t="s">
        <v>162</v>
      </c>
      <c r="H399" s="195">
        <v>874.95</v>
      </c>
      <c r="I399" s="196"/>
      <c r="J399" s="197">
        <f>ROUND(I399*H399,2)</f>
        <v>0</v>
      </c>
      <c r="K399" s="193" t="s">
        <v>556</v>
      </c>
      <c r="L399" s="39"/>
      <c r="M399" s="198" t="s">
        <v>1</v>
      </c>
      <c r="N399" s="199" t="s">
        <v>42</v>
      </c>
      <c r="O399" s="71"/>
      <c r="P399" s="200">
        <f>O399*H399</f>
        <v>0</v>
      </c>
      <c r="Q399" s="200">
        <v>2.475E-4</v>
      </c>
      <c r="R399" s="200">
        <f>Q399*H399</f>
        <v>0.21655012500000001</v>
      </c>
      <c r="S399" s="200">
        <v>0</v>
      </c>
      <c r="T399" s="201">
        <f>S399*H399</f>
        <v>0</v>
      </c>
      <c r="U399" s="34"/>
      <c r="V399" s="34"/>
      <c r="W399" s="34"/>
      <c r="X399" s="34"/>
      <c r="Y399" s="34"/>
      <c r="Z399" s="34"/>
      <c r="AA399" s="34"/>
      <c r="AB399" s="34"/>
      <c r="AC399" s="34"/>
      <c r="AD399" s="34"/>
      <c r="AE399" s="34"/>
      <c r="AR399" s="202" t="s">
        <v>235</v>
      </c>
      <c r="AT399" s="202" t="s">
        <v>149</v>
      </c>
      <c r="AU399" s="202" t="s">
        <v>87</v>
      </c>
      <c r="AY399" s="17" t="s">
        <v>146</v>
      </c>
      <c r="BE399" s="203">
        <f>IF(N399="základní",J399,0)</f>
        <v>0</v>
      </c>
      <c r="BF399" s="203">
        <f>IF(N399="snížená",J399,0)</f>
        <v>0</v>
      </c>
      <c r="BG399" s="203">
        <f>IF(N399="zákl. přenesená",J399,0)</f>
        <v>0</v>
      </c>
      <c r="BH399" s="203">
        <f>IF(N399="sníž. přenesená",J399,0)</f>
        <v>0</v>
      </c>
      <c r="BI399" s="203">
        <f>IF(N399="nulová",J399,0)</f>
        <v>0</v>
      </c>
      <c r="BJ399" s="17" t="s">
        <v>85</v>
      </c>
      <c r="BK399" s="203">
        <f>ROUND(I399*H399,2)</f>
        <v>0</v>
      </c>
      <c r="BL399" s="17" t="s">
        <v>235</v>
      </c>
      <c r="BM399" s="202" t="s">
        <v>1356</v>
      </c>
    </row>
    <row r="400" spans="1:65" s="2" customFormat="1" ht="10.199999999999999">
      <c r="A400" s="34"/>
      <c r="B400" s="35"/>
      <c r="C400" s="36"/>
      <c r="D400" s="204" t="s">
        <v>156</v>
      </c>
      <c r="E400" s="36"/>
      <c r="F400" s="205" t="s">
        <v>1357</v>
      </c>
      <c r="G400" s="36"/>
      <c r="H400" s="36"/>
      <c r="I400" s="206"/>
      <c r="J400" s="36"/>
      <c r="K400" s="36"/>
      <c r="L400" s="39"/>
      <c r="M400" s="207"/>
      <c r="N400" s="208"/>
      <c r="O400" s="71"/>
      <c r="P400" s="71"/>
      <c r="Q400" s="71"/>
      <c r="R400" s="71"/>
      <c r="S400" s="71"/>
      <c r="T400" s="72"/>
      <c r="U400" s="34"/>
      <c r="V400" s="34"/>
      <c r="W400" s="34"/>
      <c r="X400" s="34"/>
      <c r="Y400" s="34"/>
      <c r="Z400" s="34"/>
      <c r="AA400" s="34"/>
      <c r="AB400" s="34"/>
      <c r="AC400" s="34"/>
      <c r="AD400" s="34"/>
      <c r="AE400" s="34"/>
      <c r="AT400" s="17" t="s">
        <v>156</v>
      </c>
      <c r="AU400" s="17" t="s">
        <v>87</v>
      </c>
    </row>
    <row r="401" spans="1:65" s="13" customFormat="1" ht="10.199999999999999">
      <c r="B401" s="209"/>
      <c r="C401" s="210"/>
      <c r="D401" s="204" t="s">
        <v>158</v>
      </c>
      <c r="E401" s="211" t="s">
        <v>1</v>
      </c>
      <c r="F401" s="212" t="s">
        <v>1352</v>
      </c>
      <c r="G401" s="210"/>
      <c r="H401" s="213">
        <v>874.95</v>
      </c>
      <c r="I401" s="214"/>
      <c r="J401" s="210"/>
      <c r="K401" s="210"/>
      <c r="L401" s="215"/>
      <c r="M401" s="216"/>
      <c r="N401" s="217"/>
      <c r="O401" s="217"/>
      <c r="P401" s="217"/>
      <c r="Q401" s="217"/>
      <c r="R401" s="217"/>
      <c r="S401" s="217"/>
      <c r="T401" s="218"/>
      <c r="AT401" s="219" t="s">
        <v>158</v>
      </c>
      <c r="AU401" s="219" t="s">
        <v>87</v>
      </c>
      <c r="AV401" s="13" t="s">
        <v>87</v>
      </c>
      <c r="AW401" s="13" t="s">
        <v>34</v>
      </c>
      <c r="AX401" s="13" t="s">
        <v>85</v>
      </c>
      <c r="AY401" s="219" t="s">
        <v>146</v>
      </c>
    </row>
    <row r="402" spans="1:65" s="12" customFormat="1" ht="22.8" customHeight="1">
      <c r="B402" s="175"/>
      <c r="C402" s="176"/>
      <c r="D402" s="177" t="s">
        <v>76</v>
      </c>
      <c r="E402" s="189" t="s">
        <v>1358</v>
      </c>
      <c r="F402" s="189" t="s">
        <v>1359</v>
      </c>
      <c r="G402" s="176"/>
      <c r="H402" s="176"/>
      <c r="I402" s="179"/>
      <c r="J402" s="190">
        <f>BK402</f>
        <v>0</v>
      </c>
      <c r="K402" s="176"/>
      <c r="L402" s="181"/>
      <c r="M402" s="182"/>
      <c r="N402" s="183"/>
      <c r="O402" s="183"/>
      <c r="P402" s="184">
        <f>SUM(P403:P454)</f>
        <v>0</v>
      </c>
      <c r="Q402" s="183"/>
      <c r="R402" s="184">
        <f>SUM(R403:R454)</f>
        <v>69.592461489999991</v>
      </c>
      <c r="S402" s="183"/>
      <c r="T402" s="185">
        <f>SUM(T403:T454)</f>
        <v>0</v>
      </c>
      <c r="AR402" s="186" t="s">
        <v>87</v>
      </c>
      <c r="AT402" s="187" t="s">
        <v>76</v>
      </c>
      <c r="AU402" s="187" t="s">
        <v>85</v>
      </c>
      <c r="AY402" s="186" t="s">
        <v>146</v>
      </c>
      <c r="BK402" s="188">
        <f>SUM(BK403:BK454)</f>
        <v>0</v>
      </c>
    </row>
    <row r="403" spans="1:65" s="2" customFormat="1" ht="24.15" customHeight="1">
      <c r="A403" s="34"/>
      <c r="B403" s="35"/>
      <c r="C403" s="191" t="s">
        <v>933</v>
      </c>
      <c r="D403" s="191" t="s">
        <v>149</v>
      </c>
      <c r="E403" s="192" t="s">
        <v>1360</v>
      </c>
      <c r="F403" s="193" t="s">
        <v>1361</v>
      </c>
      <c r="G403" s="194" t="s">
        <v>162</v>
      </c>
      <c r="H403" s="195">
        <v>232.82</v>
      </c>
      <c r="I403" s="196"/>
      <c r="J403" s="197">
        <f>ROUND(I403*H403,2)</f>
        <v>0</v>
      </c>
      <c r="K403" s="193" t="s">
        <v>1</v>
      </c>
      <c r="L403" s="39"/>
      <c r="M403" s="198" t="s">
        <v>1</v>
      </c>
      <c r="N403" s="199" t="s">
        <v>42</v>
      </c>
      <c r="O403" s="71"/>
      <c r="P403" s="200">
        <f>O403*H403</f>
        <v>0</v>
      </c>
      <c r="Q403" s="200">
        <v>0</v>
      </c>
      <c r="R403" s="200">
        <f>Q403*H403</f>
        <v>0</v>
      </c>
      <c r="S403" s="200">
        <v>0</v>
      </c>
      <c r="T403" s="201">
        <f>S403*H403</f>
        <v>0</v>
      </c>
      <c r="U403" s="34"/>
      <c r="V403" s="34"/>
      <c r="W403" s="34"/>
      <c r="X403" s="34"/>
      <c r="Y403" s="34"/>
      <c r="Z403" s="34"/>
      <c r="AA403" s="34"/>
      <c r="AB403" s="34"/>
      <c r="AC403" s="34"/>
      <c r="AD403" s="34"/>
      <c r="AE403" s="34"/>
      <c r="AR403" s="202" t="s">
        <v>235</v>
      </c>
      <c r="AT403" s="202" t="s">
        <v>149</v>
      </c>
      <c r="AU403" s="202" t="s">
        <v>87</v>
      </c>
      <c r="AY403" s="17" t="s">
        <v>146</v>
      </c>
      <c r="BE403" s="203">
        <f>IF(N403="základní",J403,0)</f>
        <v>0</v>
      </c>
      <c r="BF403" s="203">
        <f>IF(N403="snížená",J403,0)</f>
        <v>0</v>
      </c>
      <c r="BG403" s="203">
        <f>IF(N403="zákl. přenesená",J403,0)</f>
        <v>0</v>
      </c>
      <c r="BH403" s="203">
        <f>IF(N403="sníž. přenesená",J403,0)</f>
        <v>0</v>
      </c>
      <c r="BI403" s="203">
        <f>IF(N403="nulová",J403,0)</f>
        <v>0</v>
      </c>
      <c r="BJ403" s="17" t="s">
        <v>85</v>
      </c>
      <c r="BK403" s="203">
        <f>ROUND(I403*H403,2)</f>
        <v>0</v>
      </c>
      <c r="BL403" s="17" t="s">
        <v>235</v>
      </c>
      <c r="BM403" s="202" t="s">
        <v>1362</v>
      </c>
    </row>
    <row r="404" spans="1:65" s="2" customFormat="1" ht="19.2">
      <c r="A404" s="34"/>
      <c r="B404" s="35"/>
      <c r="C404" s="36"/>
      <c r="D404" s="204" t="s">
        <v>156</v>
      </c>
      <c r="E404" s="36"/>
      <c r="F404" s="205" t="s">
        <v>1361</v>
      </c>
      <c r="G404" s="36"/>
      <c r="H404" s="36"/>
      <c r="I404" s="206"/>
      <c r="J404" s="36"/>
      <c r="K404" s="36"/>
      <c r="L404" s="39"/>
      <c r="M404" s="207"/>
      <c r="N404" s="208"/>
      <c r="O404" s="71"/>
      <c r="P404" s="71"/>
      <c r="Q404" s="71"/>
      <c r="R404" s="71"/>
      <c r="S404" s="71"/>
      <c r="T404" s="72"/>
      <c r="U404" s="34"/>
      <c r="V404" s="34"/>
      <c r="W404" s="34"/>
      <c r="X404" s="34"/>
      <c r="Y404" s="34"/>
      <c r="Z404" s="34"/>
      <c r="AA404" s="34"/>
      <c r="AB404" s="34"/>
      <c r="AC404" s="34"/>
      <c r="AD404" s="34"/>
      <c r="AE404" s="34"/>
      <c r="AT404" s="17" t="s">
        <v>156</v>
      </c>
      <c r="AU404" s="17" t="s">
        <v>87</v>
      </c>
    </row>
    <row r="405" spans="1:65" s="13" customFormat="1" ht="10.199999999999999">
      <c r="B405" s="209"/>
      <c r="C405" s="210"/>
      <c r="D405" s="204" t="s">
        <v>158</v>
      </c>
      <c r="E405" s="211" t="s">
        <v>1</v>
      </c>
      <c r="F405" s="212" t="s">
        <v>1363</v>
      </c>
      <c r="G405" s="210"/>
      <c r="H405" s="213">
        <v>232.82</v>
      </c>
      <c r="I405" s="214"/>
      <c r="J405" s="210"/>
      <c r="K405" s="210"/>
      <c r="L405" s="215"/>
      <c r="M405" s="216"/>
      <c r="N405" s="217"/>
      <c r="O405" s="217"/>
      <c r="P405" s="217"/>
      <c r="Q405" s="217"/>
      <c r="R405" s="217"/>
      <c r="S405" s="217"/>
      <c r="T405" s="218"/>
      <c r="AT405" s="219" t="s">
        <v>158</v>
      </c>
      <c r="AU405" s="219" t="s">
        <v>87</v>
      </c>
      <c r="AV405" s="13" t="s">
        <v>87</v>
      </c>
      <c r="AW405" s="13" t="s">
        <v>34</v>
      </c>
      <c r="AX405" s="13" t="s">
        <v>85</v>
      </c>
      <c r="AY405" s="219" t="s">
        <v>146</v>
      </c>
    </row>
    <row r="406" spans="1:65" s="2" customFormat="1" ht="16.5" customHeight="1">
      <c r="A406" s="34"/>
      <c r="B406" s="35"/>
      <c r="C406" s="191" t="s">
        <v>926</v>
      </c>
      <c r="D406" s="191" t="s">
        <v>149</v>
      </c>
      <c r="E406" s="192" t="s">
        <v>1364</v>
      </c>
      <c r="F406" s="193" t="s">
        <v>1365</v>
      </c>
      <c r="G406" s="194" t="s">
        <v>162</v>
      </c>
      <c r="H406" s="195">
        <v>1264.6199999999999</v>
      </c>
      <c r="I406" s="196"/>
      <c r="J406" s="197">
        <f>ROUND(I406*H406,2)</f>
        <v>0</v>
      </c>
      <c r="K406" s="193" t="s">
        <v>556</v>
      </c>
      <c r="L406" s="39"/>
      <c r="M406" s="198" t="s">
        <v>1</v>
      </c>
      <c r="N406" s="199" t="s">
        <v>42</v>
      </c>
      <c r="O406" s="71"/>
      <c r="P406" s="200">
        <f>O406*H406</f>
        <v>0</v>
      </c>
      <c r="Q406" s="200">
        <v>0</v>
      </c>
      <c r="R406" s="200">
        <f>Q406*H406</f>
        <v>0</v>
      </c>
      <c r="S406" s="200">
        <v>0</v>
      </c>
      <c r="T406" s="201">
        <f>S406*H406</f>
        <v>0</v>
      </c>
      <c r="U406" s="34"/>
      <c r="V406" s="34"/>
      <c r="W406" s="34"/>
      <c r="X406" s="34"/>
      <c r="Y406" s="34"/>
      <c r="Z406" s="34"/>
      <c r="AA406" s="34"/>
      <c r="AB406" s="34"/>
      <c r="AC406" s="34"/>
      <c r="AD406" s="34"/>
      <c r="AE406" s="34"/>
      <c r="AR406" s="202" t="s">
        <v>235</v>
      </c>
      <c r="AT406" s="202" t="s">
        <v>149</v>
      </c>
      <c r="AU406" s="202" t="s">
        <v>87</v>
      </c>
      <c r="AY406" s="17" t="s">
        <v>146</v>
      </c>
      <c r="BE406" s="203">
        <f>IF(N406="základní",J406,0)</f>
        <v>0</v>
      </c>
      <c r="BF406" s="203">
        <f>IF(N406="snížená",J406,0)</f>
        <v>0</v>
      </c>
      <c r="BG406" s="203">
        <f>IF(N406="zákl. přenesená",J406,0)</f>
        <v>0</v>
      </c>
      <c r="BH406" s="203">
        <f>IF(N406="sníž. přenesená",J406,0)</f>
        <v>0</v>
      </c>
      <c r="BI406" s="203">
        <f>IF(N406="nulová",J406,0)</f>
        <v>0</v>
      </c>
      <c r="BJ406" s="17" t="s">
        <v>85</v>
      </c>
      <c r="BK406" s="203">
        <f>ROUND(I406*H406,2)</f>
        <v>0</v>
      </c>
      <c r="BL406" s="17" t="s">
        <v>235</v>
      </c>
      <c r="BM406" s="202" t="s">
        <v>1366</v>
      </c>
    </row>
    <row r="407" spans="1:65" s="2" customFormat="1" ht="19.2">
      <c r="A407" s="34"/>
      <c r="B407" s="35"/>
      <c r="C407" s="36"/>
      <c r="D407" s="204" t="s">
        <v>156</v>
      </c>
      <c r="E407" s="36"/>
      <c r="F407" s="205" t="s">
        <v>1367</v>
      </c>
      <c r="G407" s="36"/>
      <c r="H407" s="36"/>
      <c r="I407" s="206"/>
      <c r="J407" s="36"/>
      <c r="K407" s="36"/>
      <c r="L407" s="39"/>
      <c r="M407" s="207"/>
      <c r="N407" s="208"/>
      <c r="O407" s="71"/>
      <c r="P407" s="71"/>
      <c r="Q407" s="71"/>
      <c r="R407" s="71"/>
      <c r="S407" s="71"/>
      <c r="T407" s="72"/>
      <c r="U407" s="34"/>
      <c r="V407" s="34"/>
      <c r="W407" s="34"/>
      <c r="X407" s="34"/>
      <c r="Y407" s="34"/>
      <c r="Z407" s="34"/>
      <c r="AA407" s="34"/>
      <c r="AB407" s="34"/>
      <c r="AC407" s="34"/>
      <c r="AD407" s="34"/>
      <c r="AE407" s="34"/>
      <c r="AT407" s="17" t="s">
        <v>156</v>
      </c>
      <c r="AU407" s="17" t="s">
        <v>87</v>
      </c>
    </row>
    <row r="408" spans="1:65" s="13" customFormat="1" ht="10.199999999999999">
      <c r="B408" s="209"/>
      <c r="C408" s="210"/>
      <c r="D408" s="204" t="s">
        <v>158</v>
      </c>
      <c r="E408" s="211" t="s">
        <v>1</v>
      </c>
      <c r="F408" s="212" t="s">
        <v>1368</v>
      </c>
      <c r="G408" s="210"/>
      <c r="H408" s="213">
        <v>1264.6199999999999</v>
      </c>
      <c r="I408" s="214"/>
      <c r="J408" s="210"/>
      <c r="K408" s="210"/>
      <c r="L408" s="215"/>
      <c r="M408" s="216"/>
      <c r="N408" s="217"/>
      <c r="O408" s="217"/>
      <c r="P408" s="217"/>
      <c r="Q408" s="217"/>
      <c r="R408" s="217"/>
      <c r="S408" s="217"/>
      <c r="T408" s="218"/>
      <c r="AT408" s="219" t="s">
        <v>158</v>
      </c>
      <c r="AU408" s="219" t="s">
        <v>87</v>
      </c>
      <c r="AV408" s="13" t="s">
        <v>87</v>
      </c>
      <c r="AW408" s="13" t="s">
        <v>34</v>
      </c>
      <c r="AX408" s="13" t="s">
        <v>85</v>
      </c>
      <c r="AY408" s="219" t="s">
        <v>146</v>
      </c>
    </row>
    <row r="409" spans="1:65" s="2" customFormat="1" ht="16.5" customHeight="1">
      <c r="A409" s="34"/>
      <c r="B409" s="35"/>
      <c r="C409" s="191" t="s">
        <v>943</v>
      </c>
      <c r="D409" s="191" t="s">
        <v>149</v>
      </c>
      <c r="E409" s="192" t="s">
        <v>1369</v>
      </c>
      <c r="F409" s="193" t="s">
        <v>1370</v>
      </c>
      <c r="G409" s="194" t="s">
        <v>162</v>
      </c>
      <c r="H409" s="195">
        <v>2328.1999999999998</v>
      </c>
      <c r="I409" s="196"/>
      <c r="J409" s="197">
        <f>ROUND(I409*H409,2)</f>
        <v>0</v>
      </c>
      <c r="K409" s="193" t="s">
        <v>556</v>
      </c>
      <c r="L409" s="39"/>
      <c r="M409" s="198" t="s">
        <v>1</v>
      </c>
      <c r="N409" s="199" t="s">
        <v>42</v>
      </c>
      <c r="O409" s="71"/>
      <c r="P409" s="200">
        <f>O409*H409</f>
        <v>0</v>
      </c>
      <c r="Q409" s="200">
        <v>1.1E-4</v>
      </c>
      <c r="R409" s="200">
        <f>Q409*H409</f>
        <v>0.256102</v>
      </c>
      <c r="S409" s="200">
        <v>0</v>
      </c>
      <c r="T409" s="201">
        <f>S409*H409</f>
        <v>0</v>
      </c>
      <c r="U409" s="34"/>
      <c r="V409" s="34"/>
      <c r="W409" s="34"/>
      <c r="X409" s="34"/>
      <c r="Y409" s="34"/>
      <c r="Z409" s="34"/>
      <c r="AA409" s="34"/>
      <c r="AB409" s="34"/>
      <c r="AC409" s="34"/>
      <c r="AD409" s="34"/>
      <c r="AE409" s="34"/>
      <c r="AR409" s="202" t="s">
        <v>235</v>
      </c>
      <c r="AT409" s="202" t="s">
        <v>149</v>
      </c>
      <c r="AU409" s="202" t="s">
        <v>87</v>
      </c>
      <c r="AY409" s="17" t="s">
        <v>146</v>
      </c>
      <c r="BE409" s="203">
        <f>IF(N409="základní",J409,0)</f>
        <v>0</v>
      </c>
      <c r="BF409" s="203">
        <f>IF(N409="snížená",J409,0)</f>
        <v>0</v>
      </c>
      <c r="BG409" s="203">
        <f>IF(N409="zákl. přenesená",J409,0)</f>
        <v>0</v>
      </c>
      <c r="BH409" s="203">
        <f>IF(N409="sníž. přenesená",J409,0)</f>
        <v>0</v>
      </c>
      <c r="BI409" s="203">
        <f>IF(N409="nulová",J409,0)</f>
        <v>0</v>
      </c>
      <c r="BJ409" s="17" t="s">
        <v>85</v>
      </c>
      <c r="BK409" s="203">
        <f>ROUND(I409*H409,2)</f>
        <v>0</v>
      </c>
      <c r="BL409" s="17" t="s">
        <v>235</v>
      </c>
      <c r="BM409" s="202" t="s">
        <v>1371</v>
      </c>
    </row>
    <row r="410" spans="1:65" s="2" customFormat="1" ht="10.199999999999999">
      <c r="A410" s="34"/>
      <c r="B410" s="35"/>
      <c r="C410" s="36"/>
      <c r="D410" s="204" t="s">
        <v>156</v>
      </c>
      <c r="E410" s="36"/>
      <c r="F410" s="205" t="s">
        <v>1372</v>
      </c>
      <c r="G410" s="36"/>
      <c r="H410" s="36"/>
      <c r="I410" s="206"/>
      <c r="J410" s="36"/>
      <c r="K410" s="36"/>
      <c r="L410" s="39"/>
      <c r="M410" s="207"/>
      <c r="N410" s="208"/>
      <c r="O410" s="71"/>
      <c r="P410" s="71"/>
      <c r="Q410" s="71"/>
      <c r="R410" s="71"/>
      <c r="S410" s="71"/>
      <c r="T410" s="72"/>
      <c r="U410" s="34"/>
      <c r="V410" s="34"/>
      <c r="W410" s="34"/>
      <c r="X410" s="34"/>
      <c r="Y410" s="34"/>
      <c r="Z410" s="34"/>
      <c r="AA410" s="34"/>
      <c r="AB410" s="34"/>
      <c r="AC410" s="34"/>
      <c r="AD410" s="34"/>
      <c r="AE410" s="34"/>
      <c r="AT410" s="17" t="s">
        <v>156</v>
      </c>
      <c r="AU410" s="17" t="s">
        <v>87</v>
      </c>
    </row>
    <row r="411" spans="1:65" s="13" customFormat="1" ht="10.199999999999999">
      <c r="B411" s="209"/>
      <c r="C411" s="210"/>
      <c r="D411" s="204" t="s">
        <v>158</v>
      </c>
      <c r="E411" s="211" t="s">
        <v>1</v>
      </c>
      <c r="F411" s="212" t="s">
        <v>1373</v>
      </c>
      <c r="G411" s="210"/>
      <c r="H411" s="213">
        <v>2328.1999999999998</v>
      </c>
      <c r="I411" s="214"/>
      <c r="J411" s="210"/>
      <c r="K411" s="210"/>
      <c r="L411" s="215"/>
      <c r="M411" s="216"/>
      <c r="N411" s="217"/>
      <c r="O411" s="217"/>
      <c r="P411" s="217"/>
      <c r="Q411" s="217"/>
      <c r="R411" s="217"/>
      <c r="S411" s="217"/>
      <c r="T411" s="218"/>
      <c r="AT411" s="219" t="s">
        <v>158</v>
      </c>
      <c r="AU411" s="219" t="s">
        <v>87</v>
      </c>
      <c r="AV411" s="13" t="s">
        <v>87</v>
      </c>
      <c r="AW411" s="13" t="s">
        <v>34</v>
      </c>
      <c r="AX411" s="13" t="s">
        <v>85</v>
      </c>
      <c r="AY411" s="219" t="s">
        <v>146</v>
      </c>
    </row>
    <row r="412" spans="1:65" s="2" customFormat="1" ht="16.5" customHeight="1">
      <c r="A412" s="34"/>
      <c r="B412" s="35"/>
      <c r="C412" s="191" t="s">
        <v>1374</v>
      </c>
      <c r="D412" s="191" t="s">
        <v>149</v>
      </c>
      <c r="E412" s="192" t="s">
        <v>1375</v>
      </c>
      <c r="F412" s="193" t="s">
        <v>1376</v>
      </c>
      <c r="G412" s="194" t="s">
        <v>162</v>
      </c>
      <c r="H412" s="195">
        <v>2328.1999999999998</v>
      </c>
      <c r="I412" s="196"/>
      <c r="J412" s="197">
        <f>ROUND(I412*H412,2)</f>
        <v>0</v>
      </c>
      <c r="K412" s="193" t="s">
        <v>556</v>
      </c>
      <c r="L412" s="39"/>
      <c r="M412" s="198" t="s">
        <v>1</v>
      </c>
      <c r="N412" s="199" t="s">
        <v>42</v>
      </c>
      <c r="O412" s="71"/>
      <c r="P412" s="200">
        <f>O412*H412</f>
        <v>0</v>
      </c>
      <c r="Q412" s="200">
        <v>1.1E-4</v>
      </c>
      <c r="R412" s="200">
        <f>Q412*H412</f>
        <v>0.256102</v>
      </c>
      <c r="S412" s="200">
        <v>0</v>
      </c>
      <c r="T412" s="201">
        <f>S412*H412</f>
        <v>0</v>
      </c>
      <c r="U412" s="34"/>
      <c r="V412" s="34"/>
      <c r="W412" s="34"/>
      <c r="X412" s="34"/>
      <c r="Y412" s="34"/>
      <c r="Z412" s="34"/>
      <c r="AA412" s="34"/>
      <c r="AB412" s="34"/>
      <c r="AC412" s="34"/>
      <c r="AD412" s="34"/>
      <c r="AE412" s="34"/>
      <c r="AR412" s="202" t="s">
        <v>235</v>
      </c>
      <c r="AT412" s="202" t="s">
        <v>149</v>
      </c>
      <c r="AU412" s="202" t="s">
        <v>87</v>
      </c>
      <c r="AY412" s="17" t="s">
        <v>146</v>
      </c>
      <c r="BE412" s="203">
        <f>IF(N412="základní",J412,0)</f>
        <v>0</v>
      </c>
      <c r="BF412" s="203">
        <f>IF(N412="snížená",J412,0)</f>
        <v>0</v>
      </c>
      <c r="BG412" s="203">
        <f>IF(N412="zákl. přenesená",J412,0)</f>
        <v>0</v>
      </c>
      <c r="BH412" s="203">
        <f>IF(N412="sníž. přenesená",J412,0)</f>
        <v>0</v>
      </c>
      <c r="BI412" s="203">
        <f>IF(N412="nulová",J412,0)</f>
        <v>0</v>
      </c>
      <c r="BJ412" s="17" t="s">
        <v>85</v>
      </c>
      <c r="BK412" s="203">
        <f>ROUND(I412*H412,2)</f>
        <v>0</v>
      </c>
      <c r="BL412" s="17" t="s">
        <v>235</v>
      </c>
      <c r="BM412" s="202" t="s">
        <v>1377</v>
      </c>
    </row>
    <row r="413" spans="1:65" s="2" customFormat="1" ht="10.199999999999999">
      <c r="A413" s="34"/>
      <c r="B413" s="35"/>
      <c r="C413" s="36"/>
      <c r="D413" s="204" t="s">
        <v>156</v>
      </c>
      <c r="E413" s="36"/>
      <c r="F413" s="205" t="s">
        <v>1378</v>
      </c>
      <c r="G413" s="36"/>
      <c r="H413" s="36"/>
      <c r="I413" s="206"/>
      <c r="J413" s="36"/>
      <c r="K413" s="36"/>
      <c r="L413" s="39"/>
      <c r="M413" s="207"/>
      <c r="N413" s="208"/>
      <c r="O413" s="71"/>
      <c r="P413" s="71"/>
      <c r="Q413" s="71"/>
      <c r="R413" s="71"/>
      <c r="S413" s="71"/>
      <c r="T413" s="72"/>
      <c r="U413" s="34"/>
      <c r="V413" s="34"/>
      <c r="W413" s="34"/>
      <c r="X413" s="34"/>
      <c r="Y413" s="34"/>
      <c r="Z413" s="34"/>
      <c r="AA413" s="34"/>
      <c r="AB413" s="34"/>
      <c r="AC413" s="34"/>
      <c r="AD413" s="34"/>
      <c r="AE413" s="34"/>
      <c r="AT413" s="17" t="s">
        <v>156</v>
      </c>
      <c r="AU413" s="17" t="s">
        <v>87</v>
      </c>
    </row>
    <row r="414" spans="1:65" s="13" customFormat="1" ht="10.199999999999999">
      <c r="B414" s="209"/>
      <c r="C414" s="210"/>
      <c r="D414" s="204" t="s">
        <v>158</v>
      </c>
      <c r="E414" s="211" t="s">
        <v>1</v>
      </c>
      <c r="F414" s="212" t="s">
        <v>1379</v>
      </c>
      <c r="G414" s="210"/>
      <c r="H414" s="213">
        <v>2328.1999999999998</v>
      </c>
      <c r="I414" s="214"/>
      <c r="J414" s="210"/>
      <c r="K414" s="210"/>
      <c r="L414" s="215"/>
      <c r="M414" s="216"/>
      <c r="N414" s="217"/>
      <c r="O414" s="217"/>
      <c r="P414" s="217"/>
      <c r="Q414" s="217"/>
      <c r="R414" s="217"/>
      <c r="S414" s="217"/>
      <c r="T414" s="218"/>
      <c r="AT414" s="219" t="s">
        <v>158</v>
      </c>
      <c r="AU414" s="219" t="s">
        <v>87</v>
      </c>
      <c r="AV414" s="13" t="s">
        <v>87</v>
      </c>
      <c r="AW414" s="13" t="s">
        <v>34</v>
      </c>
      <c r="AX414" s="13" t="s">
        <v>85</v>
      </c>
      <c r="AY414" s="219" t="s">
        <v>146</v>
      </c>
    </row>
    <row r="415" spans="1:65" s="2" customFormat="1" ht="16.5" customHeight="1">
      <c r="A415" s="34"/>
      <c r="B415" s="35"/>
      <c r="C415" s="191" t="s">
        <v>947</v>
      </c>
      <c r="D415" s="191" t="s">
        <v>149</v>
      </c>
      <c r="E415" s="192" t="s">
        <v>1380</v>
      </c>
      <c r="F415" s="193" t="s">
        <v>1381</v>
      </c>
      <c r="G415" s="194" t="s">
        <v>162</v>
      </c>
      <c r="H415" s="195">
        <v>1096.2</v>
      </c>
      <c r="I415" s="196"/>
      <c r="J415" s="197">
        <f>ROUND(I415*H415,2)</f>
        <v>0</v>
      </c>
      <c r="K415" s="193" t="s">
        <v>556</v>
      </c>
      <c r="L415" s="39"/>
      <c r="M415" s="198" t="s">
        <v>1</v>
      </c>
      <c r="N415" s="199" t="s">
        <v>42</v>
      </c>
      <c r="O415" s="71"/>
      <c r="P415" s="200">
        <f>O415*H415</f>
        <v>0</v>
      </c>
      <c r="Q415" s="200">
        <v>0</v>
      </c>
      <c r="R415" s="200">
        <f>Q415*H415</f>
        <v>0</v>
      </c>
      <c r="S415" s="200">
        <v>0</v>
      </c>
      <c r="T415" s="201">
        <f>S415*H415</f>
        <v>0</v>
      </c>
      <c r="U415" s="34"/>
      <c r="V415" s="34"/>
      <c r="W415" s="34"/>
      <c r="X415" s="34"/>
      <c r="Y415" s="34"/>
      <c r="Z415" s="34"/>
      <c r="AA415" s="34"/>
      <c r="AB415" s="34"/>
      <c r="AC415" s="34"/>
      <c r="AD415" s="34"/>
      <c r="AE415" s="34"/>
      <c r="AR415" s="202" t="s">
        <v>350</v>
      </c>
      <c r="AT415" s="202" t="s">
        <v>149</v>
      </c>
      <c r="AU415" s="202" t="s">
        <v>87</v>
      </c>
      <c r="AY415" s="17" t="s">
        <v>146</v>
      </c>
      <c r="BE415" s="203">
        <f>IF(N415="základní",J415,0)</f>
        <v>0</v>
      </c>
      <c r="BF415" s="203">
        <f>IF(N415="snížená",J415,0)</f>
        <v>0</v>
      </c>
      <c r="BG415" s="203">
        <f>IF(N415="zákl. přenesená",J415,0)</f>
        <v>0</v>
      </c>
      <c r="BH415" s="203">
        <f>IF(N415="sníž. přenesená",J415,0)</f>
        <v>0</v>
      </c>
      <c r="BI415" s="203">
        <f>IF(N415="nulová",J415,0)</f>
        <v>0</v>
      </c>
      <c r="BJ415" s="17" t="s">
        <v>85</v>
      </c>
      <c r="BK415" s="203">
        <f>ROUND(I415*H415,2)</f>
        <v>0</v>
      </c>
      <c r="BL415" s="17" t="s">
        <v>350</v>
      </c>
      <c r="BM415" s="202" t="s">
        <v>1382</v>
      </c>
    </row>
    <row r="416" spans="1:65" s="2" customFormat="1" ht="10.199999999999999">
      <c r="A416" s="34"/>
      <c r="B416" s="35"/>
      <c r="C416" s="36"/>
      <c r="D416" s="204" t="s">
        <v>156</v>
      </c>
      <c r="E416" s="36"/>
      <c r="F416" s="205" t="s">
        <v>1383</v>
      </c>
      <c r="G416" s="36"/>
      <c r="H416" s="36"/>
      <c r="I416" s="206"/>
      <c r="J416" s="36"/>
      <c r="K416" s="36"/>
      <c r="L416" s="39"/>
      <c r="M416" s="207"/>
      <c r="N416" s="208"/>
      <c r="O416" s="71"/>
      <c r="P416" s="71"/>
      <c r="Q416" s="71"/>
      <c r="R416" s="71"/>
      <c r="S416" s="71"/>
      <c r="T416" s="72"/>
      <c r="U416" s="34"/>
      <c r="V416" s="34"/>
      <c r="W416" s="34"/>
      <c r="X416" s="34"/>
      <c r="Y416" s="34"/>
      <c r="Z416" s="34"/>
      <c r="AA416" s="34"/>
      <c r="AB416" s="34"/>
      <c r="AC416" s="34"/>
      <c r="AD416" s="34"/>
      <c r="AE416" s="34"/>
      <c r="AT416" s="17" t="s">
        <v>156</v>
      </c>
      <c r="AU416" s="17" t="s">
        <v>87</v>
      </c>
    </row>
    <row r="417" spans="1:65" s="2" customFormat="1" ht="16.5" customHeight="1">
      <c r="A417" s="34"/>
      <c r="B417" s="35"/>
      <c r="C417" s="220" t="s">
        <v>1384</v>
      </c>
      <c r="D417" s="220" t="s">
        <v>216</v>
      </c>
      <c r="E417" s="221" t="s">
        <v>1385</v>
      </c>
      <c r="F417" s="222" t="s">
        <v>1386</v>
      </c>
      <c r="G417" s="223" t="s">
        <v>285</v>
      </c>
      <c r="H417" s="224">
        <v>64.676000000000002</v>
      </c>
      <c r="I417" s="225"/>
      <c r="J417" s="226">
        <f>ROUND(I417*H417,2)</f>
        <v>0</v>
      </c>
      <c r="K417" s="222" t="s">
        <v>556</v>
      </c>
      <c r="L417" s="227"/>
      <c r="M417" s="228" t="s">
        <v>1</v>
      </c>
      <c r="N417" s="229" t="s">
        <v>42</v>
      </c>
      <c r="O417" s="71"/>
      <c r="P417" s="200">
        <f>O417*H417</f>
        <v>0</v>
      </c>
      <c r="Q417" s="200">
        <v>1</v>
      </c>
      <c r="R417" s="200">
        <f>Q417*H417</f>
        <v>64.676000000000002</v>
      </c>
      <c r="S417" s="200">
        <v>0</v>
      </c>
      <c r="T417" s="201">
        <f>S417*H417</f>
        <v>0</v>
      </c>
      <c r="U417" s="34"/>
      <c r="V417" s="34"/>
      <c r="W417" s="34"/>
      <c r="X417" s="34"/>
      <c r="Y417" s="34"/>
      <c r="Z417" s="34"/>
      <c r="AA417" s="34"/>
      <c r="AB417" s="34"/>
      <c r="AC417" s="34"/>
      <c r="AD417" s="34"/>
      <c r="AE417" s="34"/>
      <c r="AR417" s="202" t="s">
        <v>219</v>
      </c>
      <c r="AT417" s="202" t="s">
        <v>216</v>
      </c>
      <c r="AU417" s="202" t="s">
        <v>87</v>
      </c>
      <c r="AY417" s="17" t="s">
        <v>146</v>
      </c>
      <c r="BE417" s="203">
        <f>IF(N417="základní",J417,0)</f>
        <v>0</v>
      </c>
      <c r="BF417" s="203">
        <f>IF(N417="snížená",J417,0)</f>
        <v>0</v>
      </c>
      <c r="BG417" s="203">
        <f>IF(N417="zákl. přenesená",J417,0)</f>
        <v>0</v>
      </c>
      <c r="BH417" s="203">
        <f>IF(N417="sníž. přenesená",J417,0)</f>
        <v>0</v>
      </c>
      <c r="BI417" s="203">
        <f>IF(N417="nulová",J417,0)</f>
        <v>0</v>
      </c>
      <c r="BJ417" s="17" t="s">
        <v>85</v>
      </c>
      <c r="BK417" s="203">
        <f>ROUND(I417*H417,2)</f>
        <v>0</v>
      </c>
      <c r="BL417" s="17" t="s">
        <v>219</v>
      </c>
      <c r="BM417" s="202" t="s">
        <v>1387</v>
      </c>
    </row>
    <row r="418" spans="1:65" s="2" customFormat="1" ht="10.199999999999999">
      <c r="A418" s="34"/>
      <c r="B418" s="35"/>
      <c r="C418" s="36"/>
      <c r="D418" s="204" t="s">
        <v>156</v>
      </c>
      <c r="E418" s="36"/>
      <c r="F418" s="205" t="s">
        <v>1386</v>
      </c>
      <c r="G418" s="36"/>
      <c r="H418" s="36"/>
      <c r="I418" s="206"/>
      <c r="J418" s="36"/>
      <c r="K418" s="36"/>
      <c r="L418" s="39"/>
      <c r="M418" s="207"/>
      <c r="N418" s="208"/>
      <c r="O418" s="71"/>
      <c r="P418" s="71"/>
      <c r="Q418" s="71"/>
      <c r="R418" s="71"/>
      <c r="S418" s="71"/>
      <c r="T418" s="72"/>
      <c r="U418" s="34"/>
      <c r="V418" s="34"/>
      <c r="W418" s="34"/>
      <c r="X418" s="34"/>
      <c r="Y418" s="34"/>
      <c r="Z418" s="34"/>
      <c r="AA418" s="34"/>
      <c r="AB418" s="34"/>
      <c r="AC418" s="34"/>
      <c r="AD418" s="34"/>
      <c r="AE418" s="34"/>
      <c r="AT418" s="17" t="s">
        <v>156</v>
      </c>
      <c r="AU418" s="17" t="s">
        <v>87</v>
      </c>
    </row>
    <row r="419" spans="1:65" s="13" customFormat="1" ht="10.199999999999999">
      <c r="B419" s="209"/>
      <c r="C419" s="210"/>
      <c r="D419" s="204" t="s">
        <v>158</v>
      </c>
      <c r="E419" s="211" t="s">
        <v>1</v>
      </c>
      <c r="F419" s="212" t="s">
        <v>1388</v>
      </c>
      <c r="G419" s="210"/>
      <c r="H419" s="213">
        <v>64.676000000000002</v>
      </c>
      <c r="I419" s="214"/>
      <c r="J419" s="210"/>
      <c r="K419" s="210"/>
      <c r="L419" s="215"/>
      <c r="M419" s="216"/>
      <c r="N419" s="217"/>
      <c r="O419" s="217"/>
      <c r="P419" s="217"/>
      <c r="Q419" s="217"/>
      <c r="R419" s="217"/>
      <c r="S419" s="217"/>
      <c r="T419" s="218"/>
      <c r="AT419" s="219" t="s">
        <v>158</v>
      </c>
      <c r="AU419" s="219" t="s">
        <v>87</v>
      </c>
      <c r="AV419" s="13" t="s">
        <v>87</v>
      </c>
      <c r="AW419" s="13" t="s">
        <v>34</v>
      </c>
      <c r="AX419" s="13" t="s">
        <v>85</v>
      </c>
      <c r="AY419" s="219" t="s">
        <v>146</v>
      </c>
    </row>
    <row r="420" spans="1:65" s="2" customFormat="1" ht="16.5" customHeight="1">
      <c r="A420" s="34"/>
      <c r="B420" s="35"/>
      <c r="C420" s="220" t="s">
        <v>952</v>
      </c>
      <c r="D420" s="220" t="s">
        <v>216</v>
      </c>
      <c r="E420" s="221" t="s">
        <v>1389</v>
      </c>
      <c r="F420" s="222" t="s">
        <v>1390</v>
      </c>
      <c r="G420" s="223" t="s">
        <v>152</v>
      </c>
      <c r="H420" s="224">
        <v>783.3</v>
      </c>
      <c r="I420" s="225"/>
      <c r="J420" s="226">
        <f>ROUND(I420*H420,2)</f>
        <v>0</v>
      </c>
      <c r="K420" s="222" t="s">
        <v>556</v>
      </c>
      <c r="L420" s="227"/>
      <c r="M420" s="228" t="s">
        <v>1</v>
      </c>
      <c r="N420" s="229" t="s">
        <v>42</v>
      </c>
      <c r="O420" s="71"/>
      <c r="P420" s="200">
        <f>O420*H420</f>
        <v>0</v>
      </c>
      <c r="Q420" s="200">
        <v>2.0000000000000001E-4</v>
      </c>
      <c r="R420" s="200">
        <f>Q420*H420</f>
        <v>0.15665999999999999</v>
      </c>
      <c r="S420" s="200">
        <v>0</v>
      </c>
      <c r="T420" s="201">
        <f>S420*H420</f>
        <v>0</v>
      </c>
      <c r="U420" s="34"/>
      <c r="V420" s="34"/>
      <c r="W420" s="34"/>
      <c r="X420" s="34"/>
      <c r="Y420" s="34"/>
      <c r="Z420" s="34"/>
      <c r="AA420" s="34"/>
      <c r="AB420" s="34"/>
      <c r="AC420" s="34"/>
      <c r="AD420" s="34"/>
      <c r="AE420" s="34"/>
      <c r="AR420" s="202" t="s">
        <v>219</v>
      </c>
      <c r="AT420" s="202" t="s">
        <v>216</v>
      </c>
      <c r="AU420" s="202" t="s">
        <v>87</v>
      </c>
      <c r="AY420" s="17" t="s">
        <v>146</v>
      </c>
      <c r="BE420" s="203">
        <f>IF(N420="základní",J420,0)</f>
        <v>0</v>
      </c>
      <c r="BF420" s="203">
        <f>IF(N420="snížená",J420,0)</f>
        <v>0</v>
      </c>
      <c r="BG420" s="203">
        <f>IF(N420="zákl. přenesená",J420,0)</f>
        <v>0</v>
      </c>
      <c r="BH420" s="203">
        <f>IF(N420="sníž. přenesená",J420,0)</f>
        <v>0</v>
      </c>
      <c r="BI420" s="203">
        <f>IF(N420="nulová",J420,0)</f>
        <v>0</v>
      </c>
      <c r="BJ420" s="17" t="s">
        <v>85</v>
      </c>
      <c r="BK420" s="203">
        <f>ROUND(I420*H420,2)</f>
        <v>0</v>
      </c>
      <c r="BL420" s="17" t="s">
        <v>219</v>
      </c>
      <c r="BM420" s="202" t="s">
        <v>1391</v>
      </c>
    </row>
    <row r="421" spans="1:65" s="2" customFormat="1" ht="10.199999999999999">
      <c r="A421" s="34"/>
      <c r="B421" s="35"/>
      <c r="C421" s="36"/>
      <c r="D421" s="204" t="s">
        <v>156</v>
      </c>
      <c r="E421" s="36"/>
      <c r="F421" s="205" t="s">
        <v>1390</v>
      </c>
      <c r="G421" s="36"/>
      <c r="H421" s="36"/>
      <c r="I421" s="206"/>
      <c r="J421" s="36"/>
      <c r="K421" s="36"/>
      <c r="L421" s="39"/>
      <c r="M421" s="207"/>
      <c r="N421" s="208"/>
      <c r="O421" s="71"/>
      <c r="P421" s="71"/>
      <c r="Q421" s="71"/>
      <c r="R421" s="71"/>
      <c r="S421" s="71"/>
      <c r="T421" s="72"/>
      <c r="U421" s="34"/>
      <c r="V421" s="34"/>
      <c r="W421" s="34"/>
      <c r="X421" s="34"/>
      <c r="Y421" s="34"/>
      <c r="Z421" s="34"/>
      <c r="AA421" s="34"/>
      <c r="AB421" s="34"/>
      <c r="AC421" s="34"/>
      <c r="AD421" s="34"/>
      <c r="AE421" s="34"/>
      <c r="AT421" s="17" t="s">
        <v>156</v>
      </c>
      <c r="AU421" s="17" t="s">
        <v>87</v>
      </c>
    </row>
    <row r="422" spans="1:65" s="13" customFormat="1" ht="10.199999999999999">
      <c r="B422" s="209"/>
      <c r="C422" s="210"/>
      <c r="D422" s="204" t="s">
        <v>158</v>
      </c>
      <c r="E422" s="211" t="s">
        <v>1</v>
      </c>
      <c r="F422" s="212" t="s">
        <v>1392</v>
      </c>
      <c r="G422" s="210"/>
      <c r="H422" s="213">
        <v>783.3</v>
      </c>
      <c r="I422" s="214"/>
      <c r="J422" s="210"/>
      <c r="K422" s="210"/>
      <c r="L422" s="215"/>
      <c r="M422" s="216"/>
      <c r="N422" s="217"/>
      <c r="O422" s="217"/>
      <c r="P422" s="217"/>
      <c r="Q422" s="217"/>
      <c r="R422" s="217"/>
      <c r="S422" s="217"/>
      <c r="T422" s="218"/>
      <c r="AT422" s="219" t="s">
        <v>158</v>
      </c>
      <c r="AU422" s="219" t="s">
        <v>87</v>
      </c>
      <c r="AV422" s="13" t="s">
        <v>87</v>
      </c>
      <c r="AW422" s="13" t="s">
        <v>34</v>
      </c>
      <c r="AX422" s="13" t="s">
        <v>85</v>
      </c>
      <c r="AY422" s="219" t="s">
        <v>146</v>
      </c>
    </row>
    <row r="423" spans="1:65" s="2" customFormat="1" ht="21.75" customHeight="1">
      <c r="A423" s="34"/>
      <c r="B423" s="35"/>
      <c r="C423" s="191" t="s">
        <v>1393</v>
      </c>
      <c r="D423" s="191" t="s">
        <v>149</v>
      </c>
      <c r="E423" s="192" t="s">
        <v>1394</v>
      </c>
      <c r="F423" s="193" t="s">
        <v>1395</v>
      </c>
      <c r="G423" s="194" t="s">
        <v>162</v>
      </c>
      <c r="H423" s="195">
        <v>2153.86</v>
      </c>
      <c r="I423" s="196"/>
      <c r="J423" s="197">
        <f>ROUND(I423*H423,2)</f>
        <v>0</v>
      </c>
      <c r="K423" s="193" t="s">
        <v>1</v>
      </c>
      <c r="L423" s="39"/>
      <c r="M423" s="198" t="s">
        <v>1</v>
      </c>
      <c r="N423" s="199" t="s">
        <v>42</v>
      </c>
      <c r="O423" s="71"/>
      <c r="P423" s="200">
        <f>O423*H423</f>
        <v>0</v>
      </c>
      <c r="Q423" s="200">
        <v>4.774E-4</v>
      </c>
      <c r="R423" s="200">
        <f>Q423*H423</f>
        <v>1.0282527640000001</v>
      </c>
      <c r="S423" s="200">
        <v>0</v>
      </c>
      <c r="T423" s="201">
        <f>S423*H423</f>
        <v>0</v>
      </c>
      <c r="U423" s="34"/>
      <c r="V423" s="34"/>
      <c r="W423" s="34"/>
      <c r="X423" s="34"/>
      <c r="Y423" s="34"/>
      <c r="Z423" s="34"/>
      <c r="AA423" s="34"/>
      <c r="AB423" s="34"/>
      <c r="AC423" s="34"/>
      <c r="AD423" s="34"/>
      <c r="AE423" s="34"/>
      <c r="AR423" s="202" t="s">
        <v>235</v>
      </c>
      <c r="AT423" s="202" t="s">
        <v>149</v>
      </c>
      <c r="AU423" s="202" t="s">
        <v>87</v>
      </c>
      <c r="AY423" s="17" t="s">
        <v>146</v>
      </c>
      <c r="BE423" s="203">
        <f>IF(N423="základní",J423,0)</f>
        <v>0</v>
      </c>
      <c r="BF423" s="203">
        <f>IF(N423="snížená",J423,0)</f>
        <v>0</v>
      </c>
      <c r="BG423" s="203">
        <f>IF(N423="zákl. přenesená",J423,0)</f>
        <v>0</v>
      </c>
      <c r="BH423" s="203">
        <f>IF(N423="sníž. přenesená",J423,0)</f>
        <v>0</v>
      </c>
      <c r="BI423" s="203">
        <f>IF(N423="nulová",J423,0)</f>
        <v>0</v>
      </c>
      <c r="BJ423" s="17" t="s">
        <v>85</v>
      </c>
      <c r="BK423" s="203">
        <f>ROUND(I423*H423,2)</f>
        <v>0</v>
      </c>
      <c r="BL423" s="17" t="s">
        <v>235</v>
      </c>
      <c r="BM423" s="202" t="s">
        <v>1396</v>
      </c>
    </row>
    <row r="424" spans="1:65" s="2" customFormat="1" ht="10.199999999999999">
      <c r="A424" s="34"/>
      <c r="B424" s="35"/>
      <c r="C424" s="36"/>
      <c r="D424" s="204" t="s">
        <v>156</v>
      </c>
      <c r="E424" s="36"/>
      <c r="F424" s="205" t="s">
        <v>1395</v>
      </c>
      <c r="G424" s="36"/>
      <c r="H424" s="36"/>
      <c r="I424" s="206"/>
      <c r="J424" s="36"/>
      <c r="K424" s="36"/>
      <c r="L424" s="39"/>
      <c r="M424" s="207"/>
      <c r="N424" s="208"/>
      <c r="O424" s="71"/>
      <c r="P424" s="71"/>
      <c r="Q424" s="71"/>
      <c r="R424" s="71"/>
      <c r="S424" s="71"/>
      <c r="T424" s="72"/>
      <c r="U424" s="34"/>
      <c r="V424" s="34"/>
      <c r="W424" s="34"/>
      <c r="X424" s="34"/>
      <c r="Y424" s="34"/>
      <c r="Z424" s="34"/>
      <c r="AA424" s="34"/>
      <c r="AB424" s="34"/>
      <c r="AC424" s="34"/>
      <c r="AD424" s="34"/>
      <c r="AE424" s="34"/>
      <c r="AT424" s="17" t="s">
        <v>156</v>
      </c>
      <c r="AU424" s="17" t="s">
        <v>87</v>
      </c>
    </row>
    <row r="425" spans="1:65" s="2" customFormat="1" ht="19.2">
      <c r="A425" s="34"/>
      <c r="B425" s="35"/>
      <c r="C425" s="36"/>
      <c r="D425" s="204" t="s">
        <v>240</v>
      </c>
      <c r="E425" s="36"/>
      <c r="F425" s="230" t="s">
        <v>1397</v>
      </c>
      <c r="G425" s="36"/>
      <c r="H425" s="36"/>
      <c r="I425" s="206"/>
      <c r="J425" s="36"/>
      <c r="K425" s="36"/>
      <c r="L425" s="39"/>
      <c r="M425" s="207"/>
      <c r="N425" s="208"/>
      <c r="O425" s="71"/>
      <c r="P425" s="71"/>
      <c r="Q425" s="71"/>
      <c r="R425" s="71"/>
      <c r="S425" s="71"/>
      <c r="T425" s="72"/>
      <c r="U425" s="34"/>
      <c r="V425" s="34"/>
      <c r="W425" s="34"/>
      <c r="X425" s="34"/>
      <c r="Y425" s="34"/>
      <c r="Z425" s="34"/>
      <c r="AA425" s="34"/>
      <c r="AB425" s="34"/>
      <c r="AC425" s="34"/>
      <c r="AD425" s="34"/>
      <c r="AE425" s="34"/>
      <c r="AT425" s="17" t="s">
        <v>240</v>
      </c>
      <c r="AU425" s="17" t="s">
        <v>87</v>
      </c>
    </row>
    <row r="426" spans="1:65" s="13" customFormat="1" ht="10.199999999999999">
      <c r="B426" s="209"/>
      <c r="C426" s="210"/>
      <c r="D426" s="204" t="s">
        <v>158</v>
      </c>
      <c r="E426" s="211" t="s">
        <v>1</v>
      </c>
      <c r="F426" s="212" t="s">
        <v>1398</v>
      </c>
      <c r="G426" s="210"/>
      <c r="H426" s="213">
        <v>2153.86</v>
      </c>
      <c r="I426" s="214"/>
      <c r="J426" s="210"/>
      <c r="K426" s="210"/>
      <c r="L426" s="215"/>
      <c r="M426" s="216"/>
      <c r="N426" s="217"/>
      <c r="O426" s="217"/>
      <c r="P426" s="217"/>
      <c r="Q426" s="217"/>
      <c r="R426" s="217"/>
      <c r="S426" s="217"/>
      <c r="T426" s="218"/>
      <c r="AT426" s="219" t="s">
        <v>158</v>
      </c>
      <c r="AU426" s="219" t="s">
        <v>87</v>
      </c>
      <c r="AV426" s="13" t="s">
        <v>87</v>
      </c>
      <c r="AW426" s="13" t="s">
        <v>34</v>
      </c>
      <c r="AX426" s="13" t="s">
        <v>85</v>
      </c>
      <c r="AY426" s="219" t="s">
        <v>146</v>
      </c>
    </row>
    <row r="427" spans="1:65" s="2" customFormat="1" ht="21.75" customHeight="1">
      <c r="A427" s="34"/>
      <c r="B427" s="35"/>
      <c r="C427" s="191" t="s">
        <v>956</v>
      </c>
      <c r="D427" s="191" t="s">
        <v>149</v>
      </c>
      <c r="E427" s="192" t="s">
        <v>1399</v>
      </c>
      <c r="F427" s="193" t="s">
        <v>1400</v>
      </c>
      <c r="G427" s="194" t="s">
        <v>162</v>
      </c>
      <c r="H427" s="195">
        <v>1763.08</v>
      </c>
      <c r="I427" s="196"/>
      <c r="J427" s="197">
        <f>ROUND(I427*H427,2)</f>
        <v>0</v>
      </c>
      <c r="K427" s="193" t="s">
        <v>1</v>
      </c>
      <c r="L427" s="39"/>
      <c r="M427" s="198" t="s">
        <v>1</v>
      </c>
      <c r="N427" s="199" t="s">
        <v>42</v>
      </c>
      <c r="O427" s="71"/>
      <c r="P427" s="200">
        <f>O427*H427</f>
        <v>0</v>
      </c>
      <c r="Q427" s="200">
        <v>2.2230000000000001E-4</v>
      </c>
      <c r="R427" s="200">
        <f>Q427*H427</f>
        <v>0.39193268399999998</v>
      </c>
      <c r="S427" s="200">
        <v>0</v>
      </c>
      <c r="T427" s="201">
        <f>S427*H427</f>
        <v>0</v>
      </c>
      <c r="U427" s="34"/>
      <c r="V427" s="34"/>
      <c r="W427" s="34"/>
      <c r="X427" s="34"/>
      <c r="Y427" s="34"/>
      <c r="Z427" s="34"/>
      <c r="AA427" s="34"/>
      <c r="AB427" s="34"/>
      <c r="AC427" s="34"/>
      <c r="AD427" s="34"/>
      <c r="AE427" s="34"/>
      <c r="AR427" s="202" t="s">
        <v>235</v>
      </c>
      <c r="AT427" s="202" t="s">
        <v>149</v>
      </c>
      <c r="AU427" s="202" t="s">
        <v>87</v>
      </c>
      <c r="AY427" s="17" t="s">
        <v>146</v>
      </c>
      <c r="BE427" s="203">
        <f>IF(N427="základní",J427,0)</f>
        <v>0</v>
      </c>
      <c r="BF427" s="203">
        <f>IF(N427="snížená",J427,0)</f>
        <v>0</v>
      </c>
      <c r="BG427" s="203">
        <f>IF(N427="zákl. přenesená",J427,0)</f>
        <v>0</v>
      </c>
      <c r="BH427" s="203">
        <f>IF(N427="sníž. přenesená",J427,0)</f>
        <v>0</v>
      </c>
      <c r="BI427" s="203">
        <f>IF(N427="nulová",J427,0)</f>
        <v>0</v>
      </c>
      <c r="BJ427" s="17" t="s">
        <v>85</v>
      </c>
      <c r="BK427" s="203">
        <f>ROUND(I427*H427,2)</f>
        <v>0</v>
      </c>
      <c r="BL427" s="17" t="s">
        <v>235</v>
      </c>
      <c r="BM427" s="202" t="s">
        <v>1401</v>
      </c>
    </row>
    <row r="428" spans="1:65" s="2" customFormat="1" ht="10.199999999999999">
      <c r="A428" s="34"/>
      <c r="B428" s="35"/>
      <c r="C428" s="36"/>
      <c r="D428" s="204" t="s">
        <v>156</v>
      </c>
      <c r="E428" s="36"/>
      <c r="F428" s="205" t="s">
        <v>1400</v>
      </c>
      <c r="G428" s="36"/>
      <c r="H428" s="36"/>
      <c r="I428" s="206"/>
      <c r="J428" s="36"/>
      <c r="K428" s="36"/>
      <c r="L428" s="39"/>
      <c r="M428" s="207"/>
      <c r="N428" s="208"/>
      <c r="O428" s="71"/>
      <c r="P428" s="71"/>
      <c r="Q428" s="71"/>
      <c r="R428" s="71"/>
      <c r="S428" s="71"/>
      <c r="T428" s="72"/>
      <c r="U428" s="34"/>
      <c r="V428" s="34"/>
      <c r="W428" s="34"/>
      <c r="X428" s="34"/>
      <c r="Y428" s="34"/>
      <c r="Z428" s="34"/>
      <c r="AA428" s="34"/>
      <c r="AB428" s="34"/>
      <c r="AC428" s="34"/>
      <c r="AD428" s="34"/>
      <c r="AE428" s="34"/>
      <c r="AT428" s="17" t="s">
        <v>156</v>
      </c>
      <c r="AU428" s="17" t="s">
        <v>87</v>
      </c>
    </row>
    <row r="429" spans="1:65" s="2" customFormat="1" ht="19.2">
      <c r="A429" s="34"/>
      <c r="B429" s="35"/>
      <c r="C429" s="36"/>
      <c r="D429" s="204" t="s">
        <v>240</v>
      </c>
      <c r="E429" s="36"/>
      <c r="F429" s="230" t="s">
        <v>1402</v>
      </c>
      <c r="G429" s="36"/>
      <c r="H429" s="36"/>
      <c r="I429" s="206"/>
      <c r="J429" s="36"/>
      <c r="K429" s="36"/>
      <c r="L429" s="39"/>
      <c r="M429" s="207"/>
      <c r="N429" s="208"/>
      <c r="O429" s="71"/>
      <c r="P429" s="71"/>
      <c r="Q429" s="71"/>
      <c r="R429" s="71"/>
      <c r="S429" s="71"/>
      <c r="T429" s="72"/>
      <c r="U429" s="34"/>
      <c r="V429" s="34"/>
      <c r="W429" s="34"/>
      <c r="X429" s="34"/>
      <c r="Y429" s="34"/>
      <c r="Z429" s="34"/>
      <c r="AA429" s="34"/>
      <c r="AB429" s="34"/>
      <c r="AC429" s="34"/>
      <c r="AD429" s="34"/>
      <c r="AE429" s="34"/>
      <c r="AT429" s="17" t="s">
        <v>240</v>
      </c>
      <c r="AU429" s="17" t="s">
        <v>87</v>
      </c>
    </row>
    <row r="430" spans="1:65" s="13" customFormat="1" ht="10.199999999999999">
      <c r="B430" s="209"/>
      <c r="C430" s="210"/>
      <c r="D430" s="204" t="s">
        <v>158</v>
      </c>
      <c r="E430" s="211" t="s">
        <v>1</v>
      </c>
      <c r="F430" s="212" t="s">
        <v>1403</v>
      </c>
      <c r="G430" s="210"/>
      <c r="H430" s="213">
        <v>1763.08</v>
      </c>
      <c r="I430" s="214"/>
      <c r="J430" s="210"/>
      <c r="K430" s="210"/>
      <c r="L430" s="215"/>
      <c r="M430" s="216"/>
      <c r="N430" s="217"/>
      <c r="O430" s="217"/>
      <c r="P430" s="217"/>
      <c r="Q430" s="217"/>
      <c r="R430" s="217"/>
      <c r="S430" s="217"/>
      <c r="T430" s="218"/>
      <c r="AT430" s="219" t="s">
        <v>158</v>
      </c>
      <c r="AU430" s="219" t="s">
        <v>87</v>
      </c>
      <c r="AV430" s="13" t="s">
        <v>87</v>
      </c>
      <c r="AW430" s="13" t="s">
        <v>34</v>
      </c>
      <c r="AX430" s="13" t="s">
        <v>85</v>
      </c>
      <c r="AY430" s="219" t="s">
        <v>146</v>
      </c>
    </row>
    <row r="431" spans="1:65" s="2" customFormat="1" ht="21.75" customHeight="1">
      <c r="A431" s="34"/>
      <c r="B431" s="35"/>
      <c r="C431" s="191" t="s">
        <v>1404</v>
      </c>
      <c r="D431" s="191" t="s">
        <v>149</v>
      </c>
      <c r="E431" s="192" t="s">
        <v>1405</v>
      </c>
      <c r="F431" s="193" t="s">
        <v>1406</v>
      </c>
      <c r="G431" s="194" t="s">
        <v>162</v>
      </c>
      <c r="H431" s="195">
        <v>1763.08</v>
      </c>
      <c r="I431" s="196"/>
      <c r="J431" s="197">
        <f>ROUND(I431*H431,2)</f>
        <v>0</v>
      </c>
      <c r="K431" s="193" t="s">
        <v>1</v>
      </c>
      <c r="L431" s="39"/>
      <c r="M431" s="198" t="s">
        <v>1</v>
      </c>
      <c r="N431" s="199" t="s">
        <v>42</v>
      </c>
      <c r="O431" s="71"/>
      <c r="P431" s="200">
        <f>O431*H431</f>
        <v>0</v>
      </c>
      <c r="Q431" s="200">
        <v>4.774E-4</v>
      </c>
      <c r="R431" s="200">
        <f>Q431*H431</f>
        <v>0.84169439199999996</v>
      </c>
      <c r="S431" s="200">
        <v>0</v>
      </c>
      <c r="T431" s="201">
        <f>S431*H431</f>
        <v>0</v>
      </c>
      <c r="U431" s="34"/>
      <c r="V431" s="34"/>
      <c r="W431" s="34"/>
      <c r="X431" s="34"/>
      <c r="Y431" s="34"/>
      <c r="Z431" s="34"/>
      <c r="AA431" s="34"/>
      <c r="AB431" s="34"/>
      <c r="AC431" s="34"/>
      <c r="AD431" s="34"/>
      <c r="AE431" s="34"/>
      <c r="AR431" s="202" t="s">
        <v>235</v>
      </c>
      <c r="AT431" s="202" t="s">
        <v>149</v>
      </c>
      <c r="AU431" s="202" t="s">
        <v>87</v>
      </c>
      <c r="AY431" s="17" t="s">
        <v>146</v>
      </c>
      <c r="BE431" s="203">
        <f>IF(N431="základní",J431,0)</f>
        <v>0</v>
      </c>
      <c r="BF431" s="203">
        <f>IF(N431="snížená",J431,0)</f>
        <v>0</v>
      </c>
      <c r="BG431" s="203">
        <f>IF(N431="zákl. přenesená",J431,0)</f>
        <v>0</v>
      </c>
      <c r="BH431" s="203">
        <f>IF(N431="sníž. přenesená",J431,0)</f>
        <v>0</v>
      </c>
      <c r="BI431" s="203">
        <f>IF(N431="nulová",J431,0)</f>
        <v>0</v>
      </c>
      <c r="BJ431" s="17" t="s">
        <v>85</v>
      </c>
      <c r="BK431" s="203">
        <f>ROUND(I431*H431,2)</f>
        <v>0</v>
      </c>
      <c r="BL431" s="17" t="s">
        <v>235</v>
      </c>
      <c r="BM431" s="202" t="s">
        <v>1407</v>
      </c>
    </row>
    <row r="432" spans="1:65" s="2" customFormat="1" ht="10.199999999999999">
      <c r="A432" s="34"/>
      <c r="B432" s="35"/>
      <c r="C432" s="36"/>
      <c r="D432" s="204" t="s">
        <v>156</v>
      </c>
      <c r="E432" s="36"/>
      <c r="F432" s="205" t="s">
        <v>1406</v>
      </c>
      <c r="G432" s="36"/>
      <c r="H432" s="36"/>
      <c r="I432" s="206"/>
      <c r="J432" s="36"/>
      <c r="K432" s="36"/>
      <c r="L432" s="39"/>
      <c r="M432" s="207"/>
      <c r="N432" s="208"/>
      <c r="O432" s="71"/>
      <c r="P432" s="71"/>
      <c r="Q432" s="71"/>
      <c r="R432" s="71"/>
      <c r="S432" s="71"/>
      <c r="T432" s="72"/>
      <c r="U432" s="34"/>
      <c r="V432" s="34"/>
      <c r="W432" s="34"/>
      <c r="X432" s="34"/>
      <c r="Y432" s="34"/>
      <c r="Z432" s="34"/>
      <c r="AA432" s="34"/>
      <c r="AB432" s="34"/>
      <c r="AC432" s="34"/>
      <c r="AD432" s="34"/>
      <c r="AE432" s="34"/>
      <c r="AT432" s="17" t="s">
        <v>156</v>
      </c>
      <c r="AU432" s="17" t="s">
        <v>87</v>
      </c>
    </row>
    <row r="433" spans="1:65" s="2" customFormat="1" ht="19.2">
      <c r="A433" s="34"/>
      <c r="B433" s="35"/>
      <c r="C433" s="36"/>
      <c r="D433" s="204" t="s">
        <v>240</v>
      </c>
      <c r="E433" s="36"/>
      <c r="F433" s="230" t="s">
        <v>1402</v>
      </c>
      <c r="G433" s="36"/>
      <c r="H433" s="36"/>
      <c r="I433" s="206"/>
      <c r="J433" s="36"/>
      <c r="K433" s="36"/>
      <c r="L433" s="39"/>
      <c r="M433" s="207"/>
      <c r="N433" s="208"/>
      <c r="O433" s="71"/>
      <c r="P433" s="71"/>
      <c r="Q433" s="71"/>
      <c r="R433" s="71"/>
      <c r="S433" s="71"/>
      <c r="T433" s="72"/>
      <c r="U433" s="34"/>
      <c r="V433" s="34"/>
      <c r="W433" s="34"/>
      <c r="X433" s="34"/>
      <c r="Y433" s="34"/>
      <c r="Z433" s="34"/>
      <c r="AA433" s="34"/>
      <c r="AB433" s="34"/>
      <c r="AC433" s="34"/>
      <c r="AD433" s="34"/>
      <c r="AE433" s="34"/>
      <c r="AT433" s="17" t="s">
        <v>240</v>
      </c>
      <c r="AU433" s="17" t="s">
        <v>87</v>
      </c>
    </row>
    <row r="434" spans="1:65" s="13" customFormat="1" ht="10.199999999999999">
      <c r="B434" s="209"/>
      <c r="C434" s="210"/>
      <c r="D434" s="204" t="s">
        <v>158</v>
      </c>
      <c r="E434" s="211" t="s">
        <v>1</v>
      </c>
      <c r="F434" s="212" t="s">
        <v>1403</v>
      </c>
      <c r="G434" s="210"/>
      <c r="H434" s="213">
        <v>1763.08</v>
      </c>
      <c r="I434" s="214"/>
      <c r="J434" s="210"/>
      <c r="K434" s="210"/>
      <c r="L434" s="215"/>
      <c r="M434" s="216"/>
      <c r="N434" s="217"/>
      <c r="O434" s="217"/>
      <c r="P434" s="217"/>
      <c r="Q434" s="217"/>
      <c r="R434" s="217"/>
      <c r="S434" s="217"/>
      <c r="T434" s="218"/>
      <c r="AT434" s="219" t="s">
        <v>158</v>
      </c>
      <c r="AU434" s="219" t="s">
        <v>87</v>
      </c>
      <c r="AV434" s="13" t="s">
        <v>87</v>
      </c>
      <c r="AW434" s="13" t="s">
        <v>34</v>
      </c>
      <c r="AX434" s="13" t="s">
        <v>85</v>
      </c>
      <c r="AY434" s="219" t="s">
        <v>146</v>
      </c>
    </row>
    <row r="435" spans="1:65" s="2" customFormat="1" ht="24.15" customHeight="1">
      <c r="A435" s="34"/>
      <c r="B435" s="35"/>
      <c r="C435" s="191" t="s">
        <v>962</v>
      </c>
      <c r="D435" s="191" t="s">
        <v>149</v>
      </c>
      <c r="E435" s="192" t="s">
        <v>1408</v>
      </c>
      <c r="F435" s="193" t="s">
        <v>1409</v>
      </c>
      <c r="G435" s="194" t="s">
        <v>162</v>
      </c>
      <c r="H435" s="195">
        <v>1763.08</v>
      </c>
      <c r="I435" s="196"/>
      <c r="J435" s="197">
        <f>ROUND(I435*H435,2)</f>
        <v>0</v>
      </c>
      <c r="K435" s="193" t="s">
        <v>1</v>
      </c>
      <c r="L435" s="39"/>
      <c r="M435" s="198" t="s">
        <v>1</v>
      </c>
      <c r="N435" s="199" t="s">
        <v>42</v>
      </c>
      <c r="O435" s="71"/>
      <c r="P435" s="200">
        <f>O435*H435</f>
        <v>0</v>
      </c>
      <c r="Q435" s="200">
        <v>2.12E-4</v>
      </c>
      <c r="R435" s="200">
        <f>Q435*H435</f>
        <v>0.37377295999999999</v>
      </c>
      <c r="S435" s="200">
        <v>0</v>
      </c>
      <c r="T435" s="201">
        <f>S435*H435</f>
        <v>0</v>
      </c>
      <c r="U435" s="34"/>
      <c r="V435" s="34"/>
      <c r="W435" s="34"/>
      <c r="X435" s="34"/>
      <c r="Y435" s="34"/>
      <c r="Z435" s="34"/>
      <c r="AA435" s="34"/>
      <c r="AB435" s="34"/>
      <c r="AC435" s="34"/>
      <c r="AD435" s="34"/>
      <c r="AE435" s="34"/>
      <c r="AR435" s="202" t="s">
        <v>235</v>
      </c>
      <c r="AT435" s="202" t="s">
        <v>149</v>
      </c>
      <c r="AU435" s="202" t="s">
        <v>87</v>
      </c>
      <c r="AY435" s="17" t="s">
        <v>146</v>
      </c>
      <c r="BE435" s="203">
        <f>IF(N435="základní",J435,0)</f>
        <v>0</v>
      </c>
      <c r="BF435" s="203">
        <f>IF(N435="snížená",J435,0)</f>
        <v>0</v>
      </c>
      <c r="BG435" s="203">
        <f>IF(N435="zákl. přenesená",J435,0)</f>
        <v>0</v>
      </c>
      <c r="BH435" s="203">
        <f>IF(N435="sníž. přenesená",J435,0)</f>
        <v>0</v>
      </c>
      <c r="BI435" s="203">
        <f>IF(N435="nulová",J435,0)</f>
        <v>0</v>
      </c>
      <c r="BJ435" s="17" t="s">
        <v>85</v>
      </c>
      <c r="BK435" s="203">
        <f>ROUND(I435*H435,2)</f>
        <v>0</v>
      </c>
      <c r="BL435" s="17" t="s">
        <v>235</v>
      </c>
      <c r="BM435" s="202" t="s">
        <v>1410</v>
      </c>
    </row>
    <row r="436" spans="1:65" s="2" customFormat="1" ht="10.199999999999999">
      <c r="A436" s="34"/>
      <c r="B436" s="35"/>
      <c r="C436" s="36"/>
      <c r="D436" s="204" t="s">
        <v>156</v>
      </c>
      <c r="E436" s="36"/>
      <c r="F436" s="205" t="s">
        <v>1409</v>
      </c>
      <c r="G436" s="36"/>
      <c r="H436" s="36"/>
      <c r="I436" s="206"/>
      <c r="J436" s="36"/>
      <c r="K436" s="36"/>
      <c r="L436" s="39"/>
      <c r="M436" s="207"/>
      <c r="N436" s="208"/>
      <c r="O436" s="71"/>
      <c r="P436" s="71"/>
      <c r="Q436" s="71"/>
      <c r="R436" s="71"/>
      <c r="S436" s="71"/>
      <c r="T436" s="72"/>
      <c r="U436" s="34"/>
      <c r="V436" s="34"/>
      <c r="W436" s="34"/>
      <c r="X436" s="34"/>
      <c r="Y436" s="34"/>
      <c r="Z436" s="34"/>
      <c r="AA436" s="34"/>
      <c r="AB436" s="34"/>
      <c r="AC436" s="34"/>
      <c r="AD436" s="34"/>
      <c r="AE436" s="34"/>
      <c r="AT436" s="17" t="s">
        <v>156</v>
      </c>
      <c r="AU436" s="17" t="s">
        <v>87</v>
      </c>
    </row>
    <row r="437" spans="1:65" s="2" customFormat="1" ht="19.2">
      <c r="A437" s="34"/>
      <c r="B437" s="35"/>
      <c r="C437" s="36"/>
      <c r="D437" s="204" t="s">
        <v>240</v>
      </c>
      <c r="E437" s="36"/>
      <c r="F437" s="230" t="s">
        <v>1402</v>
      </c>
      <c r="G437" s="36"/>
      <c r="H437" s="36"/>
      <c r="I437" s="206"/>
      <c r="J437" s="36"/>
      <c r="K437" s="36"/>
      <c r="L437" s="39"/>
      <c r="M437" s="207"/>
      <c r="N437" s="208"/>
      <c r="O437" s="71"/>
      <c r="P437" s="71"/>
      <c r="Q437" s="71"/>
      <c r="R437" s="71"/>
      <c r="S437" s="71"/>
      <c r="T437" s="72"/>
      <c r="U437" s="34"/>
      <c r="V437" s="34"/>
      <c r="W437" s="34"/>
      <c r="X437" s="34"/>
      <c r="Y437" s="34"/>
      <c r="Z437" s="34"/>
      <c r="AA437" s="34"/>
      <c r="AB437" s="34"/>
      <c r="AC437" s="34"/>
      <c r="AD437" s="34"/>
      <c r="AE437" s="34"/>
      <c r="AT437" s="17" t="s">
        <v>240</v>
      </c>
      <c r="AU437" s="17" t="s">
        <v>87</v>
      </c>
    </row>
    <row r="438" spans="1:65" s="13" customFormat="1" ht="10.199999999999999">
      <c r="B438" s="209"/>
      <c r="C438" s="210"/>
      <c r="D438" s="204" t="s">
        <v>158</v>
      </c>
      <c r="E438" s="211" t="s">
        <v>1</v>
      </c>
      <c r="F438" s="212" t="s">
        <v>1403</v>
      </c>
      <c r="G438" s="210"/>
      <c r="H438" s="213">
        <v>1763.08</v>
      </c>
      <c r="I438" s="214"/>
      <c r="J438" s="210"/>
      <c r="K438" s="210"/>
      <c r="L438" s="215"/>
      <c r="M438" s="216"/>
      <c r="N438" s="217"/>
      <c r="O438" s="217"/>
      <c r="P438" s="217"/>
      <c r="Q438" s="217"/>
      <c r="R438" s="217"/>
      <c r="S438" s="217"/>
      <c r="T438" s="218"/>
      <c r="AT438" s="219" t="s">
        <v>158</v>
      </c>
      <c r="AU438" s="219" t="s">
        <v>87</v>
      </c>
      <c r="AV438" s="13" t="s">
        <v>87</v>
      </c>
      <c r="AW438" s="13" t="s">
        <v>34</v>
      </c>
      <c r="AX438" s="13" t="s">
        <v>85</v>
      </c>
      <c r="AY438" s="219" t="s">
        <v>146</v>
      </c>
    </row>
    <row r="439" spans="1:65" s="2" customFormat="1" ht="16.5" customHeight="1">
      <c r="A439" s="34"/>
      <c r="B439" s="35"/>
      <c r="C439" s="191" t="s">
        <v>1411</v>
      </c>
      <c r="D439" s="191" t="s">
        <v>149</v>
      </c>
      <c r="E439" s="192" t="s">
        <v>1412</v>
      </c>
      <c r="F439" s="193" t="s">
        <v>1413</v>
      </c>
      <c r="G439" s="194" t="s">
        <v>162</v>
      </c>
      <c r="H439" s="195">
        <v>410.92</v>
      </c>
      <c r="I439" s="196"/>
      <c r="J439" s="197">
        <f>ROUND(I439*H439,2)</f>
        <v>0</v>
      </c>
      <c r="K439" s="193" t="s">
        <v>1</v>
      </c>
      <c r="L439" s="39"/>
      <c r="M439" s="198" t="s">
        <v>1</v>
      </c>
      <c r="N439" s="199" t="s">
        <v>42</v>
      </c>
      <c r="O439" s="71"/>
      <c r="P439" s="200">
        <f>O439*H439</f>
        <v>0</v>
      </c>
      <c r="Q439" s="200">
        <v>4.8999999999999998E-4</v>
      </c>
      <c r="R439" s="200">
        <f>Q439*H439</f>
        <v>0.2013508</v>
      </c>
      <c r="S439" s="200">
        <v>0</v>
      </c>
      <c r="T439" s="201">
        <f>S439*H439</f>
        <v>0</v>
      </c>
      <c r="U439" s="34"/>
      <c r="V439" s="34"/>
      <c r="W439" s="34"/>
      <c r="X439" s="34"/>
      <c r="Y439" s="34"/>
      <c r="Z439" s="34"/>
      <c r="AA439" s="34"/>
      <c r="AB439" s="34"/>
      <c r="AC439" s="34"/>
      <c r="AD439" s="34"/>
      <c r="AE439" s="34"/>
      <c r="AR439" s="202" t="s">
        <v>235</v>
      </c>
      <c r="AT439" s="202" t="s">
        <v>149</v>
      </c>
      <c r="AU439" s="202" t="s">
        <v>87</v>
      </c>
      <c r="AY439" s="17" t="s">
        <v>146</v>
      </c>
      <c r="BE439" s="203">
        <f>IF(N439="základní",J439,0)</f>
        <v>0</v>
      </c>
      <c r="BF439" s="203">
        <f>IF(N439="snížená",J439,0)</f>
        <v>0</v>
      </c>
      <c r="BG439" s="203">
        <f>IF(N439="zákl. přenesená",J439,0)</f>
        <v>0</v>
      </c>
      <c r="BH439" s="203">
        <f>IF(N439="sníž. přenesená",J439,0)</f>
        <v>0</v>
      </c>
      <c r="BI439" s="203">
        <f>IF(N439="nulová",J439,0)</f>
        <v>0</v>
      </c>
      <c r="BJ439" s="17" t="s">
        <v>85</v>
      </c>
      <c r="BK439" s="203">
        <f>ROUND(I439*H439,2)</f>
        <v>0</v>
      </c>
      <c r="BL439" s="17" t="s">
        <v>235</v>
      </c>
      <c r="BM439" s="202" t="s">
        <v>1414</v>
      </c>
    </row>
    <row r="440" spans="1:65" s="2" customFormat="1" ht="10.199999999999999">
      <c r="A440" s="34"/>
      <c r="B440" s="35"/>
      <c r="C440" s="36"/>
      <c r="D440" s="204" t="s">
        <v>156</v>
      </c>
      <c r="E440" s="36"/>
      <c r="F440" s="205" t="s">
        <v>1413</v>
      </c>
      <c r="G440" s="36"/>
      <c r="H440" s="36"/>
      <c r="I440" s="206"/>
      <c r="J440" s="36"/>
      <c r="K440" s="36"/>
      <c r="L440" s="39"/>
      <c r="M440" s="207"/>
      <c r="N440" s="208"/>
      <c r="O440" s="71"/>
      <c r="P440" s="71"/>
      <c r="Q440" s="71"/>
      <c r="R440" s="71"/>
      <c r="S440" s="71"/>
      <c r="T440" s="72"/>
      <c r="U440" s="34"/>
      <c r="V440" s="34"/>
      <c r="W440" s="34"/>
      <c r="X440" s="34"/>
      <c r="Y440" s="34"/>
      <c r="Z440" s="34"/>
      <c r="AA440" s="34"/>
      <c r="AB440" s="34"/>
      <c r="AC440" s="34"/>
      <c r="AD440" s="34"/>
      <c r="AE440" s="34"/>
      <c r="AT440" s="17" t="s">
        <v>156</v>
      </c>
      <c r="AU440" s="17" t="s">
        <v>87</v>
      </c>
    </row>
    <row r="441" spans="1:65" s="13" customFormat="1" ht="10.199999999999999">
      <c r="B441" s="209"/>
      <c r="C441" s="210"/>
      <c r="D441" s="204" t="s">
        <v>158</v>
      </c>
      <c r="E441" s="211" t="s">
        <v>1</v>
      </c>
      <c r="F441" s="212" t="s">
        <v>1415</v>
      </c>
      <c r="G441" s="210"/>
      <c r="H441" s="213">
        <v>410.92</v>
      </c>
      <c r="I441" s="214"/>
      <c r="J441" s="210"/>
      <c r="K441" s="210"/>
      <c r="L441" s="215"/>
      <c r="M441" s="216"/>
      <c r="N441" s="217"/>
      <c r="O441" s="217"/>
      <c r="P441" s="217"/>
      <c r="Q441" s="217"/>
      <c r="R441" s="217"/>
      <c r="S441" s="217"/>
      <c r="T441" s="218"/>
      <c r="AT441" s="219" t="s">
        <v>158</v>
      </c>
      <c r="AU441" s="219" t="s">
        <v>87</v>
      </c>
      <c r="AV441" s="13" t="s">
        <v>87</v>
      </c>
      <c r="AW441" s="13" t="s">
        <v>34</v>
      </c>
      <c r="AX441" s="13" t="s">
        <v>85</v>
      </c>
      <c r="AY441" s="219" t="s">
        <v>146</v>
      </c>
    </row>
    <row r="442" spans="1:65" s="2" customFormat="1" ht="16.5" customHeight="1">
      <c r="A442" s="34"/>
      <c r="B442" s="35"/>
      <c r="C442" s="191" t="s">
        <v>966</v>
      </c>
      <c r="D442" s="191" t="s">
        <v>149</v>
      </c>
      <c r="E442" s="192" t="s">
        <v>1416</v>
      </c>
      <c r="F442" s="193" t="s">
        <v>1417</v>
      </c>
      <c r="G442" s="194" t="s">
        <v>162</v>
      </c>
      <c r="H442" s="195">
        <v>1076.93</v>
      </c>
      <c r="I442" s="196"/>
      <c r="J442" s="197">
        <f>ROUND(I442*H442,2)</f>
        <v>0</v>
      </c>
      <c r="K442" s="193" t="s">
        <v>1</v>
      </c>
      <c r="L442" s="39"/>
      <c r="M442" s="198" t="s">
        <v>1</v>
      </c>
      <c r="N442" s="199" t="s">
        <v>42</v>
      </c>
      <c r="O442" s="71"/>
      <c r="P442" s="200">
        <f>O442*H442</f>
        <v>0</v>
      </c>
      <c r="Q442" s="200">
        <v>4.8899999999999996E-4</v>
      </c>
      <c r="R442" s="200">
        <f>Q442*H442</f>
        <v>0.52661877000000001</v>
      </c>
      <c r="S442" s="200">
        <v>0</v>
      </c>
      <c r="T442" s="201">
        <f>S442*H442</f>
        <v>0</v>
      </c>
      <c r="U442" s="34"/>
      <c r="V442" s="34"/>
      <c r="W442" s="34"/>
      <c r="X442" s="34"/>
      <c r="Y442" s="34"/>
      <c r="Z442" s="34"/>
      <c r="AA442" s="34"/>
      <c r="AB442" s="34"/>
      <c r="AC442" s="34"/>
      <c r="AD442" s="34"/>
      <c r="AE442" s="34"/>
      <c r="AR442" s="202" t="s">
        <v>235</v>
      </c>
      <c r="AT442" s="202" t="s">
        <v>149</v>
      </c>
      <c r="AU442" s="202" t="s">
        <v>87</v>
      </c>
      <c r="AY442" s="17" t="s">
        <v>146</v>
      </c>
      <c r="BE442" s="203">
        <f>IF(N442="základní",J442,0)</f>
        <v>0</v>
      </c>
      <c r="BF442" s="203">
        <f>IF(N442="snížená",J442,0)</f>
        <v>0</v>
      </c>
      <c r="BG442" s="203">
        <f>IF(N442="zákl. přenesená",J442,0)</f>
        <v>0</v>
      </c>
      <c r="BH442" s="203">
        <f>IF(N442="sníž. přenesená",J442,0)</f>
        <v>0</v>
      </c>
      <c r="BI442" s="203">
        <f>IF(N442="nulová",J442,0)</f>
        <v>0</v>
      </c>
      <c r="BJ442" s="17" t="s">
        <v>85</v>
      </c>
      <c r="BK442" s="203">
        <f>ROUND(I442*H442,2)</f>
        <v>0</v>
      </c>
      <c r="BL442" s="17" t="s">
        <v>235</v>
      </c>
      <c r="BM442" s="202" t="s">
        <v>1418</v>
      </c>
    </row>
    <row r="443" spans="1:65" s="2" customFormat="1" ht="10.199999999999999">
      <c r="A443" s="34"/>
      <c r="B443" s="35"/>
      <c r="C443" s="36"/>
      <c r="D443" s="204" t="s">
        <v>156</v>
      </c>
      <c r="E443" s="36"/>
      <c r="F443" s="205" t="s">
        <v>1417</v>
      </c>
      <c r="G443" s="36"/>
      <c r="H443" s="36"/>
      <c r="I443" s="206"/>
      <c r="J443" s="36"/>
      <c r="K443" s="36"/>
      <c r="L443" s="39"/>
      <c r="M443" s="207"/>
      <c r="N443" s="208"/>
      <c r="O443" s="71"/>
      <c r="P443" s="71"/>
      <c r="Q443" s="71"/>
      <c r="R443" s="71"/>
      <c r="S443" s="71"/>
      <c r="T443" s="72"/>
      <c r="U443" s="34"/>
      <c r="V443" s="34"/>
      <c r="W443" s="34"/>
      <c r="X443" s="34"/>
      <c r="Y443" s="34"/>
      <c r="Z443" s="34"/>
      <c r="AA443" s="34"/>
      <c r="AB443" s="34"/>
      <c r="AC443" s="34"/>
      <c r="AD443" s="34"/>
      <c r="AE443" s="34"/>
      <c r="AT443" s="17" t="s">
        <v>156</v>
      </c>
      <c r="AU443" s="17" t="s">
        <v>87</v>
      </c>
    </row>
    <row r="444" spans="1:65" s="2" customFormat="1" ht="19.2">
      <c r="A444" s="34"/>
      <c r="B444" s="35"/>
      <c r="C444" s="36"/>
      <c r="D444" s="204" t="s">
        <v>240</v>
      </c>
      <c r="E444" s="36"/>
      <c r="F444" s="230" t="s">
        <v>1397</v>
      </c>
      <c r="G444" s="36"/>
      <c r="H444" s="36"/>
      <c r="I444" s="206"/>
      <c r="J444" s="36"/>
      <c r="K444" s="36"/>
      <c r="L444" s="39"/>
      <c r="M444" s="207"/>
      <c r="N444" s="208"/>
      <c r="O444" s="71"/>
      <c r="P444" s="71"/>
      <c r="Q444" s="71"/>
      <c r="R444" s="71"/>
      <c r="S444" s="71"/>
      <c r="T444" s="72"/>
      <c r="U444" s="34"/>
      <c r="V444" s="34"/>
      <c r="W444" s="34"/>
      <c r="X444" s="34"/>
      <c r="Y444" s="34"/>
      <c r="Z444" s="34"/>
      <c r="AA444" s="34"/>
      <c r="AB444" s="34"/>
      <c r="AC444" s="34"/>
      <c r="AD444" s="34"/>
      <c r="AE444" s="34"/>
      <c r="AT444" s="17" t="s">
        <v>240</v>
      </c>
      <c r="AU444" s="17" t="s">
        <v>87</v>
      </c>
    </row>
    <row r="445" spans="1:65" s="13" customFormat="1" ht="10.199999999999999">
      <c r="B445" s="209"/>
      <c r="C445" s="210"/>
      <c r="D445" s="204" t="s">
        <v>158</v>
      </c>
      <c r="E445" s="211" t="s">
        <v>1</v>
      </c>
      <c r="F445" s="212" t="s">
        <v>1419</v>
      </c>
      <c r="G445" s="210"/>
      <c r="H445" s="213">
        <v>1076.93</v>
      </c>
      <c r="I445" s="214"/>
      <c r="J445" s="210"/>
      <c r="K445" s="210"/>
      <c r="L445" s="215"/>
      <c r="M445" s="216"/>
      <c r="N445" s="217"/>
      <c r="O445" s="217"/>
      <c r="P445" s="217"/>
      <c r="Q445" s="217"/>
      <c r="R445" s="217"/>
      <c r="S445" s="217"/>
      <c r="T445" s="218"/>
      <c r="AT445" s="219" t="s">
        <v>158</v>
      </c>
      <c r="AU445" s="219" t="s">
        <v>87</v>
      </c>
      <c r="AV445" s="13" t="s">
        <v>87</v>
      </c>
      <c r="AW445" s="13" t="s">
        <v>34</v>
      </c>
      <c r="AX445" s="13" t="s">
        <v>85</v>
      </c>
      <c r="AY445" s="219" t="s">
        <v>146</v>
      </c>
    </row>
    <row r="446" spans="1:65" s="2" customFormat="1" ht="21.75" customHeight="1">
      <c r="A446" s="34"/>
      <c r="B446" s="35"/>
      <c r="C446" s="191" t="s">
        <v>1420</v>
      </c>
      <c r="D446" s="191" t="s">
        <v>149</v>
      </c>
      <c r="E446" s="192" t="s">
        <v>1421</v>
      </c>
      <c r="F446" s="193" t="s">
        <v>1422</v>
      </c>
      <c r="G446" s="194" t="s">
        <v>162</v>
      </c>
      <c r="H446" s="195">
        <v>2153.86</v>
      </c>
      <c r="I446" s="196"/>
      <c r="J446" s="197">
        <f>ROUND(I446*H446,2)</f>
        <v>0</v>
      </c>
      <c r="K446" s="193" t="s">
        <v>1</v>
      </c>
      <c r="L446" s="39"/>
      <c r="M446" s="198" t="s">
        <v>1</v>
      </c>
      <c r="N446" s="199" t="s">
        <v>42</v>
      </c>
      <c r="O446" s="71"/>
      <c r="P446" s="200">
        <f>O446*H446</f>
        <v>0</v>
      </c>
      <c r="Q446" s="200">
        <v>2.12E-4</v>
      </c>
      <c r="R446" s="200">
        <f>Q446*H446</f>
        <v>0.45661832000000002</v>
      </c>
      <c r="S446" s="200">
        <v>0</v>
      </c>
      <c r="T446" s="201">
        <f>S446*H446</f>
        <v>0</v>
      </c>
      <c r="U446" s="34"/>
      <c r="V446" s="34"/>
      <c r="W446" s="34"/>
      <c r="X446" s="34"/>
      <c r="Y446" s="34"/>
      <c r="Z446" s="34"/>
      <c r="AA446" s="34"/>
      <c r="AB446" s="34"/>
      <c r="AC446" s="34"/>
      <c r="AD446" s="34"/>
      <c r="AE446" s="34"/>
      <c r="AR446" s="202" t="s">
        <v>235</v>
      </c>
      <c r="AT446" s="202" t="s">
        <v>149</v>
      </c>
      <c r="AU446" s="202" t="s">
        <v>87</v>
      </c>
      <c r="AY446" s="17" t="s">
        <v>146</v>
      </c>
      <c r="BE446" s="203">
        <f>IF(N446="základní",J446,0)</f>
        <v>0</v>
      </c>
      <c r="BF446" s="203">
        <f>IF(N446="snížená",J446,0)</f>
        <v>0</v>
      </c>
      <c r="BG446" s="203">
        <f>IF(N446="zákl. přenesená",J446,0)</f>
        <v>0</v>
      </c>
      <c r="BH446" s="203">
        <f>IF(N446="sníž. přenesená",J446,0)</f>
        <v>0</v>
      </c>
      <c r="BI446" s="203">
        <f>IF(N446="nulová",J446,0)</f>
        <v>0</v>
      </c>
      <c r="BJ446" s="17" t="s">
        <v>85</v>
      </c>
      <c r="BK446" s="203">
        <f>ROUND(I446*H446,2)</f>
        <v>0</v>
      </c>
      <c r="BL446" s="17" t="s">
        <v>235</v>
      </c>
      <c r="BM446" s="202" t="s">
        <v>1423</v>
      </c>
    </row>
    <row r="447" spans="1:65" s="2" customFormat="1" ht="10.199999999999999">
      <c r="A447" s="34"/>
      <c r="B447" s="35"/>
      <c r="C447" s="36"/>
      <c r="D447" s="204" t="s">
        <v>156</v>
      </c>
      <c r="E447" s="36"/>
      <c r="F447" s="205" t="s">
        <v>1422</v>
      </c>
      <c r="G447" s="36"/>
      <c r="H447" s="36"/>
      <c r="I447" s="206"/>
      <c r="J447" s="36"/>
      <c r="K447" s="36"/>
      <c r="L447" s="39"/>
      <c r="M447" s="207"/>
      <c r="N447" s="208"/>
      <c r="O447" s="71"/>
      <c r="P447" s="71"/>
      <c r="Q447" s="71"/>
      <c r="R447" s="71"/>
      <c r="S447" s="71"/>
      <c r="T447" s="72"/>
      <c r="U447" s="34"/>
      <c r="V447" s="34"/>
      <c r="W447" s="34"/>
      <c r="X447" s="34"/>
      <c r="Y447" s="34"/>
      <c r="Z447" s="34"/>
      <c r="AA447" s="34"/>
      <c r="AB447" s="34"/>
      <c r="AC447" s="34"/>
      <c r="AD447" s="34"/>
      <c r="AE447" s="34"/>
      <c r="AT447" s="17" t="s">
        <v>156</v>
      </c>
      <c r="AU447" s="17" t="s">
        <v>87</v>
      </c>
    </row>
    <row r="448" spans="1:65" s="2" customFormat="1" ht="19.2">
      <c r="A448" s="34"/>
      <c r="B448" s="35"/>
      <c r="C448" s="36"/>
      <c r="D448" s="204" t="s">
        <v>240</v>
      </c>
      <c r="E448" s="36"/>
      <c r="F448" s="230" t="s">
        <v>1397</v>
      </c>
      <c r="G448" s="36"/>
      <c r="H448" s="36"/>
      <c r="I448" s="206"/>
      <c r="J448" s="36"/>
      <c r="K448" s="36"/>
      <c r="L448" s="39"/>
      <c r="M448" s="207"/>
      <c r="N448" s="208"/>
      <c r="O448" s="71"/>
      <c r="P448" s="71"/>
      <c r="Q448" s="71"/>
      <c r="R448" s="71"/>
      <c r="S448" s="71"/>
      <c r="T448" s="72"/>
      <c r="U448" s="34"/>
      <c r="V448" s="34"/>
      <c r="W448" s="34"/>
      <c r="X448" s="34"/>
      <c r="Y448" s="34"/>
      <c r="Z448" s="34"/>
      <c r="AA448" s="34"/>
      <c r="AB448" s="34"/>
      <c r="AC448" s="34"/>
      <c r="AD448" s="34"/>
      <c r="AE448" s="34"/>
      <c r="AT448" s="17" t="s">
        <v>240</v>
      </c>
      <c r="AU448" s="17" t="s">
        <v>87</v>
      </c>
    </row>
    <row r="449" spans="1:65" s="2" customFormat="1" ht="16.5" customHeight="1">
      <c r="A449" s="34"/>
      <c r="B449" s="35"/>
      <c r="C449" s="191" t="s">
        <v>970</v>
      </c>
      <c r="D449" s="191" t="s">
        <v>149</v>
      </c>
      <c r="E449" s="192" t="s">
        <v>1424</v>
      </c>
      <c r="F449" s="193" t="s">
        <v>1425</v>
      </c>
      <c r="G449" s="194" t="s">
        <v>162</v>
      </c>
      <c r="H449" s="195">
        <v>410.92</v>
      </c>
      <c r="I449" s="196"/>
      <c r="J449" s="197">
        <f>ROUND(I449*H449,2)</f>
        <v>0</v>
      </c>
      <c r="K449" s="193" t="s">
        <v>1</v>
      </c>
      <c r="L449" s="39"/>
      <c r="M449" s="198" t="s">
        <v>1</v>
      </c>
      <c r="N449" s="199" t="s">
        <v>42</v>
      </c>
      <c r="O449" s="71"/>
      <c r="P449" s="200">
        <f>O449*H449</f>
        <v>0</v>
      </c>
      <c r="Q449" s="200">
        <v>4.2999999999999999E-4</v>
      </c>
      <c r="R449" s="200">
        <f>Q449*H449</f>
        <v>0.17669560000000001</v>
      </c>
      <c r="S449" s="200">
        <v>0</v>
      </c>
      <c r="T449" s="201">
        <f>S449*H449</f>
        <v>0</v>
      </c>
      <c r="U449" s="34"/>
      <c r="V449" s="34"/>
      <c r="W449" s="34"/>
      <c r="X449" s="34"/>
      <c r="Y449" s="34"/>
      <c r="Z449" s="34"/>
      <c r="AA449" s="34"/>
      <c r="AB449" s="34"/>
      <c r="AC449" s="34"/>
      <c r="AD449" s="34"/>
      <c r="AE449" s="34"/>
      <c r="AR449" s="202" t="s">
        <v>235</v>
      </c>
      <c r="AT449" s="202" t="s">
        <v>149</v>
      </c>
      <c r="AU449" s="202" t="s">
        <v>87</v>
      </c>
      <c r="AY449" s="17" t="s">
        <v>146</v>
      </c>
      <c r="BE449" s="203">
        <f>IF(N449="základní",J449,0)</f>
        <v>0</v>
      </c>
      <c r="BF449" s="203">
        <f>IF(N449="snížená",J449,0)</f>
        <v>0</v>
      </c>
      <c r="BG449" s="203">
        <f>IF(N449="zákl. přenesená",J449,0)</f>
        <v>0</v>
      </c>
      <c r="BH449" s="203">
        <f>IF(N449="sníž. přenesená",J449,0)</f>
        <v>0</v>
      </c>
      <c r="BI449" s="203">
        <f>IF(N449="nulová",J449,0)</f>
        <v>0</v>
      </c>
      <c r="BJ449" s="17" t="s">
        <v>85</v>
      </c>
      <c r="BK449" s="203">
        <f>ROUND(I449*H449,2)</f>
        <v>0</v>
      </c>
      <c r="BL449" s="17" t="s">
        <v>235</v>
      </c>
      <c r="BM449" s="202" t="s">
        <v>1426</v>
      </c>
    </row>
    <row r="450" spans="1:65" s="2" customFormat="1" ht="10.199999999999999">
      <c r="A450" s="34"/>
      <c r="B450" s="35"/>
      <c r="C450" s="36"/>
      <c r="D450" s="204" t="s">
        <v>156</v>
      </c>
      <c r="E450" s="36"/>
      <c r="F450" s="205" t="s">
        <v>1425</v>
      </c>
      <c r="G450" s="36"/>
      <c r="H450" s="36"/>
      <c r="I450" s="206"/>
      <c r="J450" s="36"/>
      <c r="K450" s="36"/>
      <c r="L450" s="39"/>
      <c r="M450" s="207"/>
      <c r="N450" s="208"/>
      <c r="O450" s="71"/>
      <c r="P450" s="71"/>
      <c r="Q450" s="71"/>
      <c r="R450" s="71"/>
      <c r="S450" s="71"/>
      <c r="T450" s="72"/>
      <c r="U450" s="34"/>
      <c r="V450" s="34"/>
      <c r="W450" s="34"/>
      <c r="X450" s="34"/>
      <c r="Y450" s="34"/>
      <c r="Z450" s="34"/>
      <c r="AA450" s="34"/>
      <c r="AB450" s="34"/>
      <c r="AC450" s="34"/>
      <c r="AD450" s="34"/>
      <c r="AE450" s="34"/>
      <c r="AT450" s="17" t="s">
        <v>156</v>
      </c>
      <c r="AU450" s="17" t="s">
        <v>87</v>
      </c>
    </row>
    <row r="451" spans="1:65" s="13" customFormat="1" ht="10.199999999999999">
      <c r="B451" s="209"/>
      <c r="C451" s="210"/>
      <c r="D451" s="204" t="s">
        <v>158</v>
      </c>
      <c r="E451" s="211" t="s">
        <v>1</v>
      </c>
      <c r="F451" s="212" t="s">
        <v>1415</v>
      </c>
      <c r="G451" s="210"/>
      <c r="H451" s="213">
        <v>410.92</v>
      </c>
      <c r="I451" s="214"/>
      <c r="J451" s="210"/>
      <c r="K451" s="210"/>
      <c r="L451" s="215"/>
      <c r="M451" s="216"/>
      <c r="N451" s="217"/>
      <c r="O451" s="217"/>
      <c r="P451" s="217"/>
      <c r="Q451" s="217"/>
      <c r="R451" s="217"/>
      <c r="S451" s="217"/>
      <c r="T451" s="218"/>
      <c r="AT451" s="219" t="s">
        <v>158</v>
      </c>
      <c r="AU451" s="219" t="s">
        <v>87</v>
      </c>
      <c r="AV451" s="13" t="s">
        <v>87</v>
      </c>
      <c r="AW451" s="13" t="s">
        <v>34</v>
      </c>
      <c r="AX451" s="13" t="s">
        <v>85</v>
      </c>
      <c r="AY451" s="219" t="s">
        <v>146</v>
      </c>
    </row>
    <row r="452" spans="1:65" s="2" customFormat="1" ht="16.5" customHeight="1">
      <c r="A452" s="34"/>
      <c r="B452" s="35"/>
      <c r="C452" s="191" t="s">
        <v>1427</v>
      </c>
      <c r="D452" s="191" t="s">
        <v>149</v>
      </c>
      <c r="E452" s="192" t="s">
        <v>1428</v>
      </c>
      <c r="F452" s="193" t="s">
        <v>1429</v>
      </c>
      <c r="G452" s="194" t="s">
        <v>162</v>
      </c>
      <c r="H452" s="195">
        <v>410.92</v>
      </c>
      <c r="I452" s="196"/>
      <c r="J452" s="197">
        <f>ROUND(I452*H452,2)</f>
        <v>0</v>
      </c>
      <c r="K452" s="193" t="s">
        <v>1</v>
      </c>
      <c r="L452" s="39"/>
      <c r="M452" s="198" t="s">
        <v>1</v>
      </c>
      <c r="N452" s="199" t="s">
        <v>42</v>
      </c>
      <c r="O452" s="71"/>
      <c r="P452" s="200">
        <f>O452*H452</f>
        <v>0</v>
      </c>
      <c r="Q452" s="200">
        <v>6.0999999999999997E-4</v>
      </c>
      <c r="R452" s="200">
        <f>Q452*H452</f>
        <v>0.25066119999999997</v>
      </c>
      <c r="S452" s="200">
        <v>0</v>
      </c>
      <c r="T452" s="201">
        <f>S452*H452</f>
        <v>0</v>
      </c>
      <c r="U452" s="34"/>
      <c r="V452" s="34"/>
      <c r="W452" s="34"/>
      <c r="X452" s="34"/>
      <c r="Y452" s="34"/>
      <c r="Z452" s="34"/>
      <c r="AA452" s="34"/>
      <c r="AB452" s="34"/>
      <c r="AC452" s="34"/>
      <c r="AD452" s="34"/>
      <c r="AE452" s="34"/>
      <c r="AR452" s="202" t="s">
        <v>235</v>
      </c>
      <c r="AT452" s="202" t="s">
        <v>149</v>
      </c>
      <c r="AU452" s="202" t="s">
        <v>87</v>
      </c>
      <c r="AY452" s="17" t="s">
        <v>146</v>
      </c>
      <c r="BE452" s="203">
        <f>IF(N452="základní",J452,0)</f>
        <v>0</v>
      </c>
      <c r="BF452" s="203">
        <f>IF(N452="snížená",J452,0)</f>
        <v>0</v>
      </c>
      <c r="BG452" s="203">
        <f>IF(N452="zákl. přenesená",J452,0)</f>
        <v>0</v>
      </c>
      <c r="BH452" s="203">
        <f>IF(N452="sníž. přenesená",J452,0)</f>
        <v>0</v>
      </c>
      <c r="BI452" s="203">
        <f>IF(N452="nulová",J452,0)</f>
        <v>0</v>
      </c>
      <c r="BJ452" s="17" t="s">
        <v>85</v>
      </c>
      <c r="BK452" s="203">
        <f>ROUND(I452*H452,2)</f>
        <v>0</v>
      </c>
      <c r="BL452" s="17" t="s">
        <v>235</v>
      </c>
      <c r="BM452" s="202" t="s">
        <v>1430</v>
      </c>
    </row>
    <row r="453" spans="1:65" s="2" customFormat="1" ht="10.199999999999999">
      <c r="A453" s="34"/>
      <c r="B453" s="35"/>
      <c r="C453" s="36"/>
      <c r="D453" s="204" t="s">
        <v>156</v>
      </c>
      <c r="E453" s="36"/>
      <c r="F453" s="205" t="s">
        <v>1429</v>
      </c>
      <c r="G453" s="36"/>
      <c r="H453" s="36"/>
      <c r="I453" s="206"/>
      <c r="J453" s="36"/>
      <c r="K453" s="36"/>
      <c r="L453" s="39"/>
      <c r="M453" s="207"/>
      <c r="N453" s="208"/>
      <c r="O453" s="71"/>
      <c r="P453" s="71"/>
      <c r="Q453" s="71"/>
      <c r="R453" s="71"/>
      <c r="S453" s="71"/>
      <c r="T453" s="72"/>
      <c r="U453" s="34"/>
      <c r="V453" s="34"/>
      <c r="W453" s="34"/>
      <c r="X453" s="34"/>
      <c r="Y453" s="34"/>
      <c r="Z453" s="34"/>
      <c r="AA453" s="34"/>
      <c r="AB453" s="34"/>
      <c r="AC453" s="34"/>
      <c r="AD453" s="34"/>
      <c r="AE453" s="34"/>
      <c r="AT453" s="17" t="s">
        <v>156</v>
      </c>
      <c r="AU453" s="17" t="s">
        <v>87</v>
      </c>
    </row>
    <row r="454" spans="1:65" s="13" customFormat="1" ht="10.199999999999999">
      <c r="B454" s="209"/>
      <c r="C454" s="210"/>
      <c r="D454" s="204" t="s">
        <v>158</v>
      </c>
      <c r="E454" s="211" t="s">
        <v>1</v>
      </c>
      <c r="F454" s="212" t="s">
        <v>1415</v>
      </c>
      <c r="G454" s="210"/>
      <c r="H454" s="213">
        <v>410.92</v>
      </c>
      <c r="I454" s="214"/>
      <c r="J454" s="210"/>
      <c r="K454" s="210"/>
      <c r="L454" s="215"/>
      <c r="M454" s="216"/>
      <c r="N454" s="217"/>
      <c r="O454" s="217"/>
      <c r="P454" s="217"/>
      <c r="Q454" s="217"/>
      <c r="R454" s="217"/>
      <c r="S454" s="217"/>
      <c r="T454" s="218"/>
      <c r="AT454" s="219" t="s">
        <v>158</v>
      </c>
      <c r="AU454" s="219" t="s">
        <v>87</v>
      </c>
      <c r="AV454" s="13" t="s">
        <v>87</v>
      </c>
      <c r="AW454" s="13" t="s">
        <v>34</v>
      </c>
      <c r="AX454" s="13" t="s">
        <v>85</v>
      </c>
      <c r="AY454" s="219" t="s">
        <v>146</v>
      </c>
    </row>
    <row r="455" spans="1:65" s="12" customFormat="1" ht="25.95" customHeight="1">
      <c r="B455" s="175"/>
      <c r="C455" s="176"/>
      <c r="D455" s="177" t="s">
        <v>76</v>
      </c>
      <c r="E455" s="178" t="s">
        <v>216</v>
      </c>
      <c r="F455" s="178" t="s">
        <v>1431</v>
      </c>
      <c r="G455" s="176"/>
      <c r="H455" s="176"/>
      <c r="I455" s="179"/>
      <c r="J455" s="180">
        <f>BK455</f>
        <v>0</v>
      </c>
      <c r="K455" s="176"/>
      <c r="L455" s="181"/>
      <c r="M455" s="182"/>
      <c r="N455" s="183"/>
      <c r="O455" s="183"/>
      <c r="P455" s="184">
        <f>P456+P463</f>
        <v>0</v>
      </c>
      <c r="Q455" s="183"/>
      <c r="R455" s="184">
        <f>R456+R463</f>
        <v>0</v>
      </c>
      <c r="S455" s="183"/>
      <c r="T455" s="185">
        <f>T456+T463</f>
        <v>0.5</v>
      </c>
      <c r="AR455" s="186" t="s">
        <v>95</v>
      </c>
      <c r="AT455" s="187" t="s">
        <v>76</v>
      </c>
      <c r="AU455" s="187" t="s">
        <v>77</v>
      </c>
      <c r="AY455" s="186" t="s">
        <v>146</v>
      </c>
      <c r="BK455" s="188">
        <f>BK456+BK463</f>
        <v>0</v>
      </c>
    </row>
    <row r="456" spans="1:65" s="12" customFormat="1" ht="22.8" customHeight="1">
      <c r="B456" s="175"/>
      <c r="C456" s="176"/>
      <c r="D456" s="177" t="s">
        <v>76</v>
      </c>
      <c r="E456" s="189" t="s">
        <v>1432</v>
      </c>
      <c r="F456" s="189" t="s">
        <v>1433</v>
      </c>
      <c r="G456" s="176"/>
      <c r="H456" s="176"/>
      <c r="I456" s="179"/>
      <c r="J456" s="190">
        <f>BK456</f>
        <v>0</v>
      </c>
      <c r="K456" s="176"/>
      <c r="L456" s="181"/>
      <c r="M456" s="182"/>
      <c r="N456" s="183"/>
      <c r="O456" s="183"/>
      <c r="P456" s="184">
        <f>SUM(P457:P462)</f>
        <v>0</v>
      </c>
      <c r="Q456" s="183"/>
      <c r="R456" s="184">
        <f>SUM(R457:R462)</f>
        <v>0</v>
      </c>
      <c r="S456" s="183"/>
      <c r="T456" s="185">
        <f>SUM(T457:T462)</f>
        <v>0</v>
      </c>
      <c r="AR456" s="186" t="s">
        <v>95</v>
      </c>
      <c r="AT456" s="187" t="s">
        <v>76</v>
      </c>
      <c r="AU456" s="187" t="s">
        <v>85</v>
      </c>
      <c r="AY456" s="186" t="s">
        <v>146</v>
      </c>
      <c r="BK456" s="188">
        <f>SUM(BK457:BK462)</f>
        <v>0</v>
      </c>
    </row>
    <row r="457" spans="1:65" s="2" customFormat="1" ht="16.5" customHeight="1">
      <c r="A457" s="34"/>
      <c r="B457" s="35"/>
      <c r="C457" s="191" t="s">
        <v>1434</v>
      </c>
      <c r="D457" s="191" t="s">
        <v>149</v>
      </c>
      <c r="E457" s="192" t="s">
        <v>1435</v>
      </c>
      <c r="F457" s="193" t="s">
        <v>1436</v>
      </c>
      <c r="G457" s="194" t="s">
        <v>300</v>
      </c>
      <c r="H457" s="195">
        <v>69</v>
      </c>
      <c r="I457" s="196"/>
      <c r="J457" s="197">
        <f>ROUND(I457*H457,2)</f>
        <v>0</v>
      </c>
      <c r="K457" s="193" t="s">
        <v>556</v>
      </c>
      <c r="L457" s="39"/>
      <c r="M457" s="198" t="s">
        <v>1</v>
      </c>
      <c r="N457" s="199" t="s">
        <v>42</v>
      </c>
      <c r="O457" s="71"/>
      <c r="P457" s="200">
        <f>O457*H457</f>
        <v>0</v>
      </c>
      <c r="Q457" s="200">
        <v>0</v>
      </c>
      <c r="R457" s="200">
        <f>Q457*H457</f>
        <v>0</v>
      </c>
      <c r="S457" s="200">
        <v>0</v>
      </c>
      <c r="T457" s="201">
        <f>S457*H457</f>
        <v>0</v>
      </c>
      <c r="U457" s="34"/>
      <c r="V457" s="34"/>
      <c r="W457" s="34"/>
      <c r="X457" s="34"/>
      <c r="Y457" s="34"/>
      <c r="Z457" s="34"/>
      <c r="AA457" s="34"/>
      <c r="AB457" s="34"/>
      <c r="AC457" s="34"/>
      <c r="AD457" s="34"/>
      <c r="AE457" s="34"/>
      <c r="AR457" s="202" t="s">
        <v>350</v>
      </c>
      <c r="AT457" s="202" t="s">
        <v>149</v>
      </c>
      <c r="AU457" s="202" t="s">
        <v>87</v>
      </c>
      <c r="AY457" s="17" t="s">
        <v>146</v>
      </c>
      <c r="BE457" s="203">
        <f>IF(N457="základní",J457,0)</f>
        <v>0</v>
      </c>
      <c r="BF457" s="203">
        <f>IF(N457="snížená",J457,0)</f>
        <v>0</v>
      </c>
      <c r="BG457" s="203">
        <f>IF(N457="zákl. přenesená",J457,0)</f>
        <v>0</v>
      </c>
      <c r="BH457" s="203">
        <f>IF(N457="sníž. přenesená",J457,0)</f>
        <v>0</v>
      </c>
      <c r="BI457" s="203">
        <f>IF(N457="nulová",J457,0)</f>
        <v>0</v>
      </c>
      <c r="BJ457" s="17" t="s">
        <v>85</v>
      </c>
      <c r="BK457" s="203">
        <f>ROUND(I457*H457,2)</f>
        <v>0</v>
      </c>
      <c r="BL457" s="17" t="s">
        <v>350</v>
      </c>
      <c r="BM457" s="202" t="s">
        <v>1437</v>
      </c>
    </row>
    <row r="458" spans="1:65" s="2" customFormat="1" ht="10.199999999999999">
      <c r="A458" s="34"/>
      <c r="B458" s="35"/>
      <c r="C458" s="36"/>
      <c r="D458" s="204" t="s">
        <v>156</v>
      </c>
      <c r="E458" s="36"/>
      <c r="F458" s="205" t="s">
        <v>1438</v>
      </c>
      <c r="G458" s="36"/>
      <c r="H458" s="36"/>
      <c r="I458" s="206"/>
      <c r="J458" s="36"/>
      <c r="K458" s="36"/>
      <c r="L458" s="39"/>
      <c r="M458" s="207"/>
      <c r="N458" s="208"/>
      <c r="O458" s="71"/>
      <c r="P458" s="71"/>
      <c r="Q458" s="71"/>
      <c r="R458" s="71"/>
      <c r="S458" s="71"/>
      <c r="T458" s="72"/>
      <c r="U458" s="34"/>
      <c r="V458" s="34"/>
      <c r="W458" s="34"/>
      <c r="X458" s="34"/>
      <c r="Y458" s="34"/>
      <c r="Z458" s="34"/>
      <c r="AA458" s="34"/>
      <c r="AB458" s="34"/>
      <c r="AC458" s="34"/>
      <c r="AD458" s="34"/>
      <c r="AE458" s="34"/>
      <c r="AT458" s="17" t="s">
        <v>156</v>
      </c>
      <c r="AU458" s="17" t="s">
        <v>87</v>
      </c>
    </row>
    <row r="459" spans="1:65" s="13" customFormat="1" ht="10.199999999999999">
      <c r="B459" s="209"/>
      <c r="C459" s="210"/>
      <c r="D459" s="204" t="s">
        <v>158</v>
      </c>
      <c r="E459" s="211" t="s">
        <v>1</v>
      </c>
      <c r="F459" s="212" t="s">
        <v>1439</v>
      </c>
      <c r="G459" s="210"/>
      <c r="H459" s="213">
        <v>69</v>
      </c>
      <c r="I459" s="214"/>
      <c r="J459" s="210"/>
      <c r="K459" s="210"/>
      <c r="L459" s="215"/>
      <c r="M459" s="216"/>
      <c r="N459" s="217"/>
      <c r="O459" s="217"/>
      <c r="P459" s="217"/>
      <c r="Q459" s="217"/>
      <c r="R459" s="217"/>
      <c r="S459" s="217"/>
      <c r="T459" s="218"/>
      <c r="AT459" s="219" t="s">
        <v>158</v>
      </c>
      <c r="AU459" s="219" t="s">
        <v>87</v>
      </c>
      <c r="AV459" s="13" t="s">
        <v>87</v>
      </c>
      <c r="AW459" s="13" t="s">
        <v>34</v>
      </c>
      <c r="AX459" s="13" t="s">
        <v>85</v>
      </c>
      <c r="AY459" s="219" t="s">
        <v>146</v>
      </c>
    </row>
    <row r="460" spans="1:65" s="2" customFormat="1" ht="21.75" customHeight="1">
      <c r="A460" s="34"/>
      <c r="B460" s="35"/>
      <c r="C460" s="191" t="s">
        <v>1440</v>
      </c>
      <c r="D460" s="191" t="s">
        <v>149</v>
      </c>
      <c r="E460" s="192" t="s">
        <v>1441</v>
      </c>
      <c r="F460" s="193" t="s">
        <v>1442</v>
      </c>
      <c r="G460" s="194" t="s">
        <v>300</v>
      </c>
      <c r="H460" s="195">
        <v>69</v>
      </c>
      <c r="I460" s="196"/>
      <c r="J460" s="197">
        <f>ROUND(I460*H460,2)</f>
        <v>0</v>
      </c>
      <c r="K460" s="193" t="s">
        <v>556</v>
      </c>
      <c r="L460" s="39"/>
      <c r="M460" s="198" t="s">
        <v>1</v>
      </c>
      <c r="N460" s="199" t="s">
        <v>42</v>
      </c>
      <c r="O460" s="71"/>
      <c r="P460" s="200">
        <f>O460*H460</f>
        <v>0</v>
      </c>
      <c r="Q460" s="200">
        <v>0</v>
      </c>
      <c r="R460" s="200">
        <f>Q460*H460</f>
        <v>0</v>
      </c>
      <c r="S460" s="200">
        <v>0</v>
      </c>
      <c r="T460" s="201">
        <f>S460*H460</f>
        <v>0</v>
      </c>
      <c r="U460" s="34"/>
      <c r="V460" s="34"/>
      <c r="W460" s="34"/>
      <c r="X460" s="34"/>
      <c r="Y460" s="34"/>
      <c r="Z460" s="34"/>
      <c r="AA460" s="34"/>
      <c r="AB460" s="34"/>
      <c r="AC460" s="34"/>
      <c r="AD460" s="34"/>
      <c r="AE460" s="34"/>
      <c r="AR460" s="202" t="s">
        <v>350</v>
      </c>
      <c r="AT460" s="202" t="s">
        <v>149</v>
      </c>
      <c r="AU460" s="202" t="s">
        <v>87</v>
      </c>
      <c r="AY460" s="17" t="s">
        <v>146</v>
      </c>
      <c r="BE460" s="203">
        <f>IF(N460="základní",J460,0)</f>
        <v>0</v>
      </c>
      <c r="BF460" s="203">
        <f>IF(N460="snížená",J460,0)</f>
        <v>0</v>
      </c>
      <c r="BG460" s="203">
        <f>IF(N460="zákl. přenesená",J460,0)</f>
        <v>0</v>
      </c>
      <c r="BH460" s="203">
        <f>IF(N460="sníž. přenesená",J460,0)</f>
        <v>0</v>
      </c>
      <c r="BI460" s="203">
        <f>IF(N460="nulová",J460,0)</f>
        <v>0</v>
      </c>
      <c r="BJ460" s="17" t="s">
        <v>85</v>
      </c>
      <c r="BK460" s="203">
        <f>ROUND(I460*H460,2)</f>
        <v>0</v>
      </c>
      <c r="BL460" s="17" t="s">
        <v>350</v>
      </c>
      <c r="BM460" s="202" t="s">
        <v>1443</v>
      </c>
    </row>
    <row r="461" spans="1:65" s="2" customFormat="1" ht="10.199999999999999">
      <c r="A461" s="34"/>
      <c r="B461" s="35"/>
      <c r="C461" s="36"/>
      <c r="D461" s="204" t="s">
        <v>156</v>
      </c>
      <c r="E461" s="36"/>
      <c r="F461" s="205" t="s">
        <v>1444</v>
      </c>
      <c r="G461" s="36"/>
      <c r="H461" s="36"/>
      <c r="I461" s="206"/>
      <c r="J461" s="36"/>
      <c r="K461" s="36"/>
      <c r="L461" s="39"/>
      <c r="M461" s="207"/>
      <c r="N461" s="208"/>
      <c r="O461" s="71"/>
      <c r="P461" s="71"/>
      <c r="Q461" s="71"/>
      <c r="R461" s="71"/>
      <c r="S461" s="71"/>
      <c r="T461" s="72"/>
      <c r="U461" s="34"/>
      <c r="V461" s="34"/>
      <c r="W461" s="34"/>
      <c r="X461" s="34"/>
      <c r="Y461" s="34"/>
      <c r="Z461" s="34"/>
      <c r="AA461" s="34"/>
      <c r="AB461" s="34"/>
      <c r="AC461" s="34"/>
      <c r="AD461" s="34"/>
      <c r="AE461" s="34"/>
      <c r="AT461" s="17" t="s">
        <v>156</v>
      </c>
      <c r="AU461" s="17" t="s">
        <v>87</v>
      </c>
    </row>
    <row r="462" spans="1:65" s="13" customFormat="1" ht="10.199999999999999">
      <c r="B462" s="209"/>
      <c r="C462" s="210"/>
      <c r="D462" s="204" t="s">
        <v>158</v>
      </c>
      <c r="E462" s="211" t="s">
        <v>1</v>
      </c>
      <c r="F462" s="212" t="s">
        <v>1445</v>
      </c>
      <c r="G462" s="210"/>
      <c r="H462" s="213">
        <v>69</v>
      </c>
      <c r="I462" s="214"/>
      <c r="J462" s="210"/>
      <c r="K462" s="210"/>
      <c r="L462" s="215"/>
      <c r="M462" s="216"/>
      <c r="N462" s="217"/>
      <c r="O462" s="217"/>
      <c r="P462" s="217"/>
      <c r="Q462" s="217"/>
      <c r="R462" s="217"/>
      <c r="S462" s="217"/>
      <c r="T462" s="218"/>
      <c r="AT462" s="219" t="s">
        <v>158</v>
      </c>
      <c r="AU462" s="219" t="s">
        <v>87</v>
      </c>
      <c r="AV462" s="13" t="s">
        <v>87</v>
      </c>
      <c r="AW462" s="13" t="s">
        <v>34</v>
      </c>
      <c r="AX462" s="13" t="s">
        <v>85</v>
      </c>
      <c r="AY462" s="219" t="s">
        <v>146</v>
      </c>
    </row>
    <row r="463" spans="1:65" s="12" customFormat="1" ht="22.8" customHeight="1">
      <c r="B463" s="175"/>
      <c r="C463" s="176"/>
      <c r="D463" s="177" t="s">
        <v>76</v>
      </c>
      <c r="E463" s="189" t="s">
        <v>1446</v>
      </c>
      <c r="F463" s="189" t="s">
        <v>1447</v>
      </c>
      <c r="G463" s="176"/>
      <c r="H463" s="176"/>
      <c r="I463" s="179"/>
      <c r="J463" s="190">
        <f>BK463</f>
        <v>0</v>
      </c>
      <c r="K463" s="176"/>
      <c r="L463" s="181"/>
      <c r="M463" s="182"/>
      <c r="N463" s="183"/>
      <c r="O463" s="183"/>
      <c r="P463" s="184">
        <f>SUM(P464:P479)</f>
        <v>0</v>
      </c>
      <c r="Q463" s="183"/>
      <c r="R463" s="184">
        <f>SUM(R464:R479)</f>
        <v>0</v>
      </c>
      <c r="S463" s="183"/>
      <c r="T463" s="185">
        <f>SUM(T464:T479)</f>
        <v>0.5</v>
      </c>
      <c r="AR463" s="186" t="s">
        <v>95</v>
      </c>
      <c r="AT463" s="187" t="s">
        <v>76</v>
      </c>
      <c r="AU463" s="187" t="s">
        <v>85</v>
      </c>
      <c r="AY463" s="186" t="s">
        <v>146</v>
      </c>
      <c r="BK463" s="188">
        <f>SUM(BK464:BK479)</f>
        <v>0</v>
      </c>
    </row>
    <row r="464" spans="1:65" s="2" customFormat="1" ht="16.5" customHeight="1">
      <c r="A464" s="34"/>
      <c r="B464" s="35"/>
      <c r="C464" s="191" t="s">
        <v>1448</v>
      </c>
      <c r="D464" s="191" t="s">
        <v>149</v>
      </c>
      <c r="E464" s="192" t="s">
        <v>1449</v>
      </c>
      <c r="F464" s="193" t="s">
        <v>1450</v>
      </c>
      <c r="G464" s="194" t="s">
        <v>1451</v>
      </c>
      <c r="H464" s="195">
        <v>1</v>
      </c>
      <c r="I464" s="196"/>
      <c r="J464" s="197">
        <f>ROUND(I464*H464,2)</f>
        <v>0</v>
      </c>
      <c r="K464" s="193" t="s">
        <v>556</v>
      </c>
      <c r="L464" s="39"/>
      <c r="M464" s="198" t="s">
        <v>1</v>
      </c>
      <c r="N464" s="199" t="s">
        <v>42</v>
      </c>
      <c r="O464" s="71"/>
      <c r="P464" s="200">
        <f>O464*H464</f>
        <v>0</v>
      </c>
      <c r="Q464" s="200">
        <v>0</v>
      </c>
      <c r="R464" s="200">
        <f>Q464*H464</f>
        <v>0</v>
      </c>
      <c r="S464" s="200">
        <v>0</v>
      </c>
      <c r="T464" s="201">
        <f>S464*H464</f>
        <v>0</v>
      </c>
      <c r="U464" s="34"/>
      <c r="V464" s="34"/>
      <c r="W464" s="34"/>
      <c r="X464" s="34"/>
      <c r="Y464" s="34"/>
      <c r="Z464" s="34"/>
      <c r="AA464" s="34"/>
      <c r="AB464" s="34"/>
      <c r="AC464" s="34"/>
      <c r="AD464" s="34"/>
      <c r="AE464" s="34"/>
      <c r="AR464" s="202" t="s">
        <v>1452</v>
      </c>
      <c r="AT464" s="202" t="s">
        <v>149</v>
      </c>
      <c r="AU464" s="202" t="s">
        <v>87</v>
      </c>
      <c r="AY464" s="17" t="s">
        <v>146</v>
      </c>
      <c r="BE464" s="203">
        <f>IF(N464="základní",J464,0)</f>
        <v>0</v>
      </c>
      <c r="BF464" s="203">
        <f>IF(N464="snížená",J464,0)</f>
        <v>0</v>
      </c>
      <c r="BG464" s="203">
        <f>IF(N464="zákl. přenesená",J464,0)</f>
        <v>0</v>
      </c>
      <c r="BH464" s="203">
        <f>IF(N464="sníž. přenesená",J464,0)</f>
        <v>0</v>
      </c>
      <c r="BI464" s="203">
        <f>IF(N464="nulová",J464,0)</f>
        <v>0</v>
      </c>
      <c r="BJ464" s="17" t="s">
        <v>85</v>
      </c>
      <c r="BK464" s="203">
        <f>ROUND(I464*H464,2)</f>
        <v>0</v>
      </c>
      <c r="BL464" s="17" t="s">
        <v>1452</v>
      </c>
      <c r="BM464" s="202" t="s">
        <v>1453</v>
      </c>
    </row>
    <row r="465" spans="1:65" s="2" customFormat="1" ht="10.199999999999999">
      <c r="A465" s="34"/>
      <c r="B465" s="35"/>
      <c r="C465" s="36"/>
      <c r="D465" s="204" t="s">
        <v>156</v>
      </c>
      <c r="E465" s="36"/>
      <c r="F465" s="205" t="s">
        <v>1450</v>
      </c>
      <c r="G465" s="36"/>
      <c r="H465" s="36"/>
      <c r="I465" s="206"/>
      <c r="J465" s="36"/>
      <c r="K465" s="36"/>
      <c r="L465" s="39"/>
      <c r="M465" s="207"/>
      <c r="N465" s="208"/>
      <c r="O465" s="71"/>
      <c r="P465" s="71"/>
      <c r="Q465" s="71"/>
      <c r="R465" s="71"/>
      <c r="S465" s="71"/>
      <c r="T465" s="72"/>
      <c r="U465" s="34"/>
      <c r="V465" s="34"/>
      <c r="W465" s="34"/>
      <c r="X465" s="34"/>
      <c r="Y465" s="34"/>
      <c r="Z465" s="34"/>
      <c r="AA465" s="34"/>
      <c r="AB465" s="34"/>
      <c r="AC465" s="34"/>
      <c r="AD465" s="34"/>
      <c r="AE465" s="34"/>
      <c r="AT465" s="17" t="s">
        <v>156</v>
      </c>
      <c r="AU465" s="17" t="s">
        <v>87</v>
      </c>
    </row>
    <row r="466" spans="1:65" s="13" customFormat="1" ht="10.199999999999999">
      <c r="B466" s="209"/>
      <c r="C466" s="210"/>
      <c r="D466" s="204" t="s">
        <v>158</v>
      </c>
      <c r="E466" s="211" t="s">
        <v>1</v>
      </c>
      <c r="F466" s="212" t="s">
        <v>1454</v>
      </c>
      <c r="G466" s="210"/>
      <c r="H466" s="213">
        <v>1</v>
      </c>
      <c r="I466" s="214"/>
      <c r="J466" s="210"/>
      <c r="K466" s="210"/>
      <c r="L466" s="215"/>
      <c r="M466" s="216"/>
      <c r="N466" s="217"/>
      <c r="O466" s="217"/>
      <c r="P466" s="217"/>
      <c r="Q466" s="217"/>
      <c r="R466" s="217"/>
      <c r="S466" s="217"/>
      <c r="T466" s="218"/>
      <c r="AT466" s="219" t="s">
        <v>158</v>
      </c>
      <c r="AU466" s="219" t="s">
        <v>87</v>
      </c>
      <c r="AV466" s="13" t="s">
        <v>87</v>
      </c>
      <c r="AW466" s="13" t="s">
        <v>34</v>
      </c>
      <c r="AX466" s="13" t="s">
        <v>77</v>
      </c>
      <c r="AY466" s="219" t="s">
        <v>146</v>
      </c>
    </row>
    <row r="467" spans="1:65" s="14" customFormat="1" ht="10.199999999999999">
      <c r="B467" s="231"/>
      <c r="C467" s="232"/>
      <c r="D467" s="204" t="s">
        <v>158</v>
      </c>
      <c r="E467" s="233" t="s">
        <v>1</v>
      </c>
      <c r="F467" s="234" t="s">
        <v>335</v>
      </c>
      <c r="G467" s="232"/>
      <c r="H467" s="235">
        <v>1</v>
      </c>
      <c r="I467" s="236"/>
      <c r="J467" s="232"/>
      <c r="K467" s="232"/>
      <c r="L467" s="237"/>
      <c r="M467" s="238"/>
      <c r="N467" s="239"/>
      <c r="O467" s="239"/>
      <c r="P467" s="239"/>
      <c r="Q467" s="239"/>
      <c r="R467" s="239"/>
      <c r="S467" s="239"/>
      <c r="T467" s="240"/>
      <c r="AT467" s="241" t="s">
        <v>158</v>
      </c>
      <c r="AU467" s="241" t="s">
        <v>87</v>
      </c>
      <c r="AV467" s="14" t="s">
        <v>154</v>
      </c>
      <c r="AW467" s="14" t="s">
        <v>34</v>
      </c>
      <c r="AX467" s="14" t="s">
        <v>85</v>
      </c>
      <c r="AY467" s="241" t="s">
        <v>146</v>
      </c>
    </row>
    <row r="468" spans="1:65" s="2" customFormat="1" ht="16.5" customHeight="1">
      <c r="A468" s="34"/>
      <c r="B468" s="35"/>
      <c r="C468" s="191" t="s">
        <v>1455</v>
      </c>
      <c r="D468" s="191" t="s">
        <v>149</v>
      </c>
      <c r="E468" s="192" t="s">
        <v>1456</v>
      </c>
      <c r="F468" s="193" t="s">
        <v>1457</v>
      </c>
      <c r="G468" s="194" t="s">
        <v>300</v>
      </c>
      <c r="H468" s="195">
        <v>5</v>
      </c>
      <c r="I468" s="196"/>
      <c r="J468" s="197">
        <f>ROUND(I468*H468,2)</f>
        <v>0</v>
      </c>
      <c r="K468" s="193" t="s">
        <v>556</v>
      </c>
      <c r="L468" s="39"/>
      <c r="M468" s="198" t="s">
        <v>1</v>
      </c>
      <c r="N468" s="199" t="s">
        <v>42</v>
      </c>
      <c r="O468" s="71"/>
      <c r="P468" s="200">
        <f>O468*H468</f>
        <v>0</v>
      </c>
      <c r="Q468" s="200">
        <v>0</v>
      </c>
      <c r="R468" s="200">
        <f>Q468*H468</f>
        <v>0</v>
      </c>
      <c r="S468" s="200">
        <v>0</v>
      </c>
      <c r="T468" s="201">
        <f>S468*H468</f>
        <v>0</v>
      </c>
      <c r="U468" s="34"/>
      <c r="V468" s="34"/>
      <c r="W468" s="34"/>
      <c r="X468" s="34"/>
      <c r="Y468" s="34"/>
      <c r="Z468" s="34"/>
      <c r="AA468" s="34"/>
      <c r="AB468" s="34"/>
      <c r="AC468" s="34"/>
      <c r="AD468" s="34"/>
      <c r="AE468" s="34"/>
      <c r="AR468" s="202" t="s">
        <v>350</v>
      </c>
      <c r="AT468" s="202" t="s">
        <v>149</v>
      </c>
      <c r="AU468" s="202" t="s">
        <v>87</v>
      </c>
      <c r="AY468" s="17" t="s">
        <v>146</v>
      </c>
      <c r="BE468" s="203">
        <f>IF(N468="základní",J468,0)</f>
        <v>0</v>
      </c>
      <c r="BF468" s="203">
        <f>IF(N468="snížená",J468,0)</f>
        <v>0</v>
      </c>
      <c r="BG468" s="203">
        <f>IF(N468="zákl. přenesená",J468,0)</f>
        <v>0</v>
      </c>
      <c r="BH468" s="203">
        <f>IF(N468="sníž. přenesená",J468,0)</f>
        <v>0</v>
      </c>
      <c r="BI468" s="203">
        <f>IF(N468="nulová",J468,0)</f>
        <v>0</v>
      </c>
      <c r="BJ468" s="17" t="s">
        <v>85</v>
      </c>
      <c r="BK468" s="203">
        <f>ROUND(I468*H468,2)</f>
        <v>0</v>
      </c>
      <c r="BL468" s="17" t="s">
        <v>350</v>
      </c>
      <c r="BM468" s="202" t="s">
        <v>1458</v>
      </c>
    </row>
    <row r="469" spans="1:65" s="2" customFormat="1" ht="19.2">
      <c r="A469" s="34"/>
      <c r="B469" s="35"/>
      <c r="C469" s="36"/>
      <c r="D469" s="204" t="s">
        <v>156</v>
      </c>
      <c r="E469" s="36"/>
      <c r="F469" s="205" t="s">
        <v>1459</v>
      </c>
      <c r="G469" s="36"/>
      <c r="H469" s="36"/>
      <c r="I469" s="206"/>
      <c r="J469" s="36"/>
      <c r="K469" s="36"/>
      <c r="L469" s="39"/>
      <c r="M469" s="207"/>
      <c r="N469" s="208"/>
      <c r="O469" s="71"/>
      <c r="P469" s="71"/>
      <c r="Q469" s="71"/>
      <c r="R469" s="71"/>
      <c r="S469" s="71"/>
      <c r="T469" s="72"/>
      <c r="U469" s="34"/>
      <c r="V469" s="34"/>
      <c r="W469" s="34"/>
      <c r="X469" s="34"/>
      <c r="Y469" s="34"/>
      <c r="Z469" s="34"/>
      <c r="AA469" s="34"/>
      <c r="AB469" s="34"/>
      <c r="AC469" s="34"/>
      <c r="AD469" s="34"/>
      <c r="AE469" s="34"/>
      <c r="AT469" s="17" t="s">
        <v>156</v>
      </c>
      <c r="AU469" s="17" t="s">
        <v>87</v>
      </c>
    </row>
    <row r="470" spans="1:65" s="13" customFormat="1" ht="10.199999999999999">
      <c r="B470" s="209"/>
      <c r="C470" s="210"/>
      <c r="D470" s="204" t="s">
        <v>158</v>
      </c>
      <c r="E470" s="211" t="s">
        <v>1</v>
      </c>
      <c r="F470" s="212" t="s">
        <v>1460</v>
      </c>
      <c r="G470" s="210"/>
      <c r="H470" s="213">
        <v>5</v>
      </c>
      <c r="I470" s="214"/>
      <c r="J470" s="210"/>
      <c r="K470" s="210"/>
      <c r="L470" s="215"/>
      <c r="M470" s="216"/>
      <c r="N470" s="217"/>
      <c r="O470" s="217"/>
      <c r="P470" s="217"/>
      <c r="Q470" s="217"/>
      <c r="R470" s="217"/>
      <c r="S470" s="217"/>
      <c r="T470" s="218"/>
      <c r="AT470" s="219" t="s">
        <v>158</v>
      </c>
      <c r="AU470" s="219" t="s">
        <v>87</v>
      </c>
      <c r="AV470" s="13" t="s">
        <v>87</v>
      </c>
      <c r="AW470" s="13" t="s">
        <v>34</v>
      </c>
      <c r="AX470" s="13" t="s">
        <v>85</v>
      </c>
      <c r="AY470" s="219" t="s">
        <v>146</v>
      </c>
    </row>
    <row r="471" spans="1:65" s="2" customFormat="1" ht="16.5" customHeight="1">
      <c r="A471" s="34"/>
      <c r="B471" s="35"/>
      <c r="C471" s="191" t="s">
        <v>1461</v>
      </c>
      <c r="D471" s="191" t="s">
        <v>149</v>
      </c>
      <c r="E471" s="192" t="s">
        <v>1462</v>
      </c>
      <c r="F471" s="193" t="s">
        <v>1463</v>
      </c>
      <c r="G471" s="194" t="s">
        <v>152</v>
      </c>
      <c r="H471" s="195">
        <v>10</v>
      </c>
      <c r="I471" s="196"/>
      <c r="J471" s="197">
        <f>ROUND(I471*H471,2)</f>
        <v>0</v>
      </c>
      <c r="K471" s="193" t="s">
        <v>556</v>
      </c>
      <c r="L471" s="39"/>
      <c r="M471" s="198" t="s">
        <v>1</v>
      </c>
      <c r="N471" s="199" t="s">
        <v>42</v>
      </c>
      <c r="O471" s="71"/>
      <c r="P471" s="200">
        <f>O471*H471</f>
        <v>0</v>
      </c>
      <c r="Q471" s="200">
        <v>0</v>
      </c>
      <c r="R471" s="200">
        <f>Q471*H471</f>
        <v>0</v>
      </c>
      <c r="S471" s="200">
        <v>0</v>
      </c>
      <c r="T471" s="201">
        <f>S471*H471</f>
        <v>0</v>
      </c>
      <c r="U471" s="34"/>
      <c r="V471" s="34"/>
      <c r="W471" s="34"/>
      <c r="X471" s="34"/>
      <c r="Y471" s="34"/>
      <c r="Z471" s="34"/>
      <c r="AA471" s="34"/>
      <c r="AB471" s="34"/>
      <c r="AC471" s="34"/>
      <c r="AD471" s="34"/>
      <c r="AE471" s="34"/>
      <c r="AR471" s="202" t="s">
        <v>154</v>
      </c>
      <c r="AT471" s="202" t="s">
        <v>149</v>
      </c>
      <c r="AU471" s="202" t="s">
        <v>87</v>
      </c>
      <c r="AY471" s="17" t="s">
        <v>146</v>
      </c>
      <c r="BE471" s="203">
        <f>IF(N471="základní",J471,0)</f>
        <v>0</v>
      </c>
      <c r="BF471" s="203">
        <f>IF(N471="snížená",J471,0)</f>
        <v>0</v>
      </c>
      <c r="BG471" s="203">
        <f>IF(N471="zákl. přenesená",J471,0)</f>
        <v>0</v>
      </c>
      <c r="BH471" s="203">
        <f>IF(N471="sníž. přenesená",J471,0)</f>
        <v>0</v>
      </c>
      <c r="BI471" s="203">
        <f>IF(N471="nulová",J471,0)</f>
        <v>0</v>
      </c>
      <c r="BJ471" s="17" t="s">
        <v>85</v>
      </c>
      <c r="BK471" s="203">
        <f>ROUND(I471*H471,2)</f>
        <v>0</v>
      </c>
      <c r="BL471" s="17" t="s">
        <v>154</v>
      </c>
      <c r="BM471" s="202" t="s">
        <v>1464</v>
      </c>
    </row>
    <row r="472" spans="1:65" s="2" customFormat="1" ht="10.199999999999999">
      <c r="A472" s="34"/>
      <c r="B472" s="35"/>
      <c r="C472" s="36"/>
      <c r="D472" s="204" t="s">
        <v>156</v>
      </c>
      <c r="E472" s="36"/>
      <c r="F472" s="205" t="s">
        <v>1465</v>
      </c>
      <c r="G472" s="36"/>
      <c r="H472" s="36"/>
      <c r="I472" s="206"/>
      <c r="J472" s="36"/>
      <c r="K472" s="36"/>
      <c r="L472" s="39"/>
      <c r="M472" s="207"/>
      <c r="N472" s="208"/>
      <c r="O472" s="71"/>
      <c r="P472" s="71"/>
      <c r="Q472" s="71"/>
      <c r="R472" s="71"/>
      <c r="S472" s="71"/>
      <c r="T472" s="72"/>
      <c r="U472" s="34"/>
      <c r="V472" s="34"/>
      <c r="W472" s="34"/>
      <c r="X472" s="34"/>
      <c r="Y472" s="34"/>
      <c r="Z472" s="34"/>
      <c r="AA472" s="34"/>
      <c r="AB472" s="34"/>
      <c r="AC472" s="34"/>
      <c r="AD472" s="34"/>
      <c r="AE472" s="34"/>
      <c r="AT472" s="17" t="s">
        <v>156</v>
      </c>
      <c r="AU472" s="17" t="s">
        <v>87</v>
      </c>
    </row>
    <row r="473" spans="1:65" s="13" customFormat="1" ht="10.199999999999999">
      <c r="B473" s="209"/>
      <c r="C473" s="210"/>
      <c r="D473" s="204" t="s">
        <v>158</v>
      </c>
      <c r="E473" s="211" t="s">
        <v>1</v>
      </c>
      <c r="F473" s="212" t="s">
        <v>1466</v>
      </c>
      <c r="G473" s="210"/>
      <c r="H473" s="213">
        <v>10</v>
      </c>
      <c r="I473" s="214"/>
      <c r="J473" s="210"/>
      <c r="K473" s="210"/>
      <c r="L473" s="215"/>
      <c r="M473" s="216"/>
      <c r="N473" s="217"/>
      <c r="O473" s="217"/>
      <c r="P473" s="217"/>
      <c r="Q473" s="217"/>
      <c r="R473" s="217"/>
      <c r="S473" s="217"/>
      <c r="T473" s="218"/>
      <c r="AT473" s="219" t="s">
        <v>158</v>
      </c>
      <c r="AU473" s="219" t="s">
        <v>87</v>
      </c>
      <c r="AV473" s="13" t="s">
        <v>87</v>
      </c>
      <c r="AW473" s="13" t="s">
        <v>34</v>
      </c>
      <c r="AX473" s="13" t="s">
        <v>85</v>
      </c>
      <c r="AY473" s="219" t="s">
        <v>146</v>
      </c>
    </row>
    <row r="474" spans="1:65" s="2" customFormat="1" ht="16.5" customHeight="1">
      <c r="A474" s="34"/>
      <c r="B474" s="35"/>
      <c r="C474" s="191" t="s">
        <v>1467</v>
      </c>
      <c r="D474" s="191" t="s">
        <v>149</v>
      </c>
      <c r="E474" s="192" t="s">
        <v>1468</v>
      </c>
      <c r="F474" s="193" t="s">
        <v>1469</v>
      </c>
      <c r="G474" s="194" t="s">
        <v>300</v>
      </c>
      <c r="H474" s="195">
        <v>5</v>
      </c>
      <c r="I474" s="196"/>
      <c r="J474" s="197">
        <f>ROUND(I474*H474,2)</f>
        <v>0</v>
      </c>
      <c r="K474" s="193" t="s">
        <v>556</v>
      </c>
      <c r="L474" s="39"/>
      <c r="M474" s="198" t="s">
        <v>1</v>
      </c>
      <c r="N474" s="199" t="s">
        <v>42</v>
      </c>
      <c r="O474" s="71"/>
      <c r="P474" s="200">
        <f>O474*H474</f>
        <v>0</v>
      </c>
      <c r="Q474" s="200">
        <v>0</v>
      </c>
      <c r="R474" s="200">
        <f>Q474*H474</f>
        <v>0</v>
      </c>
      <c r="S474" s="200">
        <v>0</v>
      </c>
      <c r="T474" s="201">
        <f>S474*H474</f>
        <v>0</v>
      </c>
      <c r="U474" s="34"/>
      <c r="V474" s="34"/>
      <c r="W474" s="34"/>
      <c r="X474" s="34"/>
      <c r="Y474" s="34"/>
      <c r="Z474" s="34"/>
      <c r="AA474" s="34"/>
      <c r="AB474" s="34"/>
      <c r="AC474" s="34"/>
      <c r="AD474" s="34"/>
      <c r="AE474" s="34"/>
      <c r="AR474" s="202" t="s">
        <v>350</v>
      </c>
      <c r="AT474" s="202" t="s">
        <v>149</v>
      </c>
      <c r="AU474" s="202" t="s">
        <v>87</v>
      </c>
      <c r="AY474" s="17" t="s">
        <v>146</v>
      </c>
      <c r="BE474" s="203">
        <f>IF(N474="základní",J474,0)</f>
        <v>0</v>
      </c>
      <c r="BF474" s="203">
        <f>IF(N474="snížená",J474,0)</f>
        <v>0</v>
      </c>
      <c r="BG474" s="203">
        <f>IF(N474="zákl. přenesená",J474,0)</f>
        <v>0</v>
      </c>
      <c r="BH474" s="203">
        <f>IF(N474="sníž. přenesená",J474,0)</f>
        <v>0</v>
      </c>
      <c r="BI474" s="203">
        <f>IF(N474="nulová",J474,0)</f>
        <v>0</v>
      </c>
      <c r="BJ474" s="17" t="s">
        <v>85</v>
      </c>
      <c r="BK474" s="203">
        <f>ROUND(I474*H474,2)</f>
        <v>0</v>
      </c>
      <c r="BL474" s="17" t="s">
        <v>350</v>
      </c>
      <c r="BM474" s="202" t="s">
        <v>1470</v>
      </c>
    </row>
    <row r="475" spans="1:65" s="2" customFormat="1" ht="10.199999999999999">
      <c r="A475" s="34"/>
      <c r="B475" s="35"/>
      <c r="C475" s="36"/>
      <c r="D475" s="204" t="s">
        <v>156</v>
      </c>
      <c r="E475" s="36"/>
      <c r="F475" s="205" t="s">
        <v>1471</v>
      </c>
      <c r="G475" s="36"/>
      <c r="H475" s="36"/>
      <c r="I475" s="206"/>
      <c r="J475" s="36"/>
      <c r="K475" s="36"/>
      <c r="L475" s="39"/>
      <c r="M475" s="207"/>
      <c r="N475" s="208"/>
      <c r="O475" s="71"/>
      <c r="P475" s="71"/>
      <c r="Q475" s="71"/>
      <c r="R475" s="71"/>
      <c r="S475" s="71"/>
      <c r="T475" s="72"/>
      <c r="U475" s="34"/>
      <c r="V475" s="34"/>
      <c r="W475" s="34"/>
      <c r="X475" s="34"/>
      <c r="Y475" s="34"/>
      <c r="Z475" s="34"/>
      <c r="AA475" s="34"/>
      <c r="AB475" s="34"/>
      <c r="AC475" s="34"/>
      <c r="AD475" s="34"/>
      <c r="AE475" s="34"/>
      <c r="AT475" s="17" t="s">
        <v>156</v>
      </c>
      <c r="AU475" s="17" t="s">
        <v>87</v>
      </c>
    </row>
    <row r="476" spans="1:65" s="13" customFormat="1" ht="10.199999999999999">
      <c r="B476" s="209"/>
      <c r="C476" s="210"/>
      <c r="D476" s="204" t="s">
        <v>158</v>
      </c>
      <c r="E476" s="211" t="s">
        <v>1</v>
      </c>
      <c r="F476" s="212" t="s">
        <v>1460</v>
      </c>
      <c r="G476" s="210"/>
      <c r="H476" s="213">
        <v>5</v>
      </c>
      <c r="I476" s="214"/>
      <c r="J476" s="210"/>
      <c r="K476" s="210"/>
      <c r="L476" s="215"/>
      <c r="M476" s="216"/>
      <c r="N476" s="217"/>
      <c r="O476" s="217"/>
      <c r="P476" s="217"/>
      <c r="Q476" s="217"/>
      <c r="R476" s="217"/>
      <c r="S476" s="217"/>
      <c r="T476" s="218"/>
      <c r="AT476" s="219" t="s">
        <v>158</v>
      </c>
      <c r="AU476" s="219" t="s">
        <v>87</v>
      </c>
      <c r="AV476" s="13" t="s">
        <v>87</v>
      </c>
      <c r="AW476" s="13" t="s">
        <v>34</v>
      </c>
      <c r="AX476" s="13" t="s">
        <v>85</v>
      </c>
      <c r="AY476" s="219" t="s">
        <v>146</v>
      </c>
    </row>
    <row r="477" spans="1:65" s="2" customFormat="1" ht="16.5" customHeight="1">
      <c r="A477" s="34"/>
      <c r="B477" s="35"/>
      <c r="C477" s="191" t="s">
        <v>1472</v>
      </c>
      <c r="D477" s="191" t="s">
        <v>149</v>
      </c>
      <c r="E477" s="192" t="s">
        <v>1473</v>
      </c>
      <c r="F477" s="193" t="s">
        <v>1474</v>
      </c>
      <c r="G477" s="194" t="s">
        <v>300</v>
      </c>
      <c r="H477" s="195">
        <v>2</v>
      </c>
      <c r="I477" s="196"/>
      <c r="J477" s="197">
        <f>ROUND(I477*H477,2)</f>
        <v>0</v>
      </c>
      <c r="K477" s="193" t="s">
        <v>1</v>
      </c>
      <c r="L477" s="39"/>
      <c r="M477" s="198" t="s">
        <v>1</v>
      </c>
      <c r="N477" s="199" t="s">
        <v>42</v>
      </c>
      <c r="O477" s="71"/>
      <c r="P477" s="200">
        <f>O477*H477</f>
        <v>0</v>
      </c>
      <c r="Q477" s="200">
        <v>0</v>
      </c>
      <c r="R477" s="200">
        <f>Q477*H477</f>
        <v>0</v>
      </c>
      <c r="S477" s="200">
        <v>0.25</v>
      </c>
      <c r="T477" s="201">
        <f>S477*H477</f>
        <v>0.5</v>
      </c>
      <c r="U477" s="34"/>
      <c r="V477" s="34"/>
      <c r="W477" s="34"/>
      <c r="X477" s="34"/>
      <c r="Y477" s="34"/>
      <c r="Z477" s="34"/>
      <c r="AA477" s="34"/>
      <c r="AB477" s="34"/>
      <c r="AC477" s="34"/>
      <c r="AD477" s="34"/>
      <c r="AE477" s="34"/>
      <c r="AR477" s="202" t="s">
        <v>350</v>
      </c>
      <c r="AT477" s="202" t="s">
        <v>149</v>
      </c>
      <c r="AU477" s="202" t="s">
        <v>87</v>
      </c>
      <c r="AY477" s="17" t="s">
        <v>146</v>
      </c>
      <c r="BE477" s="203">
        <f>IF(N477="základní",J477,0)</f>
        <v>0</v>
      </c>
      <c r="BF477" s="203">
        <f>IF(N477="snížená",J477,0)</f>
        <v>0</v>
      </c>
      <c r="BG477" s="203">
        <f>IF(N477="zákl. přenesená",J477,0)</f>
        <v>0</v>
      </c>
      <c r="BH477" s="203">
        <f>IF(N477="sníž. přenesená",J477,0)</f>
        <v>0</v>
      </c>
      <c r="BI477" s="203">
        <f>IF(N477="nulová",J477,0)</f>
        <v>0</v>
      </c>
      <c r="BJ477" s="17" t="s">
        <v>85</v>
      </c>
      <c r="BK477" s="203">
        <f>ROUND(I477*H477,2)</f>
        <v>0</v>
      </c>
      <c r="BL477" s="17" t="s">
        <v>350</v>
      </c>
      <c r="BM477" s="202" t="s">
        <v>1475</v>
      </c>
    </row>
    <row r="478" spans="1:65" s="2" customFormat="1" ht="10.199999999999999">
      <c r="A478" s="34"/>
      <c r="B478" s="35"/>
      <c r="C478" s="36"/>
      <c r="D478" s="204" t="s">
        <v>156</v>
      </c>
      <c r="E478" s="36"/>
      <c r="F478" s="205" t="s">
        <v>1474</v>
      </c>
      <c r="G478" s="36"/>
      <c r="H478" s="36"/>
      <c r="I478" s="206"/>
      <c r="J478" s="36"/>
      <c r="K478" s="36"/>
      <c r="L478" s="39"/>
      <c r="M478" s="207"/>
      <c r="N478" s="208"/>
      <c r="O478" s="71"/>
      <c r="P478" s="71"/>
      <c r="Q478" s="71"/>
      <c r="R478" s="71"/>
      <c r="S478" s="71"/>
      <c r="T478" s="72"/>
      <c r="U478" s="34"/>
      <c r="V478" s="34"/>
      <c r="W478" s="34"/>
      <c r="X478" s="34"/>
      <c r="Y478" s="34"/>
      <c r="Z478" s="34"/>
      <c r="AA478" s="34"/>
      <c r="AB478" s="34"/>
      <c r="AC478" s="34"/>
      <c r="AD478" s="34"/>
      <c r="AE478" s="34"/>
      <c r="AT478" s="17" t="s">
        <v>156</v>
      </c>
      <c r="AU478" s="17" t="s">
        <v>87</v>
      </c>
    </row>
    <row r="479" spans="1:65" s="13" customFormat="1" ht="10.199999999999999">
      <c r="B479" s="209"/>
      <c r="C479" s="210"/>
      <c r="D479" s="204" t="s">
        <v>158</v>
      </c>
      <c r="E479" s="211" t="s">
        <v>1</v>
      </c>
      <c r="F479" s="212" t="s">
        <v>1476</v>
      </c>
      <c r="G479" s="210"/>
      <c r="H479" s="213">
        <v>2</v>
      </c>
      <c r="I479" s="214"/>
      <c r="J479" s="210"/>
      <c r="K479" s="210"/>
      <c r="L479" s="215"/>
      <c r="M479" s="216"/>
      <c r="N479" s="217"/>
      <c r="O479" s="217"/>
      <c r="P479" s="217"/>
      <c r="Q479" s="217"/>
      <c r="R479" s="217"/>
      <c r="S479" s="217"/>
      <c r="T479" s="218"/>
      <c r="AT479" s="219" t="s">
        <v>158</v>
      </c>
      <c r="AU479" s="219" t="s">
        <v>87</v>
      </c>
      <c r="AV479" s="13" t="s">
        <v>87</v>
      </c>
      <c r="AW479" s="13" t="s">
        <v>34</v>
      </c>
      <c r="AX479" s="13" t="s">
        <v>85</v>
      </c>
      <c r="AY479" s="219" t="s">
        <v>146</v>
      </c>
    </row>
    <row r="480" spans="1:65" s="12" customFormat="1" ht="25.95" customHeight="1">
      <c r="B480" s="175"/>
      <c r="C480" s="176"/>
      <c r="D480" s="177" t="s">
        <v>76</v>
      </c>
      <c r="E480" s="178" t="s">
        <v>1477</v>
      </c>
      <c r="F480" s="178" t="s">
        <v>1478</v>
      </c>
      <c r="G480" s="176"/>
      <c r="H480" s="176"/>
      <c r="I480" s="179"/>
      <c r="J480" s="180">
        <f>BK480</f>
        <v>0</v>
      </c>
      <c r="K480" s="176"/>
      <c r="L480" s="181"/>
      <c r="M480" s="182"/>
      <c r="N480" s="183"/>
      <c r="O480" s="183"/>
      <c r="P480" s="184">
        <f>SUM(P481:P494)</f>
        <v>0</v>
      </c>
      <c r="Q480" s="183"/>
      <c r="R480" s="184">
        <f>SUM(R481:R494)</f>
        <v>0</v>
      </c>
      <c r="S480" s="183"/>
      <c r="T480" s="185">
        <f>SUM(T481:T494)</f>
        <v>0</v>
      </c>
      <c r="AR480" s="186" t="s">
        <v>154</v>
      </c>
      <c r="AT480" s="187" t="s">
        <v>76</v>
      </c>
      <c r="AU480" s="187" t="s">
        <v>77</v>
      </c>
      <c r="AY480" s="186" t="s">
        <v>146</v>
      </c>
      <c r="BK480" s="188">
        <f>SUM(BK481:BK494)</f>
        <v>0</v>
      </c>
    </row>
    <row r="481" spans="1:65" s="2" customFormat="1" ht="16.5" customHeight="1">
      <c r="A481" s="34"/>
      <c r="B481" s="35"/>
      <c r="C481" s="191" t="s">
        <v>1479</v>
      </c>
      <c r="D481" s="191" t="s">
        <v>149</v>
      </c>
      <c r="E481" s="192" t="s">
        <v>1480</v>
      </c>
      <c r="F481" s="193" t="s">
        <v>1481</v>
      </c>
      <c r="G481" s="194" t="s">
        <v>813</v>
      </c>
      <c r="H481" s="195">
        <v>384</v>
      </c>
      <c r="I481" s="196"/>
      <c r="J481" s="197">
        <f>ROUND(I481*H481,2)</f>
        <v>0</v>
      </c>
      <c r="K481" s="193" t="s">
        <v>556</v>
      </c>
      <c r="L481" s="39"/>
      <c r="M481" s="198" t="s">
        <v>1</v>
      </c>
      <c r="N481" s="199" t="s">
        <v>42</v>
      </c>
      <c r="O481" s="71"/>
      <c r="P481" s="200">
        <f>O481*H481</f>
        <v>0</v>
      </c>
      <c r="Q481" s="200">
        <v>0</v>
      </c>
      <c r="R481" s="200">
        <f>Q481*H481</f>
        <v>0</v>
      </c>
      <c r="S481" s="200">
        <v>0</v>
      </c>
      <c r="T481" s="201">
        <f>S481*H481</f>
        <v>0</v>
      </c>
      <c r="U481" s="34"/>
      <c r="V481" s="34"/>
      <c r="W481" s="34"/>
      <c r="X481" s="34"/>
      <c r="Y481" s="34"/>
      <c r="Z481" s="34"/>
      <c r="AA481" s="34"/>
      <c r="AB481" s="34"/>
      <c r="AC481" s="34"/>
      <c r="AD481" s="34"/>
      <c r="AE481" s="34"/>
      <c r="AR481" s="202" t="s">
        <v>1234</v>
      </c>
      <c r="AT481" s="202" t="s">
        <v>149</v>
      </c>
      <c r="AU481" s="202" t="s">
        <v>85</v>
      </c>
      <c r="AY481" s="17" t="s">
        <v>146</v>
      </c>
      <c r="BE481" s="203">
        <f>IF(N481="základní",J481,0)</f>
        <v>0</v>
      </c>
      <c r="BF481" s="203">
        <f>IF(N481="snížená",J481,0)</f>
        <v>0</v>
      </c>
      <c r="BG481" s="203">
        <f>IF(N481="zákl. přenesená",J481,0)</f>
        <v>0</v>
      </c>
      <c r="BH481" s="203">
        <f>IF(N481="sníž. přenesená",J481,0)</f>
        <v>0</v>
      </c>
      <c r="BI481" s="203">
        <f>IF(N481="nulová",J481,0)</f>
        <v>0</v>
      </c>
      <c r="BJ481" s="17" t="s">
        <v>85</v>
      </c>
      <c r="BK481" s="203">
        <f>ROUND(I481*H481,2)</f>
        <v>0</v>
      </c>
      <c r="BL481" s="17" t="s">
        <v>1234</v>
      </c>
      <c r="BM481" s="202" t="s">
        <v>1482</v>
      </c>
    </row>
    <row r="482" spans="1:65" s="2" customFormat="1" ht="10.199999999999999">
      <c r="A482" s="34"/>
      <c r="B482" s="35"/>
      <c r="C482" s="36"/>
      <c r="D482" s="204" t="s">
        <v>156</v>
      </c>
      <c r="E482" s="36"/>
      <c r="F482" s="205" t="s">
        <v>1483</v>
      </c>
      <c r="G482" s="36"/>
      <c r="H482" s="36"/>
      <c r="I482" s="206"/>
      <c r="J482" s="36"/>
      <c r="K482" s="36"/>
      <c r="L482" s="39"/>
      <c r="M482" s="207"/>
      <c r="N482" s="208"/>
      <c r="O482" s="71"/>
      <c r="P482" s="71"/>
      <c r="Q482" s="71"/>
      <c r="R482" s="71"/>
      <c r="S482" s="71"/>
      <c r="T482" s="72"/>
      <c r="U482" s="34"/>
      <c r="V482" s="34"/>
      <c r="W482" s="34"/>
      <c r="X482" s="34"/>
      <c r="Y482" s="34"/>
      <c r="Z482" s="34"/>
      <c r="AA482" s="34"/>
      <c r="AB482" s="34"/>
      <c r="AC482" s="34"/>
      <c r="AD482" s="34"/>
      <c r="AE482" s="34"/>
      <c r="AT482" s="17" t="s">
        <v>156</v>
      </c>
      <c r="AU482" s="17" t="s">
        <v>85</v>
      </c>
    </row>
    <row r="483" spans="1:65" s="13" customFormat="1" ht="10.199999999999999">
      <c r="B483" s="209"/>
      <c r="C483" s="210"/>
      <c r="D483" s="204" t="s">
        <v>158</v>
      </c>
      <c r="E483" s="211" t="s">
        <v>1</v>
      </c>
      <c r="F483" s="212" t="s">
        <v>1484</v>
      </c>
      <c r="G483" s="210"/>
      <c r="H483" s="213">
        <v>384</v>
      </c>
      <c r="I483" s="214"/>
      <c r="J483" s="210"/>
      <c r="K483" s="210"/>
      <c r="L483" s="215"/>
      <c r="M483" s="216"/>
      <c r="N483" s="217"/>
      <c r="O483" s="217"/>
      <c r="P483" s="217"/>
      <c r="Q483" s="217"/>
      <c r="R483" s="217"/>
      <c r="S483" s="217"/>
      <c r="T483" s="218"/>
      <c r="AT483" s="219" t="s">
        <v>158</v>
      </c>
      <c r="AU483" s="219" t="s">
        <v>85</v>
      </c>
      <c r="AV483" s="13" t="s">
        <v>87</v>
      </c>
      <c r="AW483" s="13" t="s">
        <v>34</v>
      </c>
      <c r="AX483" s="13" t="s">
        <v>85</v>
      </c>
      <c r="AY483" s="219" t="s">
        <v>146</v>
      </c>
    </row>
    <row r="484" spans="1:65" s="2" customFormat="1" ht="16.5" customHeight="1">
      <c r="A484" s="34"/>
      <c r="B484" s="35"/>
      <c r="C484" s="191" t="s">
        <v>1485</v>
      </c>
      <c r="D484" s="191" t="s">
        <v>149</v>
      </c>
      <c r="E484" s="192" t="s">
        <v>1486</v>
      </c>
      <c r="F484" s="193" t="s">
        <v>1487</v>
      </c>
      <c r="G484" s="194" t="s">
        <v>813</v>
      </c>
      <c r="H484" s="195">
        <v>60</v>
      </c>
      <c r="I484" s="196"/>
      <c r="J484" s="197">
        <f>ROUND(I484*H484,2)</f>
        <v>0</v>
      </c>
      <c r="K484" s="193" t="s">
        <v>556</v>
      </c>
      <c r="L484" s="39"/>
      <c r="M484" s="198" t="s">
        <v>1</v>
      </c>
      <c r="N484" s="199" t="s">
        <v>42</v>
      </c>
      <c r="O484" s="71"/>
      <c r="P484" s="200">
        <f>O484*H484</f>
        <v>0</v>
      </c>
      <c r="Q484" s="200">
        <v>0</v>
      </c>
      <c r="R484" s="200">
        <f>Q484*H484</f>
        <v>0</v>
      </c>
      <c r="S484" s="200">
        <v>0</v>
      </c>
      <c r="T484" s="201">
        <f>S484*H484</f>
        <v>0</v>
      </c>
      <c r="U484" s="34"/>
      <c r="V484" s="34"/>
      <c r="W484" s="34"/>
      <c r="X484" s="34"/>
      <c r="Y484" s="34"/>
      <c r="Z484" s="34"/>
      <c r="AA484" s="34"/>
      <c r="AB484" s="34"/>
      <c r="AC484" s="34"/>
      <c r="AD484" s="34"/>
      <c r="AE484" s="34"/>
      <c r="AR484" s="202" t="s">
        <v>1234</v>
      </c>
      <c r="AT484" s="202" t="s">
        <v>149</v>
      </c>
      <c r="AU484" s="202" t="s">
        <v>85</v>
      </c>
      <c r="AY484" s="17" t="s">
        <v>146</v>
      </c>
      <c r="BE484" s="203">
        <f>IF(N484="základní",J484,0)</f>
        <v>0</v>
      </c>
      <c r="BF484" s="203">
        <f>IF(N484="snížená",J484,0)</f>
        <v>0</v>
      </c>
      <c r="BG484" s="203">
        <f>IF(N484="zákl. přenesená",J484,0)</f>
        <v>0</v>
      </c>
      <c r="BH484" s="203">
        <f>IF(N484="sníž. přenesená",J484,0)</f>
        <v>0</v>
      </c>
      <c r="BI484" s="203">
        <f>IF(N484="nulová",J484,0)</f>
        <v>0</v>
      </c>
      <c r="BJ484" s="17" t="s">
        <v>85</v>
      </c>
      <c r="BK484" s="203">
        <f>ROUND(I484*H484,2)</f>
        <v>0</v>
      </c>
      <c r="BL484" s="17" t="s">
        <v>1234</v>
      </c>
      <c r="BM484" s="202" t="s">
        <v>1488</v>
      </c>
    </row>
    <row r="485" spans="1:65" s="2" customFormat="1" ht="10.199999999999999">
      <c r="A485" s="34"/>
      <c r="B485" s="35"/>
      <c r="C485" s="36"/>
      <c r="D485" s="204" t="s">
        <v>156</v>
      </c>
      <c r="E485" s="36"/>
      <c r="F485" s="205" t="s">
        <v>1489</v>
      </c>
      <c r="G485" s="36"/>
      <c r="H485" s="36"/>
      <c r="I485" s="206"/>
      <c r="J485" s="36"/>
      <c r="K485" s="36"/>
      <c r="L485" s="39"/>
      <c r="M485" s="207"/>
      <c r="N485" s="208"/>
      <c r="O485" s="71"/>
      <c r="P485" s="71"/>
      <c r="Q485" s="71"/>
      <c r="R485" s="71"/>
      <c r="S485" s="71"/>
      <c r="T485" s="72"/>
      <c r="U485" s="34"/>
      <c r="V485" s="34"/>
      <c r="W485" s="34"/>
      <c r="X485" s="34"/>
      <c r="Y485" s="34"/>
      <c r="Z485" s="34"/>
      <c r="AA485" s="34"/>
      <c r="AB485" s="34"/>
      <c r="AC485" s="34"/>
      <c r="AD485" s="34"/>
      <c r="AE485" s="34"/>
      <c r="AT485" s="17" t="s">
        <v>156</v>
      </c>
      <c r="AU485" s="17" t="s">
        <v>85</v>
      </c>
    </row>
    <row r="486" spans="1:65" s="13" customFormat="1" ht="10.199999999999999">
      <c r="B486" s="209"/>
      <c r="C486" s="210"/>
      <c r="D486" s="204" t="s">
        <v>158</v>
      </c>
      <c r="E486" s="211" t="s">
        <v>1</v>
      </c>
      <c r="F486" s="212" t="s">
        <v>1490</v>
      </c>
      <c r="G486" s="210"/>
      <c r="H486" s="213">
        <v>60</v>
      </c>
      <c r="I486" s="214"/>
      <c r="J486" s="210"/>
      <c r="K486" s="210"/>
      <c r="L486" s="215"/>
      <c r="M486" s="216"/>
      <c r="N486" s="217"/>
      <c r="O486" s="217"/>
      <c r="P486" s="217"/>
      <c r="Q486" s="217"/>
      <c r="R486" s="217"/>
      <c r="S486" s="217"/>
      <c r="T486" s="218"/>
      <c r="AT486" s="219" t="s">
        <v>158</v>
      </c>
      <c r="AU486" s="219" t="s">
        <v>85</v>
      </c>
      <c r="AV486" s="13" t="s">
        <v>87</v>
      </c>
      <c r="AW486" s="13" t="s">
        <v>34</v>
      </c>
      <c r="AX486" s="13" t="s">
        <v>77</v>
      </c>
      <c r="AY486" s="219" t="s">
        <v>146</v>
      </c>
    </row>
    <row r="487" spans="1:65" s="15" customFormat="1" ht="10.199999999999999">
      <c r="B487" s="245"/>
      <c r="C487" s="246"/>
      <c r="D487" s="204" t="s">
        <v>158</v>
      </c>
      <c r="E487" s="247" t="s">
        <v>1</v>
      </c>
      <c r="F487" s="248" t="s">
        <v>1491</v>
      </c>
      <c r="G487" s="246"/>
      <c r="H487" s="247" t="s">
        <v>1</v>
      </c>
      <c r="I487" s="249"/>
      <c r="J487" s="246"/>
      <c r="K487" s="246"/>
      <c r="L487" s="250"/>
      <c r="M487" s="251"/>
      <c r="N487" s="252"/>
      <c r="O487" s="252"/>
      <c r="P487" s="252"/>
      <c r="Q487" s="252"/>
      <c r="R487" s="252"/>
      <c r="S487" s="252"/>
      <c r="T487" s="253"/>
      <c r="AT487" s="254" t="s">
        <v>158</v>
      </c>
      <c r="AU487" s="254" t="s">
        <v>85</v>
      </c>
      <c r="AV487" s="15" t="s">
        <v>85</v>
      </c>
      <c r="AW487" s="15" t="s">
        <v>34</v>
      </c>
      <c r="AX487" s="15" t="s">
        <v>77</v>
      </c>
      <c r="AY487" s="254" t="s">
        <v>146</v>
      </c>
    </row>
    <row r="488" spans="1:65" s="14" customFormat="1" ht="10.199999999999999">
      <c r="B488" s="231"/>
      <c r="C488" s="232"/>
      <c r="D488" s="204" t="s">
        <v>158</v>
      </c>
      <c r="E488" s="233" t="s">
        <v>1</v>
      </c>
      <c r="F488" s="234" t="s">
        <v>335</v>
      </c>
      <c r="G488" s="232"/>
      <c r="H488" s="235">
        <v>60</v>
      </c>
      <c r="I488" s="236"/>
      <c r="J488" s="232"/>
      <c r="K488" s="232"/>
      <c r="L488" s="237"/>
      <c r="M488" s="238"/>
      <c r="N488" s="239"/>
      <c r="O488" s="239"/>
      <c r="P488" s="239"/>
      <c r="Q488" s="239"/>
      <c r="R488" s="239"/>
      <c r="S488" s="239"/>
      <c r="T488" s="240"/>
      <c r="AT488" s="241" t="s">
        <v>158</v>
      </c>
      <c r="AU488" s="241" t="s">
        <v>85</v>
      </c>
      <c r="AV488" s="14" t="s">
        <v>154</v>
      </c>
      <c r="AW488" s="14" t="s">
        <v>34</v>
      </c>
      <c r="AX488" s="14" t="s">
        <v>85</v>
      </c>
      <c r="AY488" s="241" t="s">
        <v>146</v>
      </c>
    </row>
    <row r="489" spans="1:65" s="2" customFormat="1" ht="16.5" customHeight="1">
      <c r="A489" s="34"/>
      <c r="B489" s="35"/>
      <c r="C489" s="191" t="s">
        <v>1492</v>
      </c>
      <c r="D489" s="191" t="s">
        <v>149</v>
      </c>
      <c r="E489" s="192" t="s">
        <v>1493</v>
      </c>
      <c r="F489" s="193" t="s">
        <v>1494</v>
      </c>
      <c r="G489" s="194" t="s">
        <v>813</v>
      </c>
      <c r="H489" s="195">
        <v>840</v>
      </c>
      <c r="I489" s="196"/>
      <c r="J489" s="197">
        <f>ROUND(I489*H489,2)</f>
        <v>0</v>
      </c>
      <c r="K489" s="193" t="s">
        <v>556</v>
      </c>
      <c r="L489" s="39"/>
      <c r="M489" s="198" t="s">
        <v>1</v>
      </c>
      <c r="N489" s="199" t="s">
        <v>42</v>
      </c>
      <c r="O489" s="71"/>
      <c r="P489" s="200">
        <f>O489*H489</f>
        <v>0</v>
      </c>
      <c r="Q489" s="200">
        <v>0</v>
      </c>
      <c r="R489" s="200">
        <f>Q489*H489</f>
        <v>0</v>
      </c>
      <c r="S489" s="200">
        <v>0</v>
      </c>
      <c r="T489" s="201">
        <f>S489*H489</f>
        <v>0</v>
      </c>
      <c r="U489" s="34"/>
      <c r="V489" s="34"/>
      <c r="W489" s="34"/>
      <c r="X489" s="34"/>
      <c r="Y489" s="34"/>
      <c r="Z489" s="34"/>
      <c r="AA489" s="34"/>
      <c r="AB489" s="34"/>
      <c r="AC489" s="34"/>
      <c r="AD489" s="34"/>
      <c r="AE489" s="34"/>
      <c r="AR489" s="202" t="s">
        <v>1234</v>
      </c>
      <c r="AT489" s="202" t="s">
        <v>149</v>
      </c>
      <c r="AU489" s="202" t="s">
        <v>85</v>
      </c>
      <c r="AY489" s="17" t="s">
        <v>146</v>
      </c>
      <c r="BE489" s="203">
        <f>IF(N489="základní",J489,0)</f>
        <v>0</v>
      </c>
      <c r="BF489" s="203">
        <f>IF(N489="snížená",J489,0)</f>
        <v>0</v>
      </c>
      <c r="BG489" s="203">
        <f>IF(N489="zákl. přenesená",J489,0)</f>
        <v>0</v>
      </c>
      <c r="BH489" s="203">
        <f>IF(N489="sníž. přenesená",J489,0)</f>
        <v>0</v>
      </c>
      <c r="BI489" s="203">
        <f>IF(N489="nulová",J489,0)</f>
        <v>0</v>
      </c>
      <c r="BJ489" s="17" t="s">
        <v>85</v>
      </c>
      <c r="BK489" s="203">
        <f>ROUND(I489*H489,2)</f>
        <v>0</v>
      </c>
      <c r="BL489" s="17" t="s">
        <v>1234</v>
      </c>
      <c r="BM489" s="202" t="s">
        <v>1495</v>
      </c>
    </row>
    <row r="490" spans="1:65" s="2" customFormat="1" ht="10.199999999999999">
      <c r="A490" s="34"/>
      <c r="B490" s="35"/>
      <c r="C490" s="36"/>
      <c r="D490" s="204" t="s">
        <v>156</v>
      </c>
      <c r="E490" s="36"/>
      <c r="F490" s="205" t="s">
        <v>1496</v>
      </c>
      <c r="G490" s="36"/>
      <c r="H490" s="36"/>
      <c r="I490" s="206"/>
      <c r="J490" s="36"/>
      <c r="K490" s="36"/>
      <c r="L490" s="39"/>
      <c r="M490" s="207"/>
      <c r="N490" s="208"/>
      <c r="O490" s="71"/>
      <c r="P490" s="71"/>
      <c r="Q490" s="71"/>
      <c r="R490" s="71"/>
      <c r="S490" s="71"/>
      <c r="T490" s="72"/>
      <c r="U490" s="34"/>
      <c r="V490" s="34"/>
      <c r="W490" s="34"/>
      <c r="X490" s="34"/>
      <c r="Y490" s="34"/>
      <c r="Z490" s="34"/>
      <c r="AA490" s="34"/>
      <c r="AB490" s="34"/>
      <c r="AC490" s="34"/>
      <c r="AD490" s="34"/>
      <c r="AE490" s="34"/>
      <c r="AT490" s="17" t="s">
        <v>156</v>
      </c>
      <c r="AU490" s="17" t="s">
        <v>85</v>
      </c>
    </row>
    <row r="491" spans="1:65" s="13" customFormat="1" ht="10.199999999999999">
      <c r="B491" s="209"/>
      <c r="C491" s="210"/>
      <c r="D491" s="204" t="s">
        <v>158</v>
      </c>
      <c r="E491" s="211" t="s">
        <v>1</v>
      </c>
      <c r="F491" s="212" t="s">
        <v>1497</v>
      </c>
      <c r="G491" s="210"/>
      <c r="H491" s="213">
        <v>840</v>
      </c>
      <c r="I491" s="214"/>
      <c r="J491" s="210"/>
      <c r="K491" s="210"/>
      <c r="L491" s="215"/>
      <c r="M491" s="216"/>
      <c r="N491" s="217"/>
      <c r="O491" s="217"/>
      <c r="P491" s="217"/>
      <c r="Q491" s="217"/>
      <c r="R491" s="217"/>
      <c r="S491" s="217"/>
      <c r="T491" s="218"/>
      <c r="AT491" s="219" t="s">
        <v>158</v>
      </c>
      <c r="AU491" s="219" t="s">
        <v>85</v>
      </c>
      <c r="AV491" s="13" t="s">
        <v>87</v>
      </c>
      <c r="AW491" s="13" t="s">
        <v>34</v>
      </c>
      <c r="AX491" s="13" t="s">
        <v>85</v>
      </c>
      <c r="AY491" s="219" t="s">
        <v>146</v>
      </c>
    </row>
    <row r="492" spans="1:65" s="2" customFormat="1" ht="16.5" customHeight="1">
      <c r="A492" s="34"/>
      <c r="B492" s="35"/>
      <c r="C492" s="191" t="s">
        <v>1498</v>
      </c>
      <c r="D492" s="191" t="s">
        <v>149</v>
      </c>
      <c r="E492" s="192" t="s">
        <v>1499</v>
      </c>
      <c r="F492" s="193" t="s">
        <v>1500</v>
      </c>
      <c r="G492" s="194" t="s">
        <v>813</v>
      </c>
      <c r="H492" s="195">
        <v>400</v>
      </c>
      <c r="I492" s="196"/>
      <c r="J492" s="197">
        <f>ROUND(I492*H492,2)</f>
        <v>0</v>
      </c>
      <c r="K492" s="193" t="s">
        <v>556</v>
      </c>
      <c r="L492" s="39"/>
      <c r="M492" s="198" t="s">
        <v>1</v>
      </c>
      <c r="N492" s="199" t="s">
        <v>42</v>
      </c>
      <c r="O492" s="71"/>
      <c r="P492" s="200">
        <f>O492*H492</f>
        <v>0</v>
      </c>
      <c r="Q492" s="200">
        <v>0</v>
      </c>
      <c r="R492" s="200">
        <f>Q492*H492</f>
        <v>0</v>
      </c>
      <c r="S492" s="200">
        <v>0</v>
      </c>
      <c r="T492" s="201">
        <f>S492*H492</f>
        <v>0</v>
      </c>
      <c r="U492" s="34"/>
      <c r="V492" s="34"/>
      <c r="W492" s="34"/>
      <c r="X492" s="34"/>
      <c r="Y492" s="34"/>
      <c r="Z492" s="34"/>
      <c r="AA492" s="34"/>
      <c r="AB492" s="34"/>
      <c r="AC492" s="34"/>
      <c r="AD492" s="34"/>
      <c r="AE492" s="34"/>
      <c r="AR492" s="202" t="s">
        <v>1234</v>
      </c>
      <c r="AT492" s="202" t="s">
        <v>149</v>
      </c>
      <c r="AU492" s="202" t="s">
        <v>85</v>
      </c>
      <c r="AY492" s="17" t="s">
        <v>146</v>
      </c>
      <c r="BE492" s="203">
        <f>IF(N492="základní",J492,0)</f>
        <v>0</v>
      </c>
      <c r="BF492" s="203">
        <f>IF(N492="snížená",J492,0)</f>
        <v>0</v>
      </c>
      <c r="BG492" s="203">
        <f>IF(N492="zákl. přenesená",J492,0)</f>
        <v>0</v>
      </c>
      <c r="BH492" s="203">
        <f>IF(N492="sníž. přenesená",J492,0)</f>
        <v>0</v>
      </c>
      <c r="BI492" s="203">
        <f>IF(N492="nulová",J492,0)</f>
        <v>0</v>
      </c>
      <c r="BJ492" s="17" t="s">
        <v>85</v>
      </c>
      <c r="BK492" s="203">
        <f>ROUND(I492*H492,2)</f>
        <v>0</v>
      </c>
      <c r="BL492" s="17" t="s">
        <v>1234</v>
      </c>
      <c r="BM492" s="202" t="s">
        <v>1501</v>
      </c>
    </row>
    <row r="493" spans="1:65" s="2" customFormat="1" ht="10.199999999999999">
      <c r="A493" s="34"/>
      <c r="B493" s="35"/>
      <c r="C493" s="36"/>
      <c r="D493" s="204" t="s">
        <v>156</v>
      </c>
      <c r="E493" s="36"/>
      <c r="F493" s="205" t="s">
        <v>1502</v>
      </c>
      <c r="G493" s="36"/>
      <c r="H493" s="36"/>
      <c r="I493" s="206"/>
      <c r="J493" s="36"/>
      <c r="K493" s="36"/>
      <c r="L493" s="39"/>
      <c r="M493" s="207"/>
      <c r="N493" s="208"/>
      <c r="O493" s="71"/>
      <c r="P493" s="71"/>
      <c r="Q493" s="71"/>
      <c r="R493" s="71"/>
      <c r="S493" s="71"/>
      <c r="T493" s="72"/>
      <c r="U493" s="34"/>
      <c r="V493" s="34"/>
      <c r="W493" s="34"/>
      <c r="X493" s="34"/>
      <c r="Y493" s="34"/>
      <c r="Z493" s="34"/>
      <c r="AA493" s="34"/>
      <c r="AB493" s="34"/>
      <c r="AC493" s="34"/>
      <c r="AD493" s="34"/>
      <c r="AE493" s="34"/>
      <c r="AT493" s="17" t="s">
        <v>156</v>
      </c>
      <c r="AU493" s="17" t="s">
        <v>85</v>
      </c>
    </row>
    <row r="494" spans="1:65" s="13" customFormat="1" ht="10.199999999999999">
      <c r="B494" s="209"/>
      <c r="C494" s="210"/>
      <c r="D494" s="204" t="s">
        <v>158</v>
      </c>
      <c r="E494" s="211" t="s">
        <v>1</v>
      </c>
      <c r="F494" s="212" t="s">
        <v>1503</v>
      </c>
      <c r="G494" s="210"/>
      <c r="H494" s="213">
        <v>400</v>
      </c>
      <c r="I494" s="214"/>
      <c r="J494" s="210"/>
      <c r="K494" s="210"/>
      <c r="L494" s="215"/>
      <c r="M494" s="242"/>
      <c r="N494" s="243"/>
      <c r="O494" s="243"/>
      <c r="P494" s="243"/>
      <c r="Q494" s="243"/>
      <c r="R494" s="243"/>
      <c r="S494" s="243"/>
      <c r="T494" s="244"/>
      <c r="AT494" s="219" t="s">
        <v>158</v>
      </c>
      <c r="AU494" s="219" t="s">
        <v>85</v>
      </c>
      <c r="AV494" s="13" t="s">
        <v>87</v>
      </c>
      <c r="AW494" s="13" t="s">
        <v>34</v>
      </c>
      <c r="AX494" s="13" t="s">
        <v>85</v>
      </c>
      <c r="AY494" s="219" t="s">
        <v>146</v>
      </c>
    </row>
    <row r="495" spans="1:65" s="2" customFormat="1" ht="6.9" customHeight="1">
      <c r="A495" s="34"/>
      <c r="B495" s="54"/>
      <c r="C495" s="55"/>
      <c r="D495" s="55"/>
      <c r="E495" s="55"/>
      <c r="F495" s="55"/>
      <c r="G495" s="55"/>
      <c r="H495" s="55"/>
      <c r="I495" s="55"/>
      <c r="J495" s="55"/>
      <c r="K495" s="55"/>
      <c r="L495" s="39"/>
      <c r="M495" s="34"/>
      <c r="O495" s="34"/>
      <c r="P495" s="34"/>
      <c r="Q495" s="34"/>
      <c r="R495" s="34"/>
      <c r="S495" s="34"/>
      <c r="T495" s="34"/>
      <c r="U495" s="34"/>
      <c r="V495" s="34"/>
      <c r="W495" s="34"/>
      <c r="X495" s="34"/>
      <c r="Y495" s="34"/>
      <c r="Z495" s="34"/>
      <c r="AA495" s="34"/>
      <c r="AB495" s="34"/>
      <c r="AC495" s="34"/>
      <c r="AD495" s="34"/>
      <c r="AE495" s="34"/>
    </row>
  </sheetData>
  <sheetProtection algorithmName="SHA-512" hashValue="Wiw/KuG8U/nwADMG/NEX24kaj5FfsKMNvnLItRUQAe6Xc8XZqQ/ZQNsgbEHhvnb2F1btC8J43cxh3FY+qQtf2g==" saltValue="jiL1ndq55BbSSTwdLhuRVgEqAbyBz6yIWiyHZapzgj+IIJfH2OmbT1MUjq7XfP13oXQY/4fdl3rIhMt4Kv4Y0w==" spinCount="100000" sheet="1" objects="1" scenarios="1" formatColumns="0" formatRows="0" autoFilter="0"/>
  <autoFilter ref="C138:K494"/>
  <mergeCells count="12">
    <mergeCell ref="E131:H131"/>
    <mergeCell ref="L2:V2"/>
    <mergeCell ref="E85:H85"/>
    <mergeCell ref="E87:H87"/>
    <mergeCell ref="E89:H89"/>
    <mergeCell ref="E127:H127"/>
    <mergeCell ref="E129:H12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6"/>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109</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2" customFormat="1" ht="12" customHeight="1">
      <c r="A8" s="34"/>
      <c r="B8" s="39"/>
      <c r="C8" s="34"/>
      <c r="D8" s="119" t="s">
        <v>121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8" t="s">
        <v>1504</v>
      </c>
      <c r="F9" s="309"/>
      <c r="G9" s="309"/>
      <c r="H9" s="30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15. 4. 2024</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
        <v>27</v>
      </c>
      <c r="F15" s="34"/>
      <c r="G15" s="34"/>
      <c r="H15" s="34"/>
      <c r="I15" s="119" t="s">
        <v>28</v>
      </c>
      <c r="J15" s="110"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30</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0" t="str">
        <f>'Rekapitulace stavby'!E14</f>
        <v>Vyplň údaj</v>
      </c>
      <c r="F18" s="311"/>
      <c r="G18" s="311"/>
      <c r="H18" s="311"/>
      <c r="I18" s="119"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32</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28</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35</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28</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12" t="s">
        <v>1</v>
      </c>
      <c r="F27" s="312"/>
      <c r="G27" s="312"/>
      <c r="H27" s="312"/>
      <c r="I27" s="121"/>
      <c r="J27" s="121"/>
      <c r="K27" s="121"/>
      <c r="L27" s="123"/>
      <c r="S27" s="121"/>
      <c r="T27" s="121"/>
      <c r="U27" s="121"/>
      <c r="V27" s="121"/>
      <c r="W27" s="121"/>
      <c r="X27" s="121"/>
      <c r="Y27" s="121"/>
      <c r="Z27" s="121"/>
      <c r="AA27" s="121"/>
      <c r="AB27" s="121"/>
      <c r="AC27" s="121"/>
      <c r="AD27" s="121"/>
      <c r="AE27" s="121"/>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37</v>
      </c>
      <c r="E30" s="34"/>
      <c r="F30" s="34"/>
      <c r="G30" s="34"/>
      <c r="H30" s="34"/>
      <c r="I30" s="34"/>
      <c r="J30" s="126">
        <f>ROUND(J121, 2)</f>
        <v>0</v>
      </c>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7" t="s">
        <v>39</v>
      </c>
      <c r="G32" s="34"/>
      <c r="H32" s="34"/>
      <c r="I32" s="127" t="s">
        <v>38</v>
      </c>
      <c r="J32" s="127"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8" t="s">
        <v>41</v>
      </c>
      <c r="E33" s="119" t="s">
        <v>42</v>
      </c>
      <c r="F33" s="129">
        <f>ROUND((SUM(BE121:BE195)),  2)</f>
        <v>0</v>
      </c>
      <c r="G33" s="34"/>
      <c r="H33" s="34"/>
      <c r="I33" s="130">
        <v>0.21</v>
      </c>
      <c r="J33" s="129">
        <f>ROUND(((SUM(BE121:BE195))*I33),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9" t="s">
        <v>43</v>
      </c>
      <c r="F34" s="129">
        <f>ROUND((SUM(BF121:BF195)),  2)</f>
        <v>0</v>
      </c>
      <c r="G34" s="34"/>
      <c r="H34" s="34"/>
      <c r="I34" s="130">
        <v>0.12</v>
      </c>
      <c r="J34" s="129">
        <f>ROUND(((SUM(BF121:BF195))*I34),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9" t="s">
        <v>44</v>
      </c>
      <c r="F35" s="129">
        <f>ROUND((SUM(BG121:BG195)),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9" t="s">
        <v>45</v>
      </c>
      <c r="F36" s="129">
        <f>ROUND((SUM(BH121:BH195)),  2)</f>
        <v>0</v>
      </c>
      <c r="G36" s="34"/>
      <c r="H36" s="34"/>
      <c r="I36" s="130">
        <v>0.12</v>
      </c>
      <c r="J36" s="12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46</v>
      </c>
      <c r="F37" s="129">
        <f>ROUND((SUM(BI121:BI195)),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47</v>
      </c>
      <c r="E39" s="133"/>
      <c r="F39" s="133"/>
      <c r="G39" s="134" t="s">
        <v>48</v>
      </c>
      <c r="H39" s="135" t="s">
        <v>49</v>
      </c>
      <c r="I39" s="133"/>
      <c r="J39" s="136">
        <f>SUM(J30:J37)</f>
        <v>0</v>
      </c>
      <c r="K39" s="13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121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5" t="str">
        <f>E9</f>
        <v>SO 04 - Úpravy nn DOÚO</v>
      </c>
      <c r="F87" s="315"/>
      <c r="G87" s="315"/>
      <c r="H87" s="31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Bohumín</v>
      </c>
      <c r="G89" s="36"/>
      <c r="H89" s="36"/>
      <c r="I89" s="29" t="s">
        <v>22</v>
      </c>
      <c r="J89" s="66" t="str">
        <f>IF(J12="","",J12)</f>
        <v>15. 4. 2024</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124</v>
      </c>
      <c r="D94" s="150"/>
      <c r="E94" s="150"/>
      <c r="F94" s="150"/>
      <c r="G94" s="150"/>
      <c r="H94" s="150"/>
      <c r="I94" s="150"/>
      <c r="J94" s="151" t="s">
        <v>125</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52" t="s">
        <v>126</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127</v>
      </c>
    </row>
    <row r="97" spans="1:31" s="9" customFormat="1" ht="24.9" customHeight="1">
      <c r="B97" s="153"/>
      <c r="C97" s="154"/>
      <c r="D97" s="155" t="s">
        <v>1505</v>
      </c>
      <c r="E97" s="156"/>
      <c r="F97" s="156"/>
      <c r="G97" s="156"/>
      <c r="H97" s="156"/>
      <c r="I97" s="156"/>
      <c r="J97" s="157">
        <f>J122</f>
        <v>0</v>
      </c>
      <c r="K97" s="154"/>
      <c r="L97" s="158"/>
    </row>
    <row r="98" spans="1:31" s="10" customFormat="1" ht="19.95" customHeight="1">
      <c r="B98" s="159"/>
      <c r="C98" s="104"/>
      <c r="D98" s="160" t="s">
        <v>543</v>
      </c>
      <c r="E98" s="161"/>
      <c r="F98" s="161"/>
      <c r="G98" s="161"/>
      <c r="H98" s="161"/>
      <c r="I98" s="161"/>
      <c r="J98" s="162">
        <f>J123</f>
        <v>0</v>
      </c>
      <c r="K98" s="104"/>
      <c r="L98" s="163"/>
    </row>
    <row r="99" spans="1:31" s="10" customFormat="1" ht="19.95" customHeight="1">
      <c r="B99" s="159"/>
      <c r="C99" s="104"/>
      <c r="D99" s="160" t="s">
        <v>1506</v>
      </c>
      <c r="E99" s="161"/>
      <c r="F99" s="161"/>
      <c r="G99" s="161"/>
      <c r="H99" s="161"/>
      <c r="I99" s="161"/>
      <c r="J99" s="162">
        <f>J160</f>
        <v>0</v>
      </c>
      <c r="K99" s="104"/>
      <c r="L99" s="163"/>
    </row>
    <row r="100" spans="1:31" s="10" customFormat="1" ht="19.95" customHeight="1">
      <c r="B100" s="159"/>
      <c r="C100" s="104"/>
      <c r="D100" s="160" t="s">
        <v>1507</v>
      </c>
      <c r="E100" s="161"/>
      <c r="F100" s="161"/>
      <c r="G100" s="161"/>
      <c r="H100" s="161"/>
      <c r="I100" s="161"/>
      <c r="J100" s="162">
        <f>J177</f>
        <v>0</v>
      </c>
      <c r="K100" s="104"/>
      <c r="L100" s="163"/>
    </row>
    <row r="101" spans="1:31" s="10" customFormat="1" ht="19.95" customHeight="1">
      <c r="B101" s="159"/>
      <c r="C101" s="104"/>
      <c r="D101" s="160" t="s">
        <v>129</v>
      </c>
      <c r="E101" s="161"/>
      <c r="F101" s="161"/>
      <c r="G101" s="161"/>
      <c r="H101" s="161"/>
      <c r="I101" s="161"/>
      <c r="J101" s="162">
        <f>J191</f>
        <v>0</v>
      </c>
      <c r="K101" s="104"/>
      <c r="L101" s="163"/>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 customHeight="1">
      <c r="A108" s="34"/>
      <c r="B108" s="35"/>
      <c r="C108" s="23" t="s">
        <v>131</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13" t="str">
        <f>E7</f>
        <v>Oprava nástupišť č.1 a 1a v ŽST Bohumín</v>
      </c>
      <c r="F111" s="314"/>
      <c r="G111" s="314"/>
      <c r="H111" s="314"/>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121</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65" t="str">
        <f>E9</f>
        <v>SO 04 - Úpravy nn DOÚO</v>
      </c>
      <c r="F113" s="315"/>
      <c r="G113" s="315"/>
      <c r="H113" s="315"/>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PS Bohumín</v>
      </c>
      <c r="G115" s="36"/>
      <c r="H115" s="36"/>
      <c r="I115" s="29" t="s">
        <v>22</v>
      </c>
      <c r="J115" s="66" t="str">
        <f>IF(J12="","",J12)</f>
        <v>15. 4. 2024</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E15</f>
        <v>Správa železnic, státní organizace, OŘ Ostrava</v>
      </c>
      <c r="G117" s="36"/>
      <c r="H117" s="36"/>
      <c r="I117" s="29"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30</v>
      </c>
      <c r="D118" s="36"/>
      <c r="E118" s="36"/>
      <c r="F118" s="27" t="str">
        <f>IF(E18="","",E18)</f>
        <v>Vyplň údaj</v>
      </c>
      <c r="G118" s="36"/>
      <c r="H118" s="36"/>
      <c r="I118" s="29" t="s">
        <v>35</v>
      </c>
      <c r="J118" s="32" t="str">
        <f>E24</f>
        <v xml:space="preserve"> </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64"/>
      <c r="B120" s="165"/>
      <c r="C120" s="166" t="s">
        <v>132</v>
      </c>
      <c r="D120" s="167" t="s">
        <v>62</v>
      </c>
      <c r="E120" s="167" t="s">
        <v>58</v>
      </c>
      <c r="F120" s="167" t="s">
        <v>59</v>
      </c>
      <c r="G120" s="167" t="s">
        <v>133</v>
      </c>
      <c r="H120" s="167" t="s">
        <v>134</v>
      </c>
      <c r="I120" s="167" t="s">
        <v>135</v>
      </c>
      <c r="J120" s="167" t="s">
        <v>125</v>
      </c>
      <c r="K120" s="168" t="s">
        <v>136</v>
      </c>
      <c r="L120" s="169"/>
      <c r="M120" s="75" t="s">
        <v>1</v>
      </c>
      <c r="N120" s="76" t="s">
        <v>41</v>
      </c>
      <c r="O120" s="76" t="s">
        <v>137</v>
      </c>
      <c r="P120" s="76" t="s">
        <v>138</v>
      </c>
      <c r="Q120" s="76" t="s">
        <v>139</v>
      </c>
      <c r="R120" s="76" t="s">
        <v>140</v>
      </c>
      <c r="S120" s="76" t="s">
        <v>141</v>
      </c>
      <c r="T120" s="77" t="s">
        <v>142</v>
      </c>
      <c r="U120" s="164"/>
      <c r="V120" s="164"/>
      <c r="W120" s="164"/>
      <c r="X120" s="164"/>
      <c r="Y120" s="164"/>
      <c r="Z120" s="164"/>
      <c r="AA120" s="164"/>
      <c r="AB120" s="164"/>
      <c r="AC120" s="164"/>
      <c r="AD120" s="164"/>
      <c r="AE120" s="164"/>
    </row>
    <row r="121" spans="1:65" s="2" customFormat="1" ht="22.8" customHeight="1">
      <c r="A121" s="34"/>
      <c r="B121" s="35"/>
      <c r="C121" s="82" t="s">
        <v>143</v>
      </c>
      <c r="D121" s="36"/>
      <c r="E121" s="36"/>
      <c r="F121" s="36"/>
      <c r="G121" s="36"/>
      <c r="H121" s="36"/>
      <c r="I121" s="36"/>
      <c r="J121" s="170">
        <f>BK121</f>
        <v>0</v>
      </c>
      <c r="K121" s="36"/>
      <c r="L121" s="39"/>
      <c r="M121" s="78"/>
      <c r="N121" s="171"/>
      <c r="O121" s="79"/>
      <c r="P121" s="172">
        <f>P122</f>
        <v>0</v>
      </c>
      <c r="Q121" s="79"/>
      <c r="R121" s="172">
        <f>R122</f>
        <v>0.87488999999999983</v>
      </c>
      <c r="S121" s="79"/>
      <c r="T121" s="173">
        <f>T122</f>
        <v>19.330500000000001</v>
      </c>
      <c r="U121" s="34"/>
      <c r="V121" s="34"/>
      <c r="W121" s="34"/>
      <c r="X121" s="34"/>
      <c r="Y121" s="34"/>
      <c r="Z121" s="34"/>
      <c r="AA121" s="34"/>
      <c r="AB121" s="34"/>
      <c r="AC121" s="34"/>
      <c r="AD121" s="34"/>
      <c r="AE121" s="34"/>
      <c r="AT121" s="17" t="s">
        <v>76</v>
      </c>
      <c r="AU121" s="17" t="s">
        <v>127</v>
      </c>
      <c r="BK121" s="174">
        <f>BK122</f>
        <v>0</v>
      </c>
    </row>
    <row r="122" spans="1:65" s="12" customFormat="1" ht="25.95" customHeight="1">
      <c r="B122" s="175"/>
      <c r="C122" s="176"/>
      <c r="D122" s="177" t="s">
        <v>76</v>
      </c>
      <c r="E122" s="178" t="s">
        <v>144</v>
      </c>
      <c r="F122" s="178" t="s">
        <v>144</v>
      </c>
      <c r="G122" s="176"/>
      <c r="H122" s="176"/>
      <c r="I122" s="179"/>
      <c r="J122" s="180">
        <f>BK122</f>
        <v>0</v>
      </c>
      <c r="K122" s="176"/>
      <c r="L122" s="181"/>
      <c r="M122" s="182"/>
      <c r="N122" s="183"/>
      <c r="O122" s="183"/>
      <c r="P122" s="184">
        <f>P123+P160+P177+P191</f>
        <v>0</v>
      </c>
      <c r="Q122" s="183"/>
      <c r="R122" s="184">
        <f>R123+R160+R177+R191</f>
        <v>0.87488999999999983</v>
      </c>
      <c r="S122" s="183"/>
      <c r="T122" s="185">
        <f>T123+T160+T177+T191</f>
        <v>19.330500000000001</v>
      </c>
      <c r="AR122" s="186" t="s">
        <v>85</v>
      </c>
      <c r="AT122" s="187" t="s">
        <v>76</v>
      </c>
      <c r="AU122" s="187" t="s">
        <v>77</v>
      </c>
      <c r="AY122" s="186" t="s">
        <v>146</v>
      </c>
      <c r="BK122" s="188">
        <f>BK123+BK160+BK177+BK191</f>
        <v>0</v>
      </c>
    </row>
    <row r="123" spans="1:65" s="12" customFormat="1" ht="22.8" customHeight="1">
      <c r="B123" s="175"/>
      <c r="C123" s="176"/>
      <c r="D123" s="177" t="s">
        <v>76</v>
      </c>
      <c r="E123" s="189" t="s">
        <v>85</v>
      </c>
      <c r="F123" s="189" t="s">
        <v>553</v>
      </c>
      <c r="G123" s="176"/>
      <c r="H123" s="176"/>
      <c r="I123" s="179"/>
      <c r="J123" s="190">
        <f>BK123</f>
        <v>0</v>
      </c>
      <c r="K123" s="176"/>
      <c r="L123" s="181"/>
      <c r="M123" s="182"/>
      <c r="N123" s="183"/>
      <c r="O123" s="183"/>
      <c r="P123" s="184">
        <f>SUM(P124:P159)</f>
        <v>0</v>
      </c>
      <c r="Q123" s="183"/>
      <c r="R123" s="184">
        <f>SUM(R124:R159)</f>
        <v>0.87488999999999983</v>
      </c>
      <c r="S123" s="183"/>
      <c r="T123" s="185">
        <f>SUM(T124:T159)</f>
        <v>6.0499999999999998E-2</v>
      </c>
      <c r="AR123" s="186" t="s">
        <v>85</v>
      </c>
      <c r="AT123" s="187" t="s">
        <v>76</v>
      </c>
      <c r="AU123" s="187" t="s">
        <v>85</v>
      </c>
      <c r="AY123" s="186" t="s">
        <v>146</v>
      </c>
      <c r="BK123" s="188">
        <f>SUM(BK124:BK159)</f>
        <v>0</v>
      </c>
    </row>
    <row r="124" spans="1:65" s="2" customFormat="1" ht="21.75" customHeight="1">
      <c r="A124" s="34"/>
      <c r="B124" s="35"/>
      <c r="C124" s="191" t="s">
        <v>85</v>
      </c>
      <c r="D124" s="191" t="s">
        <v>149</v>
      </c>
      <c r="E124" s="192" t="s">
        <v>1508</v>
      </c>
      <c r="F124" s="193" t="s">
        <v>1509</v>
      </c>
      <c r="G124" s="194" t="s">
        <v>182</v>
      </c>
      <c r="H124" s="195">
        <v>9.6</v>
      </c>
      <c r="I124" s="196"/>
      <c r="J124" s="197">
        <f>ROUND(I124*H124,2)</f>
        <v>0</v>
      </c>
      <c r="K124" s="193" t="s">
        <v>1</v>
      </c>
      <c r="L124" s="39"/>
      <c r="M124" s="198" t="s">
        <v>1</v>
      </c>
      <c r="N124" s="199" t="s">
        <v>42</v>
      </c>
      <c r="O124" s="71"/>
      <c r="P124" s="200">
        <f>O124*H124</f>
        <v>0</v>
      </c>
      <c r="Q124" s="200">
        <v>0</v>
      </c>
      <c r="R124" s="200">
        <f>Q124*H124</f>
        <v>0</v>
      </c>
      <c r="S124" s="200">
        <v>0</v>
      </c>
      <c r="T124" s="201">
        <f>S124*H124</f>
        <v>0</v>
      </c>
      <c r="U124" s="34"/>
      <c r="V124" s="34"/>
      <c r="W124" s="34"/>
      <c r="X124" s="34"/>
      <c r="Y124" s="34"/>
      <c r="Z124" s="34"/>
      <c r="AA124" s="34"/>
      <c r="AB124" s="34"/>
      <c r="AC124" s="34"/>
      <c r="AD124" s="34"/>
      <c r="AE124" s="34"/>
      <c r="AR124" s="202" t="s">
        <v>154</v>
      </c>
      <c r="AT124" s="202" t="s">
        <v>149</v>
      </c>
      <c r="AU124" s="202" t="s">
        <v>87</v>
      </c>
      <c r="AY124" s="17" t="s">
        <v>146</v>
      </c>
      <c r="BE124" s="203">
        <f>IF(N124="základní",J124,0)</f>
        <v>0</v>
      </c>
      <c r="BF124" s="203">
        <f>IF(N124="snížená",J124,0)</f>
        <v>0</v>
      </c>
      <c r="BG124" s="203">
        <f>IF(N124="zákl. přenesená",J124,0)</f>
        <v>0</v>
      </c>
      <c r="BH124" s="203">
        <f>IF(N124="sníž. přenesená",J124,0)</f>
        <v>0</v>
      </c>
      <c r="BI124" s="203">
        <f>IF(N124="nulová",J124,0)</f>
        <v>0</v>
      </c>
      <c r="BJ124" s="17" t="s">
        <v>85</v>
      </c>
      <c r="BK124" s="203">
        <f>ROUND(I124*H124,2)</f>
        <v>0</v>
      </c>
      <c r="BL124" s="17" t="s">
        <v>154</v>
      </c>
      <c r="BM124" s="202" t="s">
        <v>1510</v>
      </c>
    </row>
    <row r="125" spans="1:65" s="2" customFormat="1" ht="19.2">
      <c r="A125" s="34"/>
      <c r="B125" s="35"/>
      <c r="C125" s="36"/>
      <c r="D125" s="204" t="s">
        <v>156</v>
      </c>
      <c r="E125" s="36"/>
      <c r="F125" s="205" t="s">
        <v>1511</v>
      </c>
      <c r="G125" s="36"/>
      <c r="H125" s="36"/>
      <c r="I125" s="206"/>
      <c r="J125" s="36"/>
      <c r="K125" s="36"/>
      <c r="L125" s="39"/>
      <c r="M125" s="207"/>
      <c r="N125" s="208"/>
      <c r="O125" s="71"/>
      <c r="P125" s="71"/>
      <c r="Q125" s="71"/>
      <c r="R125" s="71"/>
      <c r="S125" s="71"/>
      <c r="T125" s="72"/>
      <c r="U125" s="34"/>
      <c r="V125" s="34"/>
      <c r="W125" s="34"/>
      <c r="X125" s="34"/>
      <c r="Y125" s="34"/>
      <c r="Z125" s="34"/>
      <c r="AA125" s="34"/>
      <c r="AB125" s="34"/>
      <c r="AC125" s="34"/>
      <c r="AD125" s="34"/>
      <c r="AE125" s="34"/>
      <c r="AT125" s="17" t="s">
        <v>156</v>
      </c>
      <c r="AU125" s="17" t="s">
        <v>87</v>
      </c>
    </row>
    <row r="126" spans="1:65" s="2" customFormat="1" ht="16.5" customHeight="1">
      <c r="A126" s="34"/>
      <c r="B126" s="35"/>
      <c r="C126" s="191" t="s">
        <v>87</v>
      </c>
      <c r="D126" s="191" t="s">
        <v>149</v>
      </c>
      <c r="E126" s="192" t="s">
        <v>1512</v>
      </c>
      <c r="F126" s="193" t="s">
        <v>1513</v>
      </c>
      <c r="G126" s="194" t="s">
        <v>152</v>
      </c>
      <c r="H126" s="195">
        <v>15</v>
      </c>
      <c r="I126" s="196"/>
      <c r="J126" s="197">
        <f>ROUND(I126*H126,2)</f>
        <v>0</v>
      </c>
      <c r="K126" s="193" t="s">
        <v>1</v>
      </c>
      <c r="L126" s="39"/>
      <c r="M126" s="198" t="s">
        <v>1</v>
      </c>
      <c r="N126" s="199" t="s">
        <v>42</v>
      </c>
      <c r="O126" s="71"/>
      <c r="P126" s="200">
        <f>O126*H126</f>
        <v>0</v>
      </c>
      <c r="Q126" s="200">
        <v>3.0000000000000001E-5</v>
      </c>
      <c r="R126" s="200">
        <f>Q126*H126</f>
        <v>4.4999999999999999E-4</v>
      </c>
      <c r="S126" s="200">
        <v>0</v>
      </c>
      <c r="T126" s="201">
        <f>S126*H126</f>
        <v>0</v>
      </c>
      <c r="U126" s="34"/>
      <c r="V126" s="34"/>
      <c r="W126" s="34"/>
      <c r="X126" s="34"/>
      <c r="Y126" s="34"/>
      <c r="Z126" s="34"/>
      <c r="AA126" s="34"/>
      <c r="AB126" s="34"/>
      <c r="AC126" s="34"/>
      <c r="AD126" s="34"/>
      <c r="AE126" s="34"/>
      <c r="AR126" s="202" t="s">
        <v>350</v>
      </c>
      <c r="AT126" s="202" t="s">
        <v>149</v>
      </c>
      <c r="AU126" s="202" t="s">
        <v>87</v>
      </c>
      <c r="AY126" s="17" t="s">
        <v>146</v>
      </c>
      <c r="BE126" s="203">
        <f>IF(N126="základní",J126,0)</f>
        <v>0</v>
      </c>
      <c r="BF126" s="203">
        <f>IF(N126="snížená",J126,0)</f>
        <v>0</v>
      </c>
      <c r="BG126" s="203">
        <f>IF(N126="zákl. přenesená",J126,0)</f>
        <v>0</v>
      </c>
      <c r="BH126" s="203">
        <f>IF(N126="sníž. přenesená",J126,0)</f>
        <v>0</v>
      </c>
      <c r="BI126" s="203">
        <f>IF(N126="nulová",J126,0)</f>
        <v>0</v>
      </c>
      <c r="BJ126" s="17" t="s">
        <v>85</v>
      </c>
      <c r="BK126" s="203">
        <f>ROUND(I126*H126,2)</f>
        <v>0</v>
      </c>
      <c r="BL126" s="17" t="s">
        <v>350</v>
      </c>
      <c r="BM126" s="202" t="s">
        <v>1514</v>
      </c>
    </row>
    <row r="127" spans="1:65" s="2" customFormat="1" ht="10.199999999999999">
      <c r="A127" s="34"/>
      <c r="B127" s="35"/>
      <c r="C127" s="36"/>
      <c r="D127" s="204" t="s">
        <v>156</v>
      </c>
      <c r="E127" s="36"/>
      <c r="F127" s="205" t="s">
        <v>1515</v>
      </c>
      <c r="G127" s="36"/>
      <c r="H127" s="36"/>
      <c r="I127" s="206"/>
      <c r="J127" s="36"/>
      <c r="K127" s="36"/>
      <c r="L127" s="39"/>
      <c r="M127" s="207"/>
      <c r="N127" s="208"/>
      <c r="O127" s="71"/>
      <c r="P127" s="71"/>
      <c r="Q127" s="71"/>
      <c r="R127" s="71"/>
      <c r="S127" s="71"/>
      <c r="T127" s="72"/>
      <c r="U127" s="34"/>
      <c r="V127" s="34"/>
      <c r="W127" s="34"/>
      <c r="X127" s="34"/>
      <c r="Y127" s="34"/>
      <c r="Z127" s="34"/>
      <c r="AA127" s="34"/>
      <c r="AB127" s="34"/>
      <c r="AC127" s="34"/>
      <c r="AD127" s="34"/>
      <c r="AE127" s="34"/>
      <c r="AT127" s="17" t="s">
        <v>156</v>
      </c>
      <c r="AU127" s="17" t="s">
        <v>87</v>
      </c>
    </row>
    <row r="128" spans="1:65" s="2" customFormat="1" ht="16.5" customHeight="1">
      <c r="A128" s="34"/>
      <c r="B128" s="35"/>
      <c r="C128" s="191" t="s">
        <v>95</v>
      </c>
      <c r="D128" s="191" t="s">
        <v>149</v>
      </c>
      <c r="E128" s="192" t="s">
        <v>1516</v>
      </c>
      <c r="F128" s="193" t="s">
        <v>1517</v>
      </c>
      <c r="G128" s="194" t="s">
        <v>300</v>
      </c>
      <c r="H128" s="195">
        <v>1</v>
      </c>
      <c r="I128" s="196"/>
      <c r="J128" s="197">
        <f>ROUND(I128*H128,2)</f>
        <v>0</v>
      </c>
      <c r="K128" s="193" t="s">
        <v>1</v>
      </c>
      <c r="L128" s="39"/>
      <c r="M128" s="198" t="s">
        <v>1</v>
      </c>
      <c r="N128" s="199" t="s">
        <v>42</v>
      </c>
      <c r="O128" s="71"/>
      <c r="P128" s="200">
        <f>O128*H128</f>
        <v>0</v>
      </c>
      <c r="Q128" s="200">
        <v>0</v>
      </c>
      <c r="R128" s="200">
        <f>Q128*H128</f>
        <v>0</v>
      </c>
      <c r="S128" s="200">
        <v>8.0000000000000002E-3</v>
      </c>
      <c r="T128" s="201">
        <f>S128*H128</f>
        <v>8.0000000000000002E-3</v>
      </c>
      <c r="U128" s="34"/>
      <c r="V128" s="34"/>
      <c r="W128" s="34"/>
      <c r="X128" s="34"/>
      <c r="Y128" s="34"/>
      <c r="Z128" s="34"/>
      <c r="AA128" s="34"/>
      <c r="AB128" s="34"/>
      <c r="AC128" s="34"/>
      <c r="AD128" s="34"/>
      <c r="AE128" s="34"/>
      <c r="AR128" s="202" t="s">
        <v>350</v>
      </c>
      <c r="AT128" s="202" t="s">
        <v>149</v>
      </c>
      <c r="AU128" s="202" t="s">
        <v>87</v>
      </c>
      <c r="AY128" s="17" t="s">
        <v>146</v>
      </c>
      <c r="BE128" s="203">
        <f>IF(N128="základní",J128,0)</f>
        <v>0</v>
      </c>
      <c r="BF128" s="203">
        <f>IF(N128="snížená",J128,0)</f>
        <v>0</v>
      </c>
      <c r="BG128" s="203">
        <f>IF(N128="zákl. přenesená",J128,0)</f>
        <v>0</v>
      </c>
      <c r="BH128" s="203">
        <f>IF(N128="sníž. přenesená",J128,0)</f>
        <v>0</v>
      </c>
      <c r="BI128" s="203">
        <f>IF(N128="nulová",J128,0)</f>
        <v>0</v>
      </c>
      <c r="BJ128" s="17" t="s">
        <v>85</v>
      </c>
      <c r="BK128" s="203">
        <f>ROUND(I128*H128,2)</f>
        <v>0</v>
      </c>
      <c r="BL128" s="17" t="s">
        <v>350</v>
      </c>
      <c r="BM128" s="202" t="s">
        <v>1518</v>
      </c>
    </row>
    <row r="129" spans="1:65" s="2" customFormat="1" ht="10.199999999999999">
      <c r="A129" s="34"/>
      <c r="B129" s="35"/>
      <c r="C129" s="36"/>
      <c r="D129" s="204" t="s">
        <v>156</v>
      </c>
      <c r="E129" s="36"/>
      <c r="F129" s="205" t="s">
        <v>1519</v>
      </c>
      <c r="G129" s="36"/>
      <c r="H129" s="36"/>
      <c r="I129" s="206"/>
      <c r="J129" s="36"/>
      <c r="K129" s="36"/>
      <c r="L129" s="39"/>
      <c r="M129" s="207"/>
      <c r="N129" s="208"/>
      <c r="O129" s="71"/>
      <c r="P129" s="71"/>
      <c r="Q129" s="71"/>
      <c r="R129" s="71"/>
      <c r="S129" s="71"/>
      <c r="T129" s="72"/>
      <c r="U129" s="34"/>
      <c r="V129" s="34"/>
      <c r="W129" s="34"/>
      <c r="X129" s="34"/>
      <c r="Y129" s="34"/>
      <c r="Z129" s="34"/>
      <c r="AA129" s="34"/>
      <c r="AB129" s="34"/>
      <c r="AC129" s="34"/>
      <c r="AD129" s="34"/>
      <c r="AE129" s="34"/>
      <c r="AT129" s="17" t="s">
        <v>156</v>
      </c>
      <c r="AU129" s="17" t="s">
        <v>87</v>
      </c>
    </row>
    <row r="130" spans="1:65" s="2" customFormat="1" ht="16.5" customHeight="1">
      <c r="A130" s="34"/>
      <c r="B130" s="35"/>
      <c r="C130" s="191" t="s">
        <v>154</v>
      </c>
      <c r="D130" s="191" t="s">
        <v>149</v>
      </c>
      <c r="E130" s="192" t="s">
        <v>1520</v>
      </c>
      <c r="F130" s="193" t="s">
        <v>1521</v>
      </c>
      <c r="G130" s="194" t="s">
        <v>162</v>
      </c>
      <c r="H130" s="195">
        <v>7.5</v>
      </c>
      <c r="I130" s="196"/>
      <c r="J130" s="197">
        <f>ROUND(I130*H130,2)</f>
        <v>0</v>
      </c>
      <c r="K130" s="193" t="s">
        <v>1</v>
      </c>
      <c r="L130" s="39"/>
      <c r="M130" s="198" t="s">
        <v>1</v>
      </c>
      <c r="N130" s="199" t="s">
        <v>42</v>
      </c>
      <c r="O130" s="71"/>
      <c r="P130" s="200">
        <f>O130*H130</f>
        <v>0</v>
      </c>
      <c r="Q130" s="200">
        <v>0</v>
      </c>
      <c r="R130" s="200">
        <f>Q130*H130</f>
        <v>0</v>
      </c>
      <c r="S130" s="200">
        <v>7.0000000000000001E-3</v>
      </c>
      <c r="T130" s="201">
        <f>S130*H130</f>
        <v>5.2499999999999998E-2</v>
      </c>
      <c r="U130" s="34"/>
      <c r="V130" s="34"/>
      <c r="W130" s="34"/>
      <c r="X130" s="34"/>
      <c r="Y130" s="34"/>
      <c r="Z130" s="34"/>
      <c r="AA130" s="34"/>
      <c r="AB130" s="34"/>
      <c r="AC130" s="34"/>
      <c r="AD130" s="34"/>
      <c r="AE130" s="34"/>
      <c r="AR130" s="202" t="s">
        <v>154</v>
      </c>
      <c r="AT130" s="202" t="s">
        <v>149</v>
      </c>
      <c r="AU130" s="202" t="s">
        <v>87</v>
      </c>
      <c r="AY130" s="17" t="s">
        <v>146</v>
      </c>
      <c r="BE130" s="203">
        <f>IF(N130="základní",J130,0)</f>
        <v>0</v>
      </c>
      <c r="BF130" s="203">
        <f>IF(N130="snížená",J130,0)</f>
        <v>0</v>
      </c>
      <c r="BG130" s="203">
        <f>IF(N130="zákl. přenesená",J130,0)</f>
        <v>0</v>
      </c>
      <c r="BH130" s="203">
        <f>IF(N130="sníž. přenesená",J130,0)</f>
        <v>0</v>
      </c>
      <c r="BI130" s="203">
        <f>IF(N130="nulová",J130,0)</f>
        <v>0</v>
      </c>
      <c r="BJ130" s="17" t="s">
        <v>85</v>
      </c>
      <c r="BK130" s="203">
        <f>ROUND(I130*H130,2)</f>
        <v>0</v>
      </c>
      <c r="BL130" s="17" t="s">
        <v>154</v>
      </c>
      <c r="BM130" s="202" t="s">
        <v>1522</v>
      </c>
    </row>
    <row r="131" spans="1:65" s="2" customFormat="1" ht="10.199999999999999">
      <c r="A131" s="34"/>
      <c r="B131" s="35"/>
      <c r="C131" s="36"/>
      <c r="D131" s="204" t="s">
        <v>156</v>
      </c>
      <c r="E131" s="36"/>
      <c r="F131" s="205" t="s">
        <v>1523</v>
      </c>
      <c r="G131" s="36"/>
      <c r="H131" s="36"/>
      <c r="I131" s="206"/>
      <c r="J131" s="36"/>
      <c r="K131" s="36"/>
      <c r="L131" s="39"/>
      <c r="M131" s="207"/>
      <c r="N131" s="208"/>
      <c r="O131" s="71"/>
      <c r="P131" s="71"/>
      <c r="Q131" s="71"/>
      <c r="R131" s="71"/>
      <c r="S131" s="71"/>
      <c r="T131" s="72"/>
      <c r="U131" s="34"/>
      <c r="V131" s="34"/>
      <c r="W131" s="34"/>
      <c r="X131" s="34"/>
      <c r="Y131" s="34"/>
      <c r="Z131" s="34"/>
      <c r="AA131" s="34"/>
      <c r="AB131" s="34"/>
      <c r="AC131" s="34"/>
      <c r="AD131" s="34"/>
      <c r="AE131" s="34"/>
      <c r="AT131" s="17" t="s">
        <v>156</v>
      </c>
      <c r="AU131" s="17" t="s">
        <v>87</v>
      </c>
    </row>
    <row r="132" spans="1:65" s="2" customFormat="1" ht="16.5" customHeight="1">
      <c r="A132" s="34"/>
      <c r="B132" s="35"/>
      <c r="C132" s="220" t="s">
        <v>147</v>
      </c>
      <c r="D132" s="220" t="s">
        <v>216</v>
      </c>
      <c r="E132" s="221" t="s">
        <v>1524</v>
      </c>
      <c r="F132" s="222" t="s">
        <v>1525</v>
      </c>
      <c r="G132" s="223" t="s">
        <v>182</v>
      </c>
      <c r="H132" s="224">
        <v>0.36</v>
      </c>
      <c r="I132" s="225"/>
      <c r="J132" s="226">
        <f>ROUND(I132*H132,2)</f>
        <v>0</v>
      </c>
      <c r="K132" s="222" t="s">
        <v>1</v>
      </c>
      <c r="L132" s="227"/>
      <c r="M132" s="228" t="s">
        <v>1</v>
      </c>
      <c r="N132" s="229" t="s">
        <v>42</v>
      </c>
      <c r="O132" s="71"/>
      <c r="P132" s="200">
        <f>O132*H132</f>
        <v>0</v>
      </c>
      <c r="Q132" s="200">
        <v>2.4289999999999998</v>
      </c>
      <c r="R132" s="200">
        <f>Q132*H132</f>
        <v>0.87443999999999988</v>
      </c>
      <c r="S132" s="200">
        <v>0</v>
      </c>
      <c r="T132" s="201">
        <f>S132*H132</f>
        <v>0</v>
      </c>
      <c r="U132" s="34"/>
      <c r="V132" s="34"/>
      <c r="W132" s="34"/>
      <c r="X132" s="34"/>
      <c r="Y132" s="34"/>
      <c r="Z132" s="34"/>
      <c r="AA132" s="34"/>
      <c r="AB132" s="34"/>
      <c r="AC132" s="34"/>
      <c r="AD132" s="34"/>
      <c r="AE132" s="34"/>
      <c r="AR132" s="202" t="s">
        <v>192</v>
      </c>
      <c r="AT132" s="202" t="s">
        <v>216</v>
      </c>
      <c r="AU132" s="202" t="s">
        <v>87</v>
      </c>
      <c r="AY132" s="17" t="s">
        <v>146</v>
      </c>
      <c r="BE132" s="203">
        <f>IF(N132="základní",J132,0)</f>
        <v>0</v>
      </c>
      <c r="BF132" s="203">
        <f>IF(N132="snížená",J132,0)</f>
        <v>0</v>
      </c>
      <c r="BG132" s="203">
        <f>IF(N132="zákl. přenesená",J132,0)</f>
        <v>0</v>
      </c>
      <c r="BH132" s="203">
        <f>IF(N132="sníž. přenesená",J132,0)</f>
        <v>0</v>
      </c>
      <c r="BI132" s="203">
        <f>IF(N132="nulová",J132,0)</f>
        <v>0</v>
      </c>
      <c r="BJ132" s="17" t="s">
        <v>85</v>
      </c>
      <c r="BK132" s="203">
        <f>ROUND(I132*H132,2)</f>
        <v>0</v>
      </c>
      <c r="BL132" s="17" t="s">
        <v>154</v>
      </c>
      <c r="BM132" s="202" t="s">
        <v>1526</v>
      </c>
    </row>
    <row r="133" spans="1:65" s="2" customFormat="1" ht="10.199999999999999">
      <c r="A133" s="34"/>
      <c r="B133" s="35"/>
      <c r="C133" s="36"/>
      <c r="D133" s="204" t="s">
        <v>156</v>
      </c>
      <c r="E133" s="36"/>
      <c r="F133" s="205" t="s">
        <v>1525</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156</v>
      </c>
      <c r="AU133" s="17" t="s">
        <v>87</v>
      </c>
    </row>
    <row r="134" spans="1:65" s="2" customFormat="1" ht="16.5" customHeight="1">
      <c r="A134" s="34"/>
      <c r="B134" s="35"/>
      <c r="C134" s="191" t="s">
        <v>179</v>
      </c>
      <c r="D134" s="191" t="s">
        <v>149</v>
      </c>
      <c r="E134" s="192" t="s">
        <v>1527</v>
      </c>
      <c r="F134" s="193" t="s">
        <v>1528</v>
      </c>
      <c r="G134" s="194" t="s">
        <v>152</v>
      </c>
      <c r="H134" s="195">
        <v>80</v>
      </c>
      <c r="I134" s="196"/>
      <c r="J134" s="197">
        <f>ROUND(I134*H134,2)</f>
        <v>0</v>
      </c>
      <c r="K134" s="193" t="s">
        <v>153</v>
      </c>
      <c r="L134" s="39"/>
      <c r="M134" s="198" t="s">
        <v>1</v>
      </c>
      <c r="N134" s="199" t="s">
        <v>42</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1234</v>
      </c>
      <c r="AT134" s="202" t="s">
        <v>149</v>
      </c>
      <c r="AU134" s="202" t="s">
        <v>87</v>
      </c>
      <c r="AY134" s="17" t="s">
        <v>146</v>
      </c>
      <c r="BE134" s="203">
        <f>IF(N134="základní",J134,0)</f>
        <v>0</v>
      </c>
      <c r="BF134" s="203">
        <f>IF(N134="snížená",J134,0)</f>
        <v>0</v>
      </c>
      <c r="BG134" s="203">
        <f>IF(N134="zákl. přenesená",J134,0)</f>
        <v>0</v>
      </c>
      <c r="BH134" s="203">
        <f>IF(N134="sníž. přenesená",J134,0)</f>
        <v>0</v>
      </c>
      <c r="BI134" s="203">
        <f>IF(N134="nulová",J134,0)</f>
        <v>0</v>
      </c>
      <c r="BJ134" s="17" t="s">
        <v>85</v>
      </c>
      <c r="BK134" s="203">
        <f>ROUND(I134*H134,2)</f>
        <v>0</v>
      </c>
      <c r="BL134" s="17" t="s">
        <v>1234</v>
      </c>
      <c r="BM134" s="202" t="s">
        <v>1529</v>
      </c>
    </row>
    <row r="135" spans="1:65" s="2" customFormat="1" ht="10.199999999999999">
      <c r="A135" s="34"/>
      <c r="B135" s="35"/>
      <c r="C135" s="36"/>
      <c r="D135" s="204" t="s">
        <v>156</v>
      </c>
      <c r="E135" s="36"/>
      <c r="F135" s="205" t="s">
        <v>1528</v>
      </c>
      <c r="G135" s="36"/>
      <c r="H135" s="36"/>
      <c r="I135" s="206"/>
      <c r="J135" s="36"/>
      <c r="K135" s="36"/>
      <c r="L135" s="39"/>
      <c r="M135" s="207"/>
      <c r="N135" s="208"/>
      <c r="O135" s="71"/>
      <c r="P135" s="71"/>
      <c r="Q135" s="71"/>
      <c r="R135" s="71"/>
      <c r="S135" s="71"/>
      <c r="T135" s="72"/>
      <c r="U135" s="34"/>
      <c r="V135" s="34"/>
      <c r="W135" s="34"/>
      <c r="X135" s="34"/>
      <c r="Y135" s="34"/>
      <c r="Z135" s="34"/>
      <c r="AA135" s="34"/>
      <c r="AB135" s="34"/>
      <c r="AC135" s="34"/>
      <c r="AD135" s="34"/>
      <c r="AE135" s="34"/>
      <c r="AT135" s="17" t="s">
        <v>156</v>
      </c>
      <c r="AU135" s="17" t="s">
        <v>87</v>
      </c>
    </row>
    <row r="136" spans="1:65" s="2" customFormat="1" ht="16.5" customHeight="1">
      <c r="A136" s="34"/>
      <c r="B136" s="35"/>
      <c r="C136" s="220" t="s">
        <v>186</v>
      </c>
      <c r="D136" s="220" t="s">
        <v>216</v>
      </c>
      <c r="E136" s="221" t="s">
        <v>1530</v>
      </c>
      <c r="F136" s="222" t="s">
        <v>1531</v>
      </c>
      <c r="G136" s="223" t="s">
        <v>300</v>
      </c>
      <c r="H136" s="224">
        <v>80</v>
      </c>
      <c r="I136" s="225"/>
      <c r="J136" s="226">
        <f>ROUND(I136*H136,2)</f>
        <v>0</v>
      </c>
      <c r="K136" s="222" t="s">
        <v>153</v>
      </c>
      <c r="L136" s="227"/>
      <c r="M136" s="228" t="s">
        <v>1</v>
      </c>
      <c r="N136" s="229" t="s">
        <v>42</v>
      </c>
      <c r="O136" s="71"/>
      <c r="P136" s="200">
        <f>O136*H136</f>
        <v>0</v>
      </c>
      <c r="Q136" s="200">
        <v>0</v>
      </c>
      <c r="R136" s="200">
        <f>Q136*H136</f>
        <v>0</v>
      </c>
      <c r="S136" s="200">
        <v>0</v>
      </c>
      <c r="T136" s="201">
        <f>S136*H136</f>
        <v>0</v>
      </c>
      <c r="U136" s="34"/>
      <c r="V136" s="34"/>
      <c r="W136" s="34"/>
      <c r="X136" s="34"/>
      <c r="Y136" s="34"/>
      <c r="Z136" s="34"/>
      <c r="AA136" s="34"/>
      <c r="AB136" s="34"/>
      <c r="AC136" s="34"/>
      <c r="AD136" s="34"/>
      <c r="AE136" s="34"/>
      <c r="AR136" s="202" t="s">
        <v>1234</v>
      </c>
      <c r="AT136" s="202" t="s">
        <v>216</v>
      </c>
      <c r="AU136" s="202" t="s">
        <v>87</v>
      </c>
      <c r="AY136" s="17" t="s">
        <v>146</v>
      </c>
      <c r="BE136" s="203">
        <f>IF(N136="základní",J136,0)</f>
        <v>0</v>
      </c>
      <c r="BF136" s="203">
        <f>IF(N136="snížená",J136,0)</f>
        <v>0</v>
      </c>
      <c r="BG136" s="203">
        <f>IF(N136="zákl. přenesená",J136,0)</f>
        <v>0</v>
      </c>
      <c r="BH136" s="203">
        <f>IF(N136="sníž. přenesená",J136,0)</f>
        <v>0</v>
      </c>
      <c r="BI136" s="203">
        <f>IF(N136="nulová",J136,0)</f>
        <v>0</v>
      </c>
      <c r="BJ136" s="17" t="s">
        <v>85</v>
      </c>
      <c r="BK136" s="203">
        <f>ROUND(I136*H136,2)</f>
        <v>0</v>
      </c>
      <c r="BL136" s="17" t="s">
        <v>1234</v>
      </c>
      <c r="BM136" s="202" t="s">
        <v>1532</v>
      </c>
    </row>
    <row r="137" spans="1:65" s="2" customFormat="1" ht="10.199999999999999">
      <c r="A137" s="34"/>
      <c r="B137" s="35"/>
      <c r="C137" s="36"/>
      <c r="D137" s="204" t="s">
        <v>156</v>
      </c>
      <c r="E137" s="36"/>
      <c r="F137" s="205" t="s">
        <v>1531</v>
      </c>
      <c r="G137" s="36"/>
      <c r="H137" s="36"/>
      <c r="I137" s="206"/>
      <c r="J137" s="36"/>
      <c r="K137" s="36"/>
      <c r="L137" s="39"/>
      <c r="M137" s="207"/>
      <c r="N137" s="208"/>
      <c r="O137" s="71"/>
      <c r="P137" s="71"/>
      <c r="Q137" s="71"/>
      <c r="R137" s="71"/>
      <c r="S137" s="71"/>
      <c r="T137" s="72"/>
      <c r="U137" s="34"/>
      <c r="V137" s="34"/>
      <c r="W137" s="34"/>
      <c r="X137" s="34"/>
      <c r="Y137" s="34"/>
      <c r="Z137" s="34"/>
      <c r="AA137" s="34"/>
      <c r="AB137" s="34"/>
      <c r="AC137" s="34"/>
      <c r="AD137" s="34"/>
      <c r="AE137" s="34"/>
      <c r="AT137" s="17" t="s">
        <v>156</v>
      </c>
      <c r="AU137" s="17" t="s">
        <v>87</v>
      </c>
    </row>
    <row r="138" spans="1:65" s="2" customFormat="1" ht="16.5" customHeight="1">
      <c r="A138" s="34"/>
      <c r="B138" s="35"/>
      <c r="C138" s="220" t="s">
        <v>192</v>
      </c>
      <c r="D138" s="220" t="s">
        <v>216</v>
      </c>
      <c r="E138" s="221" t="s">
        <v>1533</v>
      </c>
      <c r="F138" s="222" t="s">
        <v>1534</v>
      </c>
      <c r="G138" s="223" t="s">
        <v>300</v>
      </c>
      <c r="H138" s="224">
        <v>160</v>
      </c>
      <c r="I138" s="225"/>
      <c r="J138" s="226">
        <f>ROUND(I138*H138,2)</f>
        <v>0</v>
      </c>
      <c r="K138" s="222" t="s">
        <v>153</v>
      </c>
      <c r="L138" s="227"/>
      <c r="M138" s="228" t="s">
        <v>1</v>
      </c>
      <c r="N138" s="229" t="s">
        <v>42</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192</v>
      </c>
      <c r="AT138" s="202" t="s">
        <v>216</v>
      </c>
      <c r="AU138" s="202" t="s">
        <v>87</v>
      </c>
      <c r="AY138" s="17" t="s">
        <v>146</v>
      </c>
      <c r="BE138" s="203">
        <f>IF(N138="základní",J138,0)</f>
        <v>0</v>
      </c>
      <c r="BF138" s="203">
        <f>IF(N138="snížená",J138,0)</f>
        <v>0</v>
      </c>
      <c r="BG138" s="203">
        <f>IF(N138="zákl. přenesená",J138,0)</f>
        <v>0</v>
      </c>
      <c r="BH138" s="203">
        <f>IF(N138="sníž. přenesená",J138,0)</f>
        <v>0</v>
      </c>
      <c r="BI138" s="203">
        <f>IF(N138="nulová",J138,0)</f>
        <v>0</v>
      </c>
      <c r="BJ138" s="17" t="s">
        <v>85</v>
      </c>
      <c r="BK138" s="203">
        <f>ROUND(I138*H138,2)</f>
        <v>0</v>
      </c>
      <c r="BL138" s="17" t="s">
        <v>154</v>
      </c>
      <c r="BM138" s="202" t="s">
        <v>1535</v>
      </c>
    </row>
    <row r="139" spans="1:65" s="2" customFormat="1" ht="10.199999999999999">
      <c r="A139" s="34"/>
      <c r="B139" s="35"/>
      <c r="C139" s="36"/>
      <c r="D139" s="204" t="s">
        <v>156</v>
      </c>
      <c r="E139" s="36"/>
      <c r="F139" s="205" t="s">
        <v>1534</v>
      </c>
      <c r="G139" s="36"/>
      <c r="H139" s="36"/>
      <c r="I139" s="206"/>
      <c r="J139" s="36"/>
      <c r="K139" s="36"/>
      <c r="L139" s="39"/>
      <c r="M139" s="207"/>
      <c r="N139" s="208"/>
      <c r="O139" s="71"/>
      <c r="P139" s="71"/>
      <c r="Q139" s="71"/>
      <c r="R139" s="71"/>
      <c r="S139" s="71"/>
      <c r="T139" s="72"/>
      <c r="U139" s="34"/>
      <c r="V139" s="34"/>
      <c r="W139" s="34"/>
      <c r="X139" s="34"/>
      <c r="Y139" s="34"/>
      <c r="Z139" s="34"/>
      <c r="AA139" s="34"/>
      <c r="AB139" s="34"/>
      <c r="AC139" s="34"/>
      <c r="AD139" s="34"/>
      <c r="AE139" s="34"/>
      <c r="AT139" s="17" t="s">
        <v>156</v>
      </c>
      <c r="AU139" s="17" t="s">
        <v>87</v>
      </c>
    </row>
    <row r="140" spans="1:65" s="2" customFormat="1" ht="16.5" customHeight="1">
      <c r="A140" s="34"/>
      <c r="B140" s="35"/>
      <c r="C140" s="191" t="s">
        <v>198</v>
      </c>
      <c r="D140" s="191" t="s">
        <v>149</v>
      </c>
      <c r="E140" s="192" t="s">
        <v>1536</v>
      </c>
      <c r="F140" s="193" t="s">
        <v>1537</v>
      </c>
      <c r="G140" s="194" t="s">
        <v>152</v>
      </c>
      <c r="H140" s="195">
        <v>80</v>
      </c>
      <c r="I140" s="196"/>
      <c r="J140" s="197">
        <f>ROUND(I140*H140,2)</f>
        <v>0</v>
      </c>
      <c r="K140" s="193" t="s">
        <v>153</v>
      </c>
      <c r="L140" s="39"/>
      <c r="M140" s="198" t="s">
        <v>1</v>
      </c>
      <c r="N140" s="199" t="s">
        <v>42</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1234</v>
      </c>
      <c r="AT140" s="202" t="s">
        <v>149</v>
      </c>
      <c r="AU140" s="202" t="s">
        <v>87</v>
      </c>
      <c r="AY140" s="17" t="s">
        <v>146</v>
      </c>
      <c r="BE140" s="203">
        <f>IF(N140="základní",J140,0)</f>
        <v>0</v>
      </c>
      <c r="BF140" s="203">
        <f>IF(N140="snížená",J140,0)</f>
        <v>0</v>
      </c>
      <c r="BG140" s="203">
        <f>IF(N140="zákl. přenesená",J140,0)</f>
        <v>0</v>
      </c>
      <c r="BH140" s="203">
        <f>IF(N140="sníž. přenesená",J140,0)</f>
        <v>0</v>
      </c>
      <c r="BI140" s="203">
        <f>IF(N140="nulová",J140,0)</f>
        <v>0</v>
      </c>
      <c r="BJ140" s="17" t="s">
        <v>85</v>
      </c>
      <c r="BK140" s="203">
        <f>ROUND(I140*H140,2)</f>
        <v>0</v>
      </c>
      <c r="BL140" s="17" t="s">
        <v>1234</v>
      </c>
      <c r="BM140" s="202" t="s">
        <v>1538</v>
      </c>
    </row>
    <row r="141" spans="1:65" s="2" customFormat="1" ht="10.199999999999999">
      <c r="A141" s="34"/>
      <c r="B141" s="35"/>
      <c r="C141" s="36"/>
      <c r="D141" s="204" t="s">
        <v>156</v>
      </c>
      <c r="E141" s="36"/>
      <c r="F141" s="205" t="s">
        <v>1537</v>
      </c>
      <c r="G141" s="36"/>
      <c r="H141" s="36"/>
      <c r="I141" s="206"/>
      <c r="J141" s="36"/>
      <c r="K141" s="36"/>
      <c r="L141" s="39"/>
      <c r="M141" s="207"/>
      <c r="N141" s="208"/>
      <c r="O141" s="71"/>
      <c r="P141" s="71"/>
      <c r="Q141" s="71"/>
      <c r="R141" s="71"/>
      <c r="S141" s="71"/>
      <c r="T141" s="72"/>
      <c r="U141" s="34"/>
      <c r="V141" s="34"/>
      <c r="W141" s="34"/>
      <c r="X141" s="34"/>
      <c r="Y141" s="34"/>
      <c r="Z141" s="34"/>
      <c r="AA141" s="34"/>
      <c r="AB141" s="34"/>
      <c r="AC141" s="34"/>
      <c r="AD141" s="34"/>
      <c r="AE141" s="34"/>
      <c r="AT141" s="17" t="s">
        <v>156</v>
      </c>
      <c r="AU141" s="17" t="s">
        <v>87</v>
      </c>
    </row>
    <row r="142" spans="1:65" s="2" customFormat="1" ht="21.75" customHeight="1">
      <c r="A142" s="34"/>
      <c r="B142" s="35"/>
      <c r="C142" s="220" t="s">
        <v>201</v>
      </c>
      <c r="D142" s="220" t="s">
        <v>216</v>
      </c>
      <c r="E142" s="221" t="s">
        <v>1539</v>
      </c>
      <c r="F142" s="222" t="s">
        <v>1540</v>
      </c>
      <c r="G142" s="223" t="s">
        <v>152</v>
      </c>
      <c r="H142" s="224">
        <v>80</v>
      </c>
      <c r="I142" s="225"/>
      <c r="J142" s="226">
        <f>ROUND(I142*H142,2)</f>
        <v>0</v>
      </c>
      <c r="K142" s="222" t="s">
        <v>153</v>
      </c>
      <c r="L142" s="227"/>
      <c r="M142" s="228" t="s">
        <v>1</v>
      </c>
      <c r="N142" s="229" t="s">
        <v>42</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1234</v>
      </c>
      <c r="AT142" s="202" t="s">
        <v>216</v>
      </c>
      <c r="AU142" s="202" t="s">
        <v>87</v>
      </c>
      <c r="AY142" s="17" t="s">
        <v>146</v>
      </c>
      <c r="BE142" s="203">
        <f>IF(N142="základní",J142,0)</f>
        <v>0</v>
      </c>
      <c r="BF142" s="203">
        <f>IF(N142="snížená",J142,0)</f>
        <v>0</v>
      </c>
      <c r="BG142" s="203">
        <f>IF(N142="zákl. přenesená",J142,0)</f>
        <v>0</v>
      </c>
      <c r="BH142" s="203">
        <f>IF(N142="sníž. přenesená",J142,0)</f>
        <v>0</v>
      </c>
      <c r="BI142" s="203">
        <f>IF(N142="nulová",J142,0)</f>
        <v>0</v>
      </c>
      <c r="BJ142" s="17" t="s">
        <v>85</v>
      </c>
      <c r="BK142" s="203">
        <f>ROUND(I142*H142,2)</f>
        <v>0</v>
      </c>
      <c r="BL142" s="17" t="s">
        <v>1234</v>
      </c>
      <c r="BM142" s="202" t="s">
        <v>1541</v>
      </c>
    </row>
    <row r="143" spans="1:65" s="2" customFormat="1" ht="10.199999999999999">
      <c r="A143" s="34"/>
      <c r="B143" s="35"/>
      <c r="C143" s="36"/>
      <c r="D143" s="204" t="s">
        <v>156</v>
      </c>
      <c r="E143" s="36"/>
      <c r="F143" s="205" t="s">
        <v>1540</v>
      </c>
      <c r="G143" s="36"/>
      <c r="H143" s="36"/>
      <c r="I143" s="206"/>
      <c r="J143" s="36"/>
      <c r="K143" s="36"/>
      <c r="L143" s="39"/>
      <c r="M143" s="207"/>
      <c r="N143" s="208"/>
      <c r="O143" s="71"/>
      <c r="P143" s="71"/>
      <c r="Q143" s="71"/>
      <c r="R143" s="71"/>
      <c r="S143" s="71"/>
      <c r="T143" s="72"/>
      <c r="U143" s="34"/>
      <c r="V143" s="34"/>
      <c r="W143" s="34"/>
      <c r="X143" s="34"/>
      <c r="Y143" s="34"/>
      <c r="Z143" s="34"/>
      <c r="AA143" s="34"/>
      <c r="AB143" s="34"/>
      <c r="AC143" s="34"/>
      <c r="AD143" s="34"/>
      <c r="AE143" s="34"/>
      <c r="AT143" s="17" t="s">
        <v>156</v>
      </c>
      <c r="AU143" s="17" t="s">
        <v>87</v>
      </c>
    </row>
    <row r="144" spans="1:65" s="2" customFormat="1" ht="16.5" customHeight="1">
      <c r="A144" s="34"/>
      <c r="B144" s="35"/>
      <c r="C144" s="191" t="s">
        <v>206</v>
      </c>
      <c r="D144" s="191" t="s">
        <v>149</v>
      </c>
      <c r="E144" s="192" t="s">
        <v>1542</v>
      </c>
      <c r="F144" s="193" t="s">
        <v>1543</v>
      </c>
      <c r="G144" s="194" t="s">
        <v>300</v>
      </c>
      <c r="H144" s="195">
        <v>1</v>
      </c>
      <c r="I144" s="196"/>
      <c r="J144" s="197">
        <f>ROUND(I144*H144,2)</f>
        <v>0</v>
      </c>
      <c r="K144" s="193" t="s">
        <v>153</v>
      </c>
      <c r="L144" s="39"/>
      <c r="M144" s="198" t="s">
        <v>1</v>
      </c>
      <c r="N144" s="199" t="s">
        <v>42</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1234</v>
      </c>
      <c r="AT144" s="202" t="s">
        <v>149</v>
      </c>
      <c r="AU144" s="202" t="s">
        <v>87</v>
      </c>
      <c r="AY144" s="17" t="s">
        <v>146</v>
      </c>
      <c r="BE144" s="203">
        <f>IF(N144="základní",J144,0)</f>
        <v>0</v>
      </c>
      <c r="BF144" s="203">
        <f>IF(N144="snížená",J144,0)</f>
        <v>0</v>
      </c>
      <c r="BG144" s="203">
        <f>IF(N144="zákl. přenesená",J144,0)</f>
        <v>0</v>
      </c>
      <c r="BH144" s="203">
        <f>IF(N144="sníž. přenesená",J144,0)</f>
        <v>0</v>
      </c>
      <c r="BI144" s="203">
        <f>IF(N144="nulová",J144,0)</f>
        <v>0</v>
      </c>
      <c r="BJ144" s="17" t="s">
        <v>85</v>
      </c>
      <c r="BK144" s="203">
        <f>ROUND(I144*H144,2)</f>
        <v>0</v>
      </c>
      <c r="BL144" s="17" t="s">
        <v>1234</v>
      </c>
      <c r="BM144" s="202" t="s">
        <v>1544</v>
      </c>
    </row>
    <row r="145" spans="1:65" s="2" customFormat="1" ht="10.199999999999999">
      <c r="A145" s="34"/>
      <c r="B145" s="35"/>
      <c r="C145" s="36"/>
      <c r="D145" s="204" t="s">
        <v>156</v>
      </c>
      <c r="E145" s="36"/>
      <c r="F145" s="205" t="s">
        <v>1545</v>
      </c>
      <c r="G145" s="36"/>
      <c r="H145" s="36"/>
      <c r="I145" s="206"/>
      <c r="J145" s="36"/>
      <c r="K145" s="36"/>
      <c r="L145" s="39"/>
      <c r="M145" s="207"/>
      <c r="N145" s="208"/>
      <c r="O145" s="71"/>
      <c r="P145" s="71"/>
      <c r="Q145" s="71"/>
      <c r="R145" s="71"/>
      <c r="S145" s="71"/>
      <c r="T145" s="72"/>
      <c r="U145" s="34"/>
      <c r="V145" s="34"/>
      <c r="W145" s="34"/>
      <c r="X145" s="34"/>
      <c r="Y145" s="34"/>
      <c r="Z145" s="34"/>
      <c r="AA145" s="34"/>
      <c r="AB145" s="34"/>
      <c r="AC145" s="34"/>
      <c r="AD145" s="34"/>
      <c r="AE145" s="34"/>
      <c r="AT145" s="17" t="s">
        <v>156</v>
      </c>
      <c r="AU145" s="17" t="s">
        <v>87</v>
      </c>
    </row>
    <row r="146" spans="1:65" s="2" customFormat="1" ht="16.5" customHeight="1">
      <c r="A146" s="34"/>
      <c r="B146" s="35"/>
      <c r="C146" s="220" t="s">
        <v>8</v>
      </c>
      <c r="D146" s="220" t="s">
        <v>216</v>
      </c>
      <c r="E146" s="221" t="s">
        <v>1546</v>
      </c>
      <c r="F146" s="222" t="s">
        <v>1547</v>
      </c>
      <c r="G146" s="223" t="s">
        <v>300</v>
      </c>
      <c r="H146" s="224">
        <v>1</v>
      </c>
      <c r="I146" s="225"/>
      <c r="J146" s="226">
        <f>ROUND(I146*H146,2)</f>
        <v>0</v>
      </c>
      <c r="K146" s="222" t="s">
        <v>153</v>
      </c>
      <c r="L146" s="227"/>
      <c r="M146" s="228" t="s">
        <v>1</v>
      </c>
      <c r="N146" s="229" t="s">
        <v>42</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1234</v>
      </c>
      <c r="AT146" s="202" t="s">
        <v>216</v>
      </c>
      <c r="AU146" s="202" t="s">
        <v>87</v>
      </c>
      <c r="AY146" s="17" t="s">
        <v>146</v>
      </c>
      <c r="BE146" s="203">
        <f>IF(N146="základní",J146,0)</f>
        <v>0</v>
      </c>
      <c r="BF146" s="203">
        <f>IF(N146="snížená",J146,0)</f>
        <v>0</v>
      </c>
      <c r="BG146" s="203">
        <f>IF(N146="zákl. přenesená",J146,0)</f>
        <v>0</v>
      </c>
      <c r="BH146" s="203">
        <f>IF(N146="sníž. přenesená",J146,0)</f>
        <v>0</v>
      </c>
      <c r="BI146" s="203">
        <f>IF(N146="nulová",J146,0)</f>
        <v>0</v>
      </c>
      <c r="BJ146" s="17" t="s">
        <v>85</v>
      </c>
      <c r="BK146" s="203">
        <f>ROUND(I146*H146,2)</f>
        <v>0</v>
      </c>
      <c r="BL146" s="17" t="s">
        <v>1234</v>
      </c>
      <c r="BM146" s="202" t="s">
        <v>1548</v>
      </c>
    </row>
    <row r="147" spans="1:65" s="2" customFormat="1" ht="10.199999999999999">
      <c r="A147" s="34"/>
      <c r="B147" s="35"/>
      <c r="C147" s="36"/>
      <c r="D147" s="204" t="s">
        <v>156</v>
      </c>
      <c r="E147" s="36"/>
      <c r="F147" s="205" t="s">
        <v>1547</v>
      </c>
      <c r="G147" s="36"/>
      <c r="H147" s="36"/>
      <c r="I147" s="206"/>
      <c r="J147" s="36"/>
      <c r="K147" s="36"/>
      <c r="L147" s="39"/>
      <c r="M147" s="207"/>
      <c r="N147" s="208"/>
      <c r="O147" s="71"/>
      <c r="P147" s="71"/>
      <c r="Q147" s="71"/>
      <c r="R147" s="71"/>
      <c r="S147" s="71"/>
      <c r="T147" s="72"/>
      <c r="U147" s="34"/>
      <c r="V147" s="34"/>
      <c r="W147" s="34"/>
      <c r="X147" s="34"/>
      <c r="Y147" s="34"/>
      <c r="Z147" s="34"/>
      <c r="AA147" s="34"/>
      <c r="AB147" s="34"/>
      <c r="AC147" s="34"/>
      <c r="AD147" s="34"/>
      <c r="AE147" s="34"/>
      <c r="AT147" s="17" t="s">
        <v>156</v>
      </c>
      <c r="AU147" s="17" t="s">
        <v>87</v>
      </c>
    </row>
    <row r="148" spans="1:65" s="2" customFormat="1" ht="24.15" customHeight="1">
      <c r="A148" s="34"/>
      <c r="B148" s="35"/>
      <c r="C148" s="191" t="s">
        <v>215</v>
      </c>
      <c r="D148" s="191" t="s">
        <v>149</v>
      </c>
      <c r="E148" s="192" t="s">
        <v>1549</v>
      </c>
      <c r="F148" s="193" t="s">
        <v>1550</v>
      </c>
      <c r="G148" s="194" t="s">
        <v>300</v>
      </c>
      <c r="H148" s="195">
        <v>2</v>
      </c>
      <c r="I148" s="196"/>
      <c r="J148" s="197">
        <f>ROUND(I148*H148,2)</f>
        <v>0</v>
      </c>
      <c r="K148" s="193" t="s">
        <v>153</v>
      </c>
      <c r="L148" s="39"/>
      <c r="M148" s="198" t="s">
        <v>1</v>
      </c>
      <c r="N148" s="199" t="s">
        <v>42</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1234</v>
      </c>
      <c r="AT148" s="202" t="s">
        <v>149</v>
      </c>
      <c r="AU148" s="202" t="s">
        <v>87</v>
      </c>
      <c r="AY148" s="17" t="s">
        <v>146</v>
      </c>
      <c r="BE148" s="203">
        <f>IF(N148="základní",J148,0)</f>
        <v>0</v>
      </c>
      <c r="BF148" s="203">
        <f>IF(N148="snížená",J148,0)</f>
        <v>0</v>
      </c>
      <c r="BG148" s="203">
        <f>IF(N148="zákl. přenesená",J148,0)</f>
        <v>0</v>
      </c>
      <c r="BH148" s="203">
        <f>IF(N148="sníž. přenesená",J148,0)</f>
        <v>0</v>
      </c>
      <c r="BI148" s="203">
        <f>IF(N148="nulová",J148,0)</f>
        <v>0</v>
      </c>
      <c r="BJ148" s="17" t="s">
        <v>85</v>
      </c>
      <c r="BK148" s="203">
        <f>ROUND(I148*H148,2)</f>
        <v>0</v>
      </c>
      <c r="BL148" s="17" t="s">
        <v>1234</v>
      </c>
      <c r="BM148" s="202" t="s">
        <v>1551</v>
      </c>
    </row>
    <row r="149" spans="1:65" s="2" customFormat="1" ht="19.2">
      <c r="A149" s="34"/>
      <c r="B149" s="35"/>
      <c r="C149" s="36"/>
      <c r="D149" s="204" t="s">
        <v>156</v>
      </c>
      <c r="E149" s="36"/>
      <c r="F149" s="205" t="s">
        <v>1552</v>
      </c>
      <c r="G149" s="36"/>
      <c r="H149" s="36"/>
      <c r="I149" s="206"/>
      <c r="J149" s="36"/>
      <c r="K149" s="36"/>
      <c r="L149" s="39"/>
      <c r="M149" s="207"/>
      <c r="N149" s="208"/>
      <c r="O149" s="71"/>
      <c r="P149" s="71"/>
      <c r="Q149" s="71"/>
      <c r="R149" s="71"/>
      <c r="S149" s="71"/>
      <c r="T149" s="72"/>
      <c r="U149" s="34"/>
      <c r="V149" s="34"/>
      <c r="W149" s="34"/>
      <c r="X149" s="34"/>
      <c r="Y149" s="34"/>
      <c r="Z149" s="34"/>
      <c r="AA149" s="34"/>
      <c r="AB149" s="34"/>
      <c r="AC149" s="34"/>
      <c r="AD149" s="34"/>
      <c r="AE149" s="34"/>
      <c r="AT149" s="17" t="s">
        <v>156</v>
      </c>
      <c r="AU149" s="17" t="s">
        <v>87</v>
      </c>
    </row>
    <row r="150" spans="1:65" s="2" customFormat="1" ht="16.5" customHeight="1">
      <c r="A150" s="34"/>
      <c r="B150" s="35"/>
      <c r="C150" s="220" t="s">
        <v>222</v>
      </c>
      <c r="D150" s="220" t="s">
        <v>216</v>
      </c>
      <c r="E150" s="221" t="s">
        <v>1553</v>
      </c>
      <c r="F150" s="222" t="s">
        <v>1554</v>
      </c>
      <c r="G150" s="223" t="s">
        <v>300</v>
      </c>
      <c r="H150" s="224">
        <v>2</v>
      </c>
      <c r="I150" s="225"/>
      <c r="J150" s="226">
        <f>ROUND(I150*H150,2)</f>
        <v>0</v>
      </c>
      <c r="K150" s="222" t="s">
        <v>153</v>
      </c>
      <c r="L150" s="227"/>
      <c r="M150" s="228" t="s">
        <v>1</v>
      </c>
      <c r="N150" s="229" t="s">
        <v>42</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192</v>
      </c>
      <c r="AT150" s="202" t="s">
        <v>216</v>
      </c>
      <c r="AU150" s="202" t="s">
        <v>87</v>
      </c>
      <c r="AY150" s="17" t="s">
        <v>146</v>
      </c>
      <c r="BE150" s="203">
        <f>IF(N150="základní",J150,0)</f>
        <v>0</v>
      </c>
      <c r="BF150" s="203">
        <f>IF(N150="snížená",J150,0)</f>
        <v>0</v>
      </c>
      <c r="BG150" s="203">
        <f>IF(N150="zákl. přenesená",J150,0)</f>
        <v>0</v>
      </c>
      <c r="BH150" s="203">
        <f>IF(N150="sníž. přenesená",J150,0)</f>
        <v>0</v>
      </c>
      <c r="BI150" s="203">
        <f>IF(N150="nulová",J150,0)</f>
        <v>0</v>
      </c>
      <c r="BJ150" s="17" t="s">
        <v>85</v>
      </c>
      <c r="BK150" s="203">
        <f>ROUND(I150*H150,2)</f>
        <v>0</v>
      </c>
      <c r="BL150" s="17" t="s">
        <v>154</v>
      </c>
      <c r="BM150" s="202" t="s">
        <v>1555</v>
      </c>
    </row>
    <row r="151" spans="1:65" s="2" customFormat="1" ht="10.199999999999999">
      <c r="A151" s="34"/>
      <c r="B151" s="35"/>
      <c r="C151" s="36"/>
      <c r="D151" s="204" t="s">
        <v>156</v>
      </c>
      <c r="E151" s="36"/>
      <c r="F151" s="205" t="s">
        <v>1554</v>
      </c>
      <c r="G151" s="36"/>
      <c r="H151" s="36"/>
      <c r="I151" s="206"/>
      <c r="J151" s="36"/>
      <c r="K151" s="36"/>
      <c r="L151" s="39"/>
      <c r="M151" s="207"/>
      <c r="N151" s="208"/>
      <c r="O151" s="71"/>
      <c r="P151" s="71"/>
      <c r="Q151" s="71"/>
      <c r="R151" s="71"/>
      <c r="S151" s="71"/>
      <c r="T151" s="72"/>
      <c r="U151" s="34"/>
      <c r="V151" s="34"/>
      <c r="W151" s="34"/>
      <c r="X151" s="34"/>
      <c r="Y151" s="34"/>
      <c r="Z151" s="34"/>
      <c r="AA151" s="34"/>
      <c r="AB151" s="34"/>
      <c r="AC151" s="34"/>
      <c r="AD151" s="34"/>
      <c r="AE151" s="34"/>
      <c r="AT151" s="17" t="s">
        <v>156</v>
      </c>
      <c r="AU151" s="17" t="s">
        <v>87</v>
      </c>
    </row>
    <row r="152" spans="1:65" s="2" customFormat="1" ht="24.15" customHeight="1">
      <c r="A152" s="34"/>
      <c r="B152" s="35"/>
      <c r="C152" s="191" t="s">
        <v>229</v>
      </c>
      <c r="D152" s="191" t="s">
        <v>149</v>
      </c>
      <c r="E152" s="192" t="s">
        <v>1556</v>
      </c>
      <c r="F152" s="193" t="s">
        <v>1557</v>
      </c>
      <c r="G152" s="194" t="s">
        <v>152</v>
      </c>
      <c r="H152" s="195">
        <v>1.5</v>
      </c>
      <c r="I152" s="196"/>
      <c r="J152" s="197">
        <f>ROUND(I152*H152,2)</f>
        <v>0</v>
      </c>
      <c r="K152" s="193" t="s">
        <v>153</v>
      </c>
      <c r="L152" s="39"/>
      <c r="M152" s="198" t="s">
        <v>1</v>
      </c>
      <c r="N152" s="199" t="s">
        <v>42</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1234</v>
      </c>
      <c r="AT152" s="202" t="s">
        <v>149</v>
      </c>
      <c r="AU152" s="202" t="s">
        <v>87</v>
      </c>
      <c r="AY152" s="17" t="s">
        <v>146</v>
      </c>
      <c r="BE152" s="203">
        <f>IF(N152="základní",J152,0)</f>
        <v>0</v>
      </c>
      <c r="BF152" s="203">
        <f>IF(N152="snížená",J152,0)</f>
        <v>0</v>
      </c>
      <c r="BG152" s="203">
        <f>IF(N152="zákl. přenesená",J152,0)</f>
        <v>0</v>
      </c>
      <c r="BH152" s="203">
        <f>IF(N152="sníž. přenesená",J152,0)</f>
        <v>0</v>
      </c>
      <c r="BI152" s="203">
        <f>IF(N152="nulová",J152,0)</f>
        <v>0</v>
      </c>
      <c r="BJ152" s="17" t="s">
        <v>85</v>
      </c>
      <c r="BK152" s="203">
        <f>ROUND(I152*H152,2)</f>
        <v>0</v>
      </c>
      <c r="BL152" s="17" t="s">
        <v>1234</v>
      </c>
      <c r="BM152" s="202" t="s">
        <v>1558</v>
      </c>
    </row>
    <row r="153" spans="1:65" s="2" customFormat="1" ht="19.2">
      <c r="A153" s="34"/>
      <c r="B153" s="35"/>
      <c r="C153" s="36"/>
      <c r="D153" s="204" t="s">
        <v>156</v>
      </c>
      <c r="E153" s="36"/>
      <c r="F153" s="205" t="s">
        <v>1559</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156</v>
      </c>
      <c r="AU153" s="17" t="s">
        <v>87</v>
      </c>
    </row>
    <row r="154" spans="1:65" s="2" customFormat="1" ht="16.5" customHeight="1">
      <c r="A154" s="34"/>
      <c r="B154" s="35"/>
      <c r="C154" s="220" t="s">
        <v>235</v>
      </c>
      <c r="D154" s="220" t="s">
        <v>216</v>
      </c>
      <c r="E154" s="221" t="s">
        <v>1560</v>
      </c>
      <c r="F154" s="222" t="s">
        <v>1561</v>
      </c>
      <c r="G154" s="223" t="s">
        <v>152</v>
      </c>
      <c r="H154" s="224">
        <v>1.5</v>
      </c>
      <c r="I154" s="225"/>
      <c r="J154" s="226">
        <f>ROUND(I154*H154,2)</f>
        <v>0</v>
      </c>
      <c r="K154" s="222" t="s">
        <v>153</v>
      </c>
      <c r="L154" s="227"/>
      <c r="M154" s="228" t="s">
        <v>1</v>
      </c>
      <c r="N154" s="229" t="s">
        <v>42</v>
      </c>
      <c r="O154" s="71"/>
      <c r="P154" s="200">
        <f>O154*H154</f>
        <v>0</v>
      </c>
      <c r="Q154" s="200">
        <v>0</v>
      </c>
      <c r="R154" s="200">
        <f>Q154*H154</f>
        <v>0</v>
      </c>
      <c r="S154" s="200">
        <v>0</v>
      </c>
      <c r="T154" s="201">
        <f>S154*H154</f>
        <v>0</v>
      </c>
      <c r="U154" s="34"/>
      <c r="V154" s="34"/>
      <c r="W154" s="34"/>
      <c r="X154" s="34"/>
      <c r="Y154" s="34"/>
      <c r="Z154" s="34"/>
      <c r="AA154" s="34"/>
      <c r="AB154" s="34"/>
      <c r="AC154" s="34"/>
      <c r="AD154" s="34"/>
      <c r="AE154" s="34"/>
      <c r="AR154" s="202" t="s">
        <v>192</v>
      </c>
      <c r="AT154" s="202" t="s">
        <v>216</v>
      </c>
      <c r="AU154" s="202" t="s">
        <v>87</v>
      </c>
      <c r="AY154" s="17" t="s">
        <v>146</v>
      </c>
      <c r="BE154" s="203">
        <f>IF(N154="základní",J154,0)</f>
        <v>0</v>
      </c>
      <c r="BF154" s="203">
        <f>IF(N154="snížená",J154,0)</f>
        <v>0</v>
      </c>
      <c r="BG154" s="203">
        <f>IF(N154="zákl. přenesená",J154,0)</f>
        <v>0</v>
      </c>
      <c r="BH154" s="203">
        <f>IF(N154="sníž. přenesená",J154,0)</f>
        <v>0</v>
      </c>
      <c r="BI154" s="203">
        <f>IF(N154="nulová",J154,0)</f>
        <v>0</v>
      </c>
      <c r="BJ154" s="17" t="s">
        <v>85</v>
      </c>
      <c r="BK154" s="203">
        <f>ROUND(I154*H154,2)</f>
        <v>0</v>
      </c>
      <c r="BL154" s="17" t="s">
        <v>154</v>
      </c>
      <c r="BM154" s="202" t="s">
        <v>1562</v>
      </c>
    </row>
    <row r="155" spans="1:65" s="2" customFormat="1" ht="10.199999999999999">
      <c r="A155" s="34"/>
      <c r="B155" s="35"/>
      <c r="C155" s="36"/>
      <c r="D155" s="204" t="s">
        <v>156</v>
      </c>
      <c r="E155" s="36"/>
      <c r="F155" s="205" t="s">
        <v>1561</v>
      </c>
      <c r="G155" s="36"/>
      <c r="H155" s="36"/>
      <c r="I155" s="206"/>
      <c r="J155" s="36"/>
      <c r="K155" s="36"/>
      <c r="L155" s="39"/>
      <c r="M155" s="207"/>
      <c r="N155" s="208"/>
      <c r="O155" s="71"/>
      <c r="P155" s="71"/>
      <c r="Q155" s="71"/>
      <c r="R155" s="71"/>
      <c r="S155" s="71"/>
      <c r="T155" s="72"/>
      <c r="U155" s="34"/>
      <c r="V155" s="34"/>
      <c r="W155" s="34"/>
      <c r="X155" s="34"/>
      <c r="Y155" s="34"/>
      <c r="Z155" s="34"/>
      <c r="AA155" s="34"/>
      <c r="AB155" s="34"/>
      <c r="AC155" s="34"/>
      <c r="AD155" s="34"/>
      <c r="AE155" s="34"/>
      <c r="AT155" s="17" t="s">
        <v>156</v>
      </c>
      <c r="AU155" s="17" t="s">
        <v>87</v>
      </c>
    </row>
    <row r="156" spans="1:65" s="2" customFormat="1" ht="16.5" customHeight="1">
      <c r="A156" s="34"/>
      <c r="B156" s="35"/>
      <c r="C156" s="191" t="s">
        <v>242</v>
      </c>
      <c r="D156" s="191" t="s">
        <v>149</v>
      </c>
      <c r="E156" s="192" t="s">
        <v>1563</v>
      </c>
      <c r="F156" s="193" t="s">
        <v>1564</v>
      </c>
      <c r="G156" s="194" t="s">
        <v>182</v>
      </c>
      <c r="H156" s="195">
        <v>9.6</v>
      </c>
      <c r="I156" s="196"/>
      <c r="J156" s="197">
        <f>ROUND(I156*H156,2)</f>
        <v>0</v>
      </c>
      <c r="K156" s="193" t="s">
        <v>1</v>
      </c>
      <c r="L156" s="39"/>
      <c r="M156" s="198" t="s">
        <v>1</v>
      </c>
      <c r="N156" s="199" t="s">
        <v>42</v>
      </c>
      <c r="O156" s="71"/>
      <c r="P156" s="200">
        <f>O156*H156</f>
        <v>0</v>
      </c>
      <c r="Q156" s="200">
        <v>0</v>
      </c>
      <c r="R156" s="200">
        <f>Q156*H156</f>
        <v>0</v>
      </c>
      <c r="S156" s="200">
        <v>0</v>
      </c>
      <c r="T156" s="201">
        <f>S156*H156</f>
        <v>0</v>
      </c>
      <c r="U156" s="34"/>
      <c r="V156" s="34"/>
      <c r="W156" s="34"/>
      <c r="X156" s="34"/>
      <c r="Y156" s="34"/>
      <c r="Z156" s="34"/>
      <c r="AA156" s="34"/>
      <c r="AB156" s="34"/>
      <c r="AC156" s="34"/>
      <c r="AD156" s="34"/>
      <c r="AE156" s="34"/>
      <c r="AR156" s="202" t="s">
        <v>154</v>
      </c>
      <c r="AT156" s="202" t="s">
        <v>149</v>
      </c>
      <c r="AU156" s="202" t="s">
        <v>87</v>
      </c>
      <c r="AY156" s="17" t="s">
        <v>146</v>
      </c>
      <c r="BE156" s="203">
        <f>IF(N156="základní",J156,0)</f>
        <v>0</v>
      </c>
      <c r="BF156" s="203">
        <f>IF(N156="snížená",J156,0)</f>
        <v>0</v>
      </c>
      <c r="BG156" s="203">
        <f>IF(N156="zákl. přenesená",J156,0)</f>
        <v>0</v>
      </c>
      <c r="BH156" s="203">
        <f>IF(N156="sníž. přenesená",J156,0)</f>
        <v>0</v>
      </c>
      <c r="BI156" s="203">
        <f>IF(N156="nulová",J156,0)</f>
        <v>0</v>
      </c>
      <c r="BJ156" s="17" t="s">
        <v>85</v>
      </c>
      <c r="BK156" s="203">
        <f>ROUND(I156*H156,2)</f>
        <v>0</v>
      </c>
      <c r="BL156" s="17" t="s">
        <v>154</v>
      </c>
      <c r="BM156" s="202" t="s">
        <v>1565</v>
      </c>
    </row>
    <row r="157" spans="1:65" s="2" customFormat="1" ht="19.2">
      <c r="A157" s="34"/>
      <c r="B157" s="35"/>
      <c r="C157" s="36"/>
      <c r="D157" s="204" t="s">
        <v>156</v>
      </c>
      <c r="E157" s="36"/>
      <c r="F157" s="205" t="s">
        <v>1566</v>
      </c>
      <c r="G157" s="36"/>
      <c r="H157" s="36"/>
      <c r="I157" s="206"/>
      <c r="J157" s="36"/>
      <c r="K157" s="36"/>
      <c r="L157" s="39"/>
      <c r="M157" s="207"/>
      <c r="N157" s="208"/>
      <c r="O157" s="71"/>
      <c r="P157" s="71"/>
      <c r="Q157" s="71"/>
      <c r="R157" s="71"/>
      <c r="S157" s="71"/>
      <c r="T157" s="72"/>
      <c r="U157" s="34"/>
      <c r="V157" s="34"/>
      <c r="W157" s="34"/>
      <c r="X157" s="34"/>
      <c r="Y157" s="34"/>
      <c r="Z157" s="34"/>
      <c r="AA157" s="34"/>
      <c r="AB157" s="34"/>
      <c r="AC157" s="34"/>
      <c r="AD157" s="34"/>
      <c r="AE157" s="34"/>
      <c r="AT157" s="17" t="s">
        <v>156</v>
      </c>
      <c r="AU157" s="17" t="s">
        <v>87</v>
      </c>
    </row>
    <row r="158" spans="1:65" s="2" customFormat="1" ht="16.5" customHeight="1">
      <c r="A158" s="34"/>
      <c r="B158" s="35"/>
      <c r="C158" s="191" t="s">
        <v>248</v>
      </c>
      <c r="D158" s="191" t="s">
        <v>149</v>
      </c>
      <c r="E158" s="192" t="s">
        <v>1567</v>
      </c>
      <c r="F158" s="193" t="s">
        <v>1568</v>
      </c>
      <c r="G158" s="194" t="s">
        <v>162</v>
      </c>
      <c r="H158" s="195">
        <v>12</v>
      </c>
      <c r="I158" s="196"/>
      <c r="J158" s="197">
        <f>ROUND(I158*H158,2)</f>
        <v>0</v>
      </c>
      <c r="K158" s="193" t="s">
        <v>1</v>
      </c>
      <c r="L158" s="39"/>
      <c r="M158" s="198" t="s">
        <v>1</v>
      </c>
      <c r="N158" s="199" t="s">
        <v>42</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154</v>
      </c>
      <c r="AT158" s="202" t="s">
        <v>149</v>
      </c>
      <c r="AU158" s="202" t="s">
        <v>87</v>
      </c>
      <c r="AY158" s="17" t="s">
        <v>146</v>
      </c>
      <c r="BE158" s="203">
        <f>IF(N158="základní",J158,0)</f>
        <v>0</v>
      </c>
      <c r="BF158" s="203">
        <f>IF(N158="snížená",J158,0)</f>
        <v>0</v>
      </c>
      <c r="BG158" s="203">
        <f>IF(N158="zákl. přenesená",J158,0)</f>
        <v>0</v>
      </c>
      <c r="BH158" s="203">
        <f>IF(N158="sníž. přenesená",J158,0)</f>
        <v>0</v>
      </c>
      <c r="BI158" s="203">
        <f>IF(N158="nulová",J158,0)</f>
        <v>0</v>
      </c>
      <c r="BJ158" s="17" t="s">
        <v>85</v>
      </c>
      <c r="BK158" s="203">
        <f>ROUND(I158*H158,2)</f>
        <v>0</v>
      </c>
      <c r="BL158" s="17" t="s">
        <v>154</v>
      </c>
      <c r="BM158" s="202" t="s">
        <v>1569</v>
      </c>
    </row>
    <row r="159" spans="1:65" s="2" customFormat="1" ht="10.199999999999999">
      <c r="A159" s="34"/>
      <c r="B159" s="35"/>
      <c r="C159" s="36"/>
      <c r="D159" s="204" t="s">
        <v>156</v>
      </c>
      <c r="E159" s="36"/>
      <c r="F159" s="205" t="s">
        <v>1570</v>
      </c>
      <c r="G159" s="36"/>
      <c r="H159" s="36"/>
      <c r="I159" s="206"/>
      <c r="J159" s="36"/>
      <c r="K159" s="36"/>
      <c r="L159" s="39"/>
      <c r="M159" s="207"/>
      <c r="N159" s="208"/>
      <c r="O159" s="71"/>
      <c r="P159" s="71"/>
      <c r="Q159" s="71"/>
      <c r="R159" s="71"/>
      <c r="S159" s="71"/>
      <c r="T159" s="72"/>
      <c r="U159" s="34"/>
      <c r="V159" s="34"/>
      <c r="W159" s="34"/>
      <c r="X159" s="34"/>
      <c r="Y159" s="34"/>
      <c r="Z159" s="34"/>
      <c r="AA159" s="34"/>
      <c r="AB159" s="34"/>
      <c r="AC159" s="34"/>
      <c r="AD159" s="34"/>
      <c r="AE159" s="34"/>
      <c r="AT159" s="17" t="s">
        <v>156</v>
      </c>
      <c r="AU159" s="17" t="s">
        <v>87</v>
      </c>
    </row>
    <row r="160" spans="1:65" s="12" customFormat="1" ht="22.8" customHeight="1">
      <c r="B160" s="175"/>
      <c r="C160" s="176"/>
      <c r="D160" s="177" t="s">
        <v>76</v>
      </c>
      <c r="E160" s="189" t="s">
        <v>87</v>
      </c>
      <c r="F160" s="189" t="s">
        <v>1571</v>
      </c>
      <c r="G160" s="176"/>
      <c r="H160" s="176"/>
      <c r="I160" s="179"/>
      <c r="J160" s="190">
        <f>BK160</f>
        <v>0</v>
      </c>
      <c r="K160" s="176"/>
      <c r="L160" s="181"/>
      <c r="M160" s="182"/>
      <c r="N160" s="183"/>
      <c r="O160" s="183"/>
      <c r="P160" s="184">
        <f>SUM(P161:P176)</f>
        <v>0</v>
      </c>
      <c r="Q160" s="183"/>
      <c r="R160" s="184">
        <f>SUM(R161:R176)</f>
        <v>0</v>
      </c>
      <c r="S160" s="183"/>
      <c r="T160" s="185">
        <f>SUM(T161:T176)</f>
        <v>0</v>
      </c>
      <c r="AR160" s="186" t="s">
        <v>85</v>
      </c>
      <c r="AT160" s="187" t="s">
        <v>76</v>
      </c>
      <c r="AU160" s="187" t="s">
        <v>85</v>
      </c>
      <c r="AY160" s="186" t="s">
        <v>146</v>
      </c>
      <c r="BK160" s="188">
        <f>SUM(BK161:BK176)</f>
        <v>0</v>
      </c>
    </row>
    <row r="161" spans="1:65" s="2" customFormat="1" ht="16.5" customHeight="1">
      <c r="A161" s="34"/>
      <c r="B161" s="35"/>
      <c r="C161" s="191" t="s">
        <v>251</v>
      </c>
      <c r="D161" s="191" t="s">
        <v>149</v>
      </c>
      <c r="E161" s="192" t="s">
        <v>1572</v>
      </c>
      <c r="F161" s="193" t="s">
        <v>1573</v>
      </c>
      <c r="G161" s="194" t="s">
        <v>152</v>
      </c>
      <c r="H161" s="195">
        <v>350</v>
      </c>
      <c r="I161" s="196"/>
      <c r="J161" s="197">
        <f>ROUND(I161*H161,2)</f>
        <v>0</v>
      </c>
      <c r="K161" s="193" t="s">
        <v>153</v>
      </c>
      <c r="L161" s="39"/>
      <c r="M161" s="198" t="s">
        <v>1</v>
      </c>
      <c r="N161" s="199" t="s">
        <v>42</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1234</v>
      </c>
      <c r="AT161" s="202" t="s">
        <v>149</v>
      </c>
      <c r="AU161" s="202" t="s">
        <v>87</v>
      </c>
      <c r="AY161" s="17" t="s">
        <v>146</v>
      </c>
      <c r="BE161" s="203">
        <f>IF(N161="základní",J161,0)</f>
        <v>0</v>
      </c>
      <c r="BF161" s="203">
        <f>IF(N161="snížená",J161,0)</f>
        <v>0</v>
      </c>
      <c r="BG161" s="203">
        <f>IF(N161="zákl. přenesená",J161,0)</f>
        <v>0</v>
      </c>
      <c r="BH161" s="203">
        <f>IF(N161="sníž. přenesená",J161,0)</f>
        <v>0</v>
      </c>
      <c r="BI161" s="203">
        <f>IF(N161="nulová",J161,0)</f>
        <v>0</v>
      </c>
      <c r="BJ161" s="17" t="s">
        <v>85</v>
      </c>
      <c r="BK161" s="203">
        <f>ROUND(I161*H161,2)</f>
        <v>0</v>
      </c>
      <c r="BL161" s="17" t="s">
        <v>1234</v>
      </c>
      <c r="BM161" s="202" t="s">
        <v>1574</v>
      </c>
    </row>
    <row r="162" spans="1:65" s="2" customFormat="1" ht="10.199999999999999">
      <c r="A162" s="34"/>
      <c r="B162" s="35"/>
      <c r="C162" s="36"/>
      <c r="D162" s="204" t="s">
        <v>156</v>
      </c>
      <c r="E162" s="36"/>
      <c r="F162" s="205" t="s">
        <v>1575</v>
      </c>
      <c r="G162" s="36"/>
      <c r="H162" s="36"/>
      <c r="I162" s="206"/>
      <c r="J162" s="36"/>
      <c r="K162" s="36"/>
      <c r="L162" s="39"/>
      <c r="M162" s="207"/>
      <c r="N162" s="208"/>
      <c r="O162" s="71"/>
      <c r="P162" s="71"/>
      <c r="Q162" s="71"/>
      <c r="R162" s="71"/>
      <c r="S162" s="71"/>
      <c r="T162" s="72"/>
      <c r="U162" s="34"/>
      <c r="V162" s="34"/>
      <c r="W162" s="34"/>
      <c r="X162" s="34"/>
      <c r="Y162" s="34"/>
      <c r="Z162" s="34"/>
      <c r="AA162" s="34"/>
      <c r="AB162" s="34"/>
      <c r="AC162" s="34"/>
      <c r="AD162" s="34"/>
      <c r="AE162" s="34"/>
      <c r="AT162" s="17" t="s">
        <v>156</v>
      </c>
      <c r="AU162" s="17" t="s">
        <v>87</v>
      </c>
    </row>
    <row r="163" spans="1:65" s="2" customFormat="1" ht="16.5" customHeight="1">
      <c r="A163" s="34"/>
      <c r="B163" s="35"/>
      <c r="C163" s="220" t="s">
        <v>254</v>
      </c>
      <c r="D163" s="220" t="s">
        <v>216</v>
      </c>
      <c r="E163" s="221" t="s">
        <v>1576</v>
      </c>
      <c r="F163" s="222" t="s">
        <v>1577</v>
      </c>
      <c r="G163" s="223" t="s">
        <v>152</v>
      </c>
      <c r="H163" s="224">
        <v>350</v>
      </c>
      <c r="I163" s="225"/>
      <c r="J163" s="226">
        <f>ROUND(I163*H163,2)</f>
        <v>0</v>
      </c>
      <c r="K163" s="222" t="s">
        <v>153</v>
      </c>
      <c r="L163" s="227"/>
      <c r="M163" s="228" t="s">
        <v>1</v>
      </c>
      <c r="N163" s="229" t="s">
        <v>42</v>
      </c>
      <c r="O163" s="71"/>
      <c r="P163" s="200">
        <f>O163*H163</f>
        <v>0</v>
      </c>
      <c r="Q163" s="200">
        <v>0</v>
      </c>
      <c r="R163" s="200">
        <f>Q163*H163</f>
        <v>0</v>
      </c>
      <c r="S163" s="200">
        <v>0</v>
      </c>
      <c r="T163" s="201">
        <f>S163*H163</f>
        <v>0</v>
      </c>
      <c r="U163" s="34"/>
      <c r="V163" s="34"/>
      <c r="W163" s="34"/>
      <c r="X163" s="34"/>
      <c r="Y163" s="34"/>
      <c r="Z163" s="34"/>
      <c r="AA163" s="34"/>
      <c r="AB163" s="34"/>
      <c r="AC163" s="34"/>
      <c r="AD163" s="34"/>
      <c r="AE163" s="34"/>
      <c r="AR163" s="202" t="s">
        <v>192</v>
      </c>
      <c r="AT163" s="202" t="s">
        <v>216</v>
      </c>
      <c r="AU163" s="202" t="s">
        <v>87</v>
      </c>
      <c r="AY163" s="17" t="s">
        <v>146</v>
      </c>
      <c r="BE163" s="203">
        <f>IF(N163="základní",J163,0)</f>
        <v>0</v>
      </c>
      <c r="BF163" s="203">
        <f>IF(N163="snížená",J163,0)</f>
        <v>0</v>
      </c>
      <c r="BG163" s="203">
        <f>IF(N163="zákl. přenesená",J163,0)</f>
        <v>0</v>
      </c>
      <c r="BH163" s="203">
        <f>IF(N163="sníž. přenesená",J163,0)</f>
        <v>0</v>
      </c>
      <c r="BI163" s="203">
        <f>IF(N163="nulová",J163,0)</f>
        <v>0</v>
      </c>
      <c r="BJ163" s="17" t="s">
        <v>85</v>
      </c>
      <c r="BK163" s="203">
        <f>ROUND(I163*H163,2)</f>
        <v>0</v>
      </c>
      <c r="BL163" s="17" t="s">
        <v>154</v>
      </c>
      <c r="BM163" s="202" t="s">
        <v>1578</v>
      </c>
    </row>
    <row r="164" spans="1:65" s="2" customFormat="1" ht="10.199999999999999">
      <c r="A164" s="34"/>
      <c r="B164" s="35"/>
      <c r="C164" s="36"/>
      <c r="D164" s="204" t="s">
        <v>156</v>
      </c>
      <c r="E164" s="36"/>
      <c r="F164" s="205" t="s">
        <v>1577</v>
      </c>
      <c r="G164" s="36"/>
      <c r="H164" s="36"/>
      <c r="I164" s="206"/>
      <c r="J164" s="36"/>
      <c r="K164" s="36"/>
      <c r="L164" s="39"/>
      <c r="M164" s="207"/>
      <c r="N164" s="208"/>
      <c r="O164" s="71"/>
      <c r="P164" s="71"/>
      <c r="Q164" s="71"/>
      <c r="R164" s="71"/>
      <c r="S164" s="71"/>
      <c r="T164" s="72"/>
      <c r="U164" s="34"/>
      <c r="V164" s="34"/>
      <c r="W164" s="34"/>
      <c r="X164" s="34"/>
      <c r="Y164" s="34"/>
      <c r="Z164" s="34"/>
      <c r="AA164" s="34"/>
      <c r="AB164" s="34"/>
      <c r="AC164" s="34"/>
      <c r="AD164" s="34"/>
      <c r="AE164" s="34"/>
      <c r="AT164" s="17" t="s">
        <v>156</v>
      </c>
      <c r="AU164" s="17" t="s">
        <v>87</v>
      </c>
    </row>
    <row r="165" spans="1:65" s="2" customFormat="1" ht="16.5" customHeight="1">
      <c r="A165" s="34"/>
      <c r="B165" s="35"/>
      <c r="C165" s="191" t="s">
        <v>7</v>
      </c>
      <c r="D165" s="191" t="s">
        <v>149</v>
      </c>
      <c r="E165" s="192" t="s">
        <v>1579</v>
      </c>
      <c r="F165" s="193" t="s">
        <v>1580</v>
      </c>
      <c r="G165" s="194" t="s">
        <v>300</v>
      </c>
      <c r="H165" s="195">
        <v>14</v>
      </c>
      <c r="I165" s="196"/>
      <c r="J165" s="197">
        <f>ROUND(I165*H165,2)</f>
        <v>0</v>
      </c>
      <c r="K165" s="193" t="s">
        <v>1</v>
      </c>
      <c r="L165" s="39"/>
      <c r="M165" s="198" t="s">
        <v>1</v>
      </c>
      <c r="N165" s="199" t="s">
        <v>42</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235</v>
      </c>
      <c r="AT165" s="202" t="s">
        <v>149</v>
      </c>
      <c r="AU165" s="202" t="s">
        <v>87</v>
      </c>
      <c r="AY165" s="17" t="s">
        <v>146</v>
      </c>
      <c r="BE165" s="203">
        <f>IF(N165="základní",J165,0)</f>
        <v>0</v>
      </c>
      <c r="BF165" s="203">
        <f>IF(N165="snížená",J165,0)</f>
        <v>0</v>
      </c>
      <c r="BG165" s="203">
        <f>IF(N165="zákl. přenesená",J165,0)</f>
        <v>0</v>
      </c>
      <c r="BH165" s="203">
        <f>IF(N165="sníž. přenesená",J165,0)</f>
        <v>0</v>
      </c>
      <c r="BI165" s="203">
        <f>IF(N165="nulová",J165,0)</f>
        <v>0</v>
      </c>
      <c r="BJ165" s="17" t="s">
        <v>85</v>
      </c>
      <c r="BK165" s="203">
        <f>ROUND(I165*H165,2)</f>
        <v>0</v>
      </c>
      <c r="BL165" s="17" t="s">
        <v>235</v>
      </c>
      <c r="BM165" s="202" t="s">
        <v>1581</v>
      </c>
    </row>
    <row r="166" spans="1:65" s="2" customFormat="1" ht="10.199999999999999">
      <c r="A166" s="34"/>
      <c r="B166" s="35"/>
      <c r="C166" s="36"/>
      <c r="D166" s="204" t="s">
        <v>156</v>
      </c>
      <c r="E166" s="36"/>
      <c r="F166" s="205" t="s">
        <v>1582</v>
      </c>
      <c r="G166" s="36"/>
      <c r="H166" s="36"/>
      <c r="I166" s="206"/>
      <c r="J166" s="36"/>
      <c r="K166" s="36"/>
      <c r="L166" s="39"/>
      <c r="M166" s="207"/>
      <c r="N166" s="208"/>
      <c r="O166" s="71"/>
      <c r="P166" s="71"/>
      <c r="Q166" s="71"/>
      <c r="R166" s="71"/>
      <c r="S166" s="71"/>
      <c r="T166" s="72"/>
      <c r="U166" s="34"/>
      <c r="V166" s="34"/>
      <c r="W166" s="34"/>
      <c r="X166" s="34"/>
      <c r="Y166" s="34"/>
      <c r="Z166" s="34"/>
      <c r="AA166" s="34"/>
      <c r="AB166" s="34"/>
      <c r="AC166" s="34"/>
      <c r="AD166" s="34"/>
      <c r="AE166" s="34"/>
      <c r="AT166" s="17" t="s">
        <v>156</v>
      </c>
      <c r="AU166" s="17" t="s">
        <v>87</v>
      </c>
    </row>
    <row r="167" spans="1:65" s="2" customFormat="1" ht="16.5" customHeight="1">
      <c r="A167" s="34"/>
      <c r="B167" s="35"/>
      <c r="C167" s="191" t="s">
        <v>262</v>
      </c>
      <c r="D167" s="191" t="s">
        <v>149</v>
      </c>
      <c r="E167" s="192" t="s">
        <v>1583</v>
      </c>
      <c r="F167" s="193" t="s">
        <v>1584</v>
      </c>
      <c r="G167" s="194" t="s">
        <v>300</v>
      </c>
      <c r="H167" s="195">
        <v>1</v>
      </c>
      <c r="I167" s="196"/>
      <c r="J167" s="197">
        <f>ROUND(I167*H167,2)</f>
        <v>0</v>
      </c>
      <c r="K167" s="193" t="s">
        <v>153</v>
      </c>
      <c r="L167" s="39"/>
      <c r="M167" s="198" t="s">
        <v>1</v>
      </c>
      <c r="N167" s="199" t="s">
        <v>42</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1234</v>
      </c>
      <c r="AT167" s="202" t="s">
        <v>149</v>
      </c>
      <c r="AU167" s="202" t="s">
        <v>87</v>
      </c>
      <c r="AY167" s="17" t="s">
        <v>146</v>
      </c>
      <c r="BE167" s="203">
        <f>IF(N167="základní",J167,0)</f>
        <v>0</v>
      </c>
      <c r="BF167" s="203">
        <f>IF(N167="snížená",J167,0)</f>
        <v>0</v>
      </c>
      <c r="BG167" s="203">
        <f>IF(N167="zákl. přenesená",J167,0)</f>
        <v>0</v>
      </c>
      <c r="BH167" s="203">
        <f>IF(N167="sníž. přenesená",J167,0)</f>
        <v>0</v>
      </c>
      <c r="BI167" s="203">
        <f>IF(N167="nulová",J167,0)</f>
        <v>0</v>
      </c>
      <c r="BJ167" s="17" t="s">
        <v>85</v>
      </c>
      <c r="BK167" s="203">
        <f>ROUND(I167*H167,2)</f>
        <v>0</v>
      </c>
      <c r="BL167" s="17" t="s">
        <v>1234</v>
      </c>
      <c r="BM167" s="202" t="s">
        <v>1585</v>
      </c>
    </row>
    <row r="168" spans="1:65" s="2" customFormat="1" ht="10.199999999999999">
      <c r="A168" s="34"/>
      <c r="B168" s="35"/>
      <c r="C168" s="36"/>
      <c r="D168" s="204" t="s">
        <v>156</v>
      </c>
      <c r="E168" s="36"/>
      <c r="F168" s="205" t="s">
        <v>1586</v>
      </c>
      <c r="G168" s="36"/>
      <c r="H168" s="36"/>
      <c r="I168" s="206"/>
      <c r="J168" s="36"/>
      <c r="K168" s="36"/>
      <c r="L168" s="39"/>
      <c r="M168" s="207"/>
      <c r="N168" s="208"/>
      <c r="O168" s="71"/>
      <c r="P168" s="71"/>
      <c r="Q168" s="71"/>
      <c r="R168" s="71"/>
      <c r="S168" s="71"/>
      <c r="T168" s="72"/>
      <c r="U168" s="34"/>
      <c r="V168" s="34"/>
      <c r="W168" s="34"/>
      <c r="X168" s="34"/>
      <c r="Y168" s="34"/>
      <c r="Z168" s="34"/>
      <c r="AA168" s="34"/>
      <c r="AB168" s="34"/>
      <c r="AC168" s="34"/>
      <c r="AD168" s="34"/>
      <c r="AE168" s="34"/>
      <c r="AT168" s="17" t="s">
        <v>156</v>
      </c>
      <c r="AU168" s="17" t="s">
        <v>87</v>
      </c>
    </row>
    <row r="169" spans="1:65" s="2" customFormat="1" ht="24.15" customHeight="1">
      <c r="A169" s="34"/>
      <c r="B169" s="35"/>
      <c r="C169" s="220" t="s">
        <v>267</v>
      </c>
      <c r="D169" s="220" t="s">
        <v>216</v>
      </c>
      <c r="E169" s="221" t="s">
        <v>1587</v>
      </c>
      <c r="F169" s="222" t="s">
        <v>1588</v>
      </c>
      <c r="G169" s="223" t="s">
        <v>300</v>
      </c>
      <c r="H169" s="224">
        <v>1</v>
      </c>
      <c r="I169" s="225"/>
      <c r="J169" s="226">
        <f>ROUND(I169*H169,2)</f>
        <v>0</v>
      </c>
      <c r="K169" s="222" t="s">
        <v>153</v>
      </c>
      <c r="L169" s="227"/>
      <c r="M169" s="228" t="s">
        <v>1</v>
      </c>
      <c r="N169" s="229" t="s">
        <v>42</v>
      </c>
      <c r="O169" s="71"/>
      <c r="P169" s="200">
        <f>O169*H169</f>
        <v>0</v>
      </c>
      <c r="Q169" s="200">
        <v>0</v>
      </c>
      <c r="R169" s="200">
        <f>Q169*H169</f>
        <v>0</v>
      </c>
      <c r="S169" s="200">
        <v>0</v>
      </c>
      <c r="T169" s="201">
        <f>S169*H169</f>
        <v>0</v>
      </c>
      <c r="U169" s="34"/>
      <c r="V169" s="34"/>
      <c r="W169" s="34"/>
      <c r="X169" s="34"/>
      <c r="Y169" s="34"/>
      <c r="Z169" s="34"/>
      <c r="AA169" s="34"/>
      <c r="AB169" s="34"/>
      <c r="AC169" s="34"/>
      <c r="AD169" s="34"/>
      <c r="AE169" s="34"/>
      <c r="AR169" s="202" t="s">
        <v>1234</v>
      </c>
      <c r="AT169" s="202" t="s">
        <v>216</v>
      </c>
      <c r="AU169" s="202" t="s">
        <v>87</v>
      </c>
      <c r="AY169" s="17" t="s">
        <v>146</v>
      </c>
      <c r="BE169" s="203">
        <f>IF(N169="základní",J169,0)</f>
        <v>0</v>
      </c>
      <c r="BF169" s="203">
        <f>IF(N169="snížená",J169,0)</f>
        <v>0</v>
      </c>
      <c r="BG169" s="203">
        <f>IF(N169="zákl. přenesená",J169,0)</f>
        <v>0</v>
      </c>
      <c r="BH169" s="203">
        <f>IF(N169="sníž. přenesená",J169,0)</f>
        <v>0</v>
      </c>
      <c r="BI169" s="203">
        <f>IF(N169="nulová",J169,0)</f>
        <v>0</v>
      </c>
      <c r="BJ169" s="17" t="s">
        <v>85</v>
      </c>
      <c r="BK169" s="203">
        <f>ROUND(I169*H169,2)</f>
        <v>0</v>
      </c>
      <c r="BL169" s="17" t="s">
        <v>1234</v>
      </c>
      <c r="BM169" s="202" t="s">
        <v>1589</v>
      </c>
    </row>
    <row r="170" spans="1:65" s="2" customFormat="1" ht="10.199999999999999">
      <c r="A170" s="34"/>
      <c r="B170" s="35"/>
      <c r="C170" s="36"/>
      <c r="D170" s="204" t="s">
        <v>156</v>
      </c>
      <c r="E170" s="36"/>
      <c r="F170" s="205" t="s">
        <v>1588</v>
      </c>
      <c r="G170" s="36"/>
      <c r="H170" s="36"/>
      <c r="I170" s="206"/>
      <c r="J170" s="36"/>
      <c r="K170" s="36"/>
      <c r="L170" s="39"/>
      <c r="M170" s="207"/>
      <c r="N170" s="208"/>
      <c r="O170" s="71"/>
      <c r="P170" s="71"/>
      <c r="Q170" s="71"/>
      <c r="R170" s="71"/>
      <c r="S170" s="71"/>
      <c r="T170" s="72"/>
      <c r="U170" s="34"/>
      <c r="V170" s="34"/>
      <c r="W170" s="34"/>
      <c r="X170" s="34"/>
      <c r="Y170" s="34"/>
      <c r="Z170" s="34"/>
      <c r="AA170" s="34"/>
      <c r="AB170" s="34"/>
      <c r="AC170" s="34"/>
      <c r="AD170" s="34"/>
      <c r="AE170" s="34"/>
      <c r="AT170" s="17" t="s">
        <v>156</v>
      </c>
      <c r="AU170" s="17" t="s">
        <v>87</v>
      </c>
    </row>
    <row r="171" spans="1:65" s="2" customFormat="1" ht="16.5" customHeight="1">
      <c r="A171" s="34"/>
      <c r="B171" s="35"/>
      <c r="C171" s="220" t="s">
        <v>272</v>
      </c>
      <c r="D171" s="220" t="s">
        <v>216</v>
      </c>
      <c r="E171" s="221" t="s">
        <v>1590</v>
      </c>
      <c r="F171" s="222" t="s">
        <v>1591</v>
      </c>
      <c r="G171" s="223" t="s">
        <v>300</v>
      </c>
      <c r="H171" s="224">
        <v>1</v>
      </c>
      <c r="I171" s="225"/>
      <c r="J171" s="226">
        <f>ROUND(I171*H171,2)</f>
        <v>0</v>
      </c>
      <c r="K171" s="222" t="s">
        <v>153</v>
      </c>
      <c r="L171" s="227"/>
      <c r="M171" s="228" t="s">
        <v>1</v>
      </c>
      <c r="N171" s="229" t="s">
        <v>42</v>
      </c>
      <c r="O171" s="71"/>
      <c r="P171" s="200">
        <f>O171*H171</f>
        <v>0</v>
      </c>
      <c r="Q171" s="200">
        <v>0</v>
      </c>
      <c r="R171" s="200">
        <f>Q171*H171</f>
        <v>0</v>
      </c>
      <c r="S171" s="200">
        <v>0</v>
      </c>
      <c r="T171" s="201">
        <f>S171*H171</f>
        <v>0</v>
      </c>
      <c r="U171" s="34"/>
      <c r="V171" s="34"/>
      <c r="W171" s="34"/>
      <c r="X171" s="34"/>
      <c r="Y171" s="34"/>
      <c r="Z171" s="34"/>
      <c r="AA171" s="34"/>
      <c r="AB171" s="34"/>
      <c r="AC171" s="34"/>
      <c r="AD171" s="34"/>
      <c r="AE171" s="34"/>
      <c r="AR171" s="202" t="s">
        <v>1234</v>
      </c>
      <c r="AT171" s="202" t="s">
        <v>216</v>
      </c>
      <c r="AU171" s="202" t="s">
        <v>87</v>
      </c>
      <c r="AY171" s="17" t="s">
        <v>146</v>
      </c>
      <c r="BE171" s="203">
        <f>IF(N171="základní",J171,0)</f>
        <v>0</v>
      </c>
      <c r="BF171" s="203">
        <f>IF(N171="snížená",J171,0)</f>
        <v>0</v>
      </c>
      <c r="BG171" s="203">
        <f>IF(N171="zákl. přenesená",J171,0)</f>
        <v>0</v>
      </c>
      <c r="BH171" s="203">
        <f>IF(N171="sníž. přenesená",J171,0)</f>
        <v>0</v>
      </c>
      <c r="BI171" s="203">
        <f>IF(N171="nulová",J171,0)</f>
        <v>0</v>
      </c>
      <c r="BJ171" s="17" t="s">
        <v>85</v>
      </c>
      <c r="BK171" s="203">
        <f>ROUND(I171*H171,2)</f>
        <v>0</v>
      </c>
      <c r="BL171" s="17" t="s">
        <v>1234</v>
      </c>
      <c r="BM171" s="202" t="s">
        <v>1592</v>
      </c>
    </row>
    <row r="172" spans="1:65" s="2" customFormat="1" ht="10.199999999999999">
      <c r="A172" s="34"/>
      <c r="B172" s="35"/>
      <c r="C172" s="36"/>
      <c r="D172" s="204" t="s">
        <v>156</v>
      </c>
      <c r="E172" s="36"/>
      <c r="F172" s="205" t="s">
        <v>1593</v>
      </c>
      <c r="G172" s="36"/>
      <c r="H172" s="36"/>
      <c r="I172" s="206"/>
      <c r="J172" s="36"/>
      <c r="K172" s="36"/>
      <c r="L172" s="39"/>
      <c r="M172" s="207"/>
      <c r="N172" s="208"/>
      <c r="O172" s="71"/>
      <c r="P172" s="71"/>
      <c r="Q172" s="71"/>
      <c r="R172" s="71"/>
      <c r="S172" s="71"/>
      <c r="T172" s="72"/>
      <c r="U172" s="34"/>
      <c r="V172" s="34"/>
      <c r="W172" s="34"/>
      <c r="X172" s="34"/>
      <c r="Y172" s="34"/>
      <c r="Z172" s="34"/>
      <c r="AA172" s="34"/>
      <c r="AB172" s="34"/>
      <c r="AC172" s="34"/>
      <c r="AD172" s="34"/>
      <c r="AE172" s="34"/>
      <c r="AT172" s="17" t="s">
        <v>156</v>
      </c>
      <c r="AU172" s="17" t="s">
        <v>87</v>
      </c>
    </row>
    <row r="173" spans="1:65" s="2" customFormat="1" ht="16.5" customHeight="1">
      <c r="A173" s="34"/>
      <c r="B173" s="35"/>
      <c r="C173" s="191" t="s">
        <v>278</v>
      </c>
      <c r="D173" s="191" t="s">
        <v>149</v>
      </c>
      <c r="E173" s="192" t="s">
        <v>1594</v>
      </c>
      <c r="F173" s="193" t="s">
        <v>1595</v>
      </c>
      <c r="G173" s="194" t="s">
        <v>300</v>
      </c>
      <c r="H173" s="195">
        <v>14</v>
      </c>
      <c r="I173" s="196"/>
      <c r="J173" s="197">
        <f>ROUND(I173*H173,2)</f>
        <v>0</v>
      </c>
      <c r="K173" s="193" t="s">
        <v>153</v>
      </c>
      <c r="L173" s="39"/>
      <c r="M173" s="198" t="s">
        <v>1</v>
      </c>
      <c r="N173" s="199" t="s">
        <v>42</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1234</v>
      </c>
      <c r="AT173" s="202" t="s">
        <v>149</v>
      </c>
      <c r="AU173" s="202" t="s">
        <v>87</v>
      </c>
      <c r="AY173" s="17" t="s">
        <v>146</v>
      </c>
      <c r="BE173" s="203">
        <f>IF(N173="základní",J173,0)</f>
        <v>0</v>
      </c>
      <c r="BF173" s="203">
        <f>IF(N173="snížená",J173,0)</f>
        <v>0</v>
      </c>
      <c r="BG173" s="203">
        <f>IF(N173="zákl. přenesená",J173,0)</f>
        <v>0</v>
      </c>
      <c r="BH173" s="203">
        <f>IF(N173="sníž. přenesená",J173,0)</f>
        <v>0</v>
      </c>
      <c r="BI173" s="203">
        <f>IF(N173="nulová",J173,0)</f>
        <v>0</v>
      </c>
      <c r="BJ173" s="17" t="s">
        <v>85</v>
      </c>
      <c r="BK173" s="203">
        <f>ROUND(I173*H173,2)</f>
        <v>0</v>
      </c>
      <c r="BL173" s="17" t="s">
        <v>1234</v>
      </c>
      <c r="BM173" s="202" t="s">
        <v>1596</v>
      </c>
    </row>
    <row r="174" spans="1:65" s="2" customFormat="1" ht="10.199999999999999">
      <c r="A174" s="34"/>
      <c r="B174" s="35"/>
      <c r="C174" s="36"/>
      <c r="D174" s="204" t="s">
        <v>156</v>
      </c>
      <c r="E174" s="36"/>
      <c r="F174" s="205" t="s">
        <v>1597</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156</v>
      </c>
      <c r="AU174" s="17" t="s">
        <v>87</v>
      </c>
    </row>
    <row r="175" spans="1:65" s="2" customFormat="1" ht="16.5" customHeight="1">
      <c r="A175" s="34"/>
      <c r="B175" s="35"/>
      <c r="C175" s="191" t="s">
        <v>282</v>
      </c>
      <c r="D175" s="191" t="s">
        <v>149</v>
      </c>
      <c r="E175" s="192" t="s">
        <v>1598</v>
      </c>
      <c r="F175" s="193" t="s">
        <v>1599</v>
      </c>
      <c r="G175" s="194" t="s">
        <v>813</v>
      </c>
      <c r="H175" s="195">
        <v>4</v>
      </c>
      <c r="I175" s="196"/>
      <c r="J175" s="197">
        <f>ROUND(I175*H175,2)</f>
        <v>0</v>
      </c>
      <c r="K175" s="193" t="s">
        <v>153</v>
      </c>
      <c r="L175" s="39"/>
      <c r="M175" s="198" t="s">
        <v>1</v>
      </c>
      <c r="N175" s="199" t="s">
        <v>42</v>
      </c>
      <c r="O175" s="71"/>
      <c r="P175" s="200">
        <f>O175*H175</f>
        <v>0</v>
      </c>
      <c r="Q175" s="200">
        <v>0</v>
      </c>
      <c r="R175" s="200">
        <f>Q175*H175</f>
        <v>0</v>
      </c>
      <c r="S175" s="200">
        <v>0</v>
      </c>
      <c r="T175" s="201">
        <f>S175*H175</f>
        <v>0</v>
      </c>
      <c r="U175" s="34"/>
      <c r="V175" s="34"/>
      <c r="W175" s="34"/>
      <c r="X175" s="34"/>
      <c r="Y175" s="34"/>
      <c r="Z175" s="34"/>
      <c r="AA175" s="34"/>
      <c r="AB175" s="34"/>
      <c r="AC175" s="34"/>
      <c r="AD175" s="34"/>
      <c r="AE175" s="34"/>
      <c r="AR175" s="202" t="s">
        <v>1234</v>
      </c>
      <c r="AT175" s="202" t="s">
        <v>149</v>
      </c>
      <c r="AU175" s="202" t="s">
        <v>87</v>
      </c>
      <c r="AY175" s="17" t="s">
        <v>146</v>
      </c>
      <c r="BE175" s="203">
        <f>IF(N175="základní",J175,0)</f>
        <v>0</v>
      </c>
      <c r="BF175" s="203">
        <f>IF(N175="snížená",J175,0)</f>
        <v>0</v>
      </c>
      <c r="BG175" s="203">
        <f>IF(N175="zákl. přenesená",J175,0)</f>
        <v>0</v>
      </c>
      <c r="BH175" s="203">
        <f>IF(N175="sníž. přenesená",J175,0)</f>
        <v>0</v>
      </c>
      <c r="BI175" s="203">
        <f>IF(N175="nulová",J175,0)</f>
        <v>0</v>
      </c>
      <c r="BJ175" s="17" t="s">
        <v>85</v>
      </c>
      <c r="BK175" s="203">
        <f>ROUND(I175*H175,2)</f>
        <v>0</v>
      </c>
      <c r="BL175" s="17" t="s">
        <v>1234</v>
      </c>
      <c r="BM175" s="202" t="s">
        <v>1600</v>
      </c>
    </row>
    <row r="176" spans="1:65" s="2" customFormat="1" ht="28.8">
      <c r="A176" s="34"/>
      <c r="B176" s="35"/>
      <c r="C176" s="36"/>
      <c r="D176" s="204" t="s">
        <v>156</v>
      </c>
      <c r="E176" s="36"/>
      <c r="F176" s="205" t="s">
        <v>1601</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156</v>
      </c>
      <c r="AU176" s="17" t="s">
        <v>87</v>
      </c>
    </row>
    <row r="177" spans="1:65" s="12" customFormat="1" ht="22.8" customHeight="1">
      <c r="B177" s="175"/>
      <c r="C177" s="176"/>
      <c r="D177" s="177" t="s">
        <v>76</v>
      </c>
      <c r="E177" s="189" t="s">
        <v>154</v>
      </c>
      <c r="F177" s="189" t="s">
        <v>1602</v>
      </c>
      <c r="G177" s="176"/>
      <c r="H177" s="176"/>
      <c r="I177" s="179"/>
      <c r="J177" s="190">
        <f>BK177</f>
        <v>0</v>
      </c>
      <c r="K177" s="176"/>
      <c r="L177" s="181"/>
      <c r="M177" s="182"/>
      <c r="N177" s="183"/>
      <c r="O177" s="183"/>
      <c r="P177" s="184">
        <f>SUM(P178:P190)</f>
        <v>0</v>
      </c>
      <c r="Q177" s="183"/>
      <c r="R177" s="184">
        <f>SUM(R178:R190)</f>
        <v>0</v>
      </c>
      <c r="S177" s="183"/>
      <c r="T177" s="185">
        <f>SUM(T178:T190)</f>
        <v>0</v>
      </c>
      <c r="AR177" s="186" t="s">
        <v>85</v>
      </c>
      <c r="AT177" s="187" t="s">
        <v>76</v>
      </c>
      <c r="AU177" s="187" t="s">
        <v>85</v>
      </c>
      <c r="AY177" s="186" t="s">
        <v>146</v>
      </c>
      <c r="BK177" s="188">
        <f>SUM(BK178:BK190)</f>
        <v>0</v>
      </c>
    </row>
    <row r="178" spans="1:65" s="2" customFormat="1" ht="24.15" customHeight="1">
      <c r="A178" s="34"/>
      <c r="B178" s="35"/>
      <c r="C178" s="191" t="s">
        <v>288</v>
      </c>
      <c r="D178" s="191" t="s">
        <v>149</v>
      </c>
      <c r="E178" s="192" t="s">
        <v>487</v>
      </c>
      <c r="F178" s="193" t="s">
        <v>488</v>
      </c>
      <c r="G178" s="194" t="s">
        <v>285</v>
      </c>
      <c r="H178" s="195">
        <v>20.27</v>
      </c>
      <c r="I178" s="196"/>
      <c r="J178" s="197">
        <f>ROUND(I178*H178,2)</f>
        <v>0</v>
      </c>
      <c r="K178" s="193" t="s">
        <v>153</v>
      </c>
      <c r="L178" s="39"/>
      <c r="M178" s="198" t="s">
        <v>1</v>
      </c>
      <c r="N178" s="199" t="s">
        <v>42</v>
      </c>
      <c r="O178" s="71"/>
      <c r="P178" s="200">
        <f>O178*H178</f>
        <v>0</v>
      </c>
      <c r="Q178" s="200">
        <v>0</v>
      </c>
      <c r="R178" s="200">
        <f>Q178*H178</f>
        <v>0</v>
      </c>
      <c r="S178" s="200">
        <v>0</v>
      </c>
      <c r="T178" s="201">
        <f>S178*H178</f>
        <v>0</v>
      </c>
      <c r="U178" s="34"/>
      <c r="V178" s="34"/>
      <c r="W178" s="34"/>
      <c r="X178" s="34"/>
      <c r="Y178" s="34"/>
      <c r="Z178" s="34"/>
      <c r="AA178" s="34"/>
      <c r="AB178" s="34"/>
      <c r="AC178" s="34"/>
      <c r="AD178" s="34"/>
      <c r="AE178" s="34"/>
      <c r="AR178" s="202" t="s">
        <v>1234</v>
      </c>
      <c r="AT178" s="202" t="s">
        <v>149</v>
      </c>
      <c r="AU178" s="202" t="s">
        <v>87</v>
      </c>
      <c r="AY178" s="17" t="s">
        <v>146</v>
      </c>
      <c r="BE178" s="203">
        <f>IF(N178="základní",J178,0)</f>
        <v>0</v>
      </c>
      <c r="BF178" s="203">
        <f>IF(N178="snížená",J178,0)</f>
        <v>0</v>
      </c>
      <c r="BG178" s="203">
        <f>IF(N178="zákl. přenesená",J178,0)</f>
        <v>0</v>
      </c>
      <c r="BH178" s="203">
        <f>IF(N178="sníž. přenesená",J178,0)</f>
        <v>0</v>
      </c>
      <c r="BI178" s="203">
        <f>IF(N178="nulová",J178,0)</f>
        <v>0</v>
      </c>
      <c r="BJ178" s="17" t="s">
        <v>85</v>
      </c>
      <c r="BK178" s="203">
        <f>ROUND(I178*H178,2)</f>
        <v>0</v>
      </c>
      <c r="BL178" s="17" t="s">
        <v>1234</v>
      </c>
      <c r="BM178" s="202" t="s">
        <v>1603</v>
      </c>
    </row>
    <row r="179" spans="1:65" s="2" customFormat="1" ht="28.8">
      <c r="A179" s="34"/>
      <c r="B179" s="35"/>
      <c r="C179" s="36"/>
      <c r="D179" s="204" t="s">
        <v>156</v>
      </c>
      <c r="E179" s="36"/>
      <c r="F179" s="205" t="s">
        <v>490</v>
      </c>
      <c r="G179" s="36"/>
      <c r="H179" s="36"/>
      <c r="I179" s="206"/>
      <c r="J179" s="36"/>
      <c r="K179" s="36"/>
      <c r="L179" s="39"/>
      <c r="M179" s="207"/>
      <c r="N179" s="208"/>
      <c r="O179" s="71"/>
      <c r="P179" s="71"/>
      <c r="Q179" s="71"/>
      <c r="R179" s="71"/>
      <c r="S179" s="71"/>
      <c r="T179" s="72"/>
      <c r="U179" s="34"/>
      <c r="V179" s="34"/>
      <c r="W179" s="34"/>
      <c r="X179" s="34"/>
      <c r="Y179" s="34"/>
      <c r="Z179" s="34"/>
      <c r="AA179" s="34"/>
      <c r="AB179" s="34"/>
      <c r="AC179" s="34"/>
      <c r="AD179" s="34"/>
      <c r="AE179" s="34"/>
      <c r="AT179" s="17" t="s">
        <v>156</v>
      </c>
      <c r="AU179" s="17" t="s">
        <v>87</v>
      </c>
    </row>
    <row r="180" spans="1:65" s="13" customFormat="1" ht="10.199999999999999">
      <c r="B180" s="209"/>
      <c r="C180" s="210"/>
      <c r="D180" s="204" t="s">
        <v>158</v>
      </c>
      <c r="E180" s="211" t="s">
        <v>1</v>
      </c>
      <c r="F180" s="212" t="s">
        <v>1604</v>
      </c>
      <c r="G180" s="210"/>
      <c r="H180" s="213">
        <v>20.27</v>
      </c>
      <c r="I180" s="214"/>
      <c r="J180" s="210"/>
      <c r="K180" s="210"/>
      <c r="L180" s="215"/>
      <c r="M180" s="216"/>
      <c r="N180" s="217"/>
      <c r="O180" s="217"/>
      <c r="P180" s="217"/>
      <c r="Q180" s="217"/>
      <c r="R180" s="217"/>
      <c r="S180" s="217"/>
      <c r="T180" s="218"/>
      <c r="AT180" s="219" t="s">
        <v>158</v>
      </c>
      <c r="AU180" s="219" t="s">
        <v>87</v>
      </c>
      <c r="AV180" s="13" t="s">
        <v>87</v>
      </c>
      <c r="AW180" s="13" t="s">
        <v>34</v>
      </c>
      <c r="AX180" s="13" t="s">
        <v>85</v>
      </c>
      <c r="AY180" s="219" t="s">
        <v>146</v>
      </c>
    </row>
    <row r="181" spans="1:65" s="2" customFormat="1" ht="16.5" customHeight="1">
      <c r="A181" s="34"/>
      <c r="B181" s="35"/>
      <c r="C181" s="191" t="s">
        <v>292</v>
      </c>
      <c r="D181" s="191" t="s">
        <v>149</v>
      </c>
      <c r="E181" s="192" t="s">
        <v>1605</v>
      </c>
      <c r="F181" s="193" t="s">
        <v>1606</v>
      </c>
      <c r="G181" s="194" t="s">
        <v>285</v>
      </c>
      <c r="H181" s="195">
        <v>20.27</v>
      </c>
      <c r="I181" s="196"/>
      <c r="J181" s="197">
        <f>ROUND(I181*H181,2)</f>
        <v>0</v>
      </c>
      <c r="K181" s="193" t="s">
        <v>153</v>
      </c>
      <c r="L181" s="39"/>
      <c r="M181" s="198" t="s">
        <v>1</v>
      </c>
      <c r="N181" s="199" t="s">
        <v>42</v>
      </c>
      <c r="O181" s="71"/>
      <c r="P181" s="200">
        <f>O181*H181</f>
        <v>0</v>
      </c>
      <c r="Q181" s="200">
        <v>0</v>
      </c>
      <c r="R181" s="200">
        <f>Q181*H181</f>
        <v>0</v>
      </c>
      <c r="S181" s="200">
        <v>0</v>
      </c>
      <c r="T181" s="201">
        <f>S181*H181</f>
        <v>0</v>
      </c>
      <c r="U181" s="34"/>
      <c r="V181" s="34"/>
      <c r="W181" s="34"/>
      <c r="X181" s="34"/>
      <c r="Y181" s="34"/>
      <c r="Z181" s="34"/>
      <c r="AA181" s="34"/>
      <c r="AB181" s="34"/>
      <c r="AC181" s="34"/>
      <c r="AD181" s="34"/>
      <c r="AE181" s="34"/>
      <c r="AR181" s="202" t="s">
        <v>1234</v>
      </c>
      <c r="AT181" s="202" t="s">
        <v>149</v>
      </c>
      <c r="AU181" s="202" t="s">
        <v>87</v>
      </c>
      <c r="AY181" s="17" t="s">
        <v>146</v>
      </c>
      <c r="BE181" s="203">
        <f>IF(N181="základní",J181,0)</f>
        <v>0</v>
      </c>
      <c r="BF181" s="203">
        <f>IF(N181="snížená",J181,0)</f>
        <v>0</v>
      </c>
      <c r="BG181" s="203">
        <f>IF(N181="zákl. přenesená",J181,0)</f>
        <v>0</v>
      </c>
      <c r="BH181" s="203">
        <f>IF(N181="sníž. přenesená",J181,0)</f>
        <v>0</v>
      </c>
      <c r="BI181" s="203">
        <f>IF(N181="nulová",J181,0)</f>
        <v>0</v>
      </c>
      <c r="BJ181" s="17" t="s">
        <v>85</v>
      </c>
      <c r="BK181" s="203">
        <f>ROUND(I181*H181,2)</f>
        <v>0</v>
      </c>
      <c r="BL181" s="17" t="s">
        <v>1234</v>
      </c>
      <c r="BM181" s="202" t="s">
        <v>1607</v>
      </c>
    </row>
    <row r="182" spans="1:65" s="2" customFormat="1" ht="28.8">
      <c r="A182" s="34"/>
      <c r="B182" s="35"/>
      <c r="C182" s="36"/>
      <c r="D182" s="204" t="s">
        <v>156</v>
      </c>
      <c r="E182" s="36"/>
      <c r="F182" s="205" t="s">
        <v>1608</v>
      </c>
      <c r="G182" s="36"/>
      <c r="H182" s="36"/>
      <c r="I182" s="206"/>
      <c r="J182" s="36"/>
      <c r="K182" s="36"/>
      <c r="L182" s="39"/>
      <c r="M182" s="207"/>
      <c r="N182" s="208"/>
      <c r="O182" s="71"/>
      <c r="P182" s="71"/>
      <c r="Q182" s="71"/>
      <c r="R182" s="71"/>
      <c r="S182" s="71"/>
      <c r="T182" s="72"/>
      <c r="U182" s="34"/>
      <c r="V182" s="34"/>
      <c r="W182" s="34"/>
      <c r="X182" s="34"/>
      <c r="Y182" s="34"/>
      <c r="Z182" s="34"/>
      <c r="AA182" s="34"/>
      <c r="AB182" s="34"/>
      <c r="AC182" s="34"/>
      <c r="AD182" s="34"/>
      <c r="AE182" s="34"/>
      <c r="AT182" s="17" t="s">
        <v>156</v>
      </c>
      <c r="AU182" s="17" t="s">
        <v>87</v>
      </c>
    </row>
    <row r="183" spans="1:65" s="13" customFormat="1" ht="10.199999999999999">
      <c r="B183" s="209"/>
      <c r="C183" s="210"/>
      <c r="D183" s="204" t="s">
        <v>158</v>
      </c>
      <c r="E183" s="211" t="s">
        <v>1</v>
      </c>
      <c r="F183" s="212" t="s">
        <v>1604</v>
      </c>
      <c r="G183" s="210"/>
      <c r="H183" s="213">
        <v>20.27</v>
      </c>
      <c r="I183" s="214"/>
      <c r="J183" s="210"/>
      <c r="K183" s="210"/>
      <c r="L183" s="215"/>
      <c r="M183" s="216"/>
      <c r="N183" s="217"/>
      <c r="O183" s="217"/>
      <c r="P183" s="217"/>
      <c r="Q183" s="217"/>
      <c r="R183" s="217"/>
      <c r="S183" s="217"/>
      <c r="T183" s="218"/>
      <c r="AT183" s="219" t="s">
        <v>158</v>
      </c>
      <c r="AU183" s="219" t="s">
        <v>87</v>
      </c>
      <c r="AV183" s="13" t="s">
        <v>87</v>
      </c>
      <c r="AW183" s="13" t="s">
        <v>34</v>
      </c>
      <c r="AX183" s="13" t="s">
        <v>85</v>
      </c>
      <c r="AY183" s="219" t="s">
        <v>146</v>
      </c>
    </row>
    <row r="184" spans="1:65" s="2" customFormat="1" ht="16.5" customHeight="1">
      <c r="A184" s="34"/>
      <c r="B184" s="35"/>
      <c r="C184" s="191" t="s">
        <v>297</v>
      </c>
      <c r="D184" s="191" t="s">
        <v>149</v>
      </c>
      <c r="E184" s="192" t="s">
        <v>1609</v>
      </c>
      <c r="F184" s="193" t="s">
        <v>1610</v>
      </c>
      <c r="G184" s="194" t="s">
        <v>285</v>
      </c>
      <c r="H184" s="195">
        <v>1</v>
      </c>
      <c r="I184" s="196"/>
      <c r="J184" s="197">
        <f>ROUND(I184*H184,2)</f>
        <v>0</v>
      </c>
      <c r="K184" s="193" t="s">
        <v>153</v>
      </c>
      <c r="L184" s="39"/>
      <c r="M184" s="198" t="s">
        <v>1</v>
      </c>
      <c r="N184" s="199" t="s">
        <v>42</v>
      </c>
      <c r="O184" s="71"/>
      <c r="P184" s="200">
        <f>O184*H184</f>
        <v>0</v>
      </c>
      <c r="Q184" s="200">
        <v>0</v>
      </c>
      <c r="R184" s="200">
        <f>Q184*H184</f>
        <v>0</v>
      </c>
      <c r="S184" s="200">
        <v>0</v>
      </c>
      <c r="T184" s="201">
        <f>S184*H184</f>
        <v>0</v>
      </c>
      <c r="U184" s="34"/>
      <c r="V184" s="34"/>
      <c r="W184" s="34"/>
      <c r="X184" s="34"/>
      <c r="Y184" s="34"/>
      <c r="Z184" s="34"/>
      <c r="AA184" s="34"/>
      <c r="AB184" s="34"/>
      <c r="AC184" s="34"/>
      <c r="AD184" s="34"/>
      <c r="AE184" s="34"/>
      <c r="AR184" s="202" t="s">
        <v>1234</v>
      </c>
      <c r="AT184" s="202" t="s">
        <v>149</v>
      </c>
      <c r="AU184" s="202" t="s">
        <v>87</v>
      </c>
      <c r="AY184" s="17" t="s">
        <v>146</v>
      </c>
      <c r="BE184" s="203">
        <f>IF(N184="základní",J184,0)</f>
        <v>0</v>
      </c>
      <c r="BF184" s="203">
        <f>IF(N184="snížená",J184,0)</f>
        <v>0</v>
      </c>
      <c r="BG184" s="203">
        <f>IF(N184="zákl. přenesená",J184,0)</f>
        <v>0</v>
      </c>
      <c r="BH184" s="203">
        <f>IF(N184="sníž. přenesená",J184,0)</f>
        <v>0</v>
      </c>
      <c r="BI184" s="203">
        <f>IF(N184="nulová",J184,0)</f>
        <v>0</v>
      </c>
      <c r="BJ184" s="17" t="s">
        <v>85</v>
      </c>
      <c r="BK184" s="203">
        <f>ROUND(I184*H184,2)</f>
        <v>0</v>
      </c>
      <c r="BL184" s="17" t="s">
        <v>1234</v>
      </c>
      <c r="BM184" s="202" t="s">
        <v>1611</v>
      </c>
    </row>
    <row r="185" spans="1:65" s="2" customFormat="1" ht="19.2">
      <c r="A185" s="34"/>
      <c r="B185" s="35"/>
      <c r="C185" s="36"/>
      <c r="D185" s="204" t="s">
        <v>156</v>
      </c>
      <c r="E185" s="36"/>
      <c r="F185" s="205" t="s">
        <v>1612</v>
      </c>
      <c r="G185" s="36"/>
      <c r="H185" s="36"/>
      <c r="I185" s="206"/>
      <c r="J185" s="36"/>
      <c r="K185" s="36"/>
      <c r="L185" s="39"/>
      <c r="M185" s="207"/>
      <c r="N185" s="208"/>
      <c r="O185" s="71"/>
      <c r="P185" s="71"/>
      <c r="Q185" s="71"/>
      <c r="R185" s="71"/>
      <c r="S185" s="71"/>
      <c r="T185" s="72"/>
      <c r="U185" s="34"/>
      <c r="V185" s="34"/>
      <c r="W185" s="34"/>
      <c r="X185" s="34"/>
      <c r="Y185" s="34"/>
      <c r="Z185" s="34"/>
      <c r="AA185" s="34"/>
      <c r="AB185" s="34"/>
      <c r="AC185" s="34"/>
      <c r="AD185" s="34"/>
      <c r="AE185" s="34"/>
      <c r="AT185" s="17" t="s">
        <v>156</v>
      </c>
      <c r="AU185" s="17" t="s">
        <v>87</v>
      </c>
    </row>
    <row r="186" spans="1:65" s="2" customFormat="1" ht="16.5" customHeight="1">
      <c r="A186" s="34"/>
      <c r="B186" s="35"/>
      <c r="C186" s="191" t="s">
        <v>302</v>
      </c>
      <c r="D186" s="191" t="s">
        <v>149</v>
      </c>
      <c r="E186" s="192" t="s">
        <v>502</v>
      </c>
      <c r="F186" s="193" t="s">
        <v>503</v>
      </c>
      <c r="G186" s="194" t="s">
        <v>285</v>
      </c>
      <c r="H186" s="195">
        <v>0.1</v>
      </c>
      <c r="I186" s="196"/>
      <c r="J186" s="197">
        <f>ROUND(I186*H186,2)</f>
        <v>0</v>
      </c>
      <c r="K186" s="193" t="s">
        <v>153</v>
      </c>
      <c r="L186" s="39"/>
      <c r="M186" s="198" t="s">
        <v>1</v>
      </c>
      <c r="N186" s="199" t="s">
        <v>42</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1234</v>
      </c>
      <c r="AT186" s="202" t="s">
        <v>149</v>
      </c>
      <c r="AU186" s="202" t="s">
        <v>87</v>
      </c>
      <c r="AY186" s="17" t="s">
        <v>146</v>
      </c>
      <c r="BE186" s="203">
        <f>IF(N186="základní",J186,0)</f>
        <v>0</v>
      </c>
      <c r="BF186" s="203">
        <f>IF(N186="snížená",J186,0)</f>
        <v>0</v>
      </c>
      <c r="BG186" s="203">
        <f>IF(N186="zákl. přenesená",J186,0)</f>
        <v>0</v>
      </c>
      <c r="BH186" s="203">
        <f>IF(N186="sníž. přenesená",J186,0)</f>
        <v>0</v>
      </c>
      <c r="BI186" s="203">
        <f>IF(N186="nulová",J186,0)</f>
        <v>0</v>
      </c>
      <c r="BJ186" s="17" t="s">
        <v>85</v>
      </c>
      <c r="BK186" s="203">
        <f>ROUND(I186*H186,2)</f>
        <v>0</v>
      </c>
      <c r="BL186" s="17" t="s">
        <v>1234</v>
      </c>
      <c r="BM186" s="202" t="s">
        <v>1613</v>
      </c>
    </row>
    <row r="187" spans="1:65" s="2" customFormat="1" ht="76.8">
      <c r="A187" s="34"/>
      <c r="B187" s="35"/>
      <c r="C187" s="36"/>
      <c r="D187" s="204" t="s">
        <v>156</v>
      </c>
      <c r="E187" s="36"/>
      <c r="F187" s="205" t="s">
        <v>1614</v>
      </c>
      <c r="G187" s="36"/>
      <c r="H187" s="36"/>
      <c r="I187" s="206"/>
      <c r="J187" s="36"/>
      <c r="K187" s="36"/>
      <c r="L187" s="39"/>
      <c r="M187" s="207"/>
      <c r="N187" s="208"/>
      <c r="O187" s="71"/>
      <c r="P187" s="71"/>
      <c r="Q187" s="71"/>
      <c r="R187" s="71"/>
      <c r="S187" s="71"/>
      <c r="T187" s="72"/>
      <c r="U187" s="34"/>
      <c r="V187" s="34"/>
      <c r="W187" s="34"/>
      <c r="X187" s="34"/>
      <c r="Y187" s="34"/>
      <c r="Z187" s="34"/>
      <c r="AA187" s="34"/>
      <c r="AB187" s="34"/>
      <c r="AC187" s="34"/>
      <c r="AD187" s="34"/>
      <c r="AE187" s="34"/>
      <c r="AT187" s="17" t="s">
        <v>156</v>
      </c>
      <c r="AU187" s="17" t="s">
        <v>87</v>
      </c>
    </row>
    <row r="188" spans="1:65" s="2" customFormat="1" ht="16.5" customHeight="1">
      <c r="A188" s="34"/>
      <c r="B188" s="35"/>
      <c r="C188" s="191" t="s">
        <v>307</v>
      </c>
      <c r="D188" s="191" t="s">
        <v>149</v>
      </c>
      <c r="E188" s="192" t="s">
        <v>493</v>
      </c>
      <c r="F188" s="193" t="s">
        <v>494</v>
      </c>
      <c r="G188" s="194" t="s">
        <v>285</v>
      </c>
      <c r="H188" s="195">
        <v>19.27</v>
      </c>
      <c r="I188" s="196"/>
      <c r="J188" s="197">
        <f>ROUND(I188*H188,2)</f>
        <v>0</v>
      </c>
      <c r="K188" s="193" t="s">
        <v>153</v>
      </c>
      <c r="L188" s="39"/>
      <c r="M188" s="198" t="s">
        <v>1</v>
      </c>
      <c r="N188" s="199" t="s">
        <v>42</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1234</v>
      </c>
      <c r="AT188" s="202" t="s">
        <v>149</v>
      </c>
      <c r="AU188" s="202" t="s">
        <v>87</v>
      </c>
      <c r="AY188" s="17" t="s">
        <v>146</v>
      </c>
      <c r="BE188" s="203">
        <f>IF(N188="základní",J188,0)</f>
        <v>0</v>
      </c>
      <c r="BF188" s="203">
        <f>IF(N188="snížená",J188,0)</f>
        <v>0</v>
      </c>
      <c r="BG188" s="203">
        <f>IF(N188="zákl. přenesená",J188,0)</f>
        <v>0</v>
      </c>
      <c r="BH188" s="203">
        <f>IF(N188="sníž. přenesená",J188,0)</f>
        <v>0</v>
      </c>
      <c r="BI188" s="203">
        <f>IF(N188="nulová",J188,0)</f>
        <v>0</v>
      </c>
      <c r="BJ188" s="17" t="s">
        <v>85</v>
      </c>
      <c r="BK188" s="203">
        <f>ROUND(I188*H188,2)</f>
        <v>0</v>
      </c>
      <c r="BL188" s="17" t="s">
        <v>1234</v>
      </c>
      <c r="BM188" s="202" t="s">
        <v>1615</v>
      </c>
    </row>
    <row r="189" spans="1:65" s="2" customFormat="1" ht="76.8">
      <c r="A189" s="34"/>
      <c r="B189" s="35"/>
      <c r="C189" s="36"/>
      <c r="D189" s="204" t="s">
        <v>156</v>
      </c>
      <c r="E189" s="36"/>
      <c r="F189" s="205" t="s">
        <v>1616</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156</v>
      </c>
      <c r="AU189" s="17" t="s">
        <v>87</v>
      </c>
    </row>
    <row r="190" spans="1:65" s="13" customFormat="1" ht="10.199999999999999">
      <c r="B190" s="209"/>
      <c r="C190" s="210"/>
      <c r="D190" s="204" t="s">
        <v>158</v>
      </c>
      <c r="E190" s="211" t="s">
        <v>1</v>
      </c>
      <c r="F190" s="212" t="s">
        <v>1617</v>
      </c>
      <c r="G190" s="210"/>
      <c r="H190" s="213">
        <v>19.27</v>
      </c>
      <c r="I190" s="214"/>
      <c r="J190" s="210"/>
      <c r="K190" s="210"/>
      <c r="L190" s="215"/>
      <c r="M190" s="216"/>
      <c r="N190" s="217"/>
      <c r="O190" s="217"/>
      <c r="P190" s="217"/>
      <c r="Q190" s="217"/>
      <c r="R190" s="217"/>
      <c r="S190" s="217"/>
      <c r="T190" s="218"/>
      <c r="AT190" s="219" t="s">
        <v>158</v>
      </c>
      <c r="AU190" s="219" t="s">
        <v>87</v>
      </c>
      <c r="AV190" s="13" t="s">
        <v>87</v>
      </c>
      <c r="AW190" s="13" t="s">
        <v>34</v>
      </c>
      <c r="AX190" s="13" t="s">
        <v>85</v>
      </c>
      <c r="AY190" s="219" t="s">
        <v>146</v>
      </c>
    </row>
    <row r="191" spans="1:65" s="12" customFormat="1" ht="22.8" customHeight="1">
      <c r="B191" s="175"/>
      <c r="C191" s="176"/>
      <c r="D191" s="177" t="s">
        <v>76</v>
      </c>
      <c r="E191" s="189" t="s">
        <v>147</v>
      </c>
      <c r="F191" s="189" t="s">
        <v>148</v>
      </c>
      <c r="G191" s="176"/>
      <c r="H191" s="176"/>
      <c r="I191" s="179"/>
      <c r="J191" s="190">
        <f>BK191</f>
        <v>0</v>
      </c>
      <c r="K191" s="176"/>
      <c r="L191" s="181"/>
      <c r="M191" s="182"/>
      <c r="N191" s="183"/>
      <c r="O191" s="183"/>
      <c r="P191" s="184">
        <f>SUM(P192:P195)</f>
        <v>0</v>
      </c>
      <c r="Q191" s="183"/>
      <c r="R191" s="184">
        <f>SUM(R192:R195)</f>
        <v>0</v>
      </c>
      <c r="S191" s="183"/>
      <c r="T191" s="185">
        <f>SUM(T192:T195)</f>
        <v>19.27</v>
      </c>
      <c r="AR191" s="186" t="s">
        <v>85</v>
      </c>
      <c r="AT191" s="187" t="s">
        <v>76</v>
      </c>
      <c r="AU191" s="187" t="s">
        <v>85</v>
      </c>
      <c r="AY191" s="186" t="s">
        <v>146</v>
      </c>
      <c r="BK191" s="188">
        <f>SUM(BK192:BK195)</f>
        <v>0</v>
      </c>
    </row>
    <row r="192" spans="1:65" s="2" customFormat="1" ht="16.5" customHeight="1">
      <c r="A192" s="34"/>
      <c r="B192" s="35"/>
      <c r="C192" s="191" t="s">
        <v>313</v>
      </c>
      <c r="D192" s="191" t="s">
        <v>149</v>
      </c>
      <c r="E192" s="192" t="s">
        <v>1618</v>
      </c>
      <c r="F192" s="193" t="s">
        <v>1619</v>
      </c>
      <c r="G192" s="194" t="s">
        <v>152</v>
      </c>
      <c r="H192" s="195">
        <v>2820</v>
      </c>
      <c r="I192" s="196"/>
      <c r="J192" s="197">
        <f>ROUND(I192*H192,2)</f>
        <v>0</v>
      </c>
      <c r="K192" s="193" t="s">
        <v>153</v>
      </c>
      <c r="L192" s="39"/>
      <c r="M192" s="198" t="s">
        <v>1</v>
      </c>
      <c r="N192" s="199" t="s">
        <v>42</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1234</v>
      </c>
      <c r="AT192" s="202" t="s">
        <v>149</v>
      </c>
      <c r="AU192" s="202" t="s">
        <v>87</v>
      </c>
      <c r="AY192" s="17" t="s">
        <v>146</v>
      </c>
      <c r="BE192" s="203">
        <f>IF(N192="základní",J192,0)</f>
        <v>0</v>
      </c>
      <c r="BF192" s="203">
        <f>IF(N192="snížená",J192,0)</f>
        <v>0</v>
      </c>
      <c r="BG192" s="203">
        <f>IF(N192="zákl. přenesená",J192,0)</f>
        <v>0</v>
      </c>
      <c r="BH192" s="203">
        <f>IF(N192="sníž. přenesená",J192,0)</f>
        <v>0</v>
      </c>
      <c r="BI192" s="203">
        <f>IF(N192="nulová",J192,0)</f>
        <v>0</v>
      </c>
      <c r="BJ192" s="17" t="s">
        <v>85</v>
      </c>
      <c r="BK192" s="203">
        <f>ROUND(I192*H192,2)</f>
        <v>0</v>
      </c>
      <c r="BL192" s="17" t="s">
        <v>1234</v>
      </c>
      <c r="BM192" s="202" t="s">
        <v>1620</v>
      </c>
    </row>
    <row r="193" spans="1:65" s="2" customFormat="1" ht="10.199999999999999">
      <c r="A193" s="34"/>
      <c r="B193" s="35"/>
      <c r="C193" s="36"/>
      <c r="D193" s="204" t="s">
        <v>156</v>
      </c>
      <c r="E193" s="36"/>
      <c r="F193" s="205" t="s">
        <v>1621</v>
      </c>
      <c r="G193" s="36"/>
      <c r="H193" s="36"/>
      <c r="I193" s="206"/>
      <c r="J193" s="36"/>
      <c r="K193" s="36"/>
      <c r="L193" s="39"/>
      <c r="M193" s="207"/>
      <c r="N193" s="208"/>
      <c r="O193" s="71"/>
      <c r="P193" s="71"/>
      <c r="Q193" s="71"/>
      <c r="R193" s="71"/>
      <c r="S193" s="71"/>
      <c r="T193" s="72"/>
      <c r="U193" s="34"/>
      <c r="V193" s="34"/>
      <c r="W193" s="34"/>
      <c r="X193" s="34"/>
      <c r="Y193" s="34"/>
      <c r="Z193" s="34"/>
      <c r="AA193" s="34"/>
      <c r="AB193" s="34"/>
      <c r="AC193" s="34"/>
      <c r="AD193" s="34"/>
      <c r="AE193" s="34"/>
      <c r="AT193" s="17" t="s">
        <v>156</v>
      </c>
      <c r="AU193" s="17" t="s">
        <v>87</v>
      </c>
    </row>
    <row r="194" spans="1:65" s="2" customFormat="1" ht="16.5" customHeight="1">
      <c r="A194" s="34"/>
      <c r="B194" s="35"/>
      <c r="C194" s="191" t="s">
        <v>317</v>
      </c>
      <c r="D194" s="191" t="s">
        <v>149</v>
      </c>
      <c r="E194" s="192" t="s">
        <v>1622</v>
      </c>
      <c r="F194" s="193" t="s">
        <v>1623</v>
      </c>
      <c r="G194" s="194" t="s">
        <v>152</v>
      </c>
      <c r="H194" s="195">
        <v>235</v>
      </c>
      <c r="I194" s="196"/>
      <c r="J194" s="197">
        <f>ROUND(I194*H194,2)</f>
        <v>0</v>
      </c>
      <c r="K194" s="193" t="s">
        <v>153</v>
      </c>
      <c r="L194" s="39"/>
      <c r="M194" s="198" t="s">
        <v>1</v>
      </c>
      <c r="N194" s="199" t="s">
        <v>42</v>
      </c>
      <c r="O194" s="71"/>
      <c r="P194" s="200">
        <f>O194*H194</f>
        <v>0</v>
      </c>
      <c r="Q194" s="200">
        <v>0</v>
      </c>
      <c r="R194" s="200">
        <f>Q194*H194</f>
        <v>0</v>
      </c>
      <c r="S194" s="200">
        <v>8.2000000000000003E-2</v>
      </c>
      <c r="T194" s="201">
        <f>S194*H194</f>
        <v>19.27</v>
      </c>
      <c r="U194" s="34"/>
      <c r="V194" s="34"/>
      <c r="W194" s="34"/>
      <c r="X194" s="34"/>
      <c r="Y194" s="34"/>
      <c r="Z194" s="34"/>
      <c r="AA194" s="34"/>
      <c r="AB194" s="34"/>
      <c r="AC194" s="34"/>
      <c r="AD194" s="34"/>
      <c r="AE194" s="34"/>
      <c r="AR194" s="202" t="s">
        <v>1234</v>
      </c>
      <c r="AT194" s="202" t="s">
        <v>149</v>
      </c>
      <c r="AU194" s="202" t="s">
        <v>87</v>
      </c>
      <c r="AY194" s="17" t="s">
        <v>146</v>
      </c>
      <c r="BE194" s="203">
        <f>IF(N194="základní",J194,0)</f>
        <v>0</v>
      </c>
      <c r="BF194" s="203">
        <f>IF(N194="snížená",J194,0)</f>
        <v>0</v>
      </c>
      <c r="BG194" s="203">
        <f>IF(N194="zákl. přenesená",J194,0)</f>
        <v>0</v>
      </c>
      <c r="BH194" s="203">
        <f>IF(N194="sníž. přenesená",J194,0)</f>
        <v>0</v>
      </c>
      <c r="BI194" s="203">
        <f>IF(N194="nulová",J194,0)</f>
        <v>0</v>
      </c>
      <c r="BJ194" s="17" t="s">
        <v>85</v>
      </c>
      <c r="BK194" s="203">
        <f>ROUND(I194*H194,2)</f>
        <v>0</v>
      </c>
      <c r="BL194" s="17" t="s">
        <v>1234</v>
      </c>
      <c r="BM194" s="202" t="s">
        <v>1624</v>
      </c>
    </row>
    <row r="195" spans="1:65" s="2" customFormat="1" ht="10.199999999999999">
      <c r="A195" s="34"/>
      <c r="B195" s="35"/>
      <c r="C195" s="36"/>
      <c r="D195" s="204" t="s">
        <v>156</v>
      </c>
      <c r="E195" s="36"/>
      <c r="F195" s="205" t="s">
        <v>1623</v>
      </c>
      <c r="G195" s="36"/>
      <c r="H195" s="36"/>
      <c r="I195" s="206"/>
      <c r="J195" s="36"/>
      <c r="K195" s="36"/>
      <c r="L195" s="39"/>
      <c r="M195" s="256"/>
      <c r="N195" s="257"/>
      <c r="O195" s="258"/>
      <c r="P195" s="258"/>
      <c r="Q195" s="258"/>
      <c r="R195" s="258"/>
      <c r="S195" s="258"/>
      <c r="T195" s="259"/>
      <c r="U195" s="34"/>
      <c r="V195" s="34"/>
      <c r="W195" s="34"/>
      <c r="X195" s="34"/>
      <c r="Y195" s="34"/>
      <c r="Z195" s="34"/>
      <c r="AA195" s="34"/>
      <c r="AB195" s="34"/>
      <c r="AC195" s="34"/>
      <c r="AD195" s="34"/>
      <c r="AE195" s="34"/>
      <c r="AT195" s="17" t="s">
        <v>156</v>
      </c>
      <c r="AU195" s="17" t="s">
        <v>87</v>
      </c>
    </row>
    <row r="196" spans="1:65" s="2" customFormat="1" ht="6.9" customHeight="1">
      <c r="A196" s="34"/>
      <c r="B196" s="54"/>
      <c r="C196" s="55"/>
      <c r="D196" s="55"/>
      <c r="E196" s="55"/>
      <c r="F196" s="55"/>
      <c r="G196" s="55"/>
      <c r="H196" s="55"/>
      <c r="I196" s="55"/>
      <c r="J196" s="55"/>
      <c r="K196" s="55"/>
      <c r="L196" s="39"/>
      <c r="M196" s="34"/>
      <c r="O196" s="34"/>
      <c r="P196" s="34"/>
      <c r="Q196" s="34"/>
      <c r="R196" s="34"/>
      <c r="S196" s="34"/>
      <c r="T196" s="34"/>
      <c r="U196" s="34"/>
      <c r="V196" s="34"/>
      <c r="W196" s="34"/>
      <c r="X196" s="34"/>
      <c r="Y196" s="34"/>
      <c r="Z196" s="34"/>
      <c r="AA196" s="34"/>
      <c r="AB196" s="34"/>
      <c r="AC196" s="34"/>
      <c r="AD196" s="34"/>
      <c r="AE196" s="34"/>
    </row>
  </sheetData>
  <sheetProtection algorithmName="SHA-512" hashValue="oCAWLACfGgbFAyyAGH2IR4bC/R8Lurp58mbviLhbR9TqDTmPbFhV1fnOoauRHPC1jgu6k+q8ryi2G5aKPv24rQ==" saltValue="kSGW6k4k86kv3V2h1eEYLtQiskK8b9nA0mD5uqURtKm2y7y4WfWLf635Soqim5qz2CAQXVNEo4/5h3Q8pobUAw==" spinCount="100000" sheet="1" objects="1" scenarios="1" formatColumns="0" formatRows="0" autoFilter="0"/>
  <autoFilter ref="C120:K195"/>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112</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2" customFormat="1" ht="12" customHeight="1">
      <c r="A8" s="34"/>
      <c r="B8" s="39"/>
      <c r="C8" s="34"/>
      <c r="D8" s="119" t="s">
        <v>121</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8" t="s">
        <v>1625</v>
      </c>
      <c r="F9" s="309"/>
      <c r="G9" s="309"/>
      <c r="H9" s="309"/>
      <c r="I9" s="34"/>
      <c r="J9" s="34"/>
      <c r="K9" s="34"/>
      <c r="L9" s="51"/>
      <c r="S9" s="34"/>
      <c r="T9" s="34"/>
      <c r="U9" s="34"/>
      <c r="V9" s="34"/>
      <c r="W9" s="34"/>
      <c r="X9" s="34"/>
      <c r="Y9" s="34"/>
      <c r="Z9" s="34"/>
      <c r="AA9" s="34"/>
      <c r="AB9" s="34"/>
      <c r="AC9" s="34"/>
      <c r="AD9" s="34"/>
      <c r="AE9" s="34"/>
    </row>
    <row r="10" spans="1:46" s="2" customFormat="1" ht="10.199999999999999">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15. 4. 2024</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
        <v>27</v>
      </c>
      <c r="F15" s="34"/>
      <c r="G15" s="34"/>
      <c r="H15" s="34"/>
      <c r="I15" s="119" t="s">
        <v>28</v>
      </c>
      <c r="J15" s="110" t="s">
        <v>29</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30</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0" t="str">
        <f>'Rekapitulace stavby'!E14</f>
        <v>Vyplň údaj</v>
      </c>
      <c r="F18" s="311"/>
      <c r="G18" s="311"/>
      <c r="H18" s="311"/>
      <c r="I18" s="119"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32</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28</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35</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28</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36</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12" t="s">
        <v>1</v>
      </c>
      <c r="F27" s="312"/>
      <c r="G27" s="312"/>
      <c r="H27" s="312"/>
      <c r="I27" s="121"/>
      <c r="J27" s="121"/>
      <c r="K27" s="121"/>
      <c r="L27" s="123"/>
      <c r="S27" s="121"/>
      <c r="T27" s="121"/>
      <c r="U27" s="121"/>
      <c r="V27" s="121"/>
      <c r="W27" s="121"/>
      <c r="X27" s="121"/>
      <c r="Y27" s="121"/>
      <c r="Z27" s="121"/>
      <c r="AA27" s="121"/>
      <c r="AB27" s="121"/>
      <c r="AC27" s="121"/>
      <c r="AD27" s="121"/>
      <c r="AE27" s="121"/>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37</v>
      </c>
      <c r="E30" s="34"/>
      <c r="F30" s="34"/>
      <c r="G30" s="34"/>
      <c r="H30" s="34"/>
      <c r="I30" s="34"/>
      <c r="J30" s="126">
        <f>ROUND(J119, 2)</f>
        <v>0</v>
      </c>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7" t="s">
        <v>39</v>
      </c>
      <c r="G32" s="34"/>
      <c r="H32" s="34"/>
      <c r="I32" s="127" t="s">
        <v>38</v>
      </c>
      <c r="J32" s="127" t="s">
        <v>40</v>
      </c>
      <c r="K32" s="34"/>
      <c r="L32" s="51"/>
      <c r="S32" s="34"/>
      <c r="T32" s="34"/>
      <c r="U32" s="34"/>
      <c r="V32" s="34"/>
      <c r="W32" s="34"/>
      <c r="X32" s="34"/>
      <c r="Y32" s="34"/>
      <c r="Z32" s="34"/>
      <c r="AA32" s="34"/>
      <c r="AB32" s="34"/>
      <c r="AC32" s="34"/>
      <c r="AD32" s="34"/>
      <c r="AE32" s="34"/>
    </row>
    <row r="33" spans="1:31" s="2" customFormat="1" ht="14.4" customHeight="1">
      <c r="A33" s="34"/>
      <c r="B33" s="39"/>
      <c r="C33" s="34"/>
      <c r="D33" s="128" t="s">
        <v>41</v>
      </c>
      <c r="E33" s="119" t="s">
        <v>42</v>
      </c>
      <c r="F33" s="129">
        <f>ROUND((SUM(BE119:BE156)),  2)</f>
        <v>0</v>
      </c>
      <c r="G33" s="34"/>
      <c r="H33" s="34"/>
      <c r="I33" s="130">
        <v>0.21</v>
      </c>
      <c r="J33" s="129">
        <f>ROUND(((SUM(BE119:BE156))*I33),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9" t="s">
        <v>43</v>
      </c>
      <c r="F34" s="129">
        <f>ROUND((SUM(BF119:BF156)),  2)</f>
        <v>0</v>
      </c>
      <c r="G34" s="34"/>
      <c r="H34" s="34"/>
      <c r="I34" s="130">
        <v>0.12</v>
      </c>
      <c r="J34" s="129">
        <f>ROUND(((SUM(BF119:BF156))*I34),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9" t="s">
        <v>44</v>
      </c>
      <c r="F35" s="129">
        <f>ROUND((SUM(BG119:BG156)),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9" t="s">
        <v>45</v>
      </c>
      <c r="F36" s="129">
        <f>ROUND((SUM(BH119:BH156)),  2)</f>
        <v>0</v>
      </c>
      <c r="G36" s="34"/>
      <c r="H36" s="34"/>
      <c r="I36" s="130">
        <v>0.12</v>
      </c>
      <c r="J36" s="12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46</v>
      </c>
      <c r="F37" s="129">
        <f>ROUND((SUM(BI119:BI156)),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47</v>
      </c>
      <c r="E39" s="133"/>
      <c r="F39" s="133"/>
      <c r="G39" s="134" t="s">
        <v>48</v>
      </c>
      <c r="H39" s="135" t="s">
        <v>49</v>
      </c>
      <c r="I39" s="133"/>
      <c r="J39" s="136">
        <f>SUM(J30:J37)</f>
        <v>0</v>
      </c>
      <c r="K39" s="13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121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65" t="str">
        <f>E9</f>
        <v>PS 01 - SSZT - Demontáž a montáž</v>
      </c>
      <c r="F87" s="315"/>
      <c r="G87" s="315"/>
      <c r="H87" s="315"/>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PS Bohumín</v>
      </c>
      <c r="G89" s="36"/>
      <c r="H89" s="36"/>
      <c r="I89" s="29" t="s">
        <v>22</v>
      </c>
      <c r="J89" s="66" t="str">
        <f>IF(J12="","",J12)</f>
        <v>15. 4. 2024</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Správa železnic, státní organizace, OŘ Ostrava</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15" customHeight="1">
      <c r="A92" s="34"/>
      <c r="B92" s="35"/>
      <c r="C92" s="29" t="s">
        <v>30</v>
      </c>
      <c r="D92" s="36"/>
      <c r="E92" s="36"/>
      <c r="F92" s="27" t="str">
        <f>IF(E18="","",E18)</f>
        <v>Vyplň údaj</v>
      </c>
      <c r="G92" s="36"/>
      <c r="H92" s="36"/>
      <c r="I92" s="29"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124</v>
      </c>
      <c r="D94" s="150"/>
      <c r="E94" s="150"/>
      <c r="F94" s="150"/>
      <c r="G94" s="150"/>
      <c r="H94" s="150"/>
      <c r="I94" s="150"/>
      <c r="J94" s="151" t="s">
        <v>125</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52" t="s">
        <v>126</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127</v>
      </c>
    </row>
    <row r="97" spans="1:31" s="9" customFormat="1" ht="24.9" customHeight="1">
      <c r="B97" s="153"/>
      <c r="C97" s="154"/>
      <c r="D97" s="155" t="s">
        <v>128</v>
      </c>
      <c r="E97" s="156"/>
      <c r="F97" s="156"/>
      <c r="G97" s="156"/>
      <c r="H97" s="156"/>
      <c r="I97" s="156"/>
      <c r="J97" s="157">
        <f>J120</f>
        <v>0</v>
      </c>
      <c r="K97" s="154"/>
      <c r="L97" s="158"/>
    </row>
    <row r="98" spans="1:31" s="10" customFormat="1" ht="19.95" customHeight="1">
      <c r="B98" s="159"/>
      <c r="C98" s="104"/>
      <c r="D98" s="160" t="s">
        <v>129</v>
      </c>
      <c r="E98" s="161"/>
      <c r="F98" s="161"/>
      <c r="G98" s="161"/>
      <c r="H98" s="161"/>
      <c r="I98" s="161"/>
      <c r="J98" s="162">
        <f>J121</f>
        <v>0</v>
      </c>
      <c r="K98" s="104"/>
      <c r="L98" s="163"/>
    </row>
    <row r="99" spans="1:31" s="9" customFormat="1" ht="24.9" customHeight="1">
      <c r="B99" s="153"/>
      <c r="C99" s="154"/>
      <c r="D99" s="155" t="s">
        <v>130</v>
      </c>
      <c r="E99" s="156"/>
      <c r="F99" s="156"/>
      <c r="G99" s="156"/>
      <c r="H99" s="156"/>
      <c r="I99" s="156"/>
      <c r="J99" s="157">
        <f>J128</f>
        <v>0</v>
      </c>
      <c r="K99" s="154"/>
      <c r="L99" s="158"/>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131</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13" t="str">
        <f>E7</f>
        <v>Oprava nástupišť č.1 a 1a v ŽST Bohumín</v>
      </c>
      <c r="F109" s="314"/>
      <c r="G109" s="314"/>
      <c r="H109" s="314"/>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121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65" t="str">
        <f>E9</f>
        <v>PS 01 - SSZT - Demontáž a montáž</v>
      </c>
      <c r="F111" s="315"/>
      <c r="G111" s="315"/>
      <c r="H111" s="315"/>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PS Bohumín</v>
      </c>
      <c r="G113" s="36"/>
      <c r="H113" s="36"/>
      <c r="I113" s="29" t="s">
        <v>22</v>
      </c>
      <c r="J113" s="66" t="str">
        <f>IF(J12="","",J12)</f>
        <v>15. 4. 2024</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Správa železnic, státní organizace, OŘ Ostrava</v>
      </c>
      <c r="G115" s="36"/>
      <c r="H115" s="36"/>
      <c r="I115" s="29"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30</v>
      </c>
      <c r="D116" s="36"/>
      <c r="E116" s="36"/>
      <c r="F116" s="27" t="str">
        <f>IF(E18="","",E18)</f>
        <v>Vyplň údaj</v>
      </c>
      <c r="G116" s="36"/>
      <c r="H116" s="36"/>
      <c r="I116" s="29" t="s">
        <v>35</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64"/>
      <c r="B118" s="165"/>
      <c r="C118" s="166" t="s">
        <v>132</v>
      </c>
      <c r="D118" s="167" t="s">
        <v>62</v>
      </c>
      <c r="E118" s="167" t="s">
        <v>58</v>
      </c>
      <c r="F118" s="167" t="s">
        <v>59</v>
      </c>
      <c r="G118" s="167" t="s">
        <v>133</v>
      </c>
      <c r="H118" s="167" t="s">
        <v>134</v>
      </c>
      <c r="I118" s="167" t="s">
        <v>135</v>
      </c>
      <c r="J118" s="167" t="s">
        <v>125</v>
      </c>
      <c r="K118" s="168" t="s">
        <v>136</v>
      </c>
      <c r="L118" s="169"/>
      <c r="M118" s="75" t="s">
        <v>1</v>
      </c>
      <c r="N118" s="76" t="s">
        <v>41</v>
      </c>
      <c r="O118" s="76" t="s">
        <v>137</v>
      </c>
      <c r="P118" s="76" t="s">
        <v>138</v>
      </c>
      <c r="Q118" s="76" t="s">
        <v>139</v>
      </c>
      <c r="R118" s="76" t="s">
        <v>140</v>
      </c>
      <c r="S118" s="76" t="s">
        <v>141</v>
      </c>
      <c r="T118" s="77" t="s">
        <v>142</v>
      </c>
      <c r="U118" s="164"/>
      <c r="V118" s="164"/>
      <c r="W118" s="164"/>
      <c r="X118" s="164"/>
      <c r="Y118" s="164"/>
      <c r="Z118" s="164"/>
      <c r="AA118" s="164"/>
      <c r="AB118" s="164"/>
      <c r="AC118" s="164"/>
      <c r="AD118" s="164"/>
      <c r="AE118" s="164"/>
    </row>
    <row r="119" spans="1:65" s="2" customFormat="1" ht="22.8" customHeight="1">
      <c r="A119" s="34"/>
      <c r="B119" s="35"/>
      <c r="C119" s="82" t="s">
        <v>143</v>
      </c>
      <c r="D119" s="36"/>
      <c r="E119" s="36"/>
      <c r="F119" s="36"/>
      <c r="G119" s="36"/>
      <c r="H119" s="36"/>
      <c r="I119" s="36"/>
      <c r="J119" s="170">
        <f>BK119</f>
        <v>0</v>
      </c>
      <c r="K119" s="36"/>
      <c r="L119" s="39"/>
      <c r="M119" s="78"/>
      <c r="N119" s="171"/>
      <c r="O119" s="79"/>
      <c r="P119" s="172">
        <f>P120+P128</f>
        <v>0</v>
      </c>
      <c r="Q119" s="79"/>
      <c r="R119" s="172">
        <f>R120+R128</f>
        <v>0</v>
      </c>
      <c r="S119" s="79"/>
      <c r="T119" s="173">
        <f>T120+T128</f>
        <v>0</v>
      </c>
      <c r="U119" s="34"/>
      <c r="V119" s="34"/>
      <c r="W119" s="34"/>
      <c r="X119" s="34"/>
      <c r="Y119" s="34"/>
      <c r="Z119" s="34"/>
      <c r="AA119" s="34"/>
      <c r="AB119" s="34"/>
      <c r="AC119" s="34"/>
      <c r="AD119" s="34"/>
      <c r="AE119" s="34"/>
      <c r="AT119" s="17" t="s">
        <v>76</v>
      </c>
      <c r="AU119" s="17" t="s">
        <v>127</v>
      </c>
      <c r="BK119" s="174">
        <f>BK120+BK128</f>
        <v>0</v>
      </c>
    </row>
    <row r="120" spans="1:65" s="12" customFormat="1" ht="25.95" customHeight="1">
      <c r="B120" s="175"/>
      <c r="C120" s="176"/>
      <c r="D120" s="177" t="s">
        <v>76</v>
      </c>
      <c r="E120" s="178" t="s">
        <v>144</v>
      </c>
      <c r="F120" s="178" t="s">
        <v>145</v>
      </c>
      <c r="G120" s="176"/>
      <c r="H120" s="176"/>
      <c r="I120" s="179"/>
      <c r="J120" s="180">
        <f>BK120</f>
        <v>0</v>
      </c>
      <c r="K120" s="176"/>
      <c r="L120" s="181"/>
      <c r="M120" s="182"/>
      <c r="N120" s="183"/>
      <c r="O120" s="183"/>
      <c r="P120" s="184">
        <f>P121</f>
        <v>0</v>
      </c>
      <c r="Q120" s="183"/>
      <c r="R120" s="184">
        <f>R121</f>
        <v>0</v>
      </c>
      <c r="S120" s="183"/>
      <c r="T120" s="185">
        <f>T121</f>
        <v>0</v>
      </c>
      <c r="AR120" s="186" t="s">
        <v>85</v>
      </c>
      <c r="AT120" s="187" t="s">
        <v>76</v>
      </c>
      <c r="AU120" s="187" t="s">
        <v>77</v>
      </c>
      <c r="AY120" s="186" t="s">
        <v>146</v>
      </c>
      <c r="BK120" s="188">
        <f>BK121</f>
        <v>0</v>
      </c>
    </row>
    <row r="121" spans="1:65" s="12" customFormat="1" ht="22.8" customHeight="1">
      <c r="B121" s="175"/>
      <c r="C121" s="176"/>
      <c r="D121" s="177" t="s">
        <v>76</v>
      </c>
      <c r="E121" s="189" t="s">
        <v>147</v>
      </c>
      <c r="F121" s="189" t="s">
        <v>148</v>
      </c>
      <c r="G121" s="176"/>
      <c r="H121" s="176"/>
      <c r="I121" s="179"/>
      <c r="J121" s="190">
        <f>BK121</f>
        <v>0</v>
      </c>
      <c r="K121" s="176"/>
      <c r="L121" s="181"/>
      <c r="M121" s="182"/>
      <c r="N121" s="183"/>
      <c r="O121" s="183"/>
      <c r="P121" s="184">
        <f>SUM(P122:P127)</f>
        <v>0</v>
      </c>
      <c r="Q121" s="183"/>
      <c r="R121" s="184">
        <f>SUM(R122:R127)</f>
        <v>0</v>
      </c>
      <c r="S121" s="183"/>
      <c r="T121" s="185">
        <f>SUM(T122:T127)</f>
        <v>0</v>
      </c>
      <c r="AR121" s="186" t="s">
        <v>85</v>
      </c>
      <c r="AT121" s="187" t="s">
        <v>76</v>
      </c>
      <c r="AU121" s="187" t="s">
        <v>85</v>
      </c>
      <c r="AY121" s="186" t="s">
        <v>146</v>
      </c>
      <c r="BK121" s="188">
        <f>SUM(BK122:BK127)</f>
        <v>0</v>
      </c>
    </row>
    <row r="122" spans="1:65" s="2" customFormat="1" ht="21.75" customHeight="1">
      <c r="A122" s="34"/>
      <c r="B122" s="35"/>
      <c r="C122" s="220" t="s">
        <v>85</v>
      </c>
      <c r="D122" s="220" t="s">
        <v>216</v>
      </c>
      <c r="E122" s="221" t="s">
        <v>1626</v>
      </c>
      <c r="F122" s="222" t="s">
        <v>1627</v>
      </c>
      <c r="G122" s="223" t="s">
        <v>300</v>
      </c>
      <c r="H122" s="224">
        <v>5</v>
      </c>
      <c r="I122" s="225"/>
      <c r="J122" s="226">
        <f>ROUND(I122*H122,2)</f>
        <v>0</v>
      </c>
      <c r="K122" s="222" t="s">
        <v>1</v>
      </c>
      <c r="L122" s="227"/>
      <c r="M122" s="228" t="s">
        <v>1</v>
      </c>
      <c r="N122" s="229" t="s">
        <v>42</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219</v>
      </c>
      <c r="AT122" s="202" t="s">
        <v>216</v>
      </c>
      <c r="AU122" s="202" t="s">
        <v>87</v>
      </c>
      <c r="AY122" s="17" t="s">
        <v>146</v>
      </c>
      <c r="BE122" s="203">
        <f>IF(N122="základní",J122,0)</f>
        <v>0</v>
      </c>
      <c r="BF122" s="203">
        <f>IF(N122="snížená",J122,0)</f>
        <v>0</v>
      </c>
      <c r="BG122" s="203">
        <f>IF(N122="zákl. přenesená",J122,0)</f>
        <v>0</v>
      </c>
      <c r="BH122" s="203">
        <f>IF(N122="sníž. přenesená",J122,0)</f>
        <v>0</v>
      </c>
      <c r="BI122" s="203">
        <f>IF(N122="nulová",J122,0)</f>
        <v>0</v>
      </c>
      <c r="BJ122" s="17" t="s">
        <v>85</v>
      </c>
      <c r="BK122" s="203">
        <f>ROUND(I122*H122,2)</f>
        <v>0</v>
      </c>
      <c r="BL122" s="17" t="s">
        <v>219</v>
      </c>
      <c r="BM122" s="202" t="s">
        <v>1628</v>
      </c>
    </row>
    <row r="123" spans="1:65" s="2" customFormat="1" ht="10.199999999999999">
      <c r="A123" s="34"/>
      <c r="B123" s="35"/>
      <c r="C123" s="36"/>
      <c r="D123" s="204" t="s">
        <v>156</v>
      </c>
      <c r="E123" s="36"/>
      <c r="F123" s="205" t="s">
        <v>1627</v>
      </c>
      <c r="G123" s="36"/>
      <c r="H123" s="36"/>
      <c r="I123" s="206"/>
      <c r="J123" s="36"/>
      <c r="K123" s="36"/>
      <c r="L123" s="39"/>
      <c r="M123" s="207"/>
      <c r="N123" s="208"/>
      <c r="O123" s="71"/>
      <c r="P123" s="71"/>
      <c r="Q123" s="71"/>
      <c r="R123" s="71"/>
      <c r="S123" s="71"/>
      <c r="T123" s="72"/>
      <c r="U123" s="34"/>
      <c r="V123" s="34"/>
      <c r="W123" s="34"/>
      <c r="X123" s="34"/>
      <c r="Y123" s="34"/>
      <c r="Z123" s="34"/>
      <c r="AA123" s="34"/>
      <c r="AB123" s="34"/>
      <c r="AC123" s="34"/>
      <c r="AD123" s="34"/>
      <c r="AE123" s="34"/>
      <c r="AT123" s="17" t="s">
        <v>156</v>
      </c>
      <c r="AU123" s="17" t="s">
        <v>87</v>
      </c>
    </row>
    <row r="124" spans="1:65" s="2" customFormat="1" ht="16.5" customHeight="1">
      <c r="A124" s="34"/>
      <c r="B124" s="35"/>
      <c r="C124" s="191" t="s">
        <v>87</v>
      </c>
      <c r="D124" s="191" t="s">
        <v>149</v>
      </c>
      <c r="E124" s="192" t="s">
        <v>1629</v>
      </c>
      <c r="F124" s="193" t="s">
        <v>1630</v>
      </c>
      <c r="G124" s="194" t="s">
        <v>300</v>
      </c>
      <c r="H124" s="195">
        <v>5</v>
      </c>
      <c r="I124" s="196"/>
      <c r="J124" s="197">
        <f>ROUND(I124*H124,2)</f>
        <v>0</v>
      </c>
      <c r="K124" s="193" t="s">
        <v>1</v>
      </c>
      <c r="L124" s="39"/>
      <c r="M124" s="198" t="s">
        <v>1</v>
      </c>
      <c r="N124" s="199" t="s">
        <v>42</v>
      </c>
      <c r="O124" s="71"/>
      <c r="P124" s="200">
        <f>O124*H124</f>
        <v>0</v>
      </c>
      <c r="Q124" s="200">
        <v>0</v>
      </c>
      <c r="R124" s="200">
        <f>Q124*H124</f>
        <v>0</v>
      </c>
      <c r="S124" s="200">
        <v>0</v>
      </c>
      <c r="T124" s="201">
        <f>S124*H124</f>
        <v>0</v>
      </c>
      <c r="U124" s="34"/>
      <c r="V124" s="34"/>
      <c r="W124" s="34"/>
      <c r="X124" s="34"/>
      <c r="Y124" s="34"/>
      <c r="Z124" s="34"/>
      <c r="AA124" s="34"/>
      <c r="AB124" s="34"/>
      <c r="AC124" s="34"/>
      <c r="AD124" s="34"/>
      <c r="AE124" s="34"/>
      <c r="AR124" s="202" t="s">
        <v>154</v>
      </c>
      <c r="AT124" s="202" t="s">
        <v>149</v>
      </c>
      <c r="AU124" s="202" t="s">
        <v>87</v>
      </c>
      <c r="AY124" s="17" t="s">
        <v>146</v>
      </c>
      <c r="BE124" s="203">
        <f>IF(N124="základní",J124,0)</f>
        <v>0</v>
      </c>
      <c r="BF124" s="203">
        <f>IF(N124="snížená",J124,0)</f>
        <v>0</v>
      </c>
      <c r="BG124" s="203">
        <f>IF(N124="zákl. přenesená",J124,0)</f>
        <v>0</v>
      </c>
      <c r="BH124" s="203">
        <f>IF(N124="sníž. přenesená",J124,0)</f>
        <v>0</v>
      </c>
      <c r="BI124" s="203">
        <f>IF(N124="nulová",J124,0)</f>
        <v>0</v>
      </c>
      <c r="BJ124" s="17" t="s">
        <v>85</v>
      </c>
      <c r="BK124" s="203">
        <f>ROUND(I124*H124,2)</f>
        <v>0</v>
      </c>
      <c r="BL124" s="17" t="s">
        <v>154</v>
      </c>
      <c r="BM124" s="202" t="s">
        <v>1631</v>
      </c>
    </row>
    <row r="125" spans="1:65" s="2" customFormat="1" ht="19.2">
      <c r="A125" s="34"/>
      <c r="B125" s="35"/>
      <c r="C125" s="36"/>
      <c r="D125" s="204" t="s">
        <v>156</v>
      </c>
      <c r="E125" s="36"/>
      <c r="F125" s="205" t="s">
        <v>1632</v>
      </c>
      <c r="G125" s="36"/>
      <c r="H125" s="36"/>
      <c r="I125" s="206"/>
      <c r="J125" s="36"/>
      <c r="K125" s="36"/>
      <c r="L125" s="39"/>
      <c r="M125" s="207"/>
      <c r="N125" s="208"/>
      <c r="O125" s="71"/>
      <c r="P125" s="71"/>
      <c r="Q125" s="71"/>
      <c r="R125" s="71"/>
      <c r="S125" s="71"/>
      <c r="T125" s="72"/>
      <c r="U125" s="34"/>
      <c r="V125" s="34"/>
      <c r="W125" s="34"/>
      <c r="X125" s="34"/>
      <c r="Y125" s="34"/>
      <c r="Z125" s="34"/>
      <c r="AA125" s="34"/>
      <c r="AB125" s="34"/>
      <c r="AC125" s="34"/>
      <c r="AD125" s="34"/>
      <c r="AE125" s="34"/>
      <c r="AT125" s="17" t="s">
        <v>156</v>
      </c>
      <c r="AU125" s="17" t="s">
        <v>87</v>
      </c>
    </row>
    <row r="126" spans="1:65" s="2" customFormat="1" ht="16.5" customHeight="1">
      <c r="A126" s="34"/>
      <c r="B126" s="35"/>
      <c r="C126" s="191" t="s">
        <v>95</v>
      </c>
      <c r="D126" s="191" t="s">
        <v>149</v>
      </c>
      <c r="E126" s="192" t="s">
        <v>1633</v>
      </c>
      <c r="F126" s="193" t="s">
        <v>1634</v>
      </c>
      <c r="G126" s="194" t="s">
        <v>300</v>
      </c>
      <c r="H126" s="195">
        <v>5</v>
      </c>
      <c r="I126" s="196"/>
      <c r="J126" s="197">
        <f>ROUND(I126*H126,2)</f>
        <v>0</v>
      </c>
      <c r="K126" s="193" t="s">
        <v>1</v>
      </c>
      <c r="L126" s="39"/>
      <c r="M126" s="198" t="s">
        <v>1</v>
      </c>
      <c r="N126" s="199" t="s">
        <v>42</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154</v>
      </c>
      <c r="AT126" s="202" t="s">
        <v>149</v>
      </c>
      <c r="AU126" s="202" t="s">
        <v>87</v>
      </c>
      <c r="AY126" s="17" t="s">
        <v>146</v>
      </c>
      <c r="BE126" s="203">
        <f>IF(N126="základní",J126,0)</f>
        <v>0</v>
      </c>
      <c r="BF126" s="203">
        <f>IF(N126="snížená",J126,0)</f>
        <v>0</v>
      </c>
      <c r="BG126" s="203">
        <f>IF(N126="zákl. přenesená",J126,0)</f>
        <v>0</v>
      </c>
      <c r="BH126" s="203">
        <f>IF(N126="sníž. přenesená",J126,0)</f>
        <v>0</v>
      </c>
      <c r="BI126" s="203">
        <f>IF(N126="nulová",J126,0)</f>
        <v>0</v>
      </c>
      <c r="BJ126" s="17" t="s">
        <v>85</v>
      </c>
      <c r="BK126" s="203">
        <f>ROUND(I126*H126,2)</f>
        <v>0</v>
      </c>
      <c r="BL126" s="17" t="s">
        <v>154</v>
      </c>
      <c r="BM126" s="202" t="s">
        <v>1635</v>
      </c>
    </row>
    <row r="127" spans="1:65" s="2" customFormat="1" ht="19.2">
      <c r="A127" s="34"/>
      <c r="B127" s="35"/>
      <c r="C127" s="36"/>
      <c r="D127" s="204" t="s">
        <v>156</v>
      </c>
      <c r="E127" s="36"/>
      <c r="F127" s="205" t="s">
        <v>1636</v>
      </c>
      <c r="G127" s="36"/>
      <c r="H127" s="36"/>
      <c r="I127" s="206"/>
      <c r="J127" s="36"/>
      <c r="K127" s="36"/>
      <c r="L127" s="39"/>
      <c r="M127" s="207"/>
      <c r="N127" s="208"/>
      <c r="O127" s="71"/>
      <c r="P127" s="71"/>
      <c r="Q127" s="71"/>
      <c r="R127" s="71"/>
      <c r="S127" s="71"/>
      <c r="T127" s="72"/>
      <c r="U127" s="34"/>
      <c r="V127" s="34"/>
      <c r="W127" s="34"/>
      <c r="X127" s="34"/>
      <c r="Y127" s="34"/>
      <c r="Z127" s="34"/>
      <c r="AA127" s="34"/>
      <c r="AB127" s="34"/>
      <c r="AC127" s="34"/>
      <c r="AD127" s="34"/>
      <c r="AE127" s="34"/>
      <c r="AT127" s="17" t="s">
        <v>156</v>
      </c>
      <c r="AU127" s="17" t="s">
        <v>87</v>
      </c>
    </row>
    <row r="128" spans="1:65" s="12" customFormat="1" ht="25.95" customHeight="1">
      <c r="B128" s="175"/>
      <c r="C128" s="176"/>
      <c r="D128" s="177" t="s">
        <v>76</v>
      </c>
      <c r="E128" s="178" t="s">
        <v>471</v>
      </c>
      <c r="F128" s="178" t="s">
        <v>472</v>
      </c>
      <c r="G128" s="176"/>
      <c r="H128" s="176"/>
      <c r="I128" s="179"/>
      <c r="J128" s="180">
        <f>BK128</f>
        <v>0</v>
      </c>
      <c r="K128" s="176"/>
      <c r="L128" s="181"/>
      <c r="M128" s="182"/>
      <c r="N128" s="183"/>
      <c r="O128" s="183"/>
      <c r="P128" s="184">
        <f>SUM(P129:P156)</f>
        <v>0</v>
      </c>
      <c r="Q128" s="183"/>
      <c r="R128" s="184">
        <f>SUM(R129:R156)</f>
        <v>0</v>
      </c>
      <c r="S128" s="183"/>
      <c r="T128" s="185">
        <f>SUM(T129:T156)</f>
        <v>0</v>
      </c>
      <c r="AR128" s="186" t="s">
        <v>154</v>
      </c>
      <c r="AT128" s="187" t="s">
        <v>76</v>
      </c>
      <c r="AU128" s="187" t="s">
        <v>77</v>
      </c>
      <c r="AY128" s="186" t="s">
        <v>146</v>
      </c>
      <c r="BK128" s="188">
        <f>SUM(BK129:BK156)</f>
        <v>0</v>
      </c>
    </row>
    <row r="129" spans="1:65" s="2" customFormat="1" ht="16.5" customHeight="1">
      <c r="A129" s="34"/>
      <c r="B129" s="35"/>
      <c r="C129" s="191" t="s">
        <v>154</v>
      </c>
      <c r="D129" s="191" t="s">
        <v>149</v>
      </c>
      <c r="E129" s="192" t="s">
        <v>1637</v>
      </c>
      <c r="F129" s="193" t="s">
        <v>1638</v>
      </c>
      <c r="G129" s="194" t="s">
        <v>300</v>
      </c>
      <c r="H129" s="195">
        <v>11</v>
      </c>
      <c r="I129" s="196"/>
      <c r="J129" s="197">
        <f>ROUND(I129*H129,2)</f>
        <v>0</v>
      </c>
      <c r="K129" s="193" t="s">
        <v>153</v>
      </c>
      <c r="L129" s="39"/>
      <c r="M129" s="198" t="s">
        <v>1</v>
      </c>
      <c r="N129" s="199" t="s">
        <v>42</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154</v>
      </c>
      <c r="AT129" s="202" t="s">
        <v>149</v>
      </c>
      <c r="AU129" s="202" t="s">
        <v>85</v>
      </c>
      <c r="AY129" s="17" t="s">
        <v>146</v>
      </c>
      <c r="BE129" s="203">
        <f>IF(N129="základní",J129,0)</f>
        <v>0</v>
      </c>
      <c r="BF129" s="203">
        <f>IF(N129="snížená",J129,0)</f>
        <v>0</v>
      </c>
      <c r="BG129" s="203">
        <f>IF(N129="zákl. přenesená",J129,0)</f>
        <v>0</v>
      </c>
      <c r="BH129" s="203">
        <f>IF(N129="sníž. přenesená",J129,0)</f>
        <v>0</v>
      </c>
      <c r="BI129" s="203">
        <f>IF(N129="nulová",J129,0)</f>
        <v>0</v>
      </c>
      <c r="BJ129" s="17" t="s">
        <v>85</v>
      </c>
      <c r="BK129" s="203">
        <f>ROUND(I129*H129,2)</f>
        <v>0</v>
      </c>
      <c r="BL129" s="17" t="s">
        <v>154</v>
      </c>
      <c r="BM129" s="202" t="s">
        <v>1639</v>
      </c>
    </row>
    <row r="130" spans="1:65" s="2" customFormat="1" ht="10.199999999999999">
      <c r="A130" s="34"/>
      <c r="B130" s="35"/>
      <c r="C130" s="36"/>
      <c r="D130" s="204" t="s">
        <v>156</v>
      </c>
      <c r="E130" s="36"/>
      <c r="F130" s="205" t="s">
        <v>1638</v>
      </c>
      <c r="G130" s="36"/>
      <c r="H130" s="36"/>
      <c r="I130" s="206"/>
      <c r="J130" s="36"/>
      <c r="K130" s="36"/>
      <c r="L130" s="39"/>
      <c r="M130" s="207"/>
      <c r="N130" s="208"/>
      <c r="O130" s="71"/>
      <c r="P130" s="71"/>
      <c r="Q130" s="71"/>
      <c r="R130" s="71"/>
      <c r="S130" s="71"/>
      <c r="T130" s="72"/>
      <c r="U130" s="34"/>
      <c r="V130" s="34"/>
      <c r="W130" s="34"/>
      <c r="X130" s="34"/>
      <c r="Y130" s="34"/>
      <c r="Z130" s="34"/>
      <c r="AA130" s="34"/>
      <c r="AB130" s="34"/>
      <c r="AC130" s="34"/>
      <c r="AD130" s="34"/>
      <c r="AE130" s="34"/>
      <c r="AT130" s="17" t="s">
        <v>156</v>
      </c>
      <c r="AU130" s="17" t="s">
        <v>85</v>
      </c>
    </row>
    <row r="131" spans="1:65" s="2" customFormat="1" ht="16.5" customHeight="1">
      <c r="A131" s="34"/>
      <c r="B131" s="35"/>
      <c r="C131" s="191" t="s">
        <v>147</v>
      </c>
      <c r="D131" s="191" t="s">
        <v>149</v>
      </c>
      <c r="E131" s="192" t="s">
        <v>1640</v>
      </c>
      <c r="F131" s="193" t="s">
        <v>1641</v>
      </c>
      <c r="G131" s="194" t="s">
        <v>300</v>
      </c>
      <c r="H131" s="195">
        <v>11</v>
      </c>
      <c r="I131" s="196"/>
      <c r="J131" s="197">
        <f>ROUND(I131*H131,2)</f>
        <v>0</v>
      </c>
      <c r="K131" s="193" t="s">
        <v>153</v>
      </c>
      <c r="L131" s="39"/>
      <c r="M131" s="198" t="s">
        <v>1</v>
      </c>
      <c r="N131" s="199" t="s">
        <v>42</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154</v>
      </c>
      <c r="AT131" s="202" t="s">
        <v>149</v>
      </c>
      <c r="AU131" s="202" t="s">
        <v>85</v>
      </c>
      <c r="AY131" s="17" t="s">
        <v>146</v>
      </c>
      <c r="BE131" s="203">
        <f>IF(N131="základní",J131,0)</f>
        <v>0</v>
      </c>
      <c r="BF131" s="203">
        <f>IF(N131="snížená",J131,0)</f>
        <v>0</v>
      </c>
      <c r="BG131" s="203">
        <f>IF(N131="zákl. přenesená",J131,0)</f>
        <v>0</v>
      </c>
      <c r="BH131" s="203">
        <f>IF(N131="sníž. přenesená",J131,0)</f>
        <v>0</v>
      </c>
      <c r="BI131" s="203">
        <f>IF(N131="nulová",J131,0)</f>
        <v>0</v>
      </c>
      <c r="BJ131" s="17" t="s">
        <v>85</v>
      </c>
      <c r="BK131" s="203">
        <f>ROUND(I131*H131,2)</f>
        <v>0</v>
      </c>
      <c r="BL131" s="17" t="s">
        <v>154</v>
      </c>
      <c r="BM131" s="202" t="s">
        <v>1642</v>
      </c>
    </row>
    <row r="132" spans="1:65" s="2" customFormat="1" ht="10.199999999999999">
      <c r="A132" s="34"/>
      <c r="B132" s="35"/>
      <c r="C132" s="36"/>
      <c r="D132" s="204" t="s">
        <v>156</v>
      </c>
      <c r="E132" s="36"/>
      <c r="F132" s="205" t="s">
        <v>1641</v>
      </c>
      <c r="G132" s="36"/>
      <c r="H132" s="36"/>
      <c r="I132" s="206"/>
      <c r="J132" s="36"/>
      <c r="K132" s="36"/>
      <c r="L132" s="39"/>
      <c r="M132" s="207"/>
      <c r="N132" s="208"/>
      <c r="O132" s="71"/>
      <c r="P132" s="71"/>
      <c r="Q132" s="71"/>
      <c r="R132" s="71"/>
      <c r="S132" s="71"/>
      <c r="T132" s="72"/>
      <c r="U132" s="34"/>
      <c r="V132" s="34"/>
      <c r="W132" s="34"/>
      <c r="X132" s="34"/>
      <c r="Y132" s="34"/>
      <c r="Z132" s="34"/>
      <c r="AA132" s="34"/>
      <c r="AB132" s="34"/>
      <c r="AC132" s="34"/>
      <c r="AD132" s="34"/>
      <c r="AE132" s="34"/>
      <c r="AT132" s="17" t="s">
        <v>156</v>
      </c>
      <c r="AU132" s="17" t="s">
        <v>85</v>
      </c>
    </row>
    <row r="133" spans="1:65" s="2" customFormat="1" ht="16.5" customHeight="1">
      <c r="A133" s="34"/>
      <c r="B133" s="35"/>
      <c r="C133" s="191" t="s">
        <v>179</v>
      </c>
      <c r="D133" s="191" t="s">
        <v>149</v>
      </c>
      <c r="E133" s="192" t="s">
        <v>1643</v>
      </c>
      <c r="F133" s="193" t="s">
        <v>1644</v>
      </c>
      <c r="G133" s="194" t="s">
        <v>300</v>
      </c>
      <c r="H133" s="195">
        <v>6</v>
      </c>
      <c r="I133" s="196"/>
      <c r="J133" s="197">
        <f>ROUND(I133*H133,2)</f>
        <v>0</v>
      </c>
      <c r="K133" s="193" t="s">
        <v>153</v>
      </c>
      <c r="L133" s="39"/>
      <c r="M133" s="198" t="s">
        <v>1</v>
      </c>
      <c r="N133" s="199" t="s">
        <v>42</v>
      </c>
      <c r="O133" s="71"/>
      <c r="P133" s="200">
        <f>O133*H133</f>
        <v>0</v>
      </c>
      <c r="Q133" s="200">
        <v>0</v>
      </c>
      <c r="R133" s="200">
        <f>Q133*H133</f>
        <v>0</v>
      </c>
      <c r="S133" s="200">
        <v>0</v>
      </c>
      <c r="T133" s="201">
        <f>S133*H133</f>
        <v>0</v>
      </c>
      <c r="U133" s="34"/>
      <c r="V133" s="34"/>
      <c r="W133" s="34"/>
      <c r="X133" s="34"/>
      <c r="Y133" s="34"/>
      <c r="Z133" s="34"/>
      <c r="AA133" s="34"/>
      <c r="AB133" s="34"/>
      <c r="AC133" s="34"/>
      <c r="AD133" s="34"/>
      <c r="AE133" s="34"/>
      <c r="AR133" s="202" t="s">
        <v>154</v>
      </c>
      <c r="AT133" s="202" t="s">
        <v>149</v>
      </c>
      <c r="AU133" s="202" t="s">
        <v>85</v>
      </c>
      <c r="AY133" s="17" t="s">
        <v>146</v>
      </c>
      <c r="BE133" s="203">
        <f>IF(N133="základní",J133,0)</f>
        <v>0</v>
      </c>
      <c r="BF133" s="203">
        <f>IF(N133="snížená",J133,0)</f>
        <v>0</v>
      </c>
      <c r="BG133" s="203">
        <f>IF(N133="zákl. přenesená",J133,0)</f>
        <v>0</v>
      </c>
      <c r="BH133" s="203">
        <f>IF(N133="sníž. přenesená",J133,0)</f>
        <v>0</v>
      </c>
      <c r="BI133" s="203">
        <f>IF(N133="nulová",J133,0)</f>
        <v>0</v>
      </c>
      <c r="BJ133" s="17" t="s">
        <v>85</v>
      </c>
      <c r="BK133" s="203">
        <f>ROUND(I133*H133,2)</f>
        <v>0</v>
      </c>
      <c r="BL133" s="17" t="s">
        <v>154</v>
      </c>
      <c r="BM133" s="202" t="s">
        <v>1645</v>
      </c>
    </row>
    <row r="134" spans="1:65" s="2" customFormat="1" ht="10.199999999999999">
      <c r="A134" s="34"/>
      <c r="B134" s="35"/>
      <c r="C134" s="36"/>
      <c r="D134" s="204" t="s">
        <v>156</v>
      </c>
      <c r="E134" s="36"/>
      <c r="F134" s="205" t="s">
        <v>1644</v>
      </c>
      <c r="G134" s="36"/>
      <c r="H134" s="36"/>
      <c r="I134" s="206"/>
      <c r="J134" s="36"/>
      <c r="K134" s="36"/>
      <c r="L134" s="39"/>
      <c r="M134" s="207"/>
      <c r="N134" s="208"/>
      <c r="O134" s="71"/>
      <c r="P134" s="71"/>
      <c r="Q134" s="71"/>
      <c r="R134" s="71"/>
      <c r="S134" s="71"/>
      <c r="T134" s="72"/>
      <c r="U134" s="34"/>
      <c r="V134" s="34"/>
      <c r="W134" s="34"/>
      <c r="X134" s="34"/>
      <c r="Y134" s="34"/>
      <c r="Z134" s="34"/>
      <c r="AA134" s="34"/>
      <c r="AB134" s="34"/>
      <c r="AC134" s="34"/>
      <c r="AD134" s="34"/>
      <c r="AE134" s="34"/>
      <c r="AT134" s="17" t="s">
        <v>156</v>
      </c>
      <c r="AU134" s="17" t="s">
        <v>85</v>
      </c>
    </row>
    <row r="135" spans="1:65" s="2" customFormat="1" ht="16.5" customHeight="1">
      <c r="A135" s="34"/>
      <c r="B135" s="35"/>
      <c r="C135" s="191" t="s">
        <v>186</v>
      </c>
      <c r="D135" s="191" t="s">
        <v>149</v>
      </c>
      <c r="E135" s="192" t="s">
        <v>1646</v>
      </c>
      <c r="F135" s="193" t="s">
        <v>1647</v>
      </c>
      <c r="G135" s="194" t="s">
        <v>300</v>
      </c>
      <c r="H135" s="195">
        <v>6</v>
      </c>
      <c r="I135" s="196"/>
      <c r="J135" s="197">
        <f>ROUND(I135*H135,2)</f>
        <v>0</v>
      </c>
      <c r="K135" s="193" t="s">
        <v>153</v>
      </c>
      <c r="L135" s="39"/>
      <c r="M135" s="198" t="s">
        <v>1</v>
      </c>
      <c r="N135" s="199" t="s">
        <v>42</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154</v>
      </c>
      <c r="AT135" s="202" t="s">
        <v>149</v>
      </c>
      <c r="AU135" s="202" t="s">
        <v>85</v>
      </c>
      <c r="AY135" s="17" t="s">
        <v>146</v>
      </c>
      <c r="BE135" s="203">
        <f>IF(N135="základní",J135,0)</f>
        <v>0</v>
      </c>
      <c r="BF135" s="203">
        <f>IF(N135="snížená",J135,0)</f>
        <v>0</v>
      </c>
      <c r="BG135" s="203">
        <f>IF(N135="zákl. přenesená",J135,0)</f>
        <v>0</v>
      </c>
      <c r="BH135" s="203">
        <f>IF(N135="sníž. přenesená",J135,0)</f>
        <v>0</v>
      </c>
      <c r="BI135" s="203">
        <f>IF(N135="nulová",J135,0)</f>
        <v>0</v>
      </c>
      <c r="BJ135" s="17" t="s">
        <v>85</v>
      </c>
      <c r="BK135" s="203">
        <f>ROUND(I135*H135,2)</f>
        <v>0</v>
      </c>
      <c r="BL135" s="17" t="s">
        <v>154</v>
      </c>
      <c r="BM135" s="202" t="s">
        <v>1648</v>
      </c>
    </row>
    <row r="136" spans="1:65" s="2" customFormat="1" ht="10.199999999999999">
      <c r="A136" s="34"/>
      <c r="B136" s="35"/>
      <c r="C136" s="36"/>
      <c r="D136" s="204" t="s">
        <v>156</v>
      </c>
      <c r="E136" s="36"/>
      <c r="F136" s="205" t="s">
        <v>1649</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156</v>
      </c>
      <c r="AU136" s="17" t="s">
        <v>85</v>
      </c>
    </row>
    <row r="137" spans="1:65" s="2" customFormat="1" ht="21.75" customHeight="1">
      <c r="A137" s="34"/>
      <c r="B137" s="35"/>
      <c r="C137" s="191" t="s">
        <v>192</v>
      </c>
      <c r="D137" s="191" t="s">
        <v>149</v>
      </c>
      <c r="E137" s="192" t="s">
        <v>1650</v>
      </c>
      <c r="F137" s="193" t="s">
        <v>1651</v>
      </c>
      <c r="G137" s="194" t="s">
        <v>300</v>
      </c>
      <c r="H137" s="195">
        <v>6</v>
      </c>
      <c r="I137" s="196"/>
      <c r="J137" s="197">
        <f>ROUND(I137*H137,2)</f>
        <v>0</v>
      </c>
      <c r="K137" s="193" t="s">
        <v>153</v>
      </c>
      <c r="L137" s="39"/>
      <c r="M137" s="198" t="s">
        <v>1</v>
      </c>
      <c r="N137" s="199" t="s">
        <v>42</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154</v>
      </c>
      <c r="AT137" s="202" t="s">
        <v>149</v>
      </c>
      <c r="AU137" s="202" t="s">
        <v>85</v>
      </c>
      <c r="AY137" s="17" t="s">
        <v>146</v>
      </c>
      <c r="BE137" s="203">
        <f>IF(N137="základní",J137,0)</f>
        <v>0</v>
      </c>
      <c r="BF137" s="203">
        <f>IF(N137="snížená",J137,0)</f>
        <v>0</v>
      </c>
      <c r="BG137" s="203">
        <f>IF(N137="zákl. přenesená",J137,0)</f>
        <v>0</v>
      </c>
      <c r="BH137" s="203">
        <f>IF(N137="sníž. přenesená",J137,0)</f>
        <v>0</v>
      </c>
      <c r="BI137" s="203">
        <f>IF(N137="nulová",J137,0)</f>
        <v>0</v>
      </c>
      <c r="BJ137" s="17" t="s">
        <v>85</v>
      </c>
      <c r="BK137" s="203">
        <f>ROUND(I137*H137,2)</f>
        <v>0</v>
      </c>
      <c r="BL137" s="17" t="s">
        <v>154</v>
      </c>
      <c r="BM137" s="202" t="s">
        <v>1652</v>
      </c>
    </row>
    <row r="138" spans="1:65" s="2" customFormat="1" ht="10.199999999999999">
      <c r="A138" s="34"/>
      <c r="B138" s="35"/>
      <c r="C138" s="36"/>
      <c r="D138" s="204" t="s">
        <v>156</v>
      </c>
      <c r="E138" s="36"/>
      <c r="F138" s="205" t="s">
        <v>1651</v>
      </c>
      <c r="G138" s="36"/>
      <c r="H138" s="36"/>
      <c r="I138" s="206"/>
      <c r="J138" s="36"/>
      <c r="K138" s="36"/>
      <c r="L138" s="39"/>
      <c r="M138" s="207"/>
      <c r="N138" s="208"/>
      <c r="O138" s="71"/>
      <c r="P138" s="71"/>
      <c r="Q138" s="71"/>
      <c r="R138" s="71"/>
      <c r="S138" s="71"/>
      <c r="T138" s="72"/>
      <c r="U138" s="34"/>
      <c r="V138" s="34"/>
      <c r="W138" s="34"/>
      <c r="X138" s="34"/>
      <c r="Y138" s="34"/>
      <c r="Z138" s="34"/>
      <c r="AA138" s="34"/>
      <c r="AB138" s="34"/>
      <c r="AC138" s="34"/>
      <c r="AD138" s="34"/>
      <c r="AE138" s="34"/>
      <c r="AT138" s="17" t="s">
        <v>156</v>
      </c>
      <c r="AU138" s="17" t="s">
        <v>85</v>
      </c>
    </row>
    <row r="139" spans="1:65" s="2" customFormat="1" ht="21.75" customHeight="1">
      <c r="A139" s="34"/>
      <c r="B139" s="35"/>
      <c r="C139" s="191" t="s">
        <v>198</v>
      </c>
      <c r="D139" s="191" t="s">
        <v>149</v>
      </c>
      <c r="E139" s="192" t="s">
        <v>1653</v>
      </c>
      <c r="F139" s="193" t="s">
        <v>1654</v>
      </c>
      <c r="G139" s="194" t="s">
        <v>300</v>
      </c>
      <c r="H139" s="195">
        <v>6</v>
      </c>
      <c r="I139" s="196"/>
      <c r="J139" s="197">
        <f>ROUND(I139*H139,2)</f>
        <v>0</v>
      </c>
      <c r="K139" s="193" t="s">
        <v>153</v>
      </c>
      <c r="L139" s="39"/>
      <c r="M139" s="198" t="s">
        <v>1</v>
      </c>
      <c r="N139" s="199" t="s">
        <v>42</v>
      </c>
      <c r="O139" s="71"/>
      <c r="P139" s="200">
        <f>O139*H139</f>
        <v>0</v>
      </c>
      <c r="Q139" s="200">
        <v>0</v>
      </c>
      <c r="R139" s="200">
        <f>Q139*H139</f>
        <v>0</v>
      </c>
      <c r="S139" s="200">
        <v>0</v>
      </c>
      <c r="T139" s="201">
        <f>S139*H139</f>
        <v>0</v>
      </c>
      <c r="U139" s="34"/>
      <c r="V139" s="34"/>
      <c r="W139" s="34"/>
      <c r="X139" s="34"/>
      <c r="Y139" s="34"/>
      <c r="Z139" s="34"/>
      <c r="AA139" s="34"/>
      <c r="AB139" s="34"/>
      <c r="AC139" s="34"/>
      <c r="AD139" s="34"/>
      <c r="AE139" s="34"/>
      <c r="AR139" s="202" t="s">
        <v>154</v>
      </c>
      <c r="AT139" s="202" t="s">
        <v>149</v>
      </c>
      <c r="AU139" s="202" t="s">
        <v>85</v>
      </c>
      <c r="AY139" s="17" t="s">
        <v>146</v>
      </c>
      <c r="BE139" s="203">
        <f>IF(N139="základní",J139,0)</f>
        <v>0</v>
      </c>
      <c r="BF139" s="203">
        <f>IF(N139="snížená",J139,0)</f>
        <v>0</v>
      </c>
      <c r="BG139" s="203">
        <f>IF(N139="zákl. přenesená",J139,0)</f>
        <v>0</v>
      </c>
      <c r="BH139" s="203">
        <f>IF(N139="sníž. přenesená",J139,0)</f>
        <v>0</v>
      </c>
      <c r="BI139" s="203">
        <f>IF(N139="nulová",J139,0)</f>
        <v>0</v>
      </c>
      <c r="BJ139" s="17" t="s">
        <v>85</v>
      </c>
      <c r="BK139" s="203">
        <f>ROUND(I139*H139,2)</f>
        <v>0</v>
      </c>
      <c r="BL139" s="17" t="s">
        <v>154</v>
      </c>
      <c r="BM139" s="202" t="s">
        <v>1655</v>
      </c>
    </row>
    <row r="140" spans="1:65" s="2" customFormat="1" ht="10.199999999999999">
      <c r="A140" s="34"/>
      <c r="B140" s="35"/>
      <c r="C140" s="36"/>
      <c r="D140" s="204" t="s">
        <v>156</v>
      </c>
      <c r="E140" s="36"/>
      <c r="F140" s="205" t="s">
        <v>1654</v>
      </c>
      <c r="G140" s="36"/>
      <c r="H140" s="36"/>
      <c r="I140" s="206"/>
      <c r="J140" s="36"/>
      <c r="K140" s="36"/>
      <c r="L140" s="39"/>
      <c r="M140" s="207"/>
      <c r="N140" s="208"/>
      <c r="O140" s="71"/>
      <c r="P140" s="71"/>
      <c r="Q140" s="71"/>
      <c r="R140" s="71"/>
      <c r="S140" s="71"/>
      <c r="T140" s="72"/>
      <c r="U140" s="34"/>
      <c r="V140" s="34"/>
      <c r="W140" s="34"/>
      <c r="X140" s="34"/>
      <c r="Y140" s="34"/>
      <c r="Z140" s="34"/>
      <c r="AA140" s="34"/>
      <c r="AB140" s="34"/>
      <c r="AC140" s="34"/>
      <c r="AD140" s="34"/>
      <c r="AE140" s="34"/>
      <c r="AT140" s="17" t="s">
        <v>156</v>
      </c>
      <c r="AU140" s="17" t="s">
        <v>85</v>
      </c>
    </row>
    <row r="141" spans="1:65" s="2" customFormat="1" ht="16.5" customHeight="1">
      <c r="A141" s="34"/>
      <c r="B141" s="35"/>
      <c r="C141" s="191" t="s">
        <v>201</v>
      </c>
      <c r="D141" s="191" t="s">
        <v>149</v>
      </c>
      <c r="E141" s="192" t="s">
        <v>1656</v>
      </c>
      <c r="F141" s="193" t="s">
        <v>1657</v>
      </c>
      <c r="G141" s="194" t="s">
        <v>300</v>
      </c>
      <c r="H141" s="195">
        <v>6</v>
      </c>
      <c r="I141" s="196"/>
      <c r="J141" s="197">
        <f>ROUND(I141*H141,2)</f>
        <v>0</v>
      </c>
      <c r="K141" s="193" t="s">
        <v>153</v>
      </c>
      <c r="L141" s="39"/>
      <c r="M141" s="198" t="s">
        <v>1</v>
      </c>
      <c r="N141" s="199" t="s">
        <v>42</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154</v>
      </c>
      <c r="AT141" s="202" t="s">
        <v>149</v>
      </c>
      <c r="AU141" s="202" t="s">
        <v>85</v>
      </c>
      <c r="AY141" s="17" t="s">
        <v>146</v>
      </c>
      <c r="BE141" s="203">
        <f>IF(N141="základní",J141,0)</f>
        <v>0</v>
      </c>
      <c r="BF141" s="203">
        <f>IF(N141="snížená",J141,0)</f>
        <v>0</v>
      </c>
      <c r="BG141" s="203">
        <f>IF(N141="zákl. přenesená",J141,0)</f>
        <v>0</v>
      </c>
      <c r="BH141" s="203">
        <f>IF(N141="sníž. přenesená",J141,0)</f>
        <v>0</v>
      </c>
      <c r="BI141" s="203">
        <f>IF(N141="nulová",J141,0)</f>
        <v>0</v>
      </c>
      <c r="BJ141" s="17" t="s">
        <v>85</v>
      </c>
      <c r="BK141" s="203">
        <f>ROUND(I141*H141,2)</f>
        <v>0</v>
      </c>
      <c r="BL141" s="17" t="s">
        <v>154</v>
      </c>
      <c r="BM141" s="202" t="s">
        <v>1658</v>
      </c>
    </row>
    <row r="142" spans="1:65" s="2" customFormat="1" ht="19.2">
      <c r="A142" s="34"/>
      <c r="B142" s="35"/>
      <c r="C142" s="36"/>
      <c r="D142" s="204" t="s">
        <v>156</v>
      </c>
      <c r="E142" s="36"/>
      <c r="F142" s="205" t="s">
        <v>1659</v>
      </c>
      <c r="G142" s="36"/>
      <c r="H142" s="36"/>
      <c r="I142" s="206"/>
      <c r="J142" s="36"/>
      <c r="K142" s="36"/>
      <c r="L142" s="39"/>
      <c r="M142" s="207"/>
      <c r="N142" s="208"/>
      <c r="O142" s="71"/>
      <c r="P142" s="71"/>
      <c r="Q142" s="71"/>
      <c r="R142" s="71"/>
      <c r="S142" s="71"/>
      <c r="T142" s="72"/>
      <c r="U142" s="34"/>
      <c r="V142" s="34"/>
      <c r="W142" s="34"/>
      <c r="X142" s="34"/>
      <c r="Y142" s="34"/>
      <c r="Z142" s="34"/>
      <c r="AA142" s="34"/>
      <c r="AB142" s="34"/>
      <c r="AC142" s="34"/>
      <c r="AD142" s="34"/>
      <c r="AE142" s="34"/>
      <c r="AT142" s="17" t="s">
        <v>156</v>
      </c>
      <c r="AU142" s="17" t="s">
        <v>85</v>
      </c>
    </row>
    <row r="143" spans="1:65" s="2" customFormat="1" ht="16.5" customHeight="1">
      <c r="A143" s="34"/>
      <c r="B143" s="35"/>
      <c r="C143" s="191" t="s">
        <v>206</v>
      </c>
      <c r="D143" s="191" t="s">
        <v>149</v>
      </c>
      <c r="E143" s="192" t="s">
        <v>1660</v>
      </c>
      <c r="F143" s="193" t="s">
        <v>1661</v>
      </c>
      <c r="G143" s="194" t="s">
        <v>300</v>
      </c>
      <c r="H143" s="195">
        <v>5</v>
      </c>
      <c r="I143" s="196"/>
      <c r="J143" s="197">
        <f>ROUND(I143*H143,2)</f>
        <v>0</v>
      </c>
      <c r="K143" s="193" t="s">
        <v>153</v>
      </c>
      <c r="L143" s="39"/>
      <c r="M143" s="198" t="s">
        <v>1</v>
      </c>
      <c r="N143" s="199" t="s">
        <v>42</v>
      </c>
      <c r="O143" s="71"/>
      <c r="P143" s="200">
        <f>O143*H143</f>
        <v>0</v>
      </c>
      <c r="Q143" s="200">
        <v>0</v>
      </c>
      <c r="R143" s="200">
        <f>Q143*H143</f>
        <v>0</v>
      </c>
      <c r="S143" s="200">
        <v>0</v>
      </c>
      <c r="T143" s="201">
        <f>S143*H143</f>
        <v>0</v>
      </c>
      <c r="U143" s="34"/>
      <c r="V143" s="34"/>
      <c r="W143" s="34"/>
      <c r="X143" s="34"/>
      <c r="Y143" s="34"/>
      <c r="Z143" s="34"/>
      <c r="AA143" s="34"/>
      <c r="AB143" s="34"/>
      <c r="AC143" s="34"/>
      <c r="AD143" s="34"/>
      <c r="AE143" s="34"/>
      <c r="AR143" s="202" t="s">
        <v>154</v>
      </c>
      <c r="AT143" s="202" t="s">
        <v>149</v>
      </c>
      <c r="AU143" s="202" t="s">
        <v>85</v>
      </c>
      <c r="AY143" s="17" t="s">
        <v>146</v>
      </c>
      <c r="BE143" s="203">
        <f>IF(N143="základní",J143,0)</f>
        <v>0</v>
      </c>
      <c r="BF143" s="203">
        <f>IF(N143="snížená",J143,0)</f>
        <v>0</v>
      </c>
      <c r="BG143" s="203">
        <f>IF(N143="zákl. přenesená",J143,0)</f>
        <v>0</v>
      </c>
      <c r="BH143" s="203">
        <f>IF(N143="sníž. přenesená",J143,0)</f>
        <v>0</v>
      </c>
      <c r="BI143" s="203">
        <f>IF(N143="nulová",J143,0)</f>
        <v>0</v>
      </c>
      <c r="BJ143" s="17" t="s">
        <v>85</v>
      </c>
      <c r="BK143" s="203">
        <f>ROUND(I143*H143,2)</f>
        <v>0</v>
      </c>
      <c r="BL143" s="17" t="s">
        <v>154</v>
      </c>
      <c r="BM143" s="202" t="s">
        <v>1662</v>
      </c>
    </row>
    <row r="144" spans="1:65" s="2" customFormat="1" ht="19.2">
      <c r="A144" s="34"/>
      <c r="B144" s="35"/>
      <c r="C144" s="36"/>
      <c r="D144" s="204" t="s">
        <v>156</v>
      </c>
      <c r="E144" s="36"/>
      <c r="F144" s="205" t="s">
        <v>1663</v>
      </c>
      <c r="G144" s="36"/>
      <c r="H144" s="36"/>
      <c r="I144" s="206"/>
      <c r="J144" s="36"/>
      <c r="K144" s="36"/>
      <c r="L144" s="39"/>
      <c r="M144" s="207"/>
      <c r="N144" s="208"/>
      <c r="O144" s="71"/>
      <c r="P144" s="71"/>
      <c r="Q144" s="71"/>
      <c r="R144" s="71"/>
      <c r="S144" s="71"/>
      <c r="T144" s="72"/>
      <c r="U144" s="34"/>
      <c r="V144" s="34"/>
      <c r="W144" s="34"/>
      <c r="X144" s="34"/>
      <c r="Y144" s="34"/>
      <c r="Z144" s="34"/>
      <c r="AA144" s="34"/>
      <c r="AB144" s="34"/>
      <c r="AC144" s="34"/>
      <c r="AD144" s="34"/>
      <c r="AE144" s="34"/>
      <c r="AT144" s="17" t="s">
        <v>156</v>
      </c>
      <c r="AU144" s="17" t="s">
        <v>85</v>
      </c>
    </row>
    <row r="145" spans="1:65" s="2" customFormat="1" ht="16.5" customHeight="1">
      <c r="A145" s="34"/>
      <c r="B145" s="35"/>
      <c r="C145" s="191" t="s">
        <v>8</v>
      </c>
      <c r="D145" s="191" t="s">
        <v>149</v>
      </c>
      <c r="E145" s="192" t="s">
        <v>1664</v>
      </c>
      <c r="F145" s="193" t="s">
        <v>1665</v>
      </c>
      <c r="G145" s="194" t="s">
        <v>300</v>
      </c>
      <c r="H145" s="195">
        <v>12</v>
      </c>
      <c r="I145" s="196"/>
      <c r="J145" s="197">
        <f>ROUND(I145*H145,2)</f>
        <v>0</v>
      </c>
      <c r="K145" s="193" t="s">
        <v>153</v>
      </c>
      <c r="L145" s="39"/>
      <c r="M145" s="198" t="s">
        <v>1</v>
      </c>
      <c r="N145" s="199" t="s">
        <v>42</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154</v>
      </c>
      <c r="AT145" s="202" t="s">
        <v>149</v>
      </c>
      <c r="AU145" s="202" t="s">
        <v>85</v>
      </c>
      <c r="AY145" s="17" t="s">
        <v>146</v>
      </c>
      <c r="BE145" s="203">
        <f>IF(N145="základní",J145,0)</f>
        <v>0</v>
      </c>
      <c r="BF145" s="203">
        <f>IF(N145="snížená",J145,0)</f>
        <v>0</v>
      </c>
      <c r="BG145" s="203">
        <f>IF(N145="zákl. přenesená",J145,0)</f>
        <v>0</v>
      </c>
      <c r="BH145" s="203">
        <f>IF(N145="sníž. přenesená",J145,0)</f>
        <v>0</v>
      </c>
      <c r="BI145" s="203">
        <f>IF(N145="nulová",J145,0)</f>
        <v>0</v>
      </c>
      <c r="BJ145" s="17" t="s">
        <v>85</v>
      </c>
      <c r="BK145" s="203">
        <f>ROUND(I145*H145,2)</f>
        <v>0</v>
      </c>
      <c r="BL145" s="17" t="s">
        <v>154</v>
      </c>
      <c r="BM145" s="202" t="s">
        <v>1666</v>
      </c>
    </row>
    <row r="146" spans="1:65" s="2" customFormat="1" ht="19.2">
      <c r="A146" s="34"/>
      <c r="B146" s="35"/>
      <c r="C146" s="36"/>
      <c r="D146" s="204" t="s">
        <v>156</v>
      </c>
      <c r="E146" s="36"/>
      <c r="F146" s="205" t="s">
        <v>1667</v>
      </c>
      <c r="G146" s="36"/>
      <c r="H146" s="36"/>
      <c r="I146" s="206"/>
      <c r="J146" s="36"/>
      <c r="K146" s="36"/>
      <c r="L146" s="39"/>
      <c r="M146" s="207"/>
      <c r="N146" s="208"/>
      <c r="O146" s="71"/>
      <c r="P146" s="71"/>
      <c r="Q146" s="71"/>
      <c r="R146" s="71"/>
      <c r="S146" s="71"/>
      <c r="T146" s="72"/>
      <c r="U146" s="34"/>
      <c r="V146" s="34"/>
      <c r="W146" s="34"/>
      <c r="X146" s="34"/>
      <c r="Y146" s="34"/>
      <c r="Z146" s="34"/>
      <c r="AA146" s="34"/>
      <c r="AB146" s="34"/>
      <c r="AC146" s="34"/>
      <c r="AD146" s="34"/>
      <c r="AE146" s="34"/>
      <c r="AT146" s="17" t="s">
        <v>156</v>
      </c>
      <c r="AU146" s="17" t="s">
        <v>85</v>
      </c>
    </row>
    <row r="147" spans="1:65" s="2" customFormat="1" ht="16.5" customHeight="1">
      <c r="A147" s="34"/>
      <c r="B147" s="35"/>
      <c r="C147" s="191" t="s">
        <v>215</v>
      </c>
      <c r="D147" s="191" t="s">
        <v>149</v>
      </c>
      <c r="E147" s="192" t="s">
        <v>1668</v>
      </c>
      <c r="F147" s="193" t="s">
        <v>1669</v>
      </c>
      <c r="G147" s="194" t="s">
        <v>300</v>
      </c>
      <c r="H147" s="195">
        <v>3</v>
      </c>
      <c r="I147" s="196"/>
      <c r="J147" s="197">
        <f>ROUND(I147*H147,2)</f>
        <v>0</v>
      </c>
      <c r="K147" s="193" t="s">
        <v>153</v>
      </c>
      <c r="L147" s="39"/>
      <c r="M147" s="198" t="s">
        <v>1</v>
      </c>
      <c r="N147" s="199" t="s">
        <v>42</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154</v>
      </c>
      <c r="AT147" s="202" t="s">
        <v>149</v>
      </c>
      <c r="AU147" s="202" t="s">
        <v>85</v>
      </c>
      <c r="AY147" s="17" t="s">
        <v>146</v>
      </c>
      <c r="BE147" s="203">
        <f>IF(N147="základní",J147,0)</f>
        <v>0</v>
      </c>
      <c r="BF147" s="203">
        <f>IF(N147="snížená",J147,0)</f>
        <v>0</v>
      </c>
      <c r="BG147" s="203">
        <f>IF(N147="zákl. přenesená",J147,0)</f>
        <v>0</v>
      </c>
      <c r="BH147" s="203">
        <f>IF(N147="sníž. přenesená",J147,0)</f>
        <v>0</v>
      </c>
      <c r="BI147" s="203">
        <f>IF(N147="nulová",J147,0)</f>
        <v>0</v>
      </c>
      <c r="BJ147" s="17" t="s">
        <v>85</v>
      </c>
      <c r="BK147" s="203">
        <f>ROUND(I147*H147,2)</f>
        <v>0</v>
      </c>
      <c r="BL147" s="17" t="s">
        <v>154</v>
      </c>
      <c r="BM147" s="202" t="s">
        <v>1670</v>
      </c>
    </row>
    <row r="148" spans="1:65" s="2" customFormat="1" ht="19.2">
      <c r="A148" s="34"/>
      <c r="B148" s="35"/>
      <c r="C148" s="36"/>
      <c r="D148" s="204" t="s">
        <v>156</v>
      </c>
      <c r="E148" s="36"/>
      <c r="F148" s="205" t="s">
        <v>1671</v>
      </c>
      <c r="G148" s="36"/>
      <c r="H148" s="36"/>
      <c r="I148" s="206"/>
      <c r="J148" s="36"/>
      <c r="K148" s="36"/>
      <c r="L148" s="39"/>
      <c r="M148" s="207"/>
      <c r="N148" s="208"/>
      <c r="O148" s="71"/>
      <c r="P148" s="71"/>
      <c r="Q148" s="71"/>
      <c r="R148" s="71"/>
      <c r="S148" s="71"/>
      <c r="T148" s="72"/>
      <c r="U148" s="34"/>
      <c r="V148" s="34"/>
      <c r="W148" s="34"/>
      <c r="X148" s="34"/>
      <c r="Y148" s="34"/>
      <c r="Z148" s="34"/>
      <c r="AA148" s="34"/>
      <c r="AB148" s="34"/>
      <c r="AC148" s="34"/>
      <c r="AD148" s="34"/>
      <c r="AE148" s="34"/>
      <c r="AT148" s="17" t="s">
        <v>156</v>
      </c>
      <c r="AU148" s="17" t="s">
        <v>85</v>
      </c>
    </row>
    <row r="149" spans="1:65" s="2" customFormat="1" ht="16.5" customHeight="1">
      <c r="A149" s="34"/>
      <c r="B149" s="35"/>
      <c r="C149" s="191" t="s">
        <v>222</v>
      </c>
      <c r="D149" s="191" t="s">
        <v>149</v>
      </c>
      <c r="E149" s="192" t="s">
        <v>1672</v>
      </c>
      <c r="F149" s="193" t="s">
        <v>1673</v>
      </c>
      <c r="G149" s="194" t="s">
        <v>300</v>
      </c>
      <c r="H149" s="195">
        <v>3</v>
      </c>
      <c r="I149" s="196"/>
      <c r="J149" s="197">
        <f>ROUND(I149*H149,2)</f>
        <v>0</v>
      </c>
      <c r="K149" s="193" t="s">
        <v>153</v>
      </c>
      <c r="L149" s="39"/>
      <c r="M149" s="198" t="s">
        <v>1</v>
      </c>
      <c r="N149" s="199" t="s">
        <v>42</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154</v>
      </c>
      <c r="AT149" s="202" t="s">
        <v>149</v>
      </c>
      <c r="AU149" s="202" t="s">
        <v>85</v>
      </c>
      <c r="AY149" s="17" t="s">
        <v>146</v>
      </c>
      <c r="BE149" s="203">
        <f>IF(N149="základní",J149,0)</f>
        <v>0</v>
      </c>
      <c r="BF149" s="203">
        <f>IF(N149="snížená",J149,0)</f>
        <v>0</v>
      </c>
      <c r="BG149" s="203">
        <f>IF(N149="zákl. přenesená",J149,0)</f>
        <v>0</v>
      </c>
      <c r="BH149" s="203">
        <f>IF(N149="sníž. přenesená",J149,0)</f>
        <v>0</v>
      </c>
      <c r="BI149" s="203">
        <f>IF(N149="nulová",J149,0)</f>
        <v>0</v>
      </c>
      <c r="BJ149" s="17" t="s">
        <v>85</v>
      </c>
      <c r="BK149" s="203">
        <f>ROUND(I149*H149,2)</f>
        <v>0</v>
      </c>
      <c r="BL149" s="17" t="s">
        <v>154</v>
      </c>
      <c r="BM149" s="202" t="s">
        <v>1674</v>
      </c>
    </row>
    <row r="150" spans="1:65" s="2" customFormat="1" ht="10.199999999999999">
      <c r="A150" s="34"/>
      <c r="B150" s="35"/>
      <c r="C150" s="36"/>
      <c r="D150" s="204" t="s">
        <v>156</v>
      </c>
      <c r="E150" s="36"/>
      <c r="F150" s="205" t="s">
        <v>1673</v>
      </c>
      <c r="G150" s="36"/>
      <c r="H150" s="36"/>
      <c r="I150" s="206"/>
      <c r="J150" s="36"/>
      <c r="K150" s="36"/>
      <c r="L150" s="39"/>
      <c r="M150" s="207"/>
      <c r="N150" s="208"/>
      <c r="O150" s="71"/>
      <c r="P150" s="71"/>
      <c r="Q150" s="71"/>
      <c r="R150" s="71"/>
      <c r="S150" s="71"/>
      <c r="T150" s="72"/>
      <c r="U150" s="34"/>
      <c r="V150" s="34"/>
      <c r="W150" s="34"/>
      <c r="X150" s="34"/>
      <c r="Y150" s="34"/>
      <c r="Z150" s="34"/>
      <c r="AA150" s="34"/>
      <c r="AB150" s="34"/>
      <c r="AC150" s="34"/>
      <c r="AD150" s="34"/>
      <c r="AE150" s="34"/>
      <c r="AT150" s="17" t="s">
        <v>156</v>
      </c>
      <c r="AU150" s="17" t="s">
        <v>85</v>
      </c>
    </row>
    <row r="151" spans="1:65" s="2" customFormat="1" ht="16.5" customHeight="1">
      <c r="A151" s="34"/>
      <c r="B151" s="35"/>
      <c r="C151" s="191" t="s">
        <v>229</v>
      </c>
      <c r="D151" s="191" t="s">
        <v>149</v>
      </c>
      <c r="E151" s="192" t="s">
        <v>1675</v>
      </c>
      <c r="F151" s="193" t="s">
        <v>1676</v>
      </c>
      <c r="G151" s="194" t="s">
        <v>300</v>
      </c>
      <c r="H151" s="195">
        <v>3</v>
      </c>
      <c r="I151" s="196"/>
      <c r="J151" s="197">
        <f>ROUND(I151*H151,2)</f>
        <v>0</v>
      </c>
      <c r="K151" s="193" t="s">
        <v>153</v>
      </c>
      <c r="L151" s="39"/>
      <c r="M151" s="198" t="s">
        <v>1</v>
      </c>
      <c r="N151" s="199" t="s">
        <v>42</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154</v>
      </c>
      <c r="AT151" s="202" t="s">
        <v>149</v>
      </c>
      <c r="AU151" s="202" t="s">
        <v>85</v>
      </c>
      <c r="AY151" s="17" t="s">
        <v>146</v>
      </c>
      <c r="BE151" s="203">
        <f>IF(N151="základní",J151,0)</f>
        <v>0</v>
      </c>
      <c r="BF151" s="203">
        <f>IF(N151="snížená",J151,0)</f>
        <v>0</v>
      </c>
      <c r="BG151" s="203">
        <f>IF(N151="zákl. přenesená",J151,0)</f>
        <v>0</v>
      </c>
      <c r="BH151" s="203">
        <f>IF(N151="sníž. přenesená",J151,0)</f>
        <v>0</v>
      </c>
      <c r="BI151" s="203">
        <f>IF(N151="nulová",J151,0)</f>
        <v>0</v>
      </c>
      <c r="BJ151" s="17" t="s">
        <v>85</v>
      </c>
      <c r="BK151" s="203">
        <f>ROUND(I151*H151,2)</f>
        <v>0</v>
      </c>
      <c r="BL151" s="17" t="s">
        <v>154</v>
      </c>
      <c r="BM151" s="202" t="s">
        <v>1677</v>
      </c>
    </row>
    <row r="152" spans="1:65" s="2" customFormat="1" ht="28.8">
      <c r="A152" s="34"/>
      <c r="B152" s="35"/>
      <c r="C152" s="36"/>
      <c r="D152" s="204" t="s">
        <v>156</v>
      </c>
      <c r="E152" s="36"/>
      <c r="F152" s="205" t="s">
        <v>1678</v>
      </c>
      <c r="G152" s="36"/>
      <c r="H152" s="36"/>
      <c r="I152" s="206"/>
      <c r="J152" s="36"/>
      <c r="K152" s="36"/>
      <c r="L152" s="39"/>
      <c r="M152" s="207"/>
      <c r="N152" s="208"/>
      <c r="O152" s="71"/>
      <c r="P152" s="71"/>
      <c r="Q152" s="71"/>
      <c r="R152" s="71"/>
      <c r="S152" s="71"/>
      <c r="T152" s="72"/>
      <c r="U152" s="34"/>
      <c r="V152" s="34"/>
      <c r="W152" s="34"/>
      <c r="X152" s="34"/>
      <c r="Y152" s="34"/>
      <c r="Z152" s="34"/>
      <c r="AA152" s="34"/>
      <c r="AB152" s="34"/>
      <c r="AC152" s="34"/>
      <c r="AD152" s="34"/>
      <c r="AE152" s="34"/>
      <c r="AT152" s="17" t="s">
        <v>156</v>
      </c>
      <c r="AU152" s="17" t="s">
        <v>85</v>
      </c>
    </row>
    <row r="153" spans="1:65" s="2" customFormat="1" ht="24.15" customHeight="1">
      <c r="A153" s="34"/>
      <c r="B153" s="35"/>
      <c r="C153" s="191" t="s">
        <v>235</v>
      </c>
      <c r="D153" s="191" t="s">
        <v>149</v>
      </c>
      <c r="E153" s="192" t="s">
        <v>1679</v>
      </c>
      <c r="F153" s="193" t="s">
        <v>1680</v>
      </c>
      <c r="G153" s="194" t="s">
        <v>300</v>
      </c>
      <c r="H153" s="195">
        <v>1</v>
      </c>
      <c r="I153" s="196"/>
      <c r="J153" s="197">
        <f>ROUND(I153*H153,2)</f>
        <v>0</v>
      </c>
      <c r="K153" s="193" t="s">
        <v>153</v>
      </c>
      <c r="L153" s="39"/>
      <c r="M153" s="198" t="s">
        <v>1</v>
      </c>
      <c r="N153" s="199" t="s">
        <v>42</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1234</v>
      </c>
      <c r="AT153" s="202" t="s">
        <v>149</v>
      </c>
      <c r="AU153" s="202" t="s">
        <v>85</v>
      </c>
      <c r="AY153" s="17" t="s">
        <v>146</v>
      </c>
      <c r="BE153" s="203">
        <f>IF(N153="základní",J153,0)</f>
        <v>0</v>
      </c>
      <c r="BF153" s="203">
        <f>IF(N153="snížená",J153,0)</f>
        <v>0</v>
      </c>
      <c r="BG153" s="203">
        <f>IF(N153="zákl. přenesená",J153,0)</f>
        <v>0</v>
      </c>
      <c r="BH153" s="203">
        <f>IF(N153="sníž. přenesená",J153,0)</f>
        <v>0</v>
      </c>
      <c r="BI153" s="203">
        <f>IF(N153="nulová",J153,0)</f>
        <v>0</v>
      </c>
      <c r="BJ153" s="17" t="s">
        <v>85</v>
      </c>
      <c r="BK153" s="203">
        <f>ROUND(I153*H153,2)</f>
        <v>0</v>
      </c>
      <c r="BL153" s="17" t="s">
        <v>1234</v>
      </c>
      <c r="BM153" s="202" t="s">
        <v>1681</v>
      </c>
    </row>
    <row r="154" spans="1:65" s="2" customFormat="1" ht="28.8">
      <c r="A154" s="34"/>
      <c r="B154" s="35"/>
      <c r="C154" s="36"/>
      <c r="D154" s="204" t="s">
        <v>156</v>
      </c>
      <c r="E154" s="36"/>
      <c r="F154" s="205" t="s">
        <v>1682</v>
      </c>
      <c r="G154" s="36"/>
      <c r="H154" s="36"/>
      <c r="I154" s="206"/>
      <c r="J154" s="36"/>
      <c r="K154" s="36"/>
      <c r="L154" s="39"/>
      <c r="M154" s="207"/>
      <c r="N154" s="208"/>
      <c r="O154" s="71"/>
      <c r="P154" s="71"/>
      <c r="Q154" s="71"/>
      <c r="R154" s="71"/>
      <c r="S154" s="71"/>
      <c r="T154" s="72"/>
      <c r="U154" s="34"/>
      <c r="V154" s="34"/>
      <c r="W154" s="34"/>
      <c r="X154" s="34"/>
      <c r="Y154" s="34"/>
      <c r="Z154" s="34"/>
      <c r="AA154" s="34"/>
      <c r="AB154" s="34"/>
      <c r="AC154" s="34"/>
      <c r="AD154" s="34"/>
      <c r="AE154" s="34"/>
      <c r="AT154" s="17" t="s">
        <v>156</v>
      </c>
      <c r="AU154" s="17" t="s">
        <v>85</v>
      </c>
    </row>
    <row r="155" spans="1:65" s="2" customFormat="1" ht="24.15" customHeight="1">
      <c r="A155" s="34"/>
      <c r="B155" s="35"/>
      <c r="C155" s="191" t="s">
        <v>242</v>
      </c>
      <c r="D155" s="191" t="s">
        <v>149</v>
      </c>
      <c r="E155" s="192" t="s">
        <v>1683</v>
      </c>
      <c r="F155" s="193" t="s">
        <v>1684</v>
      </c>
      <c r="G155" s="194" t="s">
        <v>300</v>
      </c>
      <c r="H155" s="195">
        <v>10</v>
      </c>
      <c r="I155" s="196"/>
      <c r="J155" s="197">
        <f>ROUND(I155*H155,2)</f>
        <v>0</v>
      </c>
      <c r="K155" s="193" t="s">
        <v>153</v>
      </c>
      <c r="L155" s="39"/>
      <c r="M155" s="198" t="s">
        <v>1</v>
      </c>
      <c r="N155" s="199" t="s">
        <v>42</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1234</v>
      </c>
      <c r="AT155" s="202" t="s">
        <v>149</v>
      </c>
      <c r="AU155" s="202" t="s">
        <v>85</v>
      </c>
      <c r="AY155" s="17" t="s">
        <v>146</v>
      </c>
      <c r="BE155" s="203">
        <f>IF(N155="základní",J155,0)</f>
        <v>0</v>
      </c>
      <c r="BF155" s="203">
        <f>IF(N155="snížená",J155,0)</f>
        <v>0</v>
      </c>
      <c r="BG155" s="203">
        <f>IF(N155="zákl. přenesená",J155,0)</f>
        <v>0</v>
      </c>
      <c r="BH155" s="203">
        <f>IF(N155="sníž. přenesená",J155,0)</f>
        <v>0</v>
      </c>
      <c r="BI155" s="203">
        <f>IF(N155="nulová",J155,0)</f>
        <v>0</v>
      </c>
      <c r="BJ155" s="17" t="s">
        <v>85</v>
      </c>
      <c r="BK155" s="203">
        <f>ROUND(I155*H155,2)</f>
        <v>0</v>
      </c>
      <c r="BL155" s="17" t="s">
        <v>1234</v>
      </c>
      <c r="BM155" s="202" t="s">
        <v>1685</v>
      </c>
    </row>
    <row r="156" spans="1:65" s="2" customFormat="1" ht="38.4">
      <c r="A156" s="34"/>
      <c r="B156" s="35"/>
      <c r="C156" s="36"/>
      <c r="D156" s="204" t="s">
        <v>156</v>
      </c>
      <c r="E156" s="36"/>
      <c r="F156" s="205" t="s">
        <v>1686</v>
      </c>
      <c r="G156" s="36"/>
      <c r="H156" s="36"/>
      <c r="I156" s="206"/>
      <c r="J156" s="36"/>
      <c r="K156" s="36"/>
      <c r="L156" s="39"/>
      <c r="M156" s="256"/>
      <c r="N156" s="257"/>
      <c r="O156" s="258"/>
      <c r="P156" s="258"/>
      <c r="Q156" s="258"/>
      <c r="R156" s="258"/>
      <c r="S156" s="258"/>
      <c r="T156" s="259"/>
      <c r="U156" s="34"/>
      <c r="V156" s="34"/>
      <c r="W156" s="34"/>
      <c r="X156" s="34"/>
      <c r="Y156" s="34"/>
      <c r="Z156" s="34"/>
      <c r="AA156" s="34"/>
      <c r="AB156" s="34"/>
      <c r="AC156" s="34"/>
      <c r="AD156" s="34"/>
      <c r="AE156" s="34"/>
      <c r="AT156" s="17" t="s">
        <v>156</v>
      </c>
      <c r="AU156" s="17" t="s">
        <v>85</v>
      </c>
    </row>
    <row r="157" spans="1:65" s="2" customFormat="1" ht="6.9" customHeight="1">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aK4/37ZL9cGVy6UIwZx5HCxqW+XcTXlu7BFjnEVB7fQDC38I5bAaucrfyEdoY5usoVp8EhLjxp9tInjoQp8P0g==" saltValue="Ykm5GBxPUjN11VCROPokvunvY1h+dULwaTUlp9b/O1SA5qZmrhBZVOkHO2SM/XqUeV7DMN4J1soa8pPWhqJeNg==" spinCount="100000" sheet="1" objects="1" scenarios="1" formatColumns="0" formatRows="0" autoFilter="0"/>
  <autoFilter ref="C118:K15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7" t="s">
        <v>116</v>
      </c>
    </row>
    <row r="3" spans="1:46" s="1" customFormat="1" ht="6.9" customHeight="1">
      <c r="B3" s="115"/>
      <c r="C3" s="116"/>
      <c r="D3" s="116"/>
      <c r="E3" s="116"/>
      <c r="F3" s="116"/>
      <c r="G3" s="116"/>
      <c r="H3" s="116"/>
      <c r="I3" s="116"/>
      <c r="J3" s="116"/>
      <c r="K3" s="116"/>
      <c r="L3" s="20"/>
      <c r="AT3" s="17" t="s">
        <v>87</v>
      </c>
    </row>
    <row r="4" spans="1:46" s="1" customFormat="1" ht="24.9" customHeight="1">
      <c r="B4" s="20"/>
      <c r="D4" s="117" t="s">
        <v>120</v>
      </c>
      <c r="L4" s="20"/>
      <c r="M4" s="118" t="s">
        <v>10</v>
      </c>
      <c r="AT4" s="17" t="s">
        <v>4</v>
      </c>
    </row>
    <row r="5" spans="1:46" s="1" customFormat="1" ht="6.9" customHeight="1">
      <c r="B5" s="20"/>
      <c r="L5" s="20"/>
    </row>
    <row r="6" spans="1:46" s="1" customFormat="1" ht="12" customHeight="1">
      <c r="B6" s="20"/>
      <c r="D6" s="119" t="s">
        <v>16</v>
      </c>
      <c r="L6" s="20"/>
    </row>
    <row r="7" spans="1:46" s="1" customFormat="1" ht="16.5" customHeight="1">
      <c r="B7" s="20"/>
      <c r="E7" s="306" t="str">
        <f>'Rekapitulace stavby'!K6</f>
        <v>Oprava nástupišť č.1 a 1a v ŽST Bohumín</v>
      </c>
      <c r="F7" s="307"/>
      <c r="G7" s="307"/>
      <c r="H7" s="307"/>
      <c r="L7" s="20"/>
    </row>
    <row r="8" spans="1:46" s="1" customFormat="1" ht="12" customHeight="1">
      <c r="B8" s="20"/>
      <c r="D8" s="119" t="s">
        <v>121</v>
      </c>
      <c r="L8" s="20"/>
    </row>
    <row r="9" spans="1:46" s="2" customFormat="1" ht="16.5" customHeight="1">
      <c r="A9" s="34"/>
      <c r="B9" s="39"/>
      <c r="C9" s="34"/>
      <c r="D9" s="34"/>
      <c r="E9" s="306" t="s">
        <v>1687</v>
      </c>
      <c r="F9" s="309"/>
      <c r="G9" s="309"/>
      <c r="H9" s="309"/>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540</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8" t="s">
        <v>1688</v>
      </c>
      <c r="F11" s="309"/>
      <c r="G11" s="309"/>
      <c r="H11" s="309"/>
      <c r="I11" s="34"/>
      <c r="J11" s="34"/>
      <c r="K11" s="34"/>
      <c r="L11" s="51"/>
      <c r="S11" s="34"/>
      <c r="T11" s="34"/>
      <c r="U11" s="34"/>
      <c r="V11" s="34"/>
      <c r="W11" s="34"/>
      <c r="X11" s="34"/>
      <c r="Y11" s="34"/>
      <c r="Z11" s="34"/>
      <c r="AA11" s="34"/>
      <c r="AB11" s="34"/>
      <c r="AC11" s="34"/>
      <c r="AD11" s="34"/>
      <c r="AE11" s="34"/>
    </row>
    <row r="12" spans="1:46" s="2" customFormat="1" ht="10.199999999999999">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15. 4. 2024</v>
      </c>
      <c r="K14" s="34"/>
      <c r="L14" s="51"/>
      <c r="S14" s="34"/>
      <c r="T14" s="34"/>
      <c r="U14" s="34"/>
      <c r="V14" s="34"/>
      <c r="W14" s="34"/>
      <c r="X14" s="34"/>
      <c r="Y14" s="34"/>
      <c r="Z14" s="34"/>
      <c r="AA14" s="34"/>
      <c r="AB14" s="34"/>
      <c r="AC14" s="34"/>
      <c r="AD14" s="34"/>
      <c r="AE14" s="34"/>
    </row>
    <row r="15" spans="1:46" s="2" customFormat="1" ht="10.8"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
        <v>26</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27</v>
      </c>
      <c r="F17" s="34"/>
      <c r="G17" s="34"/>
      <c r="H17" s="34"/>
      <c r="I17" s="119" t="s">
        <v>28</v>
      </c>
      <c r="J17" s="110" t="s">
        <v>29</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30</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0" t="str">
        <f>'Rekapitulace stavby'!E14</f>
        <v>Vyplň údaj</v>
      </c>
      <c r="F20" s="311"/>
      <c r="G20" s="311"/>
      <c r="H20" s="311"/>
      <c r="I20" s="119" t="s">
        <v>28</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32</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28</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35</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28</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36</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12" t="s">
        <v>1</v>
      </c>
      <c r="F29" s="312"/>
      <c r="G29" s="312"/>
      <c r="H29" s="312"/>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37</v>
      </c>
      <c r="E32" s="34"/>
      <c r="F32" s="34"/>
      <c r="G32" s="34"/>
      <c r="H32" s="34"/>
      <c r="I32" s="34"/>
      <c r="J32" s="126">
        <f>ROUND(J121,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39</v>
      </c>
      <c r="G34" s="34"/>
      <c r="H34" s="34"/>
      <c r="I34" s="127" t="s">
        <v>38</v>
      </c>
      <c r="J34" s="127" t="s">
        <v>40</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41</v>
      </c>
      <c r="E35" s="119" t="s">
        <v>42</v>
      </c>
      <c r="F35" s="129">
        <f>ROUND((SUM(BE121:BE150)),  2)</f>
        <v>0</v>
      </c>
      <c r="G35" s="34"/>
      <c r="H35" s="34"/>
      <c r="I35" s="130">
        <v>0.21</v>
      </c>
      <c r="J35" s="129">
        <f>ROUND(((SUM(BE121:BE150))*I35),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43</v>
      </c>
      <c r="F36" s="129">
        <f>ROUND((SUM(BF121:BF150)),  2)</f>
        <v>0</v>
      </c>
      <c r="G36" s="34"/>
      <c r="H36" s="34"/>
      <c r="I36" s="130">
        <v>0.12</v>
      </c>
      <c r="J36" s="129">
        <f>ROUND(((SUM(BF121:BF150))*I36),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ROUND((SUM(BG121:BG150)),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45</v>
      </c>
      <c r="F38" s="129">
        <f>ROUND((SUM(BH121:BH150)),  2)</f>
        <v>0</v>
      </c>
      <c r="G38" s="34"/>
      <c r="H38" s="34"/>
      <c r="I38" s="130">
        <v>0.12</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46</v>
      </c>
      <c r="F39" s="129">
        <f>ROUND((SUM(BI121:BI150)),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47</v>
      </c>
      <c r="E41" s="133"/>
      <c r="F41" s="133"/>
      <c r="G41" s="134" t="s">
        <v>48</v>
      </c>
      <c r="H41" s="135" t="s">
        <v>49</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50</v>
      </c>
      <c r="E50" s="139"/>
      <c r="F50" s="139"/>
      <c r="G50" s="138" t="s">
        <v>51</v>
      </c>
      <c r="H50" s="139"/>
      <c r="I50" s="139"/>
      <c r="J50" s="139"/>
      <c r="K50" s="139"/>
      <c r="L50" s="51"/>
    </row>
    <row r="51" spans="1:31" ht="10.199999999999999">
      <c r="B51" s="20"/>
      <c r="L51" s="20"/>
    </row>
    <row r="52" spans="1:31" ht="10.199999999999999">
      <c r="B52" s="20"/>
      <c r="L52" s="20"/>
    </row>
    <row r="53" spans="1:31" ht="10.199999999999999">
      <c r="B53" s="20"/>
      <c r="L53" s="20"/>
    </row>
    <row r="54" spans="1:31" ht="10.199999999999999">
      <c r="B54" s="20"/>
      <c r="L54" s="20"/>
    </row>
    <row r="55" spans="1:31" ht="10.199999999999999">
      <c r="B55" s="20"/>
      <c r="L55" s="20"/>
    </row>
    <row r="56" spans="1:31" ht="10.199999999999999">
      <c r="B56" s="20"/>
      <c r="L56" s="20"/>
    </row>
    <row r="57" spans="1:31" ht="10.199999999999999">
      <c r="B57" s="20"/>
      <c r="L57" s="20"/>
    </row>
    <row r="58" spans="1:31" ht="10.199999999999999">
      <c r="B58" s="20"/>
      <c r="L58" s="20"/>
    </row>
    <row r="59" spans="1:31" ht="10.199999999999999">
      <c r="B59" s="20"/>
      <c r="L59" s="20"/>
    </row>
    <row r="60" spans="1:31" ht="10.199999999999999">
      <c r="B60" s="20"/>
      <c r="L60" s="20"/>
    </row>
    <row r="61" spans="1:31" s="2" customFormat="1" ht="13.2">
      <c r="A61" s="34"/>
      <c r="B61" s="39"/>
      <c r="C61" s="34"/>
      <c r="D61" s="140" t="s">
        <v>52</v>
      </c>
      <c r="E61" s="141"/>
      <c r="F61" s="142" t="s">
        <v>53</v>
      </c>
      <c r="G61" s="140" t="s">
        <v>52</v>
      </c>
      <c r="H61" s="141"/>
      <c r="I61" s="141"/>
      <c r="J61" s="143" t="s">
        <v>53</v>
      </c>
      <c r="K61" s="141"/>
      <c r="L61" s="51"/>
      <c r="S61" s="34"/>
      <c r="T61" s="34"/>
      <c r="U61" s="34"/>
      <c r="V61" s="34"/>
      <c r="W61" s="34"/>
      <c r="X61" s="34"/>
      <c r="Y61" s="34"/>
      <c r="Z61" s="34"/>
      <c r="AA61" s="34"/>
      <c r="AB61" s="34"/>
      <c r="AC61" s="34"/>
      <c r="AD61" s="34"/>
      <c r="AE61" s="34"/>
    </row>
    <row r="62" spans="1:31" ht="10.199999999999999">
      <c r="B62" s="20"/>
      <c r="L62" s="20"/>
    </row>
    <row r="63" spans="1:31" ht="10.199999999999999">
      <c r="B63" s="20"/>
      <c r="L63" s="20"/>
    </row>
    <row r="64" spans="1:31" ht="10.199999999999999">
      <c r="B64" s="20"/>
      <c r="L64" s="20"/>
    </row>
    <row r="65" spans="1:31" s="2" customFormat="1" ht="13.2">
      <c r="A65" s="34"/>
      <c r="B65" s="39"/>
      <c r="C65" s="34"/>
      <c r="D65" s="138" t="s">
        <v>54</v>
      </c>
      <c r="E65" s="144"/>
      <c r="F65" s="144"/>
      <c r="G65" s="138" t="s">
        <v>55</v>
      </c>
      <c r="H65" s="144"/>
      <c r="I65" s="144"/>
      <c r="J65" s="144"/>
      <c r="K65" s="144"/>
      <c r="L65" s="51"/>
      <c r="S65" s="34"/>
      <c r="T65" s="34"/>
      <c r="U65" s="34"/>
      <c r="V65" s="34"/>
      <c r="W65" s="34"/>
      <c r="X65" s="34"/>
      <c r="Y65" s="34"/>
      <c r="Z65" s="34"/>
      <c r="AA65" s="34"/>
      <c r="AB65" s="34"/>
      <c r="AC65" s="34"/>
      <c r="AD65" s="34"/>
      <c r="AE65" s="34"/>
    </row>
    <row r="66" spans="1:31" ht="10.199999999999999">
      <c r="B66" s="20"/>
      <c r="L66" s="20"/>
    </row>
    <row r="67" spans="1:31" ht="10.199999999999999">
      <c r="B67" s="20"/>
      <c r="L67" s="20"/>
    </row>
    <row r="68" spans="1:31" ht="10.199999999999999">
      <c r="B68" s="20"/>
      <c r="L68" s="20"/>
    </row>
    <row r="69" spans="1:31" ht="10.199999999999999">
      <c r="B69" s="20"/>
      <c r="L69" s="20"/>
    </row>
    <row r="70" spans="1:31" ht="10.199999999999999">
      <c r="B70" s="20"/>
      <c r="L70" s="20"/>
    </row>
    <row r="71" spans="1:31" ht="10.199999999999999">
      <c r="B71" s="20"/>
      <c r="L71" s="20"/>
    </row>
    <row r="72" spans="1:31" ht="10.199999999999999">
      <c r="B72" s="20"/>
      <c r="L72" s="20"/>
    </row>
    <row r="73" spans="1:31" ht="10.199999999999999">
      <c r="B73" s="20"/>
      <c r="L73" s="20"/>
    </row>
    <row r="74" spans="1:31" ht="10.199999999999999">
      <c r="B74" s="20"/>
      <c r="L74" s="20"/>
    </row>
    <row r="75" spans="1:31" ht="10.199999999999999">
      <c r="B75" s="20"/>
      <c r="L75" s="20"/>
    </row>
    <row r="76" spans="1:31" s="2" customFormat="1" ht="13.2">
      <c r="A76" s="34"/>
      <c r="B76" s="39"/>
      <c r="C76" s="34"/>
      <c r="D76" s="140" t="s">
        <v>52</v>
      </c>
      <c r="E76" s="141"/>
      <c r="F76" s="142" t="s">
        <v>53</v>
      </c>
      <c r="G76" s="140" t="s">
        <v>52</v>
      </c>
      <c r="H76" s="141"/>
      <c r="I76" s="141"/>
      <c r="J76" s="143" t="s">
        <v>53</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123</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13" t="str">
        <f>E7</f>
        <v>Oprava nástupišť č.1 a 1a v ŽST Bohumín</v>
      </c>
      <c r="F85" s="314"/>
      <c r="G85" s="314"/>
      <c r="H85" s="314"/>
      <c r="I85" s="36"/>
      <c r="J85" s="36"/>
      <c r="K85" s="36"/>
      <c r="L85" s="51"/>
      <c r="S85" s="34"/>
      <c r="T85" s="34"/>
      <c r="U85" s="34"/>
      <c r="V85" s="34"/>
      <c r="W85" s="34"/>
      <c r="X85" s="34"/>
      <c r="Y85" s="34"/>
      <c r="Z85" s="34"/>
      <c r="AA85" s="34"/>
      <c r="AB85" s="34"/>
      <c r="AC85" s="34"/>
      <c r="AD85" s="34"/>
      <c r="AE85" s="34"/>
    </row>
    <row r="86" spans="1:31" s="1" customFormat="1" ht="12" customHeight="1">
      <c r="B86" s="21"/>
      <c r="C86" s="29" t="s">
        <v>121</v>
      </c>
      <c r="D86" s="22"/>
      <c r="E86" s="22"/>
      <c r="F86" s="22"/>
      <c r="G86" s="22"/>
      <c r="H86" s="22"/>
      <c r="I86" s="22"/>
      <c r="J86" s="22"/>
      <c r="K86" s="22"/>
      <c r="L86" s="20"/>
    </row>
    <row r="87" spans="1:31" s="2" customFormat="1" ht="16.5" customHeight="1">
      <c r="A87" s="34"/>
      <c r="B87" s="35"/>
      <c r="C87" s="36"/>
      <c r="D87" s="36"/>
      <c r="E87" s="313" t="s">
        <v>1687</v>
      </c>
      <c r="F87" s="315"/>
      <c r="G87" s="315"/>
      <c r="H87" s="31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540</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65" t="str">
        <f>E11</f>
        <v>VON - Vedlejší a ostatní náklady</v>
      </c>
      <c r="F89" s="315"/>
      <c r="G89" s="315"/>
      <c r="H89" s="315"/>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PS Bohumín</v>
      </c>
      <c r="G91" s="36"/>
      <c r="H91" s="36"/>
      <c r="I91" s="29" t="s">
        <v>22</v>
      </c>
      <c r="J91" s="66" t="str">
        <f>IF(J14="","",J14)</f>
        <v>15. 4. 2024</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15" customHeight="1">
      <c r="A93" s="34"/>
      <c r="B93" s="35"/>
      <c r="C93" s="29" t="s">
        <v>24</v>
      </c>
      <c r="D93" s="36"/>
      <c r="E93" s="36"/>
      <c r="F93" s="27" t="str">
        <f>E17</f>
        <v>Správa železnic, státní organizace, OŘ Ostrava</v>
      </c>
      <c r="G93" s="36"/>
      <c r="H93" s="36"/>
      <c r="I93" s="29" t="s">
        <v>32</v>
      </c>
      <c r="J93" s="32" t="str">
        <f>E23</f>
        <v xml:space="preserve"> </v>
      </c>
      <c r="K93" s="36"/>
      <c r="L93" s="51"/>
      <c r="S93" s="34"/>
      <c r="T93" s="34"/>
      <c r="U93" s="34"/>
      <c r="V93" s="34"/>
      <c r="W93" s="34"/>
      <c r="X93" s="34"/>
      <c r="Y93" s="34"/>
      <c r="Z93" s="34"/>
      <c r="AA93" s="34"/>
      <c r="AB93" s="34"/>
      <c r="AC93" s="34"/>
      <c r="AD93" s="34"/>
      <c r="AE93" s="34"/>
    </row>
    <row r="94" spans="1:31" s="2" customFormat="1" ht="15.15" customHeight="1">
      <c r="A94" s="34"/>
      <c r="B94" s="35"/>
      <c r="C94" s="29" t="s">
        <v>30</v>
      </c>
      <c r="D94" s="36"/>
      <c r="E94" s="36"/>
      <c r="F94" s="27" t="str">
        <f>IF(E20="","",E20)</f>
        <v>Vyplň údaj</v>
      </c>
      <c r="G94" s="36"/>
      <c r="H94" s="36"/>
      <c r="I94" s="29" t="s">
        <v>35</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124</v>
      </c>
      <c r="D96" s="150"/>
      <c r="E96" s="150"/>
      <c r="F96" s="150"/>
      <c r="G96" s="150"/>
      <c r="H96" s="150"/>
      <c r="I96" s="150"/>
      <c r="J96" s="151" t="s">
        <v>125</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 customHeight="1">
      <c r="A98" s="34"/>
      <c r="B98" s="35"/>
      <c r="C98" s="152" t="s">
        <v>126</v>
      </c>
      <c r="D98" s="36"/>
      <c r="E98" s="36"/>
      <c r="F98" s="36"/>
      <c r="G98" s="36"/>
      <c r="H98" s="36"/>
      <c r="I98" s="36"/>
      <c r="J98" s="84">
        <f>J121</f>
        <v>0</v>
      </c>
      <c r="K98" s="36"/>
      <c r="L98" s="51"/>
      <c r="S98" s="34"/>
      <c r="T98" s="34"/>
      <c r="U98" s="34"/>
      <c r="V98" s="34"/>
      <c r="W98" s="34"/>
      <c r="X98" s="34"/>
      <c r="Y98" s="34"/>
      <c r="Z98" s="34"/>
      <c r="AA98" s="34"/>
      <c r="AB98" s="34"/>
      <c r="AC98" s="34"/>
      <c r="AD98" s="34"/>
      <c r="AE98" s="34"/>
      <c r="AU98" s="17" t="s">
        <v>127</v>
      </c>
    </row>
    <row r="99" spans="1:47" s="9" customFormat="1" ht="24.9" customHeight="1">
      <c r="B99" s="153"/>
      <c r="C99" s="154"/>
      <c r="D99" s="155" t="s">
        <v>1689</v>
      </c>
      <c r="E99" s="156"/>
      <c r="F99" s="156"/>
      <c r="G99" s="156"/>
      <c r="H99" s="156"/>
      <c r="I99" s="156"/>
      <c r="J99" s="157">
        <f>J122</f>
        <v>0</v>
      </c>
      <c r="K99" s="154"/>
      <c r="L99" s="158"/>
    </row>
    <row r="100" spans="1:47"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47"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47"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47" s="2" customFormat="1" ht="24.9" customHeight="1">
      <c r="A106" s="34"/>
      <c r="B106" s="35"/>
      <c r="C106" s="23" t="s">
        <v>131</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6.5" customHeight="1">
      <c r="A109" s="34"/>
      <c r="B109" s="35"/>
      <c r="C109" s="36"/>
      <c r="D109" s="36"/>
      <c r="E109" s="313" t="str">
        <f>E7</f>
        <v>Oprava nástupišť č.1 a 1a v ŽST Bohumín</v>
      </c>
      <c r="F109" s="314"/>
      <c r="G109" s="314"/>
      <c r="H109" s="314"/>
      <c r="I109" s="36"/>
      <c r="J109" s="36"/>
      <c r="K109" s="36"/>
      <c r="L109" s="51"/>
      <c r="S109" s="34"/>
      <c r="T109" s="34"/>
      <c r="U109" s="34"/>
      <c r="V109" s="34"/>
      <c r="W109" s="34"/>
      <c r="X109" s="34"/>
      <c r="Y109" s="34"/>
      <c r="Z109" s="34"/>
      <c r="AA109" s="34"/>
      <c r="AB109" s="34"/>
      <c r="AC109" s="34"/>
      <c r="AD109" s="34"/>
      <c r="AE109" s="34"/>
    </row>
    <row r="110" spans="1:47" s="1" customFormat="1" ht="12" customHeight="1">
      <c r="B110" s="21"/>
      <c r="C110" s="29" t="s">
        <v>121</v>
      </c>
      <c r="D110" s="22"/>
      <c r="E110" s="22"/>
      <c r="F110" s="22"/>
      <c r="G110" s="22"/>
      <c r="H110" s="22"/>
      <c r="I110" s="22"/>
      <c r="J110" s="22"/>
      <c r="K110" s="22"/>
      <c r="L110" s="20"/>
    </row>
    <row r="111" spans="1:47" s="2" customFormat="1" ht="16.5" customHeight="1">
      <c r="A111" s="34"/>
      <c r="B111" s="35"/>
      <c r="C111" s="36"/>
      <c r="D111" s="36"/>
      <c r="E111" s="313" t="s">
        <v>1687</v>
      </c>
      <c r="F111" s="315"/>
      <c r="G111" s="315"/>
      <c r="H111" s="315"/>
      <c r="I111" s="36"/>
      <c r="J111" s="36"/>
      <c r="K111" s="36"/>
      <c r="L111" s="51"/>
      <c r="S111" s="34"/>
      <c r="T111" s="34"/>
      <c r="U111" s="34"/>
      <c r="V111" s="34"/>
      <c r="W111" s="34"/>
      <c r="X111" s="34"/>
      <c r="Y111" s="34"/>
      <c r="Z111" s="34"/>
      <c r="AA111" s="34"/>
      <c r="AB111" s="34"/>
      <c r="AC111" s="34"/>
      <c r="AD111" s="34"/>
      <c r="AE111" s="34"/>
    </row>
    <row r="112" spans="1:47" s="2" customFormat="1" ht="12" customHeight="1">
      <c r="A112" s="34"/>
      <c r="B112" s="35"/>
      <c r="C112" s="29" t="s">
        <v>540</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65" t="str">
        <f>E11</f>
        <v>VON - Vedlejší a ostatní náklady</v>
      </c>
      <c r="F113" s="315"/>
      <c r="G113" s="315"/>
      <c r="H113" s="315"/>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F14</f>
        <v>PS Bohumín</v>
      </c>
      <c r="G115" s="36"/>
      <c r="H115" s="36"/>
      <c r="I115" s="29" t="s">
        <v>22</v>
      </c>
      <c r="J115" s="66" t="str">
        <f>IF(J14="","",J14)</f>
        <v>15. 4. 2024</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E17</f>
        <v>Správa železnic, státní organizace, OŘ Ostrava</v>
      </c>
      <c r="G117" s="36"/>
      <c r="H117" s="36"/>
      <c r="I117" s="29" t="s">
        <v>32</v>
      </c>
      <c r="J117" s="32" t="str">
        <f>E23</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30</v>
      </c>
      <c r="D118" s="36"/>
      <c r="E118" s="36"/>
      <c r="F118" s="27" t="str">
        <f>IF(E20="","",E20)</f>
        <v>Vyplň údaj</v>
      </c>
      <c r="G118" s="36"/>
      <c r="H118" s="36"/>
      <c r="I118" s="29" t="s">
        <v>35</v>
      </c>
      <c r="J118" s="32" t="str">
        <f>E26</f>
        <v xml:space="preserve"> </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64"/>
      <c r="B120" s="165"/>
      <c r="C120" s="166" t="s">
        <v>132</v>
      </c>
      <c r="D120" s="167" t="s">
        <v>62</v>
      </c>
      <c r="E120" s="167" t="s">
        <v>58</v>
      </c>
      <c r="F120" s="167" t="s">
        <v>59</v>
      </c>
      <c r="G120" s="167" t="s">
        <v>133</v>
      </c>
      <c r="H120" s="167" t="s">
        <v>134</v>
      </c>
      <c r="I120" s="167" t="s">
        <v>135</v>
      </c>
      <c r="J120" s="167" t="s">
        <v>125</v>
      </c>
      <c r="K120" s="168" t="s">
        <v>136</v>
      </c>
      <c r="L120" s="169"/>
      <c r="M120" s="75" t="s">
        <v>1</v>
      </c>
      <c r="N120" s="76" t="s">
        <v>41</v>
      </c>
      <c r="O120" s="76" t="s">
        <v>137</v>
      </c>
      <c r="P120" s="76" t="s">
        <v>138</v>
      </c>
      <c r="Q120" s="76" t="s">
        <v>139</v>
      </c>
      <c r="R120" s="76" t="s">
        <v>140</v>
      </c>
      <c r="S120" s="76" t="s">
        <v>141</v>
      </c>
      <c r="T120" s="77" t="s">
        <v>142</v>
      </c>
      <c r="U120" s="164"/>
      <c r="V120" s="164"/>
      <c r="W120" s="164"/>
      <c r="X120" s="164"/>
      <c r="Y120" s="164"/>
      <c r="Z120" s="164"/>
      <c r="AA120" s="164"/>
      <c r="AB120" s="164"/>
      <c r="AC120" s="164"/>
      <c r="AD120" s="164"/>
      <c r="AE120" s="164"/>
    </row>
    <row r="121" spans="1:65" s="2" customFormat="1" ht="22.8" customHeight="1">
      <c r="A121" s="34"/>
      <c r="B121" s="35"/>
      <c r="C121" s="82" t="s">
        <v>143</v>
      </c>
      <c r="D121" s="36"/>
      <c r="E121" s="36"/>
      <c r="F121" s="36"/>
      <c r="G121" s="36"/>
      <c r="H121" s="36"/>
      <c r="I121" s="36"/>
      <c r="J121" s="170">
        <f>BK121</f>
        <v>0</v>
      </c>
      <c r="K121" s="36"/>
      <c r="L121" s="39"/>
      <c r="M121" s="78"/>
      <c r="N121" s="171"/>
      <c r="O121" s="79"/>
      <c r="P121" s="172">
        <f>P122</f>
        <v>0</v>
      </c>
      <c r="Q121" s="79"/>
      <c r="R121" s="172">
        <f>R122</f>
        <v>0</v>
      </c>
      <c r="S121" s="79"/>
      <c r="T121" s="173">
        <f>T122</f>
        <v>0</v>
      </c>
      <c r="U121" s="34"/>
      <c r="V121" s="34"/>
      <c r="W121" s="34"/>
      <c r="X121" s="34"/>
      <c r="Y121" s="34"/>
      <c r="Z121" s="34"/>
      <c r="AA121" s="34"/>
      <c r="AB121" s="34"/>
      <c r="AC121" s="34"/>
      <c r="AD121" s="34"/>
      <c r="AE121" s="34"/>
      <c r="AT121" s="17" t="s">
        <v>76</v>
      </c>
      <c r="AU121" s="17" t="s">
        <v>127</v>
      </c>
      <c r="BK121" s="174">
        <f>BK122</f>
        <v>0</v>
      </c>
    </row>
    <row r="122" spans="1:65" s="12" customFormat="1" ht="25.95" customHeight="1">
      <c r="B122" s="175"/>
      <c r="C122" s="176"/>
      <c r="D122" s="177" t="s">
        <v>76</v>
      </c>
      <c r="E122" s="178" t="s">
        <v>117</v>
      </c>
      <c r="F122" s="178" t="s">
        <v>118</v>
      </c>
      <c r="G122" s="176"/>
      <c r="H122" s="176"/>
      <c r="I122" s="179"/>
      <c r="J122" s="180">
        <f>BK122</f>
        <v>0</v>
      </c>
      <c r="K122" s="176"/>
      <c r="L122" s="181"/>
      <c r="M122" s="182"/>
      <c r="N122" s="183"/>
      <c r="O122" s="183"/>
      <c r="P122" s="184">
        <f>SUM(P123:P150)</f>
        <v>0</v>
      </c>
      <c r="Q122" s="183"/>
      <c r="R122" s="184">
        <f>SUM(R123:R150)</f>
        <v>0</v>
      </c>
      <c r="S122" s="183"/>
      <c r="T122" s="185">
        <f>SUM(T123:T150)</f>
        <v>0</v>
      </c>
      <c r="AR122" s="186" t="s">
        <v>147</v>
      </c>
      <c r="AT122" s="187" t="s">
        <v>76</v>
      </c>
      <c r="AU122" s="187" t="s">
        <v>77</v>
      </c>
      <c r="AY122" s="186" t="s">
        <v>146</v>
      </c>
      <c r="BK122" s="188">
        <f>SUM(BK123:BK150)</f>
        <v>0</v>
      </c>
    </row>
    <row r="123" spans="1:65" s="2" customFormat="1" ht="16.5" customHeight="1">
      <c r="A123" s="34"/>
      <c r="B123" s="35"/>
      <c r="C123" s="191" t="s">
        <v>85</v>
      </c>
      <c r="D123" s="191" t="s">
        <v>149</v>
      </c>
      <c r="E123" s="192" t="s">
        <v>1690</v>
      </c>
      <c r="F123" s="193" t="s">
        <v>1691</v>
      </c>
      <c r="G123" s="194" t="s">
        <v>238</v>
      </c>
      <c r="H123" s="195">
        <v>1</v>
      </c>
      <c r="I123" s="196"/>
      <c r="J123" s="197">
        <f>ROUND(I123*H123,2)</f>
        <v>0</v>
      </c>
      <c r="K123" s="193" t="s">
        <v>1</v>
      </c>
      <c r="L123" s="39"/>
      <c r="M123" s="198" t="s">
        <v>1</v>
      </c>
      <c r="N123" s="199" t="s">
        <v>42</v>
      </c>
      <c r="O123" s="71"/>
      <c r="P123" s="200">
        <f>O123*H123</f>
        <v>0</v>
      </c>
      <c r="Q123" s="200">
        <v>0</v>
      </c>
      <c r="R123" s="200">
        <f>Q123*H123</f>
        <v>0</v>
      </c>
      <c r="S123" s="200">
        <v>0</v>
      </c>
      <c r="T123" s="201">
        <f>S123*H123</f>
        <v>0</v>
      </c>
      <c r="U123" s="34"/>
      <c r="V123" s="34"/>
      <c r="W123" s="34"/>
      <c r="X123" s="34"/>
      <c r="Y123" s="34"/>
      <c r="Z123" s="34"/>
      <c r="AA123" s="34"/>
      <c r="AB123" s="34"/>
      <c r="AC123" s="34"/>
      <c r="AD123" s="34"/>
      <c r="AE123" s="34"/>
      <c r="AR123" s="202" t="s">
        <v>1452</v>
      </c>
      <c r="AT123" s="202" t="s">
        <v>149</v>
      </c>
      <c r="AU123" s="202" t="s">
        <v>85</v>
      </c>
      <c r="AY123" s="17" t="s">
        <v>146</v>
      </c>
      <c r="BE123" s="203">
        <f>IF(N123="základní",J123,0)</f>
        <v>0</v>
      </c>
      <c r="BF123" s="203">
        <f>IF(N123="snížená",J123,0)</f>
        <v>0</v>
      </c>
      <c r="BG123" s="203">
        <f>IF(N123="zákl. přenesená",J123,0)</f>
        <v>0</v>
      </c>
      <c r="BH123" s="203">
        <f>IF(N123="sníž. přenesená",J123,0)</f>
        <v>0</v>
      </c>
      <c r="BI123" s="203">
        <f>IF(N123="nulová",J123,0)</f>
        <v>0</v>
      </c>
      <c r="BJ123" s="17" t="s">
        <v>85</v>
      </c>
      <c r="BK123" s="203">
        <f>ROUND(I123*H123,2)</f>
        <v>0</v>
      </c>
      <c r="BL123" s="17" t="s">
        <v>1452</v>
      </c>
      <c r="BM123" s="202" t="s">
        <v>1692</v>
      </c>
    </row>
    <row r="124" spans="1:65" s="2" customFormat="1" ht="28.8">
      <c r="A124" s="34"/>
      <c r="B124" s="35"/>
      <c r="C124" s="36"/>
      <c r="D124" s="204" t="s">
        <v>156</v>
      </c>
      <c r="E124" s="36"/>
      <c r="F124" s="205" t="s">
        <v>1693</v>
      </c>
      <c r="G124" s="36"/>
      <c r="H124" s="36"/>
      <c r="I124" s="206"/>
      <c r="J124" s="36"/>
      <c r="K124" s="36"/>
      <c r="L124" s="39"/>
      <c r="M124" s="207"/>
      <c r="N124" s="208"/>
      <c r="O124" s="71"/>
      <c r="P124" s="71"/>
      <c r="Q124" s="71"/>
      <c r="R124" s="71"/>
      <c r="S124" s="71"/>
      <c r="T124" s="72"/>
      <c r="U124" s="34"/>
      <c r="V124" s="34"/>
      <c r="W124" s="34"/>
      <c r="X124" s="34"/>
      <c r="Y124" s="34"/>
      <c r="Z124" s="34"/>
      <c r="AA124" s="34"/>
      <c r="AB124" s="34"/>
      <c r="AC124" s="34"/>
      <c r="AD124" s="34"/>
      <c r="AE124" s="34"/>
      <c r="AT124" s="17" t="s">
        <v>156</v>
      </c>
      <c r="AU124" s="17" t="s">
        <v>85</v>
      </c>
    </row>
    <row r="125" spans="1:65" s="2" customFormat="1" ht="48">
      <c r="A125" s="34"/>
      <c r="B125" s="35"/>
      <c r="C125" s="36"/>
      <c r="D125" s="204" t="s">
        <v>240</v>
      </c>
      <c r="E125" s="36"/>
      <c r="F125" s="230" t="s">
        <v>1694</v>
      </c>
      <c r="G125" s="36"/>
      <c r="H125" s="36"/>
      <c r="I125" s="206"/>
      <c r="J125" s="36"/>
      <c r="K125" s="36"/>
      <c r="L125" s="39"/>
      <c r="M125" s="207"/>
      <c r="N125" s="208"/>
      <c r="O125" s="71"/>
      <c r="P125" s="71"/>
      <c r="Q125" s="71"/>
      <c r="R125" s="71"/>
      <c r="S125" s="71"/>
      <c r="T125" s="72"/>
      <c r="U125" s="34"/>
      <c r="V125" s="34"/>
      <c r="W125" s="34"/>
      <c r="X125" s="34"/>
      <c r="Y125" s="34"/>
      <c r="Z125" s="34"/>
      <c r="AA125" s="34"/>
      <c r="AB125" s="34"/>
      <c r="AC125" s="34"/>
      <c r="AD125" s="34"/>
      <c r="AE125" s="34"/>
      <c r="AT125" s="17" t="s">
        <v>240</v>
      </c>
      <c r="AU125" s="17" t="s">
        <v>85</v>
      </c>
    </row>
    <row r="126" spans="1:65" s="2" customFormat="1" ht="33" customHeight="1">
      <c r="A126" s="34"/>
      <c r="B126" s="35"/>
      <c r="C126" s="191" t="s">
        <v>87</v>
      </c>
      <c r="D126" s="191" t="s">
        <v>149</v>
      </c>
      <c r="E126" s="192" t="s">
        <v>1695</v>
      </c>
      <c r="F126" s="193" t="s">
        <v>1696</v>
      </c>
      <c r="G126" s="194" t="s">
        <v>238</v>
      </c>
      <c r="H126" s="195">
        <v>1</v>
      </c>
      <c r="I126" s="196"/>
      <c r="J126" s="197">
        <f>ROUND(I126*H126,2)</f>
        <v>0</v>
      </c>
      <c r="K126" s="193" t="s">
        <v>1</v>
      </c>
      <c r="L126" s="39"/>
      <c r="M126" s="198" t="s">
        <v>1</v>
      </c>
      <c r="N126" s="199" t="s">
        <v>42</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1452</v>
      </c>
      <c r="AT126" s="202" t="s">
        <v>149</v>
      </c>
      <c r="AU126" s="202" t="s">
        <v>85</v>
      </c>
      <c r="AY126" s="17" t="s">
        <v>146</v>
      </c>
      <c r="BE126" s="203">
        <f>IF(N126="základní",J126,0)</f>
        <v>0</v>
      </c>
      <c r="BF126" s="203">
        <f>IF(N126="snížená",J126,0)</f>
        <v>0</v>
      </c>
      <c r="BG126" s="203">
        <f>IF(N126="zákl. přenesená",J126,0)</f>
        <v>0</v>
      </c>
      <c r="BH126" s="203">
        <f>IF(N126="sníž. přenesená",J126,0)</f>
        <v>0</v>
      </c>
      <c r="BI126" s="203">
        <f>IF(N126="nulová",J126,0)</f>
        <v>0</v>
      </c>
      <c r="BJ126" s="17" t="s">
        <v>85</v>
      </c>
      <c r="BK126" s="203">
        <f>ROUND(I126*H126,2)</f>
        <v>0</v>
      </c>
      <c r="BL126" s="17" t="s">
        <v>1452</v>
      </c>
      <c r="BM126" s="202" t="s">
        <v>1697</v>
      </c>
    </row>
    <row r="127" spans="1:65" s="2" customFormat="1" ht="19.2">
      <c r="A127" s="34"/>
      <c r="B127" s="35"/>
      <c r="C127" s="36"/>
      <c r="D127" s="204" t="s">
        <v>156</v>
      </c>
      <c r="E127" s="36"/>
      <c r="F127" s="205" t="s">
        <v>1696</v>
      </c>
      <c r="G127" s="36"/>
      <c r="H127" s="36"/>
      <c r="I127" s="206"/>
      <c r="J127" s="36"/>
      <c r="K127" s="36"/>
      <c r="L127" s="39"/>
      <c r="M127" s="207"/>
      <c r="N127" s="208"/>
      <c r="O127" s="71"/>
      <c r="P127" s="71"/>
      <c r="Q127" s="71"/>
      <c r="R127" s="71"/>
      <c r="S127" s="71"/>
      <c r="T127" s="72"/>
      <c r="U127" s="34"/>
      <c r="V127" s="34"/>
      <c r="W127" s="34"/>
      <c r="X127" s="34"/>
      <c r="Y127" s="34"/>
      <c r="Z127" s="34"/>
      <c r="AA127" s="34"/>
      <c r="AB127" s="34"/>
      <c r="AC127" s="34"/>
      <c r="AD127" s="34"/>
      <c r="AE127" s="34"/>
      <c r="AT127" s="17" t="s">
        <v>156</v>
      </c>
      <c r="AU127" s="17" t="s">
        <v>85</v>
      </c>
    </row>
    <row r="128" spans="1:65" s="2" customFormat="1" ht="115.2">
      <c r="A128" s="34"/>
      <c r="B128" s="35"/>
      <c r="C128" s="36"/>
      <c r="D128" s="204" t="s">
        <v>240</v>
      </c>
      <c r="E128" s="36"/>
      <c r="F128" s="230" t="s">
        <v>1698</v>
      </c>
      <c r="G128" s="36"/>
      <c r="H128" s="36"/>
      <c r="I128" s="206"/>
      <c r="J128" s="36"/>
      <c r="K128" s="36"/>
      <c r="L128" s="39"/>
      <c r="M128" s="207"/>
      <c r="N128" s="208"/>
      <c r="O128" s="71"/>
      <c r="P128" s="71"/>
      <c r="Q128" s="71"/>
      <c r="R128" s="71"/>
      <c r="S128" s="71"/>
      <c r="T128" s="72"/>
      <c r="U128" s="34"/>
      <c r="V128" s="34"/>
      <c r="W128" s="34"/>
      <c r="X128" s="34"/>
      <c r="Y128" s="34"/>
      <c r="Z128" s="34"/>
      <c r="AA128" s="34"/>
      <c r="AB128" s="34"/>
      <c r="AC128" s="34"/>
      <c r="AD128" s="34"/>
      <c r="AE128" s="34"/>
      <c r="AT128" s="17" t="s">
        <v>240</v>
      </c>
      <c r="AU128" s="17" t="s">
        <v>85</v>
      </c>
    </row>
    <row r="129" spans="1:65" s="2" customFormat="1" ht="16.5" customHeight="1">
      <c r="A129" s="34"/>
      <c r="B129" s="35"/>
      <c r="C129" s="191" t="s">
        <v>95</v>
      </c>
      <c r="D129" s="191" t="s">
        <v>149</v>
      </c>
      <c r="E129" s="192" t="s">
        <v>1699</v>
      </c>
      <c r="F129" s="193" t="s">
        <v>1700</v>
      </c>
      <c r="G129" s="194" t="s">
        <v>238</v>
      </c>
      <c r="H129" s="195">
        <v>1</v>
      </c>
      <c r="I129" s="196"/>
      <c r="J129" s="197">
        <f>ROUND(I129*H129,2)</f>
        <v>0</v>
      </c>
      <c r="K129" s="193" t="s">
        <v>1</v>
      </c>
      <c r="L129" s="39"/>
      <c r="M129" s="198" t="s">
        <v>1</v>
      </c>
      <c r="N129" s="199" t="s">
        <v>42</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1452</v>
      </c>
      <c r="AT129" s="202" t="s">
        <v>149</v>
      </c>
      <c r="AU129" s="202" t="s">
        <v>85</v>
      </c>
      <c r="AY129" s="17" t="s">
        <v>146</v>
      </c>
      <c r="BE129" s="203">
        <f>IF(N129="základní",J129,0)</f>
        <v>0</v>
      </c>
      <c r="BF129" s="203">
        <f>IF(N129="snížená",J129,0)</f>
        <v>0</v>
      </c>
      <c r="BG129" s="203">
        <f>IF(N129="zákl. přenesená",J129,0)</f>
        <v>0</v>
      </c>
      <c r="BH129" s="203">
        <f>IF(N129="sníž. přenesená",J129,0)</f>
        <v>0</v>
      </c>
      <c r="BI129" s="203">
        <f>IF(N129="nulová",J129,0)</f>
        <v>0</v>
      </c>
      <c r="BJ129" s="17" t="s">
        <v>85</v>
      </c>
      <c r="BK129" s="203">
        <f>ROUND(I129*H129,2)</f>
        <v>0</v>
      </c>
      <c r="BL129" s="17" t="s">
        <v>1452</v>
      </c>
      <c r="BM129" s="202" t="s">
        <v>1701</v>
      </c>
    </row>
    <row r="130" spans="1:65" s="2" customFormat="1" ht="10.199999999999999">
      <c r="A130" s="34"/>
      <c r="B130" s="35"/>
      <c r="C130" s="36"/>
      <c r="D130" s="204" t="s">
        <v>156</v>
      </c>
      <c r="E130" s="36"/>
      <c r="F130" s="205" t="s">
        <v>1700</v>
      </c>
      <c r="G130" s="36"/>
      <c r="H130" s="36"/>
      <c r="I130" s="206"/>
      <c r="J130" s="36"/>
      <c r="K130" s="36"/>
      <c r="L130" s="39"/>
      <c r="M130" s="207"/>
      <c r="N130" s="208"/>
      <c r="O130" s="71"/>
      <c r="P130" s="71"/>
      <c r="Q130" s="71"/>
      <c r="R130" s="71"/>
      <c r="S130" s="71"/>
      <c r="T130" s="72"/>
      <c r="U130" s="34"/>
      <c r="V130" s="34"/>
      <c r="W130" s="34"/>
      <c r="X130" s="34"/>
      <c r="Y130" s="34"/>
      <c r="Z130" s="34"/>
      <c r="AA130" s="34"/>
      <c r="AB130" s="34"/>
      <c r="AC130" s="34"/>
      <c r="AD130" s="34"/>
      <c r="AE130" s="34"/>
      <c r="AT130" s="17" t="s">
        <v>156</v>
      </c>
      <c r="AU130" s="17" t="s">
        <v>85</v>
      </c>
    </row>
    <row r="131" spans="1:65" s="2" customFormat="1" ht="57.6">
      <c r="A131" s="34"/>
      <c r="B131" s="35"/>
      <c r="C131" s="36"/>
      <c r="D131" s="204" t="s">
        <v>240</v>
      </c>
      <c r="E131" s="36"/>
      <c r="F131" s="230" t="s">
        <v>1702</v>
      </c>
      <c r="G131" s="36"/>
      <c r="H131" s="36"/>
      <c r="I131" s="206"/>
      <c r="J131" s="36"/>
      <c r="K131" s="36"/>
      <c r="L131" s="39"/>
      <c r="M131" s="207"/>
      <c r="N131" s="208"/>
      <c r="O131" s="71"/>
      <c r="P131" s="71"/>
      <c r="Q131" s="71"/>
      <c r="R131" s="71"/>
      <c r="S131" s="71"/>
      <c r="T131" s="72"/>
      <c r="U131" s="34"/>
      <c r="V131" s="34"/>
      <c r="W131" s="34"/>
      <c r="X131" s="34"/>
      <c r="Y131" s="34"/>
      <c r="Z131" s="34"/>
      <c r="AA131" s="34"/>
      <c r="AB131" s="34"/>
      <c r="AC131" s="34"/>
      <c r="AD131" s="34"/>
      <c r="AE131" s="34"/>
      <c r="AT131" s="17" t="s">
        <v>240</v>
      </c>
      <c r="AU131" s="17" t="s">
        <v>85</v>
      </c>
    </row>
    <row r="132" spans="1:65" s="2" customFormat="1" ht="16.5" customHeight="1">
      <c r="A132" s="34"/>
      <c r="B132" s="35"/>
      <c r="C132" s="191" t="s">
        <v>154</v>
      </c>
      <c r="D132" s="191" t="s">
        <v>149</v>
      </c>
      <c r="E132" s="192" t="s">
        <v>1703</v>
      </c>
      <c r="F132" s="193" t="s">
        <v>1704</v>
      </c>
      <c r="G132" s="194" t="s">
        <v>238</v>
      </c>
      <c r="H132" s="195">
        <v>1</v>
      </c>
      <c r="I132" s="196"/>
      <c r="J132" s="197">
        <f>ROUND(I132*H132,2)</f>
        <v>0</v>
      </c>
      <c r="K132" s="193" t="s">
        <v>1</v>
      </c>
      <c r="L132" s="39"/>
      <c r="M132" s="198" t="s">
        <v>1</v>
      </c>
      <c r="N132" s="199" t="s">
        <v>42</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1452</v>
      </c>
      <c r="AT132" s="202" t="s">
        <v>149</v>
      </c>
      <c r="AU132" s="202" t="s">
        <v>85</v>
      </c>
      <c r="AY132" s="17" t="s">
        <v>146</v>
      </c>
      <c r="BE132" s="203">
        <f>IF(N132="základní",J132,0)</f>
        <v>0</v>
      </c>
      <c r="BF132" s="203">
        <f>IF(N132="snížená",J132,0)</f>
        <v>0</v>
      </c>
      <c r="BG132" s="203">
        <f>IF(N132="zákl. přenesená",J132,0)</f>
        <v>0</v>
      </c>
      <c r="BH132" s="203">
        <f>IF(N132="sníž. přenesená",J132,0)</f>
        <v>0</v>
      </c>
      <c r="BI132" s="203">
        <f>IF(N132="nulová",J132,0)</f>
        <v>0</v>
      </c>
      <c r="BJ132" s="17" t="s">
        <v>85</v>
      </c>
      <c r="BK132" s="203">
        <f>ROUND(I132*H132,2)</f>
        <v>0</v>
      </c>
      <c r="BL132" s="17" t="s">
        <v>1452</v>
      </c>
      <c r="BM132" s="202" t="s">
        <v>1705</v>
      </c>
    </row>
    <row r="133" spans="1:65" s="2" customFormat="1" ht="10.199999999999999">
      <c r="A133" s="34"/>
      <c r="B133" s="35"/>
      <c r="C133" s="36"/>
      <c r="D133" s="204" t="s">
        <v>156</v>
      </c>
      <c r="E133" s="36"/>
      <c r="F133" s="205" t="s">
        <v>1704</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156</v>
      </c>
      <c r="AU133" s="17" t="s">
        <v>85</v>
      </c>
    </row>
    <row r="134" spans="1:65" s="2" customFormat="1" ht="19.2">
      <c r="A134" s="34"/>
      <c r="B134" s="35"/>
      <c r="C134" s="36"/>
      <c r="D134" s="204" t="s">
        <v>240</v>
      </c>
      <c r="E134" s="36"/>
      <c r="F134" s="230" t="s">
        <v>1706</v>
      </c>
      <c r="G134" s="36"/>
      <c r="H134" s="36"/>
      <c r="I134" s="206"/>
      <c r="J134" s="36"/>
      <c r="K134" s="36"/>
      <c r="L134" s="39"/>
      <c r="M134" s="207"/>
      <c r="N134" s="208"/>
      <c r="O134" s="71"/>
      <c r="P134" s="71"/>
      <c r="Q134" s="71"/>
      <c r="R134" s="71"/>
      <c r="S134" s="71"/>
      <c r="T134" s="72"/>
      <c r="U134" s="34"/>
      <c r="V134" s="34"/>
      <c r="W134" s="34"/>
      <c r="X134" s="34"/>
      <c r="Y134" s="34"/>
      <c r="Z134" s="34"/>
      <c r="AA134" s="34"/>
      <c r="AB134" s="34"/>
      <c r="AC134" s="34"/>
      <c r="AD134" s="34"/>
      <c r="AE134" s="34"/>
      <c r="AT134" s="17" t="s">
        <v>240</v>
      </c>
      <c r="AU134" s="17" t="s">
        <v>85</v>
      </c>
    </row>
    <row r="135" spans="1:65" s="2" customFormat="1" ht="16.5" customHeight="1">
      <c r="A135" s="34"/>
      <c r="B135" s="35"/>
      <c r="C135" s="191" t="s">
        <v>147</v>
      </c>
      <c r="D135" s="191" t="s">
        <v>149</v>
      </c>
      <c r="E135" s="192" t="s">
        <v>1707</v>
      </c>
      <c r="F135" s="193" t="s">
        <v>1708</v>
      </c>
      <c r="G135" s="194" t="s">
        <v>238</v>
      </c>
      <c r="H135" s="195">
        <v>1</v>
      </c>
      <c r="I135" s="196"/>
      <c r="J135" s="197">
        <f>ROUND(I135*H135,2)</f>
        <v>0</v>
      </c>
      <c r="K135" s="193" t="s">
        <v>1</v>
      </c>
      <c r="L135" s="39"/>
      <c r="M135" s="198" t="s">
        <v>1</v>
      </c>
      <c r="N135" s="199" t="s">
        <v>42</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1452</v>
      </c>
      <c r="AT135" s="202" t="s">
        <v>149</v>
      </c>
      <c r="AU135" s="202" t="s">
        <v>85</v>
      </c>
      <c r="AY135" s="17" t="s">
        <v>146</v>
      </c>
      <c r="BE135" s="203">
        <f>IF(N135="základní",J135,0)</f>
        <v>0</v>
      </c>
      <c r="BF135" s="203">
        <f>IF(N135="snížená",J135,0)</f>
        <v>0</v>
      </c>
      <c r="BG135" s="203">
        <f>IF(N135="zákl. přenesená",J135,0)</f>
        <v>0</v>
      </c>
      <c r="BH135" s="203">
        <f>IF(N135="sníž. přenesená",J135,0)</f>
        <v>0</v>
      </c>
      <c r="BI135" s="203">
        <f>IF(N135="nulová",J135,0)</f>
        <v>0</v>
      </c>
      <c r="BJ135" s="17" t="s">
        <v>85</v>
      </c>
      <c r="BK135" s="203">
        <f>ROUND(I135*H135,2)</f>
        <v>0</v>
      </c>
      <c r="BL135" s="17" t="s">
        <v>1452</v>
      </c>
      <c r="BM135" s="202" t="s">
        <v>1709</v>
      </c>
    </row>
    <row r="136" spans="1:65" s="2" customFormat="1" ht="10.199999999999999">
      <c r="A136" s="34"/>
      <c r="B136" s="35"/>
      <c r="C136" s="36"/>
      <c r="D136" s="204" t="s">
        <v>156</v>
      </c>
      <c r="E136" s="36"/>
      <c r="F136" s="205" t="s">
        <v>1708</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156</v>
      </c>
      <c r="AU136" s="17" t="s">
        <v>85</v>
      </c>
    </row>
    <row r="137" spans="1:65" s="2" customFormat="1" ht="19.2">
      <c r="A137" s="34"/>
      <c r="B137" s="35"/>
      <c r="C137" s="36"/>
      <c r="D137" s="204" t="s">
        <v>240</v>
      </c>
      <c r="E137" s="36"/>
      <c r="F137" s="230" t="s">
        <v>1706</v>
      </c>
      <c r="G137" s="36"/>
      <c r="H137" s="36"/>
      <c r="I137" s="206"/>
      <c r="J137" s="36"/>
      <c r="K137" s="36"/>
      <c r="L137" s="39"/>
      <c r="M137" s="207"/>
      <c r="N137" s="208"/>
      <c r="O137" s="71"/>
      <c r="P137" s="71"/>
      <c r="Q137" s="71"/>
      <c r="R137" s="71"/>
      <c r="S137" s="71"/>
      <c r="T137" s="72"/>
      <c r="U137" s="34"/>
      <c r="V137" s="34"/>
      <c r="W137" s="34"/>
      <c r="X137" s="34"/>
      <c r="Y137" s="34"/>
      <c r="Z137" s="34"/>
      <c r="AA137" s="34"/>
      <c r="AB137" s="34"/>
      <c r="AC137" s="34"/>
      <c r="AD137" s="34"/>
      <c r="AE137" s="34"/>
      <c r="AT137" s="17" t="s">
        <v>240</v>
      </c>
      <c r="AU137" s="17" t="s">
        <v>85</v>
      </c>
    </row>
    <row r="138" spans="1:65" s="2" customFormat="1" ht="16.5" customHeight="1">
      <c r="A138" s="34"/>
      <c r="B138" s="35"/>
      <c r="C138" s="191" t="s">
        <v>179</v>
      </c>
      <c r="D138" s="191" t="s">
        <v>149</v>
      </c>
      <c r="E138" s="192" t="s">
        <v>1710</v>
      </c>
      <c r="F138" s="193" t="s">
        <v>1711</v>
      </c>
      <c r="G138" s="194" t="s">
        <v>375</v>
      </c>
      <c r="H138" s="195">
        <v>1.1339999999999999</v>
      </c>
      <c r="I138" s="196"/>
      <c r="J138" s="197">
        <f>ROUND(I138*H138,2)</f>
        <v>0</v>
      </c>
      <c r="K138" s="193" t="s">
        <v>153</v>
      </c>
      <c r="L138" s="39"/>
      <c r="M138" s="198" t="s">
        <v>1</v>
      </c>
      <c r="N138" s="199" t="s">
        <v>42</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1452</v>
      </c>
      <c r="AT138" s="202" t="s">
        <v>149</v>
      </c>
      <c r="AU138" s="202" t="s">
        <v>85</v>
      </c>
      <c r="AY138" s="17" t="s">
        <v>146</v>
      </c>
      <c r="BE138" s="203">
        <f>IF(N138="základní",J138,0)</f>
        <v>0</v>
      </c>
      <c r="BF138" s="203">
        <f>IF(N138="snížená",J138,0)</f>
        <v>0</v>
      </c>
      <c r="BG138" s="203">
        <f>IF(N138="zákl. přenesená",J138,0)</f>
        <v>0</v>
      </c>
      <c r="BH138" s="203">
        <f>IF(N138="sníž. přenesená",J138,0)</f>
        <v>0</v>
      </c>
      <c r="BI138" s="203">
        <f>IF(N138="nulová",J138,0)</f>
        <v>0</v>
      </c>
      <c r="BJ138" s="17" t="s">
        <v>85</v>
      </c>
      <c r="BK138" s="203">
        <f>ROUND(I138*H138,2)</f>
        <v>0</v>
      </c>
      <c r="BL138" s="17" t="s">
        <v>1452</v>
      </c>
      <c r="BM138" s="202" t="s">
        <v>1712</v>
      </c>
    </row>
    <row r="139" spans="1:65" s="2" customFormat="1" ht="38.4">
      <c r="A139" s="34"/>
      <c r="B139" s="35"/>
      <c r="C139" s="36"/>
      <c r="D139" s="204" t="s">
        <v>156</v>
      </c>
      <c r="E139" s="36"/>
      <c r="F139" s="205" t="s">
        <v>1713</v>
      </c>
      <c r="G139" s="36"/>
      <c r="H139" s="36"/>
      <c r="I139" s="206"/>
      <c r="J139" s="36"/>
      <c r="K139" s="36"/>
      <c r="L139" s="39"/>
      <c r="M139" s="207"/>
      <c r="N139" s="208"/>
      <c r="O139" s="71"/>
      <c r="P139" s="71"/>
      <c r="Q139" s="71"/>
      <c r="R139" s="71"/>
      <c r="S139" s="71"/>
      <c r="T139" s="72"/>
      <c r="U139" s="34"/>
      <c r="V139" s="34"/>
      <c r="W139" s="34"/>
      <c r="X139" s="34"/>
      <c r="Y139" s="34"/>
      <c r="Z139" s="34"/>
      <c r="AA139" s="34"/>
      <c r="AB139" s="34"/>
      <c r="AC139" s="34"/>
      <c r="AD139" s="34"/>
      <c r="AE139" s="34"/>
      <c r="AT139" s="17" t="s">
        <v>156</v>
      </c>
      <c r="AU139" s="17" t="s">
        <v>85</v>
      </c>
    </row>
    <row r="140" spans="1:65" s="2" customFormat="1" ht="19.2">
      <c r="A140" s="34"/>
      <c r="B140" s="35"/>
      <c r="C140" s="36"/>
      <c r="D140" s="204" t="s">
        <v>240</v>
      </c>
      <c r="E140" s="36"/>
      <c r="F140" s="230" t="s">
        <v>1706</v>
      </c>
      <c r="G140" s="36"/>
      <c r="H140" s="36"/>
      <c r="I140" s="206"/>
      <c r="J140" s="36"/>
      <c r="K140" s="36"/>
      <c r="L140" s="39"/>
      <c r="M140" s="207"/>
      <c r="N140" s="208"/>
      <c r="O140" s="71"/>
      <c r="P140" s="71"/>
      <c r="Q140" s="71"/>
      <c r="R140" s="71"/>
      <c r="S140" s="71"/>
      <c r="T140" s="72"/>
      <c r="U140" s="34"/>
      <c r="V140" s="34"/>
      <c r="W140" s="34"/>
      <c r="X140" s="34"/>
      <c r="Y140" s="34"/>
      <c r="Z140" s="34"/>
      <c r="AA140" s="34"/>
      <c r="AB140" s="34"/>
      <c r="AC140" s="34"/>
      <c r="AD140" s="34"/>
      <c r="AE140" s="34"/>
      <c r="AT140" s="17" t="s">
        <v>240</v>
      </c>
      <c r="AU140" s="17" t="s">
        <v>85</v>
      </c>
    </row>
    <row r="141" spans="1:65" s="13" customFormat="1" ht="10.199999999999999">
      <c r="B141" s="209"/>
      <c r="C141" s="210"/>
      <c r="D141" s="204" t="s">
        <v>158</v>
      </c>
      <c r="E141" s="211" t="s">
        <v>1</v>
      </c>
      <c r="F141" s="212" t="s">
        <v>1714</v>
      </c>
      <c r="G141" s="210"/>
      <c r="H141" s="213">
        <v>1.1339999999999999</v>
      </c>
      <c r="I141" s="214"/>
      <c r="J141" s="210"/>
      <c r="K141" s="210"/>
      <c r="L141" s="215"/>
      <c r="M141" s="216"/>
      <c r="N141" s="217"/>
      <c r="O141" s="217"/>
      <c r="P141" s="217"/>
      <c r="Q141" s="217"/>
      <c r="R141" s="217"/>
      <c r="S141" s="217"/>
      <c r="T141" s="218"/>
      <c r="AT141" s="219" t="s">
        <v>158</v>
      </c>
      <c r="AU141" s="219" t="s">
        <v>85</v>
      </c>
      <c r="AV141" s="13" t="s">
        <v>87</v>
      </c>
      <c r="AW141" s="13" t="s">
        <v>34</v>
      </c>
      <c r="AX141" s="13" t="s">
        <v>85</v>
      </c>
      <c r="AY141" s="219" t="s">
        <v>146</v>
      </c>
    </row>
    <row r="142" spans="1:65" s="2" customFormat="1" ht="16.5" customHeight="1">
      <c r="A142" s="34"/>
      <c r="B142" s="35"/>
      <c r="C142" s="191" t="s">
        <v>186</v>
      </c>
      <c r="D142" s="191" t="s">
        <v>149</v>
      </c>
      <c r="E142" s="192" t="s">
        <v>1715</v>
      </c>
      <c r="F142" s="193" t="s">
        <v>1716</v>
      </c>
      <c r="G142" s="194" t="s">
        <v>238</v>
      </c>
      <c r="H142" s="195">
        <v>1</v>
      </c>
      <c r="I142" s="196"/>
      <c r="J142" s="197">
        <f>ROUND(I142*H142,2)</f>
        <v>0</v>
      </c>
      <c r="K142" s="193" t="s">
        <v>1</v>
      </c>
      <c r="L142" s="39"/>
      <c r="M142" s="198" t="s">
        <v>1</v>
      </c>
      <c r="N142" s="199" t="s">
        <v>42</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1452</v>
      </c>
      <c r="AT142" s="202" t="s">
        <v>149</v>
      </c>
      <c r="AU142" s="202" t="s">
        <v>85</v>
      </c>
      <c r="AY142" s="17" t="s">
        <v>146</v>
      </c>
      <c r="BE142" s="203">
        <f>IF(N142="základní",J142,0)</f>
        <v>0</v>
      </c>
      <c r="BF142" s="203">
        <f>IF(N142="snížená",J142,0)</f>
        <v>0</v>
      </c>
      <c r="BG142" s="203">
        <f>IF(N142="zákl. přenesená",J142,0)</f>
        <v>0</v>
      </c>
      <c r="BH142" s="203">
        <f>IF(N142="sníž. přenesená",J142,0)</f>
        <v>0</v>
      </c>
      <c r="BI142" s="203">
        <f>IF(N142="nulová",J142,0)</f>
        <v>0</v>
      </c>
      <c r="BJ142" s="17" t="s">
        <v>85</v>
      </c>
      <c r="BK142" s="203">
        <f>ROUND(I142*H142,2)</f>
        <v>0</v>
      </c>
      <c r="BL142" s="17" t="s">
        <v>1452</v>
      </c>
      <c r="BM142" s="202" t="s">
        <v>1717</v>
      </c>
    </row>
    <row r="143" spans="1:65" s="2" customFormat="1" ht="10.199999999999999">
      <c r="A143" s="34"/>
      <c r="B143" s="35"/>
      <c r="C143" s="36"/>
      <c r="D143" s="204" t="s">
        <v>156</v>
      </c>
      <c r="E143" s="36"/>
      <c r="F143" s="205" t="s">
        <v>1716</v>
      </c>
      <c r="G143" s="36"/>
      <c r="H143" s="36"/>
      <c r="I143" s="206"/>
      <c r="J143" s="36"/>
      <c r="K143" s="36"/>
      <c r="L143" s="39"/>
      <c r="M143" s="207"/>
      <c r="N143" s="208"/>
      <c r="O143" s="71"/>
      <c r="P143" s="71"/>
      <c r="Q143" s="71"/>
      <c r="R143" s="71"/>
      <c r="S143" s="71"/>
      <c r="T143" s="72"/>
      <c r="U143" s="34"/>
      <c r="V143" s="34"/>
      <c r="W143" s="34"/>
      <c r="X143" s="34"/>
      <c r="Y143" s="34"/>
      <c r="Z143" s="34"/>
      <c r="AA143" s="34"/>
      <c r="AB143" s="34"/>
      <c r="AC143" s="34"/>
      <c r="AD143" s="34"/>
      <c r="AE143" s="34"/>
      <c r="AT143" s="17" t="s">
        <v>156</v>
      </c>
      <c r="AU143" s="17" t="s">
        <v>85</v>
      </c>
    </row>
    <row r="144" spans="1:65" s="2" customFormat="1" ht="67.2">
      <c r="A144" s="34"/>
      <c r="B144" s="35"/>
      <c r="C144" s="36"/>
      <c r="D144" s="204" t="s">
        <v>240</v>
      </c>
      <c r="E144" s="36"/>
      <c r="F144" s="230" t="s">
        <v>1718</v>
      </c>
      <c r="G144" s="36"/>
      <c r="H144" s="36"/>
      <c r="I144" s="206"/>
      <c r="J144" s="36"/>
      <c r="K144" s="36"/>
      <c r="L144" s="39"/>
      <c r="M144" s="207"/>
      <c r="N144" s="208"/>
      <c r="O144" s="71"/>
      <c r="P144" s="71"/>
      <c r="Q144" s="71"/>
      <c r="R144" s="71"/>
      <c r="S144" s="71"/>
      <c r="T144" s="72"/>
      <c r="U144" s="34"/>
      <c r="V144" s="34"/>
      <c r="W144" s="34"/>
      <c r="X144" s="34"/>
      <c r="Y144" s="34"/>
      <c r="Z144" s="34"/>
      <c r="AA144" s="34"/>
      <c r="AB144" s="34"/>
      <c r="AC144" s="34"/>
      <c r="AD144" s="34"/>
      <c r="AE144" s="34"/>
      <c r="AT144" s="17" t="s">
        <v>240</v>
      </c>
      <c r="AU144" s="17" t="s">
        <v>85</v>
      </c>
    </row>
    <row r="145" spans="1:65" s="2" customFormat="1" ht="16.5" customHeight="1">
      <c r="A145" s="34"/>
      <c r="B145" s="35"/>
      <c r="C145" s="191" t="s">
        <v>192</v>
      </c>
      <c r="D145" s="191" t="s">
        <v>149</v>
      </c>
      <c r="E145" s="192" t="s">
        <v>1719</v>
      </c>
      <c r="F145" s="193" t="s">
        <v>1720</v>
      </c>
      <c r="G145" s="194" t="s">
        <v>238</v>
      </c>
      <c r="H145" s="195">
        <v>1</v>
      </c>
      <c r="I145" s="196"/>
      <c r="J145" s="197">
        <f>ROUND(I145*H145,2)</f>
        <v>0</v>
      </c>
      <c r="K145" s="193" t="s">
        <v>153</v>
      </c>
      <c r="L145" s="39"/>
      <c r="M145" s="198" t="s">
        <v>1</v>
      </c>
      <c r="N145" s="199" t="s">
        <v>42</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1452</v>
      </c>
      <c r="AT145" s="202" t="s">
        <v>149</v>
      </c>
      <c r="AU145" s="202" t="s">
        <v>85</v>
      </c>
      <c r="AY145" s="17" t="s">
        <v>146</v>
      </c>
      <c r="BE145" s="203">
        <f>IF(N145="základní",J145,0)</f>
        <v>0</v>
      </c>
      <c r="BF145" s="203">
        <f>IF(N145="snížená",J145,0)</f>
        <v>0</v>
      </c>
      <c r="BG145" s="203">
        <f>IF(N145="zákl. přenesená",J145,0)</f>
        <v>0</v>
      </c>
      <c r="BH145" s="203">
        <f>IF(N145="sníž. přenesená",J145,0)</f>
        <v>0</v>
      </c>
      <c r="BI145" s="203">
        <f>IF(N145="nulová",J145,0)</f>
        <v>0</v>
      </c>
      <c r="BJ145" s="17" t="s">
        <v>85</v>
      </c>
      <c r="BK145" s="203">
        <f>ROUND(I145*H145,2)</f>
        <v>0</v>
      </c>
      <c r="BL145" s="17" t="s">
        <v>1452</v>
      </c>
      <c r="BM145" s="202" t="s">
        <v>1721</v>
      </c>
    </row>
    <row r="146" spans="1:65" s="2" customFormat="1" ht="10.199999999999999">
      <c r="A146" s="34"/>
      <c r="B146" s="35"/>
      <c r="C146" s="36"/>
      <c r="D146" s="204" t="s">
        <v>156</v>
      </c>
      <c r="E146" s="36"/>
      <c r="F146" s="205" t="s">
        <v>1722</v>
      </c>
      <c r="G146" s="36"/>
      <c r="H146" s="36"/>
      <c r="I146" s="206"/>
      <c r="J146" s="36"/>
      <c r="K146" s="36"/>
      <c r="L146" s="39"/>
      <c r="M146" s="207"/>
      <c r="N146" s="208"/>
      <c r="O146" s="71"/>
      <c r="P146" s="71"/>
      <c r="Q146" s="71"/>
      <c r="R146" s="71"/>
      <c r="S146" s="71"/>
      <c r="T146" s="72"/>
      <c r="U146" s="34"/>
      <c r="V146" s="34"/>
      <c r="W146" s="34"/>
      <c r="X146" s="34"/>
      <c r="Y146" s="34"/>
      <c r="Z146" s="34"/>
      <c r="AA146" s="34"/>
      <c r="AB146" s="34"/>
      <c r="AC146" s="34"/>
      <c r="AD146" s="34"/>
      <c r="AE146" s="34"/>
      <c r="AT146" s="17" t="s">
        <v>156</v>
      </c>
      <c r="AU146" s="17" t="s">
        <v>85</v>
      </c>
    </row>
    <row r="147" spans="1:65" s="2" customFormat="1" ht="19.2">
      <c r="A147" s="34"/>
      <c r="B147" s="35"/>
      <c r="C147" s="36"/>
      <c r="D147" s="204" t="s">
        <v>240</v>
      </c>
      <c r="E147" s="36"/>
      <c r="F147" s="230" t="s">
        <v>1706</v>
      </c>
      <c r="G147" s="36"/>
      <c r="H147" s="36"/>
      <c r="I147" s="206"/>
      <c r="J147" s="36"/>
      <c r="K147" s="36"/>
      <c r="L147" s="39"/>
      <c r="M147" s="207"/>
      <c r="N147" s="208"/>
      <c r="O147" s="71"/>
      <c r="P147" s="71"/>
      <c r="Q147" s="71"/>
      <c r="R147" s="71"/>
      <c r="S147" s="71"/>
      <c r="T147" s="72"/>
      <c r="U147" s="34"/>
      <c r="V147" s="34"/>
      <c r="W147" s="34"/>
      <c r="X147" s="34"/>
      <c r="Y147" s="34"/>
      <c r="Z147" s="34"/>
      <c r="AA147" s="34"/>
      <c r="AB147" s="34"/>
      <c r="AC147" s="34"/>
      <c r="AD147" s="34"/>
      <c r="AE147" s="34"/>
      <c r="AT147" s="17" t="s">
        <v>240</v>
      </c>
      <c r="AU147" s="17" t="s">
        <v>85</v>
      </c>
    </row>
    <row r="148" spans="1:65" s="2" customFormat="1" ht="16.5" customHeight="1">
      <c r="A148" s="34"/>
      <c r="B148" s="35"/>
      <c r="C148" s="191" t="s">
        <v>198</v>
      </c>
      <c r="D148" s="191" t="s">
        <v>149</v>
      </c>
      <c r="E148" s="192" t="s">
        <v>1723</v>
      </c>
      <c r="F148" s="193" t="s">
        <v>1724</v>
      </c>
      <c r="G148" s="194" t="s">
        <v>238</v>
      </c>
      <c r="H148" s="195">
        <v>1</v>
      </c>
      <c r="I148" s="196"/>
      <c r="J148" s="197">
        <f>ROUND(I148*H148,2)</f>
        <v>0</v>
      </c>
      <c r="K148" s="193" t="s">
        <v>153</v>
      </c>
      <c r="L148" s="39"/>
      <c r="M148" s="198" t="s">
        <v>1</v>
      </c>
      <c r="N148" s="199" t="s">
        <v>42</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1452</v>
      </c>
      <c r="AT148" s="202" t="s">
        <v>149</v>
      </c>
      <c r="AU148" s="202" t="s">
        <v>85</v>
      </c>
      <c r="AY148" s="17" t="s">
        <v>146</v>
      </c>
      <c r="BE148" s="203">
        <f>IF(N148="základní",J148,0)</f>
        <v>0</v>
      </c>
      <c r="BF148" s="203">
        <f>IF(N148="snížená",J148,0)</f>
        <v>0</v>
      </c>
      <c r="BG148" s="203">
        <f>IF(N148="zákl. přenesená",J148,0)</f>
        <v>0</v>
      </c>
      <c r="BH148" s="203">
        <f>IF(N148="sníž. přenesená",J148,0)</f>
        <v>0</v>
      </c>
      <c r="BI148" s="203">
        <f>IF(N148="nulová",J148,0)</f>
        <v>0</v>
      </c>
      <c r="BJ148" s="17" t="s">
        <v>85</v>
      </c>
      <c r="BK148" s="203">
        <f>ROUND(I148*H148,2)</f>
        <v>0</v>
      </c>
      <c r="BL148" s="17" t="s">
        <v>1452</v>
      </c>
      <c r="BM148" s="202" t="s">
        <v>1725</v>
      </c>
    </row>
    <row r="149" spans="1:65" s="2" customFormat="1" ht="10.199999999999999">
      <c r="A149" s="34"/>
      <c r="B149" s="35"/>
      <c r="C149" s="36"/>
      <c r="D149" s="204" t="s">
        <v>156</v>
      </c>
      <c r="E149" s="36"/>
      <c r="F149" s="205" t="s">
        <v>1724</v>
      </c>
      <c r="G149" s="36"/>
      <c r="H149" s="36"/>
      <c r="I149" s="206"/>
      <c r="J149" s="36"/>
      <c r="K149" s="36"/>
      <c r="L149" s="39"/>
      <c r="M149" s="207"/>
      <c r="N149" s="208"/>
      <c r="O149" s="71"/>
      <c r="P149" s="71"/>
      <c r="Q149" s="71"/>
      <c r="R149" s="71"/>
      <c r="S149" s="71"/>
      <c r="T149" s="72"/>
      <c r="U149" s="34"/>
      <c r="V149" s="34"/>
      <c r="W149" s="34"/>
      <c r="X149" s="34"/>
      <c r="Y149" s="34"/>
      <c r="Z149" s="34"/>
      <c r="AA149" s="34"/>
      <c r="AB149" s="34"/>
      <c r="AC149" s="34"/>
      <c r="AD149" s="34"/>
      <c r="AE149" s="34"/>
      <c r="AT149" s="17" t="s">
        <v>156</v>
      </c>
      <c r="AU149" s="17" t="s">
        <v>85</v>
      </c>
    </row>
    <row r="150" spans="1:65" s="2" customFormat="1" ht="19.2">
      <c r="A150" s="34"/>
      <c r="B150" s="35"/>
      <c r="C150" s="36"/>
      <c r="D150" s="204" t="s">
        <v>240</v>
      </c>
      <c r="E150" s="36"/>
      <c r="F150" s="230" t="s">
        <v>1706</v>
      </c>
      <c r="G150" s="36"/>
      <c r="H150" s="36"/>
      <c r="I150" s="206"/>
      <c r="J150" s="36"/>
      <c r="K150" s="36"/>
      <c r="L150" s="39"/>
      <c r="M150" s="256"/>
      <c r="N150" s="257"/>
      <c r="O150" s="258"/>
      <c r="P150" s="258"/>
      <c r="Q150" s="258"/>
      <c r="R150" s="258"/>
      <c r="S150" s="258"/>
      <c r="T150" s="259"/>
      <c r="U150" s="34"/>
      <c r="V150" s="34"/>
      <c r="W150" s="34"/>
      <c r="X150" s="34"/>
      <c r="Y150" s="34"/>
      <c r="Z150" s="34"/>
      <c r="AA150" s="34"/>
      <c r="AB150" s="34"/>
      <c r="AC150" s="34"/>
      <c r="AD150" s="34"/>
      <c r="AE150" s="34"/>
      <c r="AT150" s="17" t="s">
        <v>240</v>
      </c>
      <c r="AU150" s="17" t="s">
        <v>85</v>
      </c>
    </row>
    <row r="151" spans="1:65" s="2" customFormat="1" ht="6.9" customHeight="1">
      <c r="A151" s="34"/>
      <c r="B151" s="54"/>
      <c r="C151" s="55"/>
      <c r="D151" s="55"/>
      <c r="E151" s="55"/>
      <c r="F151" s="55"/>
      <c r="G151" s="55"/>
      <c r="H151" s="55"/>
      <c r="I151" s="55"/>
      <c r="J151" s="55"/>
      <c r="K151" s="55"/>
      <c r="L151" s="39"/>
      <c r="M151" s="34"/>
      <c r="O151" s="34"/>
      <c r="P151" s="34"/>
      <c r="Q151" s="34"/>
      <c r="R151" s="34"/>
      <c r="S151" s="34"/>
      <c r="T151" s="34"/>
      <c r="U151" s="34"/>
      <c r="V151" s="34"/>
      <c r="W151" s="34"/>
      <c r="X151" s="34"/>
      <c r="Y151" s="34"/>
      <c r="Z151" s="34"/>
      <c r="AA151" s="34"/>
      <c r="AB151" s="34"/>
      <c r="AC151" s="34"/>
      <c r="AD151" s="34"/>
      <c r="AE151" s="34"/>
    </row>
  </sheetData>
  <sheetProtection algorithmName="SHA-512" hashValue="xQz8MaFHiM/qvJuv6USXjP+Wbml+YjVQHCbouSpeQEzzVF3cx0jS2SnAAl8q8U6z+GhD4E+0jqJ9oazXPNk4Zg==" saltValue="gerTLduhMtKWsR0VRf/WcApdBkfGHMK4OzJYdOrK1/3Jne/sE6WjOCPT14CfInvqkuoOYKkI6zXXWs5MYZvw6A==" spinCount="100000" sheet="1" objects="1" scenarios="1" formatColumns="0" formatRows="0" autoFilter="0"/>
  <autoFilter ref="C120:K15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SO 01 - Oprava nástupiště </vt:lpstr>
      <vt:lpstr>SO 02.1 - Sanace zdiva</vt:lpstr>
      <vt:lpstr>SO 02.1a - Sanace patek s...</vt:lpstr>
      <vt:lpstr>SO 02.2 - Oprava dešťové ...</vt:lpstr>
      <vt:lpstr>SO 03 - Oprava zastřešení...</vt:lpstr>
      <vt:lpstr>SO 04 - Úpravy nn DOÚO</vt:lpstr>
      <vt:lpstr>PS 01 - SSZT - Demontáž a...</vt:lpstr>
      <vt:lpstr>VON - Vedlejší a ostatní ...</vt:lpstr>
      <vt:lpstr>VRN - Vedlejší rozpočtové...</vt:lpstr>
      <vt:lpstr>'PS 01 - SSZT - Demontáž a...'!Názvy_tisku</vt:lpstr>
      <vt:lpstr>'Rekapitulace stavby'!Názvy_tisku</vt:lpstr>
      <vt:lpstr>'SO 01 - Oprava nástupiště '!Názvy_tisku</vt:lpstr>
      <vt:lpstr>'SO 02.1 - Sanace zdiva'!Názvy_tisku</vt:lpstr>
      <vt:lpstr>'SO 02.1a - Sanace patek s...'!Názvy_tisku</vt:lpstr>
      <vt:lpstr>'SO 02.2 - Oprava dešťové ...'!Názvy_tisku</vt:lpstr>
      <vt:lpstr>'SO 03 - Oprava zastřešení...'!Názvy_tisku</vt:lpstr>
      <vt:lpstr>'SO 04 - Úpravy nn DOÚO'!Názvy_tisku</vt:lpstr>
      <vt:lpstr>'VON - Vedlejší a ostatní ...'!Názvy_tisku</vt:lpstr>
      <vt:lpstr>'VRN - Vedlejší rozpočtové...'!Názvy_tisku</vt:lpstr>
      <vt:lpstr>'PS 01 - SSZT - Demontáž a...'!Oblast_tisku</vt:lpstr>
      <vt:lpstr>'Rekapitulace stavby'!Oblast_tisku</vt:lpstr>
      <vt:lpstr>'SO 01 - Oprava nástupiště '!Oblast_tisku</vt:lpstr>
      <vt:lpstr>'SO 02.1 - Sanace zdiva'!Oblast_tisku</vt:lpstr>
      <vt:lpstr>'SO 02.1a - Sanace patek s...'!Oblast_tisku</vt:lpstr>
      <vt:lpstr>'SO 02.2 - Oprava dešťové ...'!Oblast_tisku</vt:lpstr>
      <vt:lpstr>'SO 03 - Oprava zastřešení...'!Oblast_tisku</vt:lpstr>
      <vt:lpstr>'SO 04 - Úpravy nn DOÚO'!Oblast_tisku</vt:lpstr>
      <vt:lpstr>'VON - Vedlejší a ostatní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2024-04-26T11:09:12Z</dcterms:created>
  <dcterms:modified xsi:type="dcterms:W3CDTF">2024-04-26T11:11:35Z</dcterms:modified>
</cp:coreProperties>
</file>