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3030-0101-1 - PS 01-01 ú..." sheetId="2" r:id="rId2"/>
    <sheet name="23030-0101-2 - PS 01-01 ú..." sheetId="3" r:id="rId3"/>
    <sheet name="23030-0101-3 - PS 01-01 ú..." sheetId="4" r:id="rId4"/>
    <sheet name="23030-0102-1 - PS 01-02 ú..." sheetId="5" r:id="rId5"/>
    <sheet name="23030-0102-2 - PS 01-02 ú..." sheetId="6" r:id="rId6"/>
    <sheet name="23030-0102-3 - PS 01-02 ú..." sheetId="7" r:id="rId7"/>
    <sheet name="23030-0103-1 - PS 01-03 ú..." sheetId="8" r:id="rId8"/>
    <sheet name="23030-0103-2 - PS 01-03 ú..." sheetId="9" r:id="rId9"/>
    <sheet name="23030-0103-3 - PS 01-03 ú..." sheetId="10" r:id="rId10"/>
    <sheet name="23030-0104-1 - PS 01-04 ú..." sheetId="11" r:id="rId11"/>
    <sheet name="23030-0104-2 - PS 01-04 ú..." sheetId="12" r:id="rId12"/>
    <sheet name="23030-0104-3 - PS 01-04 ú..." sheetId="13" r:id="rId13"/>
    <sheet name="Pokyny pro vyplnění" sheetId="14" r:id="rId14"/>
  </sheets>
  <definedNames>
    <definedName name="_xlnm.Print_Area" localSheetId="0">'Rekapitulace stavby'!$D$4:$AO$36,'Rekapitulace stavby'!$C$42:$AQ$71</definedName>
    <definedName name="_xlnm.Print_Titles" localSheetId="0">'Rekapitulace stavby'!$52:$52</definedName>
    <definedName name="_xlnm._FilterDatabase" localSheetId="1" hidden="1">'23030-0101-1 - PS 01-01 ú...'!$C$88:$K$138</definedName>
    <definedName name="_xlnm.Print_Area" localSheetId="1">'23030-0101-1 - PS 01-01 ú...'!$C$4:$J$41,'23030-0101-1 - PS 01-01 ú...'!$C$47:$J$68,'23030-0101-1 - PS 01-01 ú...'!$C$74:$K$138</definedName>
    <definedName name="_xlnm.Print_Titles" localSheetId="1">'23030-0101-1 - PS 01-01 ú...'!$88:$88</definedName>
    <definedName name="_xlnm._FilterDatabase" localSheetId="2" hidden="1">'23030-0101-2 - PS 01-01 ú...'!$C$86:$K$93</definedName>
    <definedName name="_xlnm.Print_Area" localSheetId="2">'23030-0101-2 - PS 01-01 ú...'!$C$4:$J$41,'23030-0101-2 - PS 01-01 ú...'!$C$47:$J$66,'23030-0101-2 - PS 01-01 ú...'!$C$72:$K$93</definedName>
    <definedName name="_xlnm.Print_Titles" localSheetId="2">'23030-0101-2 - PS 01-01 ú...'!$86:$86</definedName>
    <definedName name="_xlnm._FilterDatabase" localSheetId="3" hidden="1">'23030-0101-3 - PS 01-01 ú...'!$C$85:$K$94</definedName>
    <definedName name="_xlnm.Print_Area" localSheetId="3">'23030-0101-3 - PS 01-01 ú...'!$C$4:$J$41,'23030-0101-3 - PS 01-01 ú...'!$C$47:$J$65,'23030-0101-3 - PS 01-01 ú...'!$C$71:$K$94</definedName>
    <definedName name="_xlnm.Print_Titles" localSheetId="3">'23030-0101-3 - PS 01-01 ú...'!$85:$85</definedName>
    <definedName name="_xlnm._FilterDatabase" localSheetId="4" hidden="1">'23030-0102-1 - PS 01-02 ú...'!$C$88:$K$160</definedName>
    <definedName name="_xlnm.Print_Area" localSheetId="4">'23030-0102-1 - PS 01-02 ú...'!$C$4:$J$41,'23030-0102-1 - PS 01-02 ú...'!$C$47:$J$68,'23030-0102-1 - PS 01-02 ú...'!$C$74:$K$160</definedName>
    <definedName name="_xlnm.Print_Titles" localSheetId="4">'23030-0102-1 - PS 01-02 ú...'!$88:$88</definedName>
    <definedName name="_xlnm._FilterDatabase" localSheetId="5" hidden="1">'23030-0102-2 - PS 01-02 ú...'!$C$92:$K$139</definedName>
    <definedName name="_xlnm.Print_Area" localSheetId="5">'23030-0102-2 - PS 01-02 ú...'!$C$4:$J$41,'23030-0102-2 - PS 01-02 ú...'!$C$47:$J$72,'23030-0102-2 - PS 01-02 ú...'!$C$78:$K$139</definedName>
    <definedName name="_xlnm.Print_Titles" localSheetId="5">'23030-0102-2 - PS 01-02 ú...'!$92:$92</definedName>
    <definedName name="_xlnm._FilterDatabase" localSheetId="6" hidden="1">'23030-0102-3 - PS 01-02 ú...'!$C$85:$K$94</definedName>
    <definedName name="_xlnm.Print_Area" localSheetId="6">'23030-0102-3 - PS 01-02 ú...'!$C$4:$J$41,'23030-0102-3 - PS 01-02 ú...'!$C$47:$J$65,'23030-0102-3 - PS 01-02 ú...'!$C$71:$K$94</definedName>
    <definedName name="_xlnm.Print_Titles" localSheetId="6">'23030-0102-3 - PS 01-02 ú...'!$85:$85</definedName>
    <definedName name="_xlnm._FilterDatabase" localSheetId="7" hidden="1">'23030-0103-1 - PS 01-03 ú...'!$C$88:$K$145</definedName>
    <definedName name="_xlnm.Print_Area" localSheetId="7">'23030-0103-1 - PS 01-03 ú...'!$C$4:$J$41,'23030-0103-1 - PS 01-03 ú...'!$C$47:$J$68,'23030-0103-1 - PS 01-03 ú...'!$C$74:$K$145</definedName>
    <definedName name="_xlnm.Print_Titles" localSheetId="7">'23030-0103-1 - PS 01-03 ú...'!$88:$88</definedName>
    <definedName name="_xlnm._FilterDatabase" localSheetId="8" hidden="1">'23030-0103-2 - PS 01-03 ú...'!$C$88:$K$104</definedName>
    <definedName name="_xlnm.Print_Area" localSheetId="8">'23030-0103-2 - PS 01-03 ú...'!$C$4:$J$41,'23030-0103-2 - PS 01-03 ú...'!$C$47:$J$68,'23030-0103-2 - PS 01-03 ú...'!$C$74:$K$104</definedName>
    <definedName name="_xlnm.Print_Titles" localSheetId="8">'23030-0103-2 - PS 01-03 ú...'!$88:$88</definedName>
    <definedName name="_xlnm._FilterDatabase" localSheetId="9" hidden="1">'23030-0103-3 - PS 01-03 ú...'!$C$85:$K$94</definedName>
    <definedName name="_xlnm.Print_Area" localSheetId="9">'23030-0103-3 - PS 01-03 ú...'!$C$4:$J$41,'23030-0103-3 - PS 01-03 ú...'!$C$47:$J$65,'23030-0103-3 - PS 01-03 ú...'!$C$71:$K$94</definedName>
    <definedName name="_xlnm.Print_Titles" localSheetId="9">'23030-0103-3 - PS 01-03 ú...'!$85:$85</definedName>
    <definedName name="_xlnm._FilterDatabase" localSheetId="10" hidden="1">'23030-0104-1 - PS 01-04 ú...'!$C$88:$K$172</definedName>
    <definedName name="_xlnm.Print_Area" localSheetId="10">'23030-0104-1 - PS 01-04 ú...'!$C$4:$J$41,'23030-0104-1 - PS 01-04 ú...'!$C$47:$J$68,'23030-0104-1 - PS 01-04 ú...'!$C$74:$K$172</definedName>
    <definedName name="_xlnm.Print_Titles" localSheetId="10">'23030-0104-1 - PS 01-04 ú...'!$88:$88</definedName>
    <definedName name="_xlnm._FilterDatabase" localSheetId="11" hidden="1">'23030-0104-2 - PS 01-04 ú...'!$C$92:$K$142</definedName>
    <definedName name="_xlnm.Print_Area" localSheetId="11">'23030-0104-2 - PS 01-04 ú...'!$C$4:$J$41,'23030-0104-2 - PS 01-04 ú...'!$C$47:$J$72,'23030-0104-2 - PS 01-04 ú...'!$C$78:$K$142</definedName>
    <definedName name="_xlnm.Print_Titles" localSheetId="11">'23030-0104-2 - PS 01-04 ú...'!$92:$92</definedName>
    <definedName name="_xlnm._FilterDatabase" localSheetId="12" hidden="1">'23030-0104-3 - PS 01-04 ú...'!$C$85:$K$94</definedName>
    <definedName name="_xlnm.Print_Area" localSheetId="12">'23030-0104-3 - PS 01-04 ú...'!$C$4:$J$41,'23030-0104-3 - PS 01-04 ú...'!$C$47:$J$65,'23030-0104-3 - PS 01-04 ú...'!$C$71:$K$94</definedName>
    <definedName name="_xlnm.Print_Titles" localSheetId="12">'23030-0104-3 - PS 01-04 ú...'!$85:$85</definedName>
    <definedName name="_xlnm.Print_Area" localSheetId="1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3" l="1" r="J39"/>
  <c r="J38"/>
  <c i="1" r="AY70"/>
  <c i="13" r="J37"/>
  <c i="1" r="AX70"/>
  <c i="13"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2"/>
  <c r="F82"/>
  <c r="F80"/>
  <c r="E78"/>
  <c r="J58"/>
  <c r="F58"/>
  <c r="F56"/>
  <c r="E54"/>
  <c r="J26"/>
  <c r="E26"/>
  <c r="J83"/>
  <c r="J25"/>
  <c r="J20"/>
  <c r="E20"/>
  <c r="F83"/>
  <c r="J19"/>
  <c r="J14"/>
  <c r="J56"/>
  <c r="E7"/>
  <c r="E50"/>
  <c i="12" r="J39"/>
  <c r="J38"/>
  <c i="1" r="AY69"/>
  <c i="12" r="J37"/>
  <c i="1" r="AX69"/>
  <c i="12"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T106"/>
  <c r="R107"/>
  <c r="R106"/>
  <c r="P107"/>
  <c r="P106"/>
  <c r="BI104"/>
  <c r="BH104"/>
  <c r="BG104"/>
  <c r="BF104"/>
  <c r="T104"/>
  <c r="T103"/>
  <c r="R104"/>
  <c r="R103"/>
  <c r="P104"/>
  <c r="P103"/>
  <c r="BI101"/>
  <c r="BH101"/>
  <c r="BG101"/>
  <c r="BF101"/>
  <c r="T101"/>
  <c r="T100"/>
  <c r="R101"/>
  <c r="R100"/>
  <c r="P101"/>
  <c r="P100"/>
  <c r="BI98"/>
  <c r="BH98"/>
  <c r="BG98"/>
  <c r="BF98"/>
  <c r="T98"/>
  <c r="R98"/>
  <c r="P98"/>
  <c r="BI96"/>
  <c r="BH96"/>
  <c r="BG96"/>
  <c r="BF96"/>
  <c r="T96"/>
  <c r="R96"/>
  <c r="P96"/>
  <c r="J89"/>
  <c r="F89"/>
  <c r="F87"/>
  <c r="E85"/>
  <c r="J58"/>
  <c r="F58"/>
  <c r="F56"/>
  <c r="E54"/>
  <c r="J26"/>
  <c r="E26"/>
  <c r="J90"/>
  <c r="J25"/>
  <c r="J20"/>
  <c r="E20"/>
  <c r="F59"/>
  <c r="J19"/>
  <c r="J14"/>
  <c r="J87"/>
  <c r="E7"/>
  <c r="E50"/>
  <c i="11" r="J39"/>
  <c r="J38"/>
  <c i="1" r="AY68"/>
  <c i="11" r="J37"/>
  <c i="1" r="AX68"/>
  <c i="11"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T109"/>
  <c r="R110"/>
  <c r="R109"/>
  <c r="P110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J85"/>
  <c r="F85"/>
  <c r="F83"/>
  <c r="E81"/>
  <c r="J58"/>
  <c r="F58"/>
  <c r="F56"/>
  <c r="E54"/>
  <c r="J26"/>
  <c r="E26"/>
  <c r="J86"/>
  <c r="J25"/>
  <c r="J20"/>
  <c r="E20"/>
  <c r="F86"/>
  <c r="J19"/>
  <c r="J14"/>
  <c r="J83"/>
  <c r="E7"/>
  <c r="E77"/>
  <c i="10" r="J39"/>
  <c r="J38"/>
  <c i="1" r="AY66"/>
  <c i="10" r="J37"/>
  <c i="1" r="AX66"/>
  <c i="10"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2"/>
  <c r="F82"/>
  <c r="F80"/>
  <c r="E78"/>
  <c r="J58"/>
  <c r="F58"/>
  <c r="F56"/>
  <c r="E54"/>
  <c r="J26"/>
  <c r="E26"/>
  <c r="J59"/>
  <c r="J25"/>
  <c r="J20"/>
  <c r="E20"/>
  <c r="F59"/>
  <c r="J19"/>
  <c r="J14"/>
  <c r="J80"/>
  <c r="E7"/>
  <c r="E50"/>
  <c i="9" r="J39"/>
  <c r="J38"/>
  <c i="1" r="AY65"/>
  <c i="9" r="J37"/>
  <c i="1" r="AX65"/>
  <c i="9"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2"/>
  <c r="BH92"/>
  <c r="BG92"/>
  <c r="BF92"/>
  <c r="T92"/>
  <c r="T91"/>
  <c r="T90"/>
  <c r="R92"/>
  <c r="R91"/>
  <c r="R90"/>
  <c r="P92"/>
  <c r="P91"/>
  <c r="P90"/>
  <c r="J85"/>
  <c r="F85"/>
  <c r="F83"/>
  <c r="E81"/>
  <c r="J58"/>
  <c r="F58"/>
  <c r="F56"/>
  <c r="E54"/>
  <c r="J26"/>
  <c r="E26"/>
  <c r="J86"/>
  <c r="J25"/>
  <c r="J20"/>
  <c r="E20"/>
  <c r="F86"/>
  <c r="J19"/>
  <c r="J14"/>
  <c r="J83"/>
  <c r="E7"/>
  <c r="E77"/>
  <c i="8" r="J39"/>
  <c r="J38"/>
  <c i="1" r="AY64"/>
  <c i="8" r="J37"/>
  <c i="1" r="AX64"/>
  <c i="8"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T95"/>
  <c r="R96"/>
  <c r="R95"/>
  <c r="P96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J85"/>
  <c r="F85"/>
  <c r="F83"/>
  <c r="E81"/>
  <c r="J58"/>
  <c r="F58"/>
  <c r="F56"/>
  <c r="E54"/>
  <c r="J26"/>
  <c r="E26"/>
  <c r="J86"/>
  <c r="J25"/>
  <c r="J20"/>
  <c r="E20"/>
  <c r="F86"/>
  <c r="J19"/>
  <c r="J14"/>
  <c r="J56"/>
  <c r="E7"/>
  <c r="E77"/>
  <c i="7" r="J39"/>
  <c r="J38"/>
  <c i="1" r="AY62"/>
  <c i="7" r="J37"/>
  <c i="1" r="AX62"/>
  <c i="7"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2"/>
  <c r="F82"/>
  <c r="F80"/>
  <c r="E78"/>
  <c r="J58"/>
  <c r="F58"/>
  <c r="F56"/>
  <c r="E54"/>
  <c r="J26"/>
  <c r="E26"/>
  <c r="J59"/>
  <c r="J25"/>
  <c r="J20"/>
  <c r="E20"/>
  <c r="F59"/>
  <c r="J19"/>
  <c r="J14"/>
  <c r="J80"/>
  <c r="E7"/>
  <c r="E50"/>
  <c i="6" r="J39"/>
  <c r="J38"/>
  <c i="1" r="AY61"/>
  <c i="6" r="J37"/>
  <c i="1" r="AX61"/>
  <c i="6" r="BI138"/>
  <c r="BH138"/>
  <c r="BG138"/>
  <c r="BF138"/>
  <c r="T138"/>
  <c r="T137"/>
  <c r="R138"/>
  <c r="R137"/>
  <c r="P138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T95"/>
  <c r="T94"/>
  <c r="R96"/>
  <c r="R95"/>
  <c r="R94"/>
  <c r="P96"/>
  <c r="P95"/>
  <c r="P94"/>
  <c r="J89"/>
  <c r="F89"/>
  <c r="F87"/>
  <c r="E85"/>
  <c r="J58"/>
  <c r="F58"/>
  <c r="F56"/>
  <c r="E54"/>
  <c r="J26"/>
  <c r="E26"/>
  <c r="J90"/>
  <c r="J25"/>
  <c r="J20"/>
  <c r="E20"/>
  <c r="F59"/>
  <c r="J19"/>
  <c r="J14"/>
  <c r="J87"/>
  <c r="E7"/>
  <c r="E81"/>
  <c i="5" r="J39"/>
  <c r="J38"/>
  <c i="1" r="AY60"/>
  <c i="5" r="J37"/>
  <c i="1" r="AX60"/>
  <c i="5"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T97"/>
  <c r="R98"/>
  <c r="R97"/>
  <c r="P98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J85"/>
  <c r="F85"/>
  <c r="F83"/>
  <c r="E81"/>
  <c r="J58"/>
  <c r="F58"/>
  <c r="F56"/>
  <c r="E54"/>
  <c r="J26"/>
  <c r="E26"/>
  <c r="J86"/>
  <c r="J25"/>
  <c r="J20"/>
  <c r="E20"/>
  <c r="F59"/>
  <c r="J19"/>
  <c r="J14"/>
  <c r="J83"/>
  <c r="E7"/>
  <c r="E50"/>
  <c i="4" r="J39"/>
  <c r="J38"/>
  <c i="1" r="AY58"/>
  <c i="4" r="J37"/>
  <c i="1" r="AX58"/>
  <c i="4"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2"/>
  <c r="F82"/>
  <c r="F80"/>
  <c r="E78"/>
  <c r="J58"/>
  <c r="F58"/>
  <c r="F56"/>
  <c r="E54"/>
  <c r="J26"/>
  <c r="E26"/>
  <c r="J59"/>
  <c r="J25"/>
  <c r="J20"/>
  <c r="E20"/>
  <c r="F59"/>
  <c r="J19"/>
  <c r="J14"/>
  <c r="J80"/>
  <c r="E7"/>
  <c r="E74"/>
  <c i="3" r="J39"/>
  <c r="J38"/>
  <c i="1" r="AY57"/>
  <c i="3" r="J37"/>
  <c i="1" r="AX57"/>
  <c i="3" r="BI92"/>
  <c r="BH92"/>
  <c r="BG92"/>
  <c r="BF92"/>
  <c r="T92"/>
  <c r="R92"/>
  <c r="P92"/>
  <c r="BI90"/>
  <c r="BH90"/>
  <c r="BG90"/>
  <c r="BF90"/>
  <c r="T90"/>
  <c r="R90"/>
  <c r="P90"/>
  <c r="J83"/>
  <c r="F83"/>
  <c r="F81"/>
  <c r="E79"/>
  <c r="J58"/>
  <c r="F58"/>
  <c r="F56"/>
  <c r="E54"/>
  <c r="J26"/>
  <c r="E26"/>
  <c r="J84"/>
  <c r="J25"/>
  <c r="J20"/>
  <c r="E20"/>
  <c r="F59"/>
  <c r="J19"/>
  <c r="J14"/>
  <c r="J81"/>
  <c r="E7"/>
  <c r="E75"/>
  <c i="2" r="J39"/>
  <c r="J38"/>
  <c i="1" r="AY56"/>
  <c i="2" r="J37"/>
  <c i="1" r="AX56"/>
  <c i="2"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T95"/>
  <c r="R96"/>
  <c r="R95"/>
  <c r="P96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J85"/>
  <c r="F85"/>
  <c r="F83"/>
  <c r="E81"/>
  <c r="J58"/>
  <c r="F58"/>
  <c r="F56"/>
  <c r="E54"/>
  <c r="J26"/>
  <c r="E26"/>
  <c r="J86"/>
  <c r="J25"/>
  <c r="J20"/>
  <c r="E20"/>
  <c r="F86"/>
  <c r="J19"/>
  <c r="J14"/>
  <c r="J83"/>
  <c r="E7"/>
  <c r="E77"/>
  <c i="1" r="L50"/>
  <c r="AM50"/>
  <c r="AM49"/>
  <c r="L49"/>
  <c r="AM47"/>
  <c r="L47"/>
  <c r="L45"/>
  <c r="L44"/>
  <c i="2" r="BK131"/>
  <c r="J99"/>
  <c i="5" r="BK158"/>
  <c r="BK103"/>
  <c i="7" r="BK90"/>
  <c i="8" r="BK138"/>
  <c i="9" r="BK97"/>
  <c i="11" r="J115"/>
  <c r="J148"/>
  <c i="2" r="J103"/>
  <c r="BK98"/>
  <c i="5" r="J105"/>
  <c r="BK132"/>
  <c r="J98"/>
  <c i="6" r="BK112"/>
  <c i="9" r="BK103"/>
  <c i="11" r="BK171"/>
  <c r="BK168"/>
  <c r="BK161"/>
  <c i="12" r="BK120"/>
  <c i="13" r="BK89"/>
  <c i="4" r="J88"/>
  <c i="5" r="BK92"/>
  <c r="BK94"/>
  <c i="6" r="BK99"/>
  <c i="8" r="J127"/>
  <c r="BK112"/>
  <c i="11" r="BK117"/>
  <c r="BK112"/>
  <c r="BK120"/>
  <c i="2" r="BK134"/>
  <c r="BK109"/>
  <c i="5" r="J151"/>
  <c r="J141"/>
  <c i="8" r="J126"/>
  <c r="J102"/>
  <c r="J93"/>
  <c i="11" r="BK152"/>
  <c r="BK164"/>
  <c i="1" r="AS55"/>
  <c i="5" r="J159"/>
  <c i="6" r="J127"/>
  <c i="8" r="BK145"/>
  <c r="J111"/>
  <c i="11" r="BK131"/>
  <c r="J105"/>
  <c r="J161"/>
  <c r="BK105"/>
  <c i="2" r="J128"/>
  <c r="J93"/>
  <c i="5" r="BK149"/>
  <c r="J127"/>
  <c i="6" r="BK106"/>
  <c i="8" r="BK135"/>
  <c r="J122"/>
  <c i="10" r="J88"/>
  <c i="11" r="J133"/>
  <c r="BK150"/>
  <c i="12" r="J135"/>
  <c i="2" r="BK104"/>
  <c r="BK101"/>
  <c i="5" r="BK100"/>
  <c i="6" r="BK126"/>
  <c i="8" r="J145"/>
  <c r="J142"/>
  <c r="J116"/>
  <c i="11" r="J150"/>
  <c i="12" r="BK122"/>
  <c i="2" r="BK132"/>
  <c r="J117"/>
  <c i="4" r="J91"/>
  <c i="5" r="J154"/>
  <c r="J100"/>
  <c i="7" r="J89"/>
  <c i="8" r="J131"/>
  <c i="11" r="J143"/>
  <c r="BK140"/>
  <c i="2" r="J110"/>
  <c i="5" r="BK136"/>
  <c r="J102"/>
  <c r="BK104"/>
  <c i="6" r="J96"/>
  <c i="8" r="J117"/>
  <c r="J98"/>
  <c i="11" r="BK138"/>
  <c r="BK116"/>
  <c i="12" r="J127"/>
  <c i="2" r="BK133"/>
  <c i="5" r="BK116"/>
  <c r="BK150"/>
  <c i="6" r="BK96"/>
  <c i="8" r="BK127"/>
  <c i="9" r="J103"/>
  <c i="11" r="BK125"/>
  <c r="J151"/>
  <c i="12" r="BK112"/>
  <c r="J118"/>
  <c i="2" r="BK135"/>
  <c r="J114"/>
  <c i="5" r="BK137"/>
  <c r="BK127"/>
  <c i="6" r="J133"/>
  <c i="8" r="J128"/>
  <c r="BK105"/>
  <c i="11" r="J122"/>
  <c r="BK113"/>
  <c i="2" r="BK127"/>
  <c r="BK102"/>
  <c i="5" r="BK159"/>
  <c r="J129"/>
  <c i="7" r="BK88"/>
  <c i="8" r="J100"/>
  <c i="10" r="J91"/>
  <c i="11" r="BK160"/>
  <c r="J132"/>
  <c i="12" r="BK96"/>
  <c i="2" r="J94"/>
  <c i="5" r="J106"/>
  <c r="J133"/>
  <c i="6" r="BK102"/>
  <c i="8" r="J115"/>
  <c i="9" r="BK96"/>
  <c i="11" r="J149"/>
  <c r="J113"/>
  <c i="2" r="J133"/>
  <c r="BK112"/>
  <c i="5" r="BK138"/>
  <c r="J149"/>
  <c r="J123"/>
  <c i="7" r="J90"/>
  <c i="8" r="BK121"/>
  <c r="BK120"/>
  <c i="11" r="BK128"/>
  <c r="J156"/>
  <c r="J147"/>
  <c i="13" r="J88"/>
  <c i="2" r="J112"/>
  <c i="5" r="BK101"/>
  <c r="BK111"/>
  <c r="J115"/>
  <c i="6" r="J114"/>
  <c i="8" r="J104"/>
  <c i="11" r="J107"/>
  <c r="BK110"/>
  <c i="12" r="BK127"/>
  <c i="13" r="BK90"/>
  <c i="2" r="J129"/>
  <c i="3" r="J90"/>
  <c i="5" r="BK114"/>
  <c r="J147"/>
  <c i="6" r="BK129"/>
  <c i="8" r="BK99"/>
  <c r="BK111"/>
  <c i="10" r="BK91"/>
  <c i="11" r="J162"/>
  <c i="2" r="BK126"/>
  <c r="J108"/>
  <c i="5" r="J94"/>
  <c r="J117"/>
  <c r="J125"/>
  <c i="8" r="J96"/>
  <c r="BK137"/>
  <c i="11" r="J152"/>
  <c r="J119"/>
  <c r="J97"/>
  <c i="12" r="J125"/>
  <c i="2" r="BK108"/>
  <c i="5" r="J150"/>
  <c r="J92"/>
  <c i="6" r="BK120"/>
  <c i="8" r="J136"/>
  <c r="J139"/>
  <c i="11" r="BK148"/>
  <c r="BK122"/>
  <c i="12" r="J141"/>
  <c r="BK139"/>
  <c i="2" r="BK137"/>
  <c r="BK116"/>
  <c i="5" r="J158"/>
  <c r="BK146"/>
  <c i="6" r="BK108"/>
  <c i="8" r="BK103"/>
  <c r="J135"/>
  <c i="11" r="J165"/>
  <c r="J170"/>
  <c r="BK166"/>
  <c i="12" r="J133"/>
  <c i="3" r="J92"/>
  <c i="5" r="J114"/>
  <c r="BK102"/>
  <c i="8" r="BK118"/>
  <c i="9" r="J96"/>
  <c i="11" r="BK130"/>
  <c r="BK121"/>
  <c i="12" r="J122"/>
  <c i="3" r="BK92"/>
  <c i="5" r="BK126"/>
  <c r="J135"/>
  <c r="BK110"/>
  <c i="8" r="J134"/>
  <c r="BK101"/>
  <c i="11" r="J172"/>
  <c r="J116"/>
  <c r="BK95"/>
  <c i="12" r="J107"/>
  <c i="2" r="J106"/>
  <c i="4" r="BK89"/>
  <c i="5" r="BK145"/>
  <c i="6" r="J99"/>
  <c i="8" r="BK132"/>
  <c i="9" r="BK92"/>
  <c i="11" r="J128"/>
  <c r="BK157"/>
  <c i="12" r="J101"/>
  <c i="2" r="J115"/>
  <c i="4" r="BK90"/>
  <c i="5" r="BK133"/>
  <c r="J118"/>
  <c i="6" r="BK135"/>
  <c i="8" r="J108"/>
  <c i="11" r="BK134"/>
  <c r="J130"/>
  <c i="12" r="J98"/>
  <c r="J120"/>
  <c i="13" r="BK88"/>
  <c i="2" r="J123"/>
  <c i="5" r="BK142"/>
  <c r="BK140"/>
  <c r="J116"/>
  <c i="7" r="J91"/>
  <c i="8" r="J130"/>
  <c r="BK143"/>
  <c i="11" r="BK102"/>
  <c r="J142"/>
  <c i="2" r="BK111"/>
  <c i="5" r="BK128"/>
  <c r="J148"/>
  <c i="6" r="J103"/>
  <c i="7" r="J88"/>
  <c i="8" r="J110"/>
  <c i="11" r="BK165"/>
  <c r="J104"/>
  <c r="J123"/>
  <c i="2" r="J131"/>
  <c r="J96"/>
  <c i="5" r="J137"/>
  <c r="J108"/>
  <c i="8" r="J129"/>
  <c r="BK126"/>
  <c i="11" r="J164"/>
  <c r="J129"/>
  <c r="J101"/>
  <c i="12" r="BK125"/>
  <c i="13" r="BK93"/>
  <c i="2" r="BK128"/>
  <c r="J122"/>
  <c i="5" r="BK156"/>
  <c r="J96"/>
  <c i="7" r="J93"/>
  <c i="8" r="BK119"/>
  <c i="11" r="BK136"/>
  <c r="BK141"/>
  <c r="BK92"/>
  <c i="2" r="J124"/>
  <c i="5" r="J160"/>
  <c r="J101"/>
  <c i="6" r="BK110"/>
  <c i="8" r="BK98"/>
  <c r="BK109"/>
  <c i="11" r="J118"/>
  <c r="J114"/>
  <c r="BK106"/>
  <c r="J108"/>
  <c i="2" r="J120"/>
  <c i="5" r="J155"/>
  <c r="BK119"/>
  <c r="BK160"/>
  <c i="6" r="J138"/>
  <c i="8" r="J107"/>
  <c r="BK133"/>
  <c r="BK106"/>
  <c i="11" r="BK127"/>
  <c r="BK108"/>
  <c i="12" r="BK133"/>
  <c i="2" r="J107"/>
  <c r="BK110"/>
  <c i="5" r="J132"/>
  <c r="J144"/>
  <c i="6" r="J112"/>
  <c i="8" r="BK96"/>
  <c r="BK113"/>
  <c i="11" r="BK101"/>
  <c r="BK123"/>
  <c r="J92"/>
  <c i="2" r="J134"/>
  <c r="J118"/>
  <c i="5" r="J140"/>
  <c r="J156"/>
  <c i="6" r="BK131"/>
  <c i="8" r="BK144"/>
  <c r="J132"/>
  <c i="11" r="J103"/>
  <c i="12" r="BK114"/>
  <c r="J137"/>
  <c i="13" r="J89"/>
  <c i="2" r="J119"/>
  <c r="BK107"/>
  <c i="5" r="BK134"/>
  <c r="BK123"/>
  <c r="J131"/>
  <c i="6" r="J102"/>
  <c i="8" r="BK94"/>
  <c i="9" r="BK101"/>
  <c i="11" r="J121"/>
  <c r="BK103"/>
  <c r="J137"/>
  <c r="BK155"/>
  <c r="J171"/>
  <c r="J112"/>
  <c i="12" r="BK137"/>
  <c r="J139"/>
  <c i="2" r="J137"/>
  <c r="BK122"/>
  <c i="5" r="BK144"/>
  <c i="6" r="J120"/>
  <c i="8" r="J118"/>
  <c r="J121"/>
  <c i="10" r="J90"/>
  <c i="11" r="J138"/>
  <c r="BK142"/>
  <c i="1" r="AS67"/>
  <c i="5" r="BK125"/>
  <c i="6" r="BK114"/>
  <c i="8" r="J109"/>
  <c r="BK134"/>
  <c i="11" r="J126"/>
  <c r="BK119"/>
  <c i="12" r="BK123"/>
  <c r="J123"/>
  <c i="2" r="BK123"/>
  <c r="BK106"/>
  <c i="5" r="J142"/>
  <c r="BK117"/>
  <c i="6" r="J110"/>
  <c i="8" r="J113"/>
  <c i="11" r="BK144"/>
  <c r="J110"/>
  <c i="12" r="BK98"/>
  <c i="2" r="BK103"/>
  <c i="4" r="J89"/>
  <c i="5" r="J146"/>
  <c i="6" r="J108"/>
  <c i="8" r="BK124"/>
  <c i="11" r="J139"/>
  <c r="J145"/>
  <c r="BK169"/>
  <c i="12" r="BK129"/>
  <c i="2" r="BK117"/>
  <c r="BK92"/>
  <c i="5" r="BK106"/>
  <c i="6" r="BK118"/>
  <c i="8" r="BK116"/>
  <c r="J123"/>
  <c i="11" r="J166"/>
  <c r="J117"/>
  <c i="12" r="BK141"/>
  <c i="2" r="J132"/>
  <c r="BK94"/>
  <c i="5" r="J113"/>
  <c i="6" r="J122"/>
  <c i="8" r="BK104"/>
  <c r="J94"/>
  <c i="11" r="BK153"/>
  <c r="BK126"/>
  <c r="BK170"/>
  <c i="2" r="J104"/>
  <c i="5" r="J130"/>
  <c r="BK155"/>
  <c r="BK95"/>
  <c i="7" r="BK93"/>
  <c i="8" r="BK102"/>
  <c i="11" r="J163"/>
  <c r="F38"/>
  <c r="BK104"/>
  <c r="BK129"/>
  <c r="J155"/>
  <c i="12" r="BK135"/>
  <c r="J96"/>
  <c i="2" r="J136"/>
  <c r="J113"/>
  <c i="5" r="J104"/>
  <c r="J122"/>
  <c i="8" r="BK123"/>
  <c r="J124"/>
  <c i="11" r="J169"/>
  <c r="J135"/>
  <c r="J158"/>
  <c i="5" r="BK143"/>
  <c r="BK147"/>
  <c i="6" r="J106"/>
  <c i="8" r="BK130"/>
  <c r="J112"/>
  <c i="10" r="BK89"/>
  <c i="11" r="BK143"/>
  <c r="J99"/>
  <c i="12" r="J131"/>
  <c i="13" r="J93"/>
  <c i="2" r="BK105"/>
  <c i="3" r="BK90"/>
  <c i="5" r="BK151"/>
  <c r="J136"/>
  <c i="6" r="BK138"/>
  <c i="8" r="BK129"/>
  <c i="10" r="BK93"/>
  <c i="11" r="BK146"/>
  <c i="12" r="BK110"/>
  <c i="2" r="J127"/>
  <c r="BK113"/>
  <c i="5" r="BK130"/>
  <c r="BK105"/>
  <c r="J112"/>
  <c i="8" r="J125"/>
  <c r="BK131"/>
  <c i="10" r="BK88"/>
  <c i="11" r="BK163"/>
  <c i="2" r="J135"/>
  <c i="4" r="BK91"/>
  <c i="5" r="J153"/>
  <c r="J139"/>
  <c i="7" r="BK89"/>
  <c i="8" r="J144"/>
  <c i="11" r="BK158"/>
  <c r="BK147"/>
  <c r="J140"/>
  <c i="13" r="J90"/>
  <c i="2" r="J138"/>
  <c i="4" r="J93"/>
  <c i="5" r="J95"/>
  <c r="J93"/>
  <c i="6" r="J101"/>
  <c i="8" r="BK140"/>
  <c r="J140"/>
  <c i="10" r="J89"/>
  <c i="11" r="J157"/>
  <c r="BK132"/>
  <c i="12" r="J110"/>
  <c i="2" r="BK125"/>
  <c i="4" r="J90"/>
  <c i="5" r="BK113"/>
  <c r="BK120"/>
  <c i="8" r="J114"/>
  <c r="J137"/>
  <c i="11" r="J159"/>
  <c r="J124"/>
  <c i="12" r="BK118"/>
  <c i="2" r="BK136"/>
  <c r="BK100"/>
  <c r="J101"/>
  <c i="5" r="BK154"/>
  <c r="J103"/>
  <c r="J138"/>
  <c i="6" r="J135"/>
  <c i="8" r="BK110"/>
  <c r="BK122"/>
  <c i="9" r="J92"/>
  <c i="11" r="J146"/>
  <c i="2" r="BK119"/>
  <c r="J109"/>
  <c i="5" r="BK129"/>
  <c i="6" r="J129"/>
  <c i="8" r="BK142"/>
  <c i="9" r="BK99"/>
  <c i="11" r="BK167"/>
  <c r="BK118"/>
  <c i="2" r="BK121"/>
  <c i="4" r="BK93"/>
  <c i="5" r="J111"/>
  <c r="J119"/>
  <c i="7" r="BK91"/>
  <c i="8" r="J120"/>
  <c i="11" r="BK151"/>
  <c r="BK115"/>
  <c r="J127"/>
  <c i="12" r="J112"/>
  <c i="13" r="BK91"/>
  <c i="2" r="J111"/>
  <c i="5" r="J134"/>
  <c r="BK122"/>
  <c r="J109"/>
  <c i="6" r="J131"/>
  <c i="8" r="BK139"/>
  <c i="9" r="J101"/>
  <c i="11" r="BK162"/>
  <c r="BK139"/>
  <c i="2" r="BK118"/>
  <c r="J116"/>
  <c i="5" r="BK96"/>
  <c i="6" r="BK122"/>
  <c i="8" r="J138"/>
  <c i="11" r="BK107"/>
  <c r="J168"/>
  <c r="J95"/>
  <c i="2" r="BK129"/>
  <c r="J121"/>
  <c i="5" r="J126"/>
  <c r="BK141"/>
  <c i="6" r="J124"/>
  <c i="8" r="BK107"/>
  <c r="J143"/>
  <c i="11" r="J153"/>
  <c r="J141"/>
  <c i="2" r="J125"/>
  <c r="J92"/>
  <c i="5" r="BK153"/>
  <c r="J110"/>
  <c r="BK109"/>
  <c i="8" r="J105"/>
  <c i="9" r="J99"/>
  <c i="11" r="BK97"/>
  <c r="J144"/>
  <c r="J102"/>
  <c i="12" r="J114"/>
  <c i="2" r="BK96"/>
  <c r="BK99"/>
  <c i="5" r="BK139"/>
  <c r="J128"/>
  <c i="6" r="BK127"/>
  <c i="8" r="J106"/>
  <c i="10" r="BK90"/>
  <c i="11" r="BK124"/>
  <c i="12" r="J104"/>
  <c r="BK107"/>
  <c r="BK101"/>
  <c i="2" r="BK124"/>
  <c r="BK93"/>
  <c i="5" r="BK118"/>
  <c r="BK152"/>
  <c r="BK107"/>
  <c i="6" r="BK116"/>
  <c i="8" r="J119"/>
  <c r="J92"/>
  <c i="11" r="J167"/>
  <c r="J125"/>
  <c i="2" r="J126"/>
  <c i="4" r="BK88"/>
  <c i="5" r="J120"/>
  <c i="6" r="BK133"/>
  <c i="8" r="BK92"/>
  <c r="BK114"/>
  <c i="11" r="J120"/>
  <c r="BK159"/>
  <c r="BK172"/>
  <c i="2" r="BK114"/>
  <c i="5" r="J145"/>
  <c r="J107"/>
  <c r="BK121"/>
  <c i="6" r="J126"/>
  <c i="8" r="BK100"/>
  <c r="J101"/>
  <c i="11" r="BK99"/>
  <c r="BK137"/>
  <c i="12" r="BK104"/>
  <c r="BK131"/>
  <c i="2" r="J100"/>
  <c i="5" r="BK148"/>
  <c r="BK108"/>
  <c r="BK98"/>
  <c i="8" r="BK128"/>
  <c r="BK93"/>
  <c i="11" r="BK114"/>
  <c r="BK135"/>
  <c i="2" r="BK138"/>
  <c r="J102"/>
  <c i="5" r="BK112"/>
  <c r="J152"/>
  <c i="6" r="J118"/>
  <c i="8" r="J103"/>
  <c i="11" r="BK156"/>
  <c r="J136"/>
  <c r="J134"/>
  <c i="1" r="AS63"/>
  <c i="5" r="BK131"/>
  <c i="6" r="J116"/>
  <c i="8" r="BK136"/>
  <c i="9" r="J97"/>
  <c i="10" r="J93"/>
  <c i="11" r="BK133"/>
  <c r="J93"/>
  <c i="2" r="BK120"/>
  <c r="J105"/>
  <c i="5" r="BK124"/>
  <c r="J121"/>
  <c i="6" r="BK103"/>
  <c i="8" r="J133"/>
  <c r="BK108"/>
  <c i="11" r="BK149"/>
  <c r="BK93"/>
  <c r="J106"/>
  <c i="1" r="AS59"/>
  <c i="5" r="J143"/>
  <c r="J124"/>
  <c r="BK135"/>
  <c i="6" r="BK124"/>
  <c i="8" r="BK115"/>
  <c i="11" r="J131"/>
  <c r="BK145"/>
  <c i="12" r="J129"/>
  <c i="13" r="J91"/>
  <c i="2" r="BK115"/>
  <c r="J98"/>
  <c i="5" r="BK93"/>
  <c r="BK115"/>
  <c i="6" r="BK101"/>
  <c i="8" r="BK125"/>
  <c r="BK117"/>
  <c r="J99"/>
  <c i="11" r="J160"/>
  <c i="2" l="1" r="P91"/>
  <c r="P90"/>
  <c i="5" r="R91"/>
  <c r="R90"/>
  <c i="6" r="T98"/>
  <c r="T97"/>
  <c r="R105"/>
  <c i="8" r="BK97"/>
  <c r="J97"/>
  <c r="J67"/>
  <c i="9" r="BK95"/>
  <c r="BK94"/>
  <c r="J94"/>
  <c r="J66"/>
  <c i="11" r="R91"/>
  <c r="R90"/>
  <c i="12" r="R95"/>
  <c r="R109"/>
  <c i="2" r="R91"/>
  <c r="R90"/>
  <c i="5" r="T91"/>
  <c r="T90"/>
  <c i="6" r="R98"/>
  <c r="R97"/>
  <c r="T105"/>
  <c i="7" r="BK87"/>
  <c r="J87"/>
  <c r="J64"/>
  <c i="8" r="R97"/>
  <c i="11" r="BK91"/>
  <c r="J91"/>
  <c r="J65"/>
  <c i="12" r="T95"/>
  <c r="P117"/>
  <c r="P116"/>
  <c i="2" r="T97"/>
  <c i="3" r="BK89"/>
  <c r="J89"/>
  <c r="J65"/>
  <c i="4" r="P87"/>
  <c r="P86"/>
  <c i="1" r="AU58"/>
  <c i="5" r="T99"/>
  <c r="T89"/>
  <c i="6" r="P115"/>
  <c i="7" r="P87"/>
  <c r="P86"/>
  <c i="1" r="AU62"/>
  <c i="8" r="P91"/>
  <c r="P90"/>
  <c i="9" r="T95"/>
  <c r="T94"/>
  <c r="T89"/>
  <c i="10" r="T87"/>
  <c r="T86"/>
  <c i="11" r="T111"/>
  <c i="12" r="BK95"/>
  <c r="P109"/>
  <c i="2" r="P97"/>
  <c r="P89"/>
  <c i="1" r="AU56"/>
  <c i="5" r="BK91"/>
  <c r="J91"/>
  <c r="J65"/>
  <c i="6" r="BK115"/>
  <c r="J115"/>
  <c r="J70"/>
  <c i="7" r="T87"/>
  <c r="T86"/>
  <c i="8" r="R91"/>
  <c r="R90"/>
  <c i="9" r="R95"/>
  <c r="R94"/>
  <c r="R89"/>
  <c i="11" r="R111"/>
  <c r="R89"/>
  <c i="12" r="R117"/>
  <c r="R116"/>
  <c i="2" r="T91"/>
  <c r="T90"/>
  <c i="3" r="R89"/>
  <c r="R88"/>
  <c r="R87"/>
  <c i="4" r="R87"/>
  <c r="R86"/>
  <c i="5" r="P91"/>
  <c r="P90"/>
  <c i="6" r="T115"/>
  <c r="T104"/>
  <c i="8" r="T97"/>
  <c i="10" r="R87"/>
  <c r="R86"/>
  <c i="11" r="P111"/>
  <c i="12" r="BK117"/>
  <c r="BK116"/>
  <c r="J116"/>
  <c r="J70"/>
  <c i="2" r="BK97"/>
  <c r="J97"/>
  <c r="J67"/>
  <c i="3" r="P89"/>
  <c r="P88"/>
  <c r="P87"/>
  <c i="1" r="AU57"/>
  <c i="4" r="T87"/>
  <c r="T86"/>
  <c i="5" r="BK99"/>
  <c r="J99"/>
  <c r="J67"/>
  <c i="6" r="BK98"/>
  <c r="J98"/>
  <c r="J67"/>
  <c r="P105"/>
  <c i="11" r="BK111"/>
  <c r="J111"/>
  <c r="J67"/>
  <c i="12" r="T117"/>
  <c r="T116"/>
  <c i="13" r="P87"/>
  <c r="P86"/>
  <c i="1" r="AU70"/>
  <c i="2" r="R97"/>
  <c r="R89"/>
  <c i="5" r="P99"/>
  <c r="P89"/>
  <c i="1" r="AU60"/>
  <c i="6" r="R115"/>
  <c r="R104"/>
  <c i="7" r="R87"/>
  <c r="R86"/>
  <c i="8" r="BK91"/>
  <c r="J91"/>
  <c r="J65"/>
  <c r="T91"/>
  <c r="T90"/>
  <c i="10" r="BK87"/>
  <c r="J87"/>
  <c r="J64"/>
  <c i="11" r="P91"/>
  <c r="P90"/>
  <c i="12" r="T109"/>
  <c i="13" r="R87"/>
  <c r="R86"/>
  <c i="2" r="BK91"/>
  <c r="J91"/>
  <c r="J65"/>
  <c i="3" r="T89"/>
  <c r="T88"/>
  <c r="T87"/>
  <c i="4" r="BK87"/>
  <c r="J87"/>
  <c r="J64"/>
  <c i="5" r="R99"/>
  <c r="R89"/>
  <c i="6" r="P98"/>
  <c r="P97"/>
  <c r="BK105"/>
  <c i="8" r="P97"/>
  <c r="P89"/>
  <c i="1" r="AU64"/>
  <c i="9" r="P95"/>
  <c r="P94"/>
  <c r="P89"/>
  <c i="1" r="AU65"/>
  <c i="10" r="P87"/>
  <c r="P86"/>
  <c i="1" r="AU66"/>
  <c i="11" r="T91"/>
  <c r="T90"/>
  <c i="12" r="P95"/>
  <c r="P94"/>
  <c r="P93"/>
  <c i="1" r="AU69"/>
  <c i="12" r="BK109"/>
  <c r="J109"/>
  <c r="J69"/>
  <c i="13" r="BK87"/>
  <c r="J87"/>
  <c r="J64"/>
  <c r="T87"/>
  <c r="T86"/>
  <c i="2" r="BK95"/>
  <c r="J95"/>
  <c r="J66"/>
  <c i="6" r="BK137"/>
  <c r="J137"/>
  <c r="J71"/>
  <c i="11" r="BK109"/>
  <c r="J109"/>
  <c r="J66"/>
  <c i="12" r="BK103"/>
  <c r="J103"/>
  <c r="J67"/>
  <c i="5" r="BK97"/>
  <c r="J97"/>
  <c r="J66"/>
  <c i="8" r="BK95"/>
  <c r="J95"/>
  <c r="J66"/>
  <c i="12" r="BK100"/>
  <c r="J100"/>
  <c r="J66"/>
  <c i="6" r="BK95"/>
  <c r="J95"/>
  <c r="J65"/>
  <c i="9" r="BK91"/>
  <c r="J91"/>
  <c r="J65"/>
  <c i="12" r="BK106"/>
  <c r="J106"/>
  <c r="J68"/>
  <c i="13" r="E74"/>
  <c r="BE88"/>
  <c i="12" r="J95"/>
  <c r="J65"/>
  <c i="13" r="J80"/>
  <c r="BE93"/>
  <c i="12" r="J117"/>
  <c r="J71"/>
  <c i="13" r="BE89"/>
  <c r="F59"/>
  <c r="J59"/>
  <c r="BE90"/>
  <c r="BE91"/>
  <c i="12" r="F90"/>
  <c r="BE107"/>
  <c r="BE125"/>
  <c r="BE98"/>
  <c r="BE104"/>
  <c r="BE114"/>
  <c r="J56"/>
  <c r="BE131"/>
  <c r="BE135"/>
  <c r="E81"/>
  <c r="BE96"/>
  <c r="BE110"/>
  <c r="BE112"/>
  <c r="BE118"/>
  <c r="BE129"/>
  <c r="BE133"/>
  <c r="BE120"/>
  <c r="BE122"/>
  <c r="BE137"/>
  <c r="BE101"/>
  <c r="BE123"/>
  <c r="BE139"/>
  <c r="BE141"/>
  <c r="J59"/>
  <c r="BE127"/>
  <c i="11" r="BE110"/>
  <c r="BE115"/>
  <c r="BE119"/>
  <c r="BE135"/>
  <c r="BE136"/>
  <c r="BE137"/>
  <c r="BE138"/>
  <c r="BE146"/>
  <c r="BE147"/>
  <c r="BE156"/>
  <c r="BE157"/>
  <c r="BE159"/>
  <c r="BE163"/>
  <c r="BE172"/>
  <c r="J56"/>
  <c r="BE117"/>
  <c r="BE128"/>
  <c r="BE130"/>
  <c r="BE148"/>
  <c r="BE149"/>
  <c r="BE150"/>
  <c r="BE153"/>
  <c r="BE165"/>
  <c r="BE166"/>
  <c r="BE167"/>
  <c r="BE168"/>
  <c r="E50"/>
  <c r="BE107"/>
  <c r="BE113"/>
  <c r="BE114"/>
  <c r="BE118"/>
  <c r="BE131"/>
  <c r="BE133"/>
  <c r="BE141"/>
  <c r="BE142"/>
  <c r="BE155"/>
  <c r="BE160"/>
  <c r="BE164"/>
  <c r="BE170"/>
  <c r="BE171"/>
  <c r="J59"/>
  <c r="BE101"/>
  <c r="BE102"/>
  <c r="BE112"/>
  <c r="BE125"/>
  <c r="BE126"/>
  <c r="BE151"/>
  <c r="BE152"/>
  <c r="BE158"/>
  <c r="BE162"/>
  <c r="BE97"/>
  <c r="BE99"/>
  <c r="BE108"/>
  <c r="BE120"/>
  <c r="BE121"/>
  <c r="BE122"/>
  <c r="BE123"/>
  <c r="BE124"/>
  <c r="BE132"/>
  <c r="BE139"/>
  <c r="BE161"/>
  <c r="BE129"/>
  <c r="BE134"/>
  <c r="BE140"/>
  <c r="BE143"/>
  <c r="BE169"/>
  <c i="1" r="BC68"/>
  <c i="11" r="F59"/>
  <c r="BE92"/>
  <c r="BE93"/>
  <c r="BE95"/>
  <c r="BE103"/>
  <c r="BE104"/>
  <c r="BE105"/>
  <c r="BE106"/>
  <c r="BE116"/>
  <c r="BE127"/>
  <c r="BE144"/>
  <c r="BE145"/>
  <c i="10" r="J56"/>
  <c r="F83"/>
  <c r="BE90"/>
  <c r="J83"/>
  <c i="9" r="BK90"/>
  <c r="J90"/>
  <c r="J64"/>
  <c r="J95"/>
  <c r="J67"/>
  <c i="10" r="E74"/>
  <c r="BE93"/>
  <c r="BE88"/>
  <c r="BE91"/>
  <c r="BE89"/>
  <c i="9" r="J56"/>
  <c i="8" r="BK90"/>
  <c r="J90"/>
  <c r="J64"/>
  <c i="9" r="BE99"/>
  <c r="BE97"/>
  <c r="J59"/>
  <c r="BE96"/>
  <c r="F59"/>
  <c r="BE92"/>
  <c r="E50"/>
  <c r="BE101"/>
  <c r="BE103"/>
  <c i="8" r="F59"/>
  <c r="BE109"/>
  <c r="BE110"/>
  <c r="BE145"/>
  <c r="BE94"/>
  <c r="BE101"/>
  <c r="BE116"/>
  <c r="BE127"/>
  <c r="BE128"/>
  <c r="BE129"/>
  <c r="BE133"/>
  <c r="BE136"/>
  <c r="BE142"/>
  <c r="BE143"/>
  <c r="E50"/>
  <c r="J59"/>
  <c r="BE92"/>
  <c r="BE96"/>
  <c r="BE102"/>
  <c r="BE108"/>
  <c r="BE137"/>
  <c r="J83"/>
  <c r="BE98"/>
  <c r="BE99"/>
  <c r="BE100"/>
  <c r="BE105"/>
  <c r="BE122"/>
  <c r="BE126"/>
  <c r="BE131"/>
  <c r="BE107"/>
  <c r="BE121"/>
  <c r="BE125"/>
  <c r="BE130"/>
  <c r="BE132"/>
  <c r="BE138"/>
  <c r="BE104"/>
  <c r="BE117"/>
  <c r="BE118"/>
  <c r="BE123"/>
  <c r="BE124"/>
  <c r="BE134"/>
  <c r="BE135"/>
  <c r="BE144"/>
  <c r="BE106"/>
  <c r="BE111"/>
  <c r="BE112"/>
  <c r="BE113"/>
  <c r="BE114"/>
  <c r="BE115"/>
  <c r="BE139"/>
  <c r="BE140"/>
  <c r="BE93"/>
  <c r="BE103"/>
  <c r="BE119"/>
  <c r="BE120"/>
  <c i="7" r="E74"/>
  <c i="6" r="J105"/>
  <c r="J69"/>
  <c r="BK97"/>
  <c r="J97"/>
  <c r="J66"/>
  <c i="7" r="F83"/>
  <c r="BE89"/>
  <c r="BE90"/>
  <c r="BE91"/>
  <c r="J56"/>
  <c r="J83"/>
  <c r="BE88"/>
  <c r="BE93"/>
  <c i="6" r="BE106"/>
  <c r="BE129"/>
  <c r="BE138"/>
  <c r="F90"/>
  <c r="BE110"/>
  <c r="BE114"/>
  <c r="BE120"/>
  <c r="J59"/>
  <c r="BE124"/>
  <c r="J56"/>
  <c r="BE101"/>
  <c r="BE112"/>
  <c r="BE122"/>
  <c r="E50"/>
  <c r="BE96"/>
  <c r="BE99"/>
  <c r="BE102"/>
  <c r="BE131"/>
  <c r="BE126"/>
  <c r="BE127"/>
  <c r="BE135"/>
  <c r="BE103"/>
  <c r="BE108"/>
  <c r="BE118"/>
  <c r="BE116"/>
  <c r="BE133"/>
  <c i="5" r="E77"/>
  <c r="BE101"/>
  <c r="BE121"/>
  <c r="BE141"/>
  <c r="BE142"/>
  <c r="BE144"/>
  <c r="J56"/>
  <c r="BE95"/>
  <c r="BE100"/>
  <c r="BE118"/>
  <c r="J59"/>
  <c r="F86"/>
  <c r="BE93"/>
  <c r="BE105"/>
  <c r="BE110"/>
  <c r="BE112"/>
  <c r="BE113"/>
  <c r="BE114"/>
  <c r="BE115"/>
  <c r="BE122"/>
  <c r="BE125"/>
  <c r="BE139"/>
  <c r="BE155"/>
  <c r="BE102"/>
  <c r="BE107"/>
  <c r="BE108"/>
  <c r="BE109"/>
  <c r="BE119"/>
  <c r="BE127"/>
  <c r="BE134"/>
  <c r="BE135"/>
  <c r="BE137"/>
  <c r="BE138"/>
  <c r="BE151"/>
  <c r="BE153"/>
  <c i="4" r="BK86"/>
  <c r="J86"/>
  <c i="5" r="BE96"/>
  <c r="BE98"/>
  <c r="BE104"/>
  <c r="BE117"/>
  <c r="BE129"/>
  <c r="BE130"/>
  <c r="BE131"/>
  <c r="BE133"/>
  <c r="BE150"/>
  <c r="BE154"/>
  <c r="BE94"/>
  <c r="BE120"/>
  <c r="BE126"/>
  <c r="BE145"/>
  <c r="BE146"/>
  <c r="BE147"/>
  <c r="BE148"/>
  <c r="BE160"/>
  <c r="BE103"/>
  <c r="BE111"/>
  <c r="BE123"/>
  <c r="BE136"/>
  <c r="BE143"/>
  <c r="BE152"/>
  <c r="BE92"/>
  <c r="BE106"/>
  <c r="BE116"/>
  <c r="BE124"/>
  <c r="BE128"/>
  <c r="BE132"/>
  <c r="BE140"/>
  <c r="BE149"/>
  <c r="BE156"/>
  <c r="BE158"/>
  <c r="BE159"/>
  <c i="4" r="J56"/>
  <c r="BE89"/>
  <c i="3" r="BK88"/>
  <c r="J88"/>
  <c r="J64"/>
  <c i="4" r="E50"/>
  <c r="BE93"/>
  <c r="F83"/>
  <c r="BE90"/>
  <c r="J83"/>
  <c r="BE88"/>
  <c r="BE91"/>
  <c i="3" r="J59"/>
  <c r="F84"/>
  <c r="J56"/>
  <c r="E50"/>
  <c r="BE90"/>
  <c r="BE92"/>
  <c i="2" r="F59"/>
  <c r="BE92"/>
  <c r="BE102"/>
  <c r="BE105"/>
  <c r="BE106"/>
  <c r="BE114"/>
  <c r="BE111"/>
  <c r="BE116"/>
  <c r="BE118"/>
  <c r="BE119"/>
  <c r="BE104"/>
  <c r="BE109"/>
  <c r="BE107"/>
  <c r="BE108"/>
  <c r="J56"/>
  <c r="BE93"/>
  <c r="BE99"/>
  <c r="BE117"/>
  <c r="BE120"/>
  <c r="BE123"/>
  <c r="E50"/>
  <c r="BE98"/>
  <c r="BE103"/>
  <c r="BE112"/>
  <c r="J59"/>
  <c r="BE94"/>
  <c r="BE96"/>
  <c r="BE100"/>
  <c r="BE101"/>
  <c r="BE113"/>
  <c r="BE115"/>
  <c r="BE125"/>
  <c r="BE127"/>
  <c r="BE129"/>
  <c r="BE132"/>
  <c r="BE133"/>
  <c r="BE134"/>
  <c r="BE136"/>
  <c r="BE110"/>
  <c r="BE121"/>
  <c r="BE122"/>
  <c r="BE124"/>
  <c r="BE126"/>
  <c r="BE128"/>
  <c r="BE131"/>
  <c r="BE135"/>
  <c r="BE137"/>
  <c r="BE138"/>
  <c i="3" r="J36"/>
  <c i="1" r="AW57"/>
  <c i="2" r="F37"/>
  <c i="1" r="BB56"/>
  <c i="12" r="F36"/>
  <c i="1" r="BA69"/>
  <c i="11" r="F39"/>
  <c i="1" r="BD68"/>
  <c i="2" r="F39"/>
  <c i="1" r="BD56"/>
  <c i="5" r="J36"/>
  <c i="1" r="AW60"/>
  <c i="12" r="F38"/>
  <c i="1" r="BC69"/>
  <c i="2" r="J36"/>
  <c i="1" r="AW56"/>
  <c i="3" r="F37"/>
  <c i="1" r="BB57"/>
  <c i="5" r="F37"/>
  <c i="1" r="BB60"/>
  <c i="6" r="F38"/>
  <c i="1" r="BC61"/>
  <c i="9" r="F39"/>
  <c i="1" r="BD65"/>
  <c i="13" r="F38"/>
  <c i="1" r="BC70"/>
  <c i="5" r="F39"/>
  <c i="1" r="BD60"/>
  <c i="10" r="F39"/>
  <c i="1" r="BD66"/>
  <c i="8" r="F37"/>
  <c i="1" r="BB64"/>
  <c i="4" r="J32"/>
  <c i="7" r="F37"/>
  <c i="1" r="BB62"/>
  <c i="6" r="F37"/>
  <c i="1" r="BB61"/>
  <c i="7" r="F39"/>
  <c i="1" r="BD62"/>
  <c i="8" r="F39"/>
  <c i="1" r="BD64"/>
  <c i="5" r="F36"/>
  <c i="1" r="BA60"/>
  <c i="9" r="F37"/>
  <c i="1" r="BB65"/>
  <c i="6" r="F39"/>
  <c i="1" r="BD61"/>
  <c i="3" r="F38"/>
  <c i="1" r="BC57"/>
  <c i="6" r="J36"/>
  <c i="1" r="AW61"/>
  <c i="13" r="J36"/>
  <c i="1" r="AW70"/>
  <c i="9" r="F38"/>
  <c i="1" r="BC65"/>
  <c i="4" r="J36"/>
  <c i="1" r="AW58"/>
  <c i="5" r="F38"/>
  <c i="1" r="BC60"/>
  <c i="7" r="J36"/>
  <c i="1" r="AW62"/>
  <c i="10" r="F38"/>
  <c i="1" r="BC66"/>
  <c i="13" r="F37"/>
  <c i="1" r="BB70"/>
  <c i="4" r="F36"/>
  <c i="1" r="BA58"/>
  <c i="7" r="F36"/>
  <c i="1" r="BA62"/>
  <c i="11" r="F37"/>
  <c i="1" r="BB68"/>
  <c i="10" r="J36"/>
  <c i="1" r="AW66"/>
  <c i="13" r="F36"/>
  <c i="1" r="BA70"/>
  <c i="2" r="F36"/>
  <c i="1" r="BA56"/>
  <c i="2" r="F38"/>
  <c i="1" r="BC56"/>
  <c r="AS54"/>
  <c i="4" r="F39"/>
  <c i="1" r="BD58"/>
  <c i="8" r="F38"/>
  <c i="1" r="BC64"/>
  <c i="9" r="J36"/>
  <c i="1" r="AW65"/>
  <c i="3" r="F36"/>
  <c i="1" r="BA57"/>
  <c i="11" r="F36"/>
  <c i="1" r="BA68"/>
  <c i="9" r="F36"/>
  <c i="1" r="BA65"/>
  <c i="6" r="F36"/>
  <c i="1" r="BA61"/>
  <c i="4" r="F38"/>
  <c i="1" r="BC58"/>
  <c i="7" r="F38"/>
  <c i="1" r="BC62"/>
  <c i="12" r="J36"/>
  <c i="1" r="AW69"/>
  <c i="10" r="F37"/>
  <c i="1" r="BB66"/>
  <c i="10" r="F36"/>
  <c i="1" r="BA66"/>
  <c i="12" r="F39"/>
  <c i="1" r="BD69"/>
  <c i="8" r="F36"/>
  <c i="1" r="BA64"/>
  <c i="12" r="F37"/>
  <c i="1" r="BB69"/>
  <c i="3" r="F39"/>
  <c i="1" r="BD57"/>
  <c i="4" r="F37"/>
  <c i="1" r="BB58"/>
  <c i="8" r="J36"/>
  <c i="1" r="AW64"/>
  <c i="13" r="F39"/>
  <c i="1" r="BD70"/>
  <c i="11" r="J36"/>
  <c i="1" r="AW68"/>
  <c i="8" l="1" r="T89"/>
  <c i="11" r="T89"/>
  <c i="6" r="P104"/>
  <c r="P93"/>
  <c i="1" r="AU61"/>
  <c i="11" r="P89"/>
  <c i="1" r="AU68"/>
  <c i="8" r="R89"/>
  <c i="2" r="T89"/>
  <c i="6" r="T93"/>
  <c r="BK104"/>
  <c r="J104"/>
  <c r="J68"/>
  <c i="12" r="BK94"/>
  <c r="BK93"/>
  <c r="J93"/>
  <c i="6" r="R93"/>
  <c i="12" r="R94"/>
  <c r="R93"/>
  <c r="T94"/>
  <c r="T93"/>
  <c i="2" r="BK90"/>
  <c r="BK89"/>
  <c r="J89"/>
  <c i="5" r="BK90"/>
  <c r="J90"/>
  <c r="J64"/>
  <c i="10" r="BK86"/>
  <c r="J86"/>
  <c i="7" r="BK86"/>
  <c r="J86"/>
  <c r="J63"/>
  <c i="6" r="BK94"/>
  <c r="J94"/>
  <c r="J64"/>
  <c i="11" r="BK90"/>
  <c r="J90"/>
  <c r="J64"/>
  <c i="13" r="BK86"/>
  <c r="J86"/>
  <c r="J63"/>
  <c i="9" r="BK89"/>
  <c r="J89"/>
  <c i="8" r="BK89"/>
  <c r="J89"/>
  <c i="6" r="BK93"/>
  <c r="J93"/>
  <c r="J63"/>
  <c i="1" r="AG58"/>
  <c i="4" r="J63"/>
  <c i="3" r="BK87"/>
  <c r="J87"/>
  <c r="J63"/>
  <c i="7" r="F35"/>
  <c i="1" r="AZ62"/>
  <c r="AU67"/>
  <c r="BA59"/>
  <c r="AW59"/>
  <c i="5" r="J35"/>
  <c i="1" r="AV60"/>
  <c r="AT60"/>
  <c i="6" r="J35"/>
  <c i="1" r="AV61"/>
  <c r="AT61"/>
  <c r="AU59"/>
  <c i="8" r="J32"/>
  <c i="1" r="AG64"/>
  <c r="BB59"/>
  <c r="AX59"/>
  <c r="BB63"/>
  <c r="AX63"/>
  <c i="13" r="F35"/>
  <c i="1" r="AZ70"/>
  <c i="8" r="F35"/>
  <c i="1" r="AZ64"/>
  <c r="BB55"/>
  <c r="AX55"/>
  <c i="10" r="J35"/>
  <c i="1" r="AV66"/>
  <c r="AT66"/>
  <c i="12" r="F35"/>
  <c i="1" r="AZ69"/>
  <c i="6" r="F35"/>
  <c i="1" r="AZ61"/>
  <c i="9" r="J32"/>
  <c i="1" r="AG65"/>
  <c i="11" r="F35"/>
  <c i="1" r="AZ68"/>
  <c i="7" r="J35"/>
  <c i="1" r="AV62"/>
  <c r="AT62"/>
  <c i="4" r="J35"/>
  <c i="1" r="AV58"/>
  <c r="AT58"/>
  <c r="AN58"/>
  <c r="BD55"/>
  <c r="BA67"/>
  <c r="AW67"/>
  <c i="13" r="J35"/>
  <c i="1" r="AV70"/>
  <c r="AT70"/>
  <c i="12" r="J32"/>
  <c i="1" r="AG69"/>
  <c r="BC55"/>
  <c r="AY55"/>
  <c r="BC67"/>
  <c i="2" r="J35"/>
  <c i="1" r="AV56"/>
  <c r="AT56"/>
  <c i="3" r="J35"/>
  <c i="1" r="AV57"/>
  <c r="AT57"/>
  <c i="12" r="J35"/>
  <c i="1" r="AV69"/>
  <c r="AT69"/>
  <c i="4" r="F35"/>
  <c i="1" r="AZ58"/>
  <c r="AU63"/>
  <c i="5" r="F35"/>
  <c i="1" r="AZ60"/>
  <c i="9" r="J35"/>
  <c i="1" r="AV65"/>
  <c r="AT65"/>
  <c r="BC59"/>
  <c r="AY59"/>
  <c r="BA55"/>
  <c i="9" r="F35"/>
  <c i="1" r="AZ65"/>
  <c i="10" r="J32"/>
  <c i="1" r="AG66"/>
  <c i="2" r="J32"/>
  <c i="1" r="AG56"/>
  <c r="BD67"/>
  <c i="3" r="F35"/>
  <c i="1" r="AZ57"/>
  <c r="BA63"/>
  <c r="AW63"/>
  <c r="BB67"/>
  <c r="AX67"/>
  <c i="10" r="F35"/>
  <c i="1" r="AZ66"/>
  <c r="AU55"/>
  <c r="BC63"/>
  <c r="AY63"/>
  <c r="BD59"/>
  <c r="BD63"/>
  <c i="2" r="F35"/>
  <c i="1" r="AZ56"/>
  <c i="11" r="J35"/>
  <c i="1" r="AV68"/>
  <c r="AT68"/>
  <c i="8" r="J35"/>
  <c i="1" r="AV64"/>
  <c r="AT64"/>
  <c i="2" l="1" r="J90"/>
  <c r="J64"/>
  <c i="12" r="J63"/>
  <c i="5" r="BK89"/>
  <c r="J89"/>
  <c r="J63"/>
  <c i="12" r="J94"/>
  <c r="J64"/>
  <c i="11" r="BK89"/>
  <c r="J89"/>
  <c r="J63"/>
  <c i="2" r="J63"/>
  <c i="10" r="J63"/>
  <c i="12" r="J41"/>
  <c i="1" r="AN65"/>
  <c i="9" r="J63"/>
  <c i="10" r="J41"/>
  <c i="1" r="AN64"/>
  <c i="8" r="J63"/>
  <c i="9" r="J41"/>
  <c i="8" r="J41"/>
  <c i="4" r="J41"/>
  <c i="2" r="J41"/>
  <c i="1" r="AN66"/>
  <c r="AN69"/>
  <c r="AN56"/>
  <c r="AY67"/>
  <c i="6" r="J32"/>
  <c i="1" r="AG61"/>
  <c r="AW55"/>
  <c i="13" r="J32"/>
  <c i="1" r="AG70"/>
  <c r="BA54"/>
  <c r="W30"/>
  <c i="7" r="J32"/>
  <c i="1" r="AG62"/>
  <c r="AZ59"/>
  <c r="AV59"/>
  <c r="AT59"/>
  <c r="AZ63"/>
  <c r="AV63"/>
  <c r="AT63"/>
  <c r="AU54"/>
  <c r="BB54"/>
  <c r="AX54"/>
  <c r="AZ55"/>
  <c r="AV55"/>
  <c i="3" r="J32"/>
  <c i="1" r="AG57"/>
  <c r="AG55"/>
  <c r="BD54"/>
  <c r="W33"/>
  <c r="BC54"/>
  <c r="W32"/>
  <c r="AG63"/>
  <c r="AZ67"/>
  <c r="AV67"/>
  <c r="AT67"/>
  <c i="7" l="1" r="J41"/>
  <c i="13" r="J41"/>
  <c i="1" r="AN63"/>
  <c i="6" r="J41"/>
  <c i="1" r="AN61"/>
  <c i="3" r="J41"/>
  <c i="1" r="AN57"/>
  <c r="AN62"/>
  <c r="AN70"/>
  <c i="11" r="J32"/>
  <c i="1" r="AG68"/>
  <c r="AN68"/>
  <c r="AZ54"/>
  <c r="AV54"/>
  <c r="AK29"/>
  <c r="AW54"/>
  <c r="AK30"/>
  <c r="AY54"/>
  <c r="AT55"/>
  <c i="5" r="J32"/>
  <c i="1" r="AG60"/>
  <c r="AN60"/>
  <c r="W31"/>
  <c i="11" l="1" r="J41"/>
  <c i="5" r="J41"/>
  <c i="1" r="AN55"/>
  <c r="AG67"/>
  <c r="AG59"/>
  <c r="AN59"/>
  <c r="W29"/>
  <c r="AT54"/>
  <c l="1" r="AN67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<sst xmlns="http://schemas.openxmlformats.org/spreadsheetml/2006/main">
  <si>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</si>
  <si>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</si>
  <si>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</si>
  <si>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</si>
  <si>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</si>
  <si>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{cd2bff02-dcc2-4762-a545-fe4b007ca4b0}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</si>
  <si>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</si>
  <si>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</si>
  <si>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</si>
  <si>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</si>
  <si>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</si>
  <si>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</si>
  <si>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</si>
  <si>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</si>
  <si>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23030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</si>
  <si>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</si>
  <si>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</si>
  <si>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soustavy DOK v oblasti OŘ Praha</t>
  </si>
  <si>
    <t>KSO:</t>
  </si>
  <si>
    <t/>
  </si>
  <si>
    <t>CC-CZ:</t>
  </si>
  <si>
    <t>Místo:</t>
  </si>
  <si>
    <t>Praha</t>
  </si>
  <si>
    <t>Datum:</t>
  </si>
  <si>
    <t>8. 4. 2024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</si>
  <si>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</si>
  <si>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</si>
  <si>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</si>
  <si>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</si>
  <si>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</si>
  <si>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</si>
  <si>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</si>
  <si>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</si>
  <si>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</si>
  <si>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</si>
  <si>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</si>
  <si>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</si>
  <si>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</si>
  <si>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</si>
  <si>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</si>
  <si>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</si>
  <si>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</si>
  <si>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</si>
  <si>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</si>
  <si>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</si>
  <si>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</si>
  <si>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</si>
  <si>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</si>
  <si>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</si>
  <si>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</si>
  <si>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</si>
  <si>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</si>
  <si>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</si>
  <si>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</si>
  <si>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</si>
  <si>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</si>
  <si>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</si>
  <si>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</si>
  <si>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</si>
  <si>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</si>
  <si>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</si>
  <si>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</si>
  <si>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</si>
  <si>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</si>
  <si>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</si>
  <si>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</si>
  <si>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</si>
  <si>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</si>
  <si>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</si>
  <si>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</si>
  <si>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</si>
  <si>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</si>
  <si>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</si>
  <si>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</si>
  <si>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23030-0101</t>
  </si>
  <si>
    <t>STA</t>
  </si>
  <si>
    <t>1</t>
  </si>
  <si>
    <t>{cd18db31-e861-4f74-bf3e-d4b24bf204d7}</t>
  </si>
  <si>
    <t>2</t>
  </si>
  <si>
    <t>/</t>
  </si>
  <si>
    <t>23030-0101-1</t>
  </si>
  <si>
    <t>PS 01-01 úsek Praha Libeň - Běchovice</t>
  </si>
  <si>
    <t>Soupis</t>
  </si>
  <si>
    <t>{346da6f9-8166-49df-96cd-650403f0fc6d}</t>
  </si>
  <si>
    <t>23030-0101-2</t>
  </si>
  <si>
    <t>{2be2fb51-3554-4d41-b49a-75dd523e4c7c}</t>
  </si>
  <si>
    <t>23030-0101-3</t>
  </si>
  <si>
    <t>PS 01-01 úsek Praha Libeň - Běchovice - VON</t>
  </si>
  <si>
    <t>{9b7c3487-3866-43e5-bc9e-d1c913f8925b}</t>
  </si>
  <si>
    <t>23030-0102</t>
  </si>
  <si>
    <t>{02274e3b-7348-4f9d-869c-6910a59516a2}</t>
  </si>
  <si>
    <t>23030-0102-1</t>
  </si>
  <si>
    <t>PS 01-02 úsek Chotětov - Mladá Boleslav - 1</t>
  </si>
  <si>
    <t>{881e56aa-3e5a-4522-b44e-83e504bf6090}</t>
  </si>
  <si>
    <t>23030-0102-2</t>
  </si>
  <si>
    <t>PS 01-02 úsek Chotětov - Mladá Boleslav - 2</t>
  </si>
  <si>
    <t>{cfbf9a04-9b0e-4d0c-bda4-61c87ae33be6}</t>
  </si>
  <si>
    <t>23030-0102-3</t>
  </si>
  <si>
    <t>PS 01-02 úsek Chotětov - Mladá Boleslav - 3</t>
  </si>
  <si>
    <t>{82a3d690-80a5-4436-a06f-19560d176bf4}</t>
  </si>
  <si>
    <t>23030-0103</t>
  </si>
  <si>
    <t>{88816c7c-fbb9-4a00-98e1-a15a1c192a47}</t>
  </si>
  <si>
    <t>23030-0103-1</t>
  </si>
  <si>
    <t>PS 01-03 úsek Praha hl.n. – Praha Pernerova - 1</t>
  </si>
  <si>
    <t>{450bf928-fed6-4a70-8805-bd7100a87993}</t>
  </si>
  <si>
    <t>23030-0103-2</t>
  </si>
  <si>
    <t>PS 01-03 úsek Praha hl.n. – Praha Pernerova - 2</t>
  </si>
  <si>
    <t>{c1353814-81a3-4ea0-9c0b-4f09ee14675b}</t>
  </si>
  <si>
    <t>23030-0103-3</t>
  </si>
  <si>
    <t>PS 01-03 úsek Praha hl.n. – Praha Pernerova - 3</t>
  </si>
  <si>
    <t>{17ff18e6-1585-46be-8333-b15df860e58b}</t>
  </si>
  <si>
    <t>23030-0104</t>
  </si>
  <si>
    <t>{83efd73c-e7cd-4c4d-8a38-2a983458427d}</t>
  </si>
  <si>
    <t>23030-0104-1</t>
  </si>
  <si>
    <t>PS 01-04 úsek Hvězdonice – Samechov</t>
  </si>
  <si>
    <t>{3c9a2ec0-3a36-4f14-a094-a65573c6779f}</t>
  </si>
  <si>
    <t>23030-0104-2</t>
  </si>
  <si>
    <t>{e9a47f8a-0a72-4167-9b03-3451f9991005}</t>
  </si>
  <si>
    <t>23030-0104-3</t>
  </si>
  <si>
    <t>PS 01-04 úsek Hvězdonice – Samechov - VON</t>
  </si>
  <si>
    <t>{f619cbae-e508-469d-a112-907ed851ea62}</t>
  </si>
  <si>
    <t>KRYCÍ LIST SOUPISU PRACÍ</t>
  </si>
  <si>
    <t>Objekt:</t>
  </si>
  <si>
    <t>23030-0101 - Oprava soustavy DOK v oblasti OŘ Praha</t>
  </si>
  <si>
    <t>Soupis:</t>
  </si>
  <si>
    <t>23030-0101-1 - PS 01-01 úsek Praha Libeň - Běchovice</t>
  </si>
  <si>
    <t>SŽ, s.o. SZT</t>
  </si>
  <si>
    <t>IXPROJEKTA s.r.o.</t>
  </si>
  <si>
    <t>Položky v cenové soustavě UOŽI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</si>
  <si>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</si>
  <si>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</si>
  <si>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</si>
  <si>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</si>
  <si>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</si>
  <si>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</si>
  <si>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M - Práce a dodávky M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</si>
  <si>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</si>
  <si>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</si>
  <si>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</si>
  <si>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</si>
  <si>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</si>
  <si>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</si>
  <si>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</si>
  <si>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</si>
  <si>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</si>
  <si>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</si>
  <si>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</si>
  <si>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</si>
  <si>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</si>
  <si>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</si>
  <si>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</si>
  <si>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</si>
  <si>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</si>
  <si>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</si>
  <si>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</si>
  <si>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</si>
  <si>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5915005030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</si>
  <si>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</si>
  <si>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m3</t>
  </si>
  <si>
    <t>ÚOŽI 2024 01</t>
  </si>
  <si>
    <t>4</t>
  </si>
  <si>
    <t>-431096582</t>
  </si>
  <si>
    <t>5915007020</t>
  </si>
  <si>
    <t>Zásyp jam nebo rýh sypaninou na železničním spodku se zhutněním Poznámka: 1. Ceny zásypu jam a rýh se zhutněním jsou určeny pro jakoukoliv míru zhutnění.</t>
  </si>
  <si>
    <t>-1563282615</t>
  </si>
  <si>
    <t>3</t>
  </si>
  <si>
    <t>5915020010</t>
  </si>
  <si>
    <t>Povrchová úprava plochy železničního spodku Poznámka: 1. V cenách jsou započteny náklady na urovnání a úpravu ploch nebo skládek výzisku kameniva a zeminy s jejich případnou rekultivací.</t>
  </si>
  <si>
    <t>m2</t>
  </si>
  <si>
    <t>-820076198</t>
  </si>
  <si>
    <t>M</t>
  </si>
  <si>
    <t>Práce a dodávky M</t>
  </si>
  <si>
    <t>7593501800</t>
  </si>
  <si>
    <t>Trasy kabelového vedení Lokátory a markery Ball Marker 1401-XR, oranžový telekomunikace</t>
  </si>
  <si>
    <t>kus</t>
  </si>
  <si>
    <t>256</t>
  </si>
  <si>
    <t>64</t>
  </si>
  <si>
    <t>696070660</t>
  </si>
  <si>
    <t>OST</t>
  </si>
  <si>
    <t>Ostatní</t>
  </si>
  <si>
    <t>7491571010</t>
  </si>
  <si>
    <t>Demontáž stávajících ucpávek kabelových průměru otvoru do 200 mm</t>
  </si>
  <si>
    <t>512</t>
  </si>
  <si>
    <t>-1683147811</t>
  </si>
  <si>
    <t>6</t>
  </si>
  <si>
    <t>7590525750</t>
  </si>
  <si>
    <t>Montáž štítku kabelového průběžného - zhotovení štítku, vyražení znaku kabelu na štítek, připevnění štítku na kabel, ovinutí štítku páskou PVC</t>
  </si>
  <si>
    <t>-98835654</t>
  </si>
  <si>
    <t>7</t>
  </si>
  <si>
    <t>7590565022</t>
  </si>
  <si>
    <t>Spojování a ukončení kabelů optických v optickém rozvaděči pro 72 vláken - práce spojené s montáží specifikované kabelizace specifikovaným způsobem</t>
  </si>
  <si>
    <t>-1504468701</t>
  </si>
  <si>
    <t>8</t>
  </si>
  <si>
    <t>7590565060</t>
  </si>
  <si>
    <t>Montáž konstrukce rezervy optického kabelu</t>
  </si>
  <si>
    <t>-1716581192</t>
  </si>
  <si>
    <t>9</t>
  </si>
  <si>
    <t>7590565080</t>
  </si>
  <si>
    <t>Uložení kabelové rezervy optického kabelu</t>
  </si>
  <si>
    <t>1683800316</t>
  </si>
  <si>
    <t>10</t>
  </si>
  <si>
    <t>7590560519</t>
  </si>
  <si>
    <t>Optické kabely Spojky a příslušenství pro optické sítě Ostatní Rezerva optického kabelu do 500mm</t>
  </si>
  <si>
    <t>-817767266</t>
  </si>
  <si>
    <t>11</t>
  </si>
  <si>
    <t>7590560569</t>
  </si>
  <si>
    <t>Optické kabely Spojky a příslušenství pro optické sítě Ostatní Optický patchcord do 5 m</t>
  </si>
  <si>
    <t>1493218631</t>
  </si>
  <si>
    <t>7590560593</t>
  </si>
  <si>
    <t>Optické kabely Spojky a příslušenství pro optické sítě Ostatní HDC 3000 - 19“ zásobník na buffery</t>
  </si>
  <si>
    <t>1674179823</t>
  </si>
  <si>
    <t>13</t>
  </si>
  <si>
    <t>7593501143</t>
  </si>
  <si>
    <t>Trasy kabelového vedení Chráničky optického kabelu HDPE Koncová zátka Jackmoon 38-46 mm</t>
  </si>
  <si>
    <t>549928880</t>
  </si>
  <si>
    <t>14</t>
  </si>
  <si>
    <t>7590560597</t>
  </si>
  <si>
    <t>Optické kabely Spojky a příslušenství pro optické sítě Ostatní HDC 3000 - 19“ vedení patchcordů</t>
  </si>
  <si>
    <t>-756415736</t>
  </si>
  <si>
    <t>15</t>
  </si>
  <si>
    <t>7590560601</t>
  </si>
  <si>
    <t>Optické kabely Spojky a příslušenství pro optické sítě Ostatní HDC 3000 - 19“ zásobník rezervních délek patchcordů</t>
  </si>
  <si>
    <t>-1398180381</t>
  </si>
  <si>
    <t>16</t>
  </si>
  <si>
    <t>7590560611</t>
  </si>
  <si>
    <t>Optické kabely Spojky a příslušenství pro optické sítě Ostatní HDC 3000 - Konektorový modul E-2000, včetně 12x adaptérů a pigtailů, plně osazen</t>
  </si>
  <si>
    <t>-1417025037</t>
  </si>
  <si>
    <t>17</t>
  </si>
  <si>
    <t>7590560621</t>
  </si>
  <si>
    <t>Optické kabely Spojky a příslušenství pro optické sítě Ostatní HDC 3000 - Spojovací-provařovací modul</t>
  </si>
  <si>
    <t>-1528811691</t>
  </si>
  <si>
    <t>18</t>
  </si>
  <si>
    <t>7590560641</t>
  </si>
  <si>
    <t>Optické kabely Spojky a příslušenství pro optické sítě Ostatní Spojovací kazety s víčkem</t>
  </si>
  <si>
    <t>1217064851</t>
  </si>
  <si>
    <t>19</t>
  </si>
  <si>
    <t>7590560651</t>
  </si>
  <si>
    <t>Optické kabely Spojky a příslušenství pro optické sítě Ostatní Rozvaděč optický pro 144 vláken (vana)</t>
  </si>
  <si>
    <t>-846659470</t>
  </si>
  <si>
    <t>20</t>
  </si>
  <si>
    <t>7590565102</t>
  </si>
  <si>
    <t>Montáž spojky optického kabelu se 72 vlákny - práce spojené s montáží specifikované kabelizace specifikovaným způsobem</t>
  </si>
  <si>
    <t>1665212073</t>
  </si>
  <si>
    <t>7590565125</t>
  </si>
  <si>
    <t>Uložení a propojení propojovací šňůry (patchcord) s konektory</t>
  </si>
  <si>
    <t>-1639942830</t>
  </si>
  <si>
    <t>22</t>
  </si>
  <si>
    <t>7593315065</t>
  </si>
  <si>
    <t>Montáž optického rozvaděče</t>
  </si>
  <si>
    <t>561397668</t>
  </si>
  <si>
    <t>23</t>
  </si>
  <si>
    <t>7593505110</t>
  </si>
  <si>
    <t>Zatažení ochranné trubky HFX 20 uvnitř objektu</t>
  </si>
  <si>
    <t>m</t>
  </si>
  <si>
    <t>1959291715</t>
  </si>
  <si>
    <t>24</t>
  </si>
  <si>
    <t>7593505150</t>
  </si>
  <si>
    <t>Pokládka výstražné fólie do výkopu</t>
  </si>
  <si>
    <t>-2040040668</t>
  </si>
  <si>
    <t>25</t>
  </si>
  <si>
    <t>7593505202</t>
  </si>
  <si>
    <t>Uložení HDPE trubky pro optický kabel do výkopu bez zřízení lože a bez krytí</t>
  </si>
  <si>
    <t>-55817903</t>
  </si>
  <si>
    <t>26</t>
  </si>
  <si>
    <t>7593505224</t>
  </si>
  <si>
    <t>Montáž spojky opravné půlené spojky na HDPE - Plasson</t>
  </si>
  <si>
    <t>1152641119</t>
  </si>
  <si>
    <t>27</t>
  </si>
  <si>
    <t>7593505240</t>
  </si>
  <si>
    <t>Montáž koncovky nebo záslepky Plasson na HDPE trubku</t>
  </si>
  <si>
    <t>-231400305</t>
  </si>
  <si>
    <t>28</t>
  </si>
  <si>
    <t>7593505270</t>
  </si>
  <si>
    <t>Montáž kabelového označníku Ball Marker - upevnění kabelového označníku na plášť kabelu upevňovacími prvky</t>
  </si>
  <si>
    <t>-1342601145</t>
  </si>
  <si>
    <t>29</t>
  </si>
  <si>
    <t>7593505290</t>
  </si>
  <si>
    <t>Zafukování optického kabelu obsazené</t>
  </si>
  <si>
    <t>-1449958473</t>
  </si>
  <si>
    <t>30</t>
  </si>
  <si>
    <t>7593505310</t>
  </si>
  <si>
    <t>Zatažení optického kabelu do ochranné HDPE trubky</t>
  </si>
  <si>
    <t>-1968217479</t>
  </si>
  <si>
    <t>31</t>
  </si>
  <si>
    <t>7593507240</t>
  </si>
  <si>
    <t>Demontáž koncovky nebo záslepky z HDPE trubky</t>
  </si>
  <si>
    <t>-1241133106</t>
  </si>
  <si>
    <t>32</t>
  </si>
  <si>
    <t>7598035080</t>
  </si>
  <si>
    <t>Měření parametrů optického kabelu na třech vlnových délkách metodou OTDR a TM po položení nebo zavěšení, kabelu se 72 vlákny - včetně vyhotovení měřícího protokolu</t>
  </si>
  <si>
    <t>455784305</t>
  </si>
  <si>
    <t>33</t>
  </si>
  <si>
    <t>7590560104</t>
  </si>
  <si>
    <t>Optické kabely Optické kabely střední konstrukce pro záfuk, přifuk do HDPE chráničky 72 vl. 6x12 vl./trubička, HDPE plášť 8,1 mm (6 el.)</t>
  </si>
  <si>
    <t>659220327</t>
  </si>
  <si>
    <t>34</t>
  </si>
  <si>
    <t>7590560379</t>
  </si>
  <si>
    <t>Optické kabely Spojky a příslušenství pro optické sítě Hrncová spojka, uspořádání vláken: UCNCP 5-18 S standardní, pro max 72 svárů</t>
  </si>
  <si>
    <t>306044899</t>
  </si>
  <si>
    <t>35</t>
  </si>
  <si>
    <t>7598095700</t>
  </si>
  <si>
    <t>Dozor pracovníků provozovatele při práci na živém zařízení</t>
  </si>
  <si>
    <t>hod</t>
  </si>
  <si>
    <t>-1504365978</t>
  </si>
  <si>
    <t>36</t>
  </si>
  <si>
    <t>9902100100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</si>
  <si>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</si>
  <si>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t</t>
  </si>
  <si>
    <t>-554150007</t>
  </si>
  <si>
    <t>P</t>
  </si>
  <si>
    <t>Poznámka k položce:_x000d_
Měrnou jednotkou je t přepravovaného materiálu.</t>
  </si>
  <si>
    <t>37</t>
  </si>
  <si>
    <t>7590190080</t>
  </si>
  <si>
    <t>Ostatní Trubka ochranná (CV736115003)</t>
  </si>
  <si>
    <t>-890707707</t>
  </si>
  <si>
    <t>38</t>
  </si>
  <si>
    <t>7593501173</t>
  </si>
  <si>
    <t>Trasy kabelového vedení Chránička dělená KKHR 40 trubka půlená opravná HDPE 2m</t>
  </si>
  <si>
    <t>880863639</t>
  </si>
  <si>
    <t>39</t>
  </si>
  <si>
    <t>7593501174</t>
  </si>
  <si>
    <t>Trasy kabelového vedení Chránička dělená KKHRM 40 zámek (na trubku nutné objednat 2ks)</t>
  </si>
  <si>
    <t>-2030845933</t>
  </si>
  <si>
    <t>40</t>
  </si>
  <si>
    <t>7491552012</t>
  </si>
  <si>
    <t>Montáž protipožárních ucpávek a tmelů protipožární ucpávka stěnou nebo stropem tloušťky do 50 cm, do EI 90 min. - protipožární ucpávky včetně příslušenství, vyhotovení a dodání atestu</t>
  </si>
  <si>
    <t>-887080001</t>
  </si>
  <si>
    <t>41</t>
  </si>
  <si>
    <t>7491510120</t>
  </si>
  <si>
    <t>Protipožární a kabelové ucpávky Kabelové ucpávky Vodovzdorná</t>
  </si>
  <si>
    <t>128</t>
  </si>
  <si>
    <t>-886105606</t>
  </si>
  <si>
    <t>42</t>
  </si>
  <si>
    <t>7593500600</t>
  </si>
  <si>
    <t>Trasy kabelového vedení Kabelové krycí desky a pásy Fólie výstražná modrá š. 34cm (HM0673909991034)</t>
  </si>
  <si>
    <t>750404584</t>
  </si>
  <si>
    <t>43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</si>
  <si>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</si>
  <si>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</si>
  <si>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-1976045737</t>
  </si>
  <si>
    <t>44</t>
  </si>
  <si>
    <t>9909000400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</si>
  <si>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</si>
  <si>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2134986717</t>
  </si>
  <si>
    <t>23030-0101-2 - PS 01-01 úsek Praha Libeň - Běchovice</t>
  </si>
  <si>
    <t>Položky v cenové soustavě URS</t>
  </si>
  <si>
    <t xml:space="preserve">    46-M - Zemní práce při extr.mont.pracích</t>
  </si>
  <si>
    <t>46-M</t>
  </si>
  <si>
    <t>Zemní práce při extr.mont.pracích</t>
  </si>
  <si>
    <t>460952485</t>
  </si>
  <si>
    <t>Vyplnění otvorů zazdívka otvorů ve zdivu cihlami pálenými plochy přes 0,0225 do 0,09 m2 a tloušťky přes 60 do 75 cm</t>
  </si>
  <si>
    <t>CS ÚRS 2024 01</t>
  </si>
  <si>
    <t>-324341066</t>
  </si>
  <si>
    <t>Online PSC</t>
  </si>
  <si>
    <t>https://podminky.urs.cz/item/CS_URS_2024_01/460952485</t>
  </si>
  <si>
    <t>468081435</t>
  </si>
  <si>
    <t>Vybourání otvorů ve zdivu betonovém plochy přes 0,09 do 0,25 m2 a tloušťky přes 60 do 75 cm</t>
  </si>
  <si>
    <t>138212184</t>
  </si>
  <si>
    <t>https://podminky.urs.cz/item/CS_URS_2024_01/468081435</t>
  </si>
  <si>
    <t>23030-0101-3 - PS 01-01 úsek Praha Libeň - Běchovice - VON</t>
  </si>
  <si>
    <t>Položky vedlejší organizační náklady (VON) v cenové soustavě UOŽI</t>
  </si>
  <si>
    <t>VRN - Vedlejší rozpočtové náklady</t>
  </si>
  <si>
    <t>VRN</t>
  </si>
  <si>
    <t>Vedlejší rozpočtové náklady</t>
  </si>
  <si>
    <t>022101011</t>
  </si>
  <si>
    <t>Geodetické práce Geodetické práce v průběhu opravy</t>
  </si>
  <si>
    <t>%</t>
  </si>
  <si>
    <t>1024</t>
  </si>
  <si>
    <t>973518194</t>
  </si>
  <si>
    <t>022101021</t>
  </si>
  <si>
    <t>Geodetické práce Geodetické práce po ukončení opravy</t>
  </si>
  <si>
    <t>-1153313444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</si>
  <si>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</si>
  <si>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</si>
  <si>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1017743796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</si>
  <si>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</si>
  <si>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</si>
  <si>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1495448004</t>
  </si>
  <si>
    <t>Poznámka k položce:_x000d_
dotčené práce</t>
  </si>
  <si>
    <t>024101401</t>
  </si>
  <si>
    <t>Inženýrská činnost koordinační a kompletační činnost</t>
  </si>
  <si>
    <t>639087120</t>
  </si>
  <si>
    <t>Poznámka k položce:_x000d_
ZRN</t>
  </si>
  <si>
    <t>23030-0102 - Oprava soustavy DOK v oblasti OŘ Praha</t>
  </si>
  <si>
    <t>23030-0102-1 - PS 01-02 úsek Chotětov - Mladá Boleslav - 1</t>
  </si>
  <si>
    <t>Mladá Boleslav</t>
  </si>
  <si>
    <t>7593501030</t>
  </si>
  <si>
    <t>Trasy kabelového vedení Tuhá dvouplášťová korugovaná chránička KD 09125 průměr 125/108 mm</t>
  </si>
  <si>
    <t>1457495448</t>
  </si>
  <si>
    <t>7593501165</t>
  </si>
  <si>
    <t>Trasy kabelového vedení Chránička dělená 06160/2 průměr 160/138 mm délka 300 mm</t>
  </si>
  <si>
    <t>-862788137</t>
  </si>
  <si>
    <t>7491401189</t>
  </si>
  <si>
    <t>Kabelové rošty a žlaby Kabelové žlaby nerezové Nerezová stahovací páska délky 60 mm; (50ks/bal)</t>
  </si>
  <si>
    <t>sada</t>
  </si>
  <si>
    <t>-2005962000</t>
  </si>
  <si>
    <t>7491552022</t>
  </si>
  <si>
    <t>Montáž protipožárních ucpávek a tmelů protipožární ucpávka kabelového prostupu, průměru do 200 mm, do EI 90 min. - protipožární ucpávky včetně příslušenství, vyhotovení a dodání atestu</t>
  </si>
  <si>
    <t>-992232636</t>
  </si>
  <si>
    <t>7491553014</t>
  </si>
  <si>
    <t>Montáž kabelových ucpávek vodě odolných, pro vnitřní průměr otvoru přes 105 do 185 mm - včetně příslušenství (utěsňovací spony apod.), vyhotovení a dodání atestu</t>
  </si>
  <si>
    <t>1157479613</t>
  </si>
  <si>
    <t>7590525178</t>
  </si>
  <si>
    <t>Montáž kabelu úložného volně uloženého s jádrem 0,8 mm TCEKE do 50 XN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</si>
  <si>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-1743410353</t>
  </si>
  <si>
    <t>7590525401</t>
  </si>
  <si>
    <t>Montáž spojky rovné metalické do 5 XN</t>
  </si>
  <si>
    <t>618588053</t>
  </si>
  <si>
    <t>7590527042</t>
  </si>
  <si>
    <t>Demontáž kabelu volně uloženého</t>
  </si>
  <si>
    <t>952954502</t>
  </si>
  <si>
    <t>7590565026</t>
  </si>
  <si>
    <t>Spojování a ukončení kabelů optických v optickém rozvaděči pro 144 vláken - práce spojené s montáží specifikované kabelizace specifikovaným způsobem</t>
  </si>
  <si>
    <t>-1469373095</t>
  </si>
  <si>
    <t>7593500193</t>
  </si>
  <si>
    <t>Trasy kabelového vedení Kabelové žlaby Konzola pro upevnění kanálu kabelového nadzemního na mostní konstrukci pozinkovaná ocel</t>
  </si>
  <si>
    <t>1182161044</t>
  </si>
  <si>
    <t>7593501125</t>
  </si>
  <si>
    <t>Trasy kabelového vedení Chráničky optického kabelu HDPE 6040 průměr 40/33 mm</t>
  </si>
  <si>
    <t>2063216817</t>
  </si>
  <si>
    <t>7593501195</t>
  </si>
  <si>
    <t>Trasy kabelového vedení Spojky šroubovací pro chráničky optického kabelu HDPE 5050 průměr 40 mm</t>
  </si>
  <si>
    <t>1279317342</t>
  </si>
  <si>
    <t>7590520614</t>
  </si>
  <si>
    <t>Venkovní vedení kabelová - metalické sítě Plněné 4x0,8 TCEPKPFLEY 5 x 4 x 0,8</t>
  </si>
  <si>
    <t>941595131</t>
  </si>
  <si>
    <t>-1828952819</t>
  </si>
  <si>
    <t>7593501470</t>
  </si>
  <si>
    <t>Trasy kabelového vedení Kabelové komory Kabelová komora OKOS 1 (1000 x 780 x 350 mm)</t>
  </si>
  <si>
    <t>163519187</t>
  </si>
  <si>
    <t>-2005168717</t>
  </si>
  <si>
    <t>-813227210</t>
  </si>
  <si>
    <t>-757954180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</si>
  <si>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</si>
  <si>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</si>
  <si>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1980934586</t>
  </si>
  <si>
    <t>7590560579</t>
  </si>
  <si>
    <t>Optické kabely Spojky a příslušenství pro optické sítě Ostatní Optický pigtail do 2 m</t>
  </si>
  <si>
    <t>1699003841</t>
  </si>
  <si>
    <t>7593315274</t>
  </si>
  <si>
    <t>Montáž kabelového roštu pro volné/pevné uložení šířky 120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</si>
  <si>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-679343917</t>
  </si>
  <si>
    <t>7491403270</t>
  </si>
  <si>
    <t>Kabelové rošty a žlaby Kabelové žlaby drátěné, pozinkované MERKUR 100/50 M2 galv.zinek</t>
  </si>
  <si>
    <t>1005015613</t>
  </si>
  <si>
    <t>7593315276</t>
  </si>
  <si>
    <t>Montáž kabelového roštu pro volné/pevné uložení šířky 220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</si>
  <si>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1648319241</t>
  </si>
  <si>
    <t>7491403290</t>
  </si>
  <si>
    <t>Kabelové rošty a žlaby Kabelové žlaby drátěné, pozinkované MERKUR 200/50 M2 galv.zinek</t>
  </si>
  <si>
    <t>-1394718864</t>
  </si>
  <si>
    <t>-1834516935</t>
  </si>
  <si>
    <t>45</t>
  </si>
  <si>
    <t>7593505200</t>
  </si>
  <si>
    <t>Uložení HDPE trubky pro optický kabel do kabelového žlabu</t>
  </si>
  <si>
    <t>727503684</t>
  </si>
  <si>
    <t>46</t>
  </si>
  <si>
    <t>7593505220</t>
  </si>
  <si>
    <t>Montáž spojky Plasson na HDPE trubce rovné nebo redukční</t>
  </si>
  <si>
    <t>1036240172</t>
  </si>
  <si>
    <t>47</t>
  </si>
  <si>
    <t>48</t>
  </si>
  <si>
    <t>7593505250</t>
  </si>
  <si>
    <t>Montáž plastové komory na spojkování optického kabelu</t>
  </si>
  <si>
    <t>-1299013309</t>
  </si>
  <si>
    <t>49</t>
  </si>
  <si>
    <t>50</t>
  </si>
  <si>
    <t>7593505292</t>
  </si>
  <si>
    <t>Zafukování optického kabelu HDPE</t>
  </si>
  <si>
    <t>887482793</t>
  </si>
  <si>
    <t>51</t>
  </si>
  <si>
    <t>52</t>
  </si>
  <si>
    <t>53</t>
  </si>
  <si>
    <t>7593501505</t>
  </si>
  <si>
    <t>Trasy kabelového vedení Kabelové komory ROMOLD KS 100.63/110 SBL</t>
  </si>
  <si>
    <t>1625980352</t>
  </si>
  <si>
    <t>54</t>
  </si>
  <si>
    <t>7593501520</t>
  </si>
  <si>
    <t>Trasy kabelového vedení Kabelové komory ROMOLD Víko plastové prům. 63 pochozí vodotěsné</t>
  </si>
  <si>
    <t>1546361551</t>
  </si>
  <si>
    <t>55</t>
  </si>
  <si>
    <t>7593507250</t>
  </si>
  <si>
    <t>Demontáž plastové komory na spojkování optického kabelu</t>
  </si>
  <si>
    <t>-572837420</t>
  </si>
  <si>
    <t>56</t>
  </si>
  <si>
    <t>7590560384</t>
  </si>
  <si>
    <t>Optické kabely Spojky a příslušenství pro optické sítě Hrncová spojka, uspořádání vláken: UCNCP 7-22 S standardní, pro max 144 svárů</t>
  </si>
  <si>
    <t>947006379</t>
  </si>
  <si>
    <t>57</t>
  </si>
  <si>
    <t>7598015090</t>
  </si>
  <si>
    <t>Přeměření izolačního stavu kabelu úložného 20 žil</t>
  </si>
  <si>
    <t>-1162247870</t>
  </si>
  <si>
    <t>58</t>
  </si>
  <si>
    <t>7598015185</t>
  </si>
  <si>
    <t>Jednosměrné měření kabelu místního</t>
  </si>
  <si>
    <t>pár</t>
  </si>
  <si>
    <t>-319672700</t>
  </si>
  <si>
    <t>59</t>
  </si>
  <si>
    <t>7598035135</t>
  </si>
  <si>
    <t>TM + OTDR + PMD tři vlnové délky obousměrně</t>
  </si>
  <si>
    <t>vlákno</t>
  </si>
  <si>
    <t>-1190167882</t>
  </si>
  <si>
    <t>60</t>
  </si>
  <si>
    <t>7598035170</t>
  </si>
  <si>
    <t>Kontrola tlakutěsnosti HDPE trubky v úseku do 2 000 m</t>
  </si>
  <si>
    <t>1305368476</t>
  </si>
  <si>
    <t>61</t>
  </si>
  <si>
    <t>7598035190</t>
  </si>
  <si>
    <t>Kontrola průchodnosti trubky pro optický kabel</t>
  </si>
  <si>
    <t>km</t>
  </si>
  <si>
    <t>-403562411</t>
  </si>
  <si>
    <t>62</t>
  </si>
  <si>
    <t>-727468334</t>
  </si>
  <si>
    <t>63</t>
  </si>
  <si>
    <t>65</t>
  </si>
  <si>
    <t>66</t>
  </si>
  <si>
    <t>23030-0102-2 - PS 01-02 úsek Chotětov - Mladá Boleslav - 2</t>
  </si>
  <si>
    <t xml:space="preserve">    1 - Zemní práce</t>
  </si>
  <si>
    <t>PSV - Práce a dodávky PSV</t>
  </si>
  <si>
    <t xml:space="preserve">    741 - Elektroinstalace - silnoproud</t>
  </si>
  <si>
    <t xml:space="preserve">    22-M - Montáže technologických zařízení pro dopravní stavby</t>
  </si>
  <si>
    <t xml:space="preserve">    58-M - Revize vyhrazených technických zařízení</t>
  </si>
  <si>
    <t>Zemní práce</t>
  </si>
  <si>
    <t>34571814</t>
  </si>
  <si>
    <t>koncovka pro chráničky optického kabelu D 40mm</t>
  </si>
  <si>
    <t>369113864</t>
  </si>
  <si>
    <t>PSV</t>
  </si>
  <si>
    <t>Práce a dodávky PSV</t>
  </si>
  <si>
    <t>741</t>
  </si>
  <si>
    <t>Elektroinstalace - silnoproud</t>
  </si>
  <si>
    <t>741910181</t>
  </si>
  <si>
    <t>Montáž výložníků bez kabelových lávek a osazení úchytných prvků atypických zesílených nástěnných nebo závěsných se stojinou se zhotovením</t>
  </si>
  <si>
    <t>kg</t>
  </si>
  <si>
    <t>-838310666</t>
  </si>
  <si>
    <t>https://podminky.urs.cz/item/CS_URS_2024_01/741910181</t>
  </si>
  <si>
    <t>56245113</t>
  </si>
  <si>
    <t>žlab kabelový s víkem ze směsových plastů 130x130mm</t>
  </si>
  <si>
    <t>1503370115</t>
  </si>
  <si>
    <t>34571816</t>
  </si>
  <si>
    <t>koncovka pro chráničky optického kabelu s ventilem D 32mm</t>
  </si>
  <si>
    <t>1267125378</t>
  </si>
  <si>
    <t>35712111</t>
  </si>
  <si>
    <t>rozvaděč nástěnný optický vnitřní na zeď kovový se zámkem až 48 svarů 2x pozice pro quick pack moduly</t>
  </si>
  <si>
    <t>1437866160</t>
  </si>
  <si>
    <t>22-M</t>
  </si>
  <si>
    <t>Montáže technologických zařízení pro dopravní stavby</t>
  </si>
  <si>
    <t>220111891</t>
  </si>
  <si>
    <t>Ukolejnění sdělovacího a zabezpečovacího zařízení včetně zhotovení drážky po uložení ukolejňovacího vodiče, protažení vodiče izolační trubkou na zemnicí svorník nebo průrazky a ukolejňovací svorku ke kolejnici nebo na střed stykového trafa, uložení a zahrnutí vodiče v drážce na kolejnici</t>
  </si>
  <si>
    <t>-1776937556</t>
  </si>
  <si>
    <t>https://podminky.urs.cz/item/CS_URS_2024_01/220111891</t>
  </si>
  <si>
    <t>13021013</t>
  </si>
  <si>
    <t>tyč ocelová kruhová žebírková DIN 488 jakost B500B (10 505) výztuž do betonu D 12mm</t>
  </si>
  <si>
    <t>983448247</t>
  </si>
  <si>
    <t>Poznámka k položce:_x000d_
Hmotnost: 0,89 kg/m</t>
  </si>
  <si>
    <t>220182027</t>
  </si>
  <si>
    <t>Montáž koncovky nebo záslepky bez svařování na HDPE trubku</t>
  </si>
  <si>
    <t>241149211</t>
  </si>
  <si>
    <t>https://podminky.urs.cz/item/CS_URS_2024_01/220182027</t>
  </si>
  <si>
    <t>220182087</t>
  </si>
  <si>
    <t>Montáž označení spojky optického kabelu betonovým označníkem</t>
  </si>
  <si>
    <t>5616930</t>
  </si>
  <si>
    <t>https://podminky.urs.cz/item/CS_URS_2024_01/220182087</t>
  </si>
  <si>
    <t>59212715</t>
  </si>
  <si>
    <t>označník kabelový čtyřhranný železniční betonový 150x150x530mm</t>
  </si>
  <si>
    <t>-506184976</t>
  </si>
  <si>
    <t>460010001</t>
  </si>
  <si>
    <t>Vytyčení trasy vedení vzdušného (nadzemního) sdělovacího nebo ovládacího podél dráhy</t>
  </si>
  <si>
    <t>1126582388</t>
  </si>
  <si>
    <t>https://podminky.urs.cz/item/CS_URS_2024_01/460010001</t>
  </si>
  <si>
    <t>460030023</t>
  </si>
  <si>
    <t>Přípravné terénní práce odstranění dřevitého porostu z keřů nebo stromků průměru kmenů do 5 cm včetně odstranění kořenů a složení do hromad nebo naložení na dopravní prostředek tvrdého středně hustého</t>
  </si>
  <si>
    <t>-72318722</t>
  </si>
  <si>
    <t>https://podminky.urs.cz/item/CS_URS_2024_01/460030023</t>
  </si>
  <si>
    <t>460242111</t>
  </si>
  <si>
    <t>Provizorní zajištění inženýrských sítí ve výkopech potrubí při křížení s kabelem</t>
  </si>
  <si>
    <t>725477206</t>
  </si>
  <si>
    <t>https://podminky.urs.cz/item/CS_URS_2024_01/460242111</t>
  </si>
  <si>
    <t>460661111</t>
  </si>
  <si>
    <t>Kabelové lože z písku včetně podsypu, zhutnění a urovnání povrchu pro kabely nn bez zakrytí, šířky do 35 cm</t>
  </si>
  <si>
    <t>554399315</t>
  </si>
  <si>
    <t>https://podminky.urs.cz/item/CS_URS_2024_01/460661111</t>
  </si>
  <si>
    <t>460742132</t>
  </si>
  <si>
    <t>Osazení kabelových prostupů včetně utěsnění a spárování z trub plastových do rýhy, bez výkopových prací s obetonováním, vnitřního průměru přes 10 do 15 cm</t>
  </si>
  <si>
    <t>-1032654167</t>
  </si>
  <si>
    <t>https://podminky.urs.cz/item/CS_URS_2024_01/460742132</t>
  </si>
  <si>
    <t>35432541</t>
  </si>
  <si>
    <t>příchytka kabelová 14-28mm</t>
  </si>
  <si>
    <t>1561740607</t>
  </si>
  <si>
    <t>460752112</t>
  </si>
  <si>
    <t>Osazení kabelových kanálů včetně utěsnění, vyspárování a zakrytí víkem ze žlabů plastových do rýhy, bez výkopových prací vnější šířky přes 10 do 20 cm</t>
  </si>
  <si>
    <t>-1887113049</t>
  </si>
  <si>
    <t>https://podminky.urs.cz/item/CS_URS_2024_01/460752112</t>
  </si>
  <si>
    <t>460762111</t>
  </si>
  <si>
    <t>Křižovatka betonového kabelového žlabu s inženýrskými sítěmi včetně úpravy dna rýhy a zakrytím žlabu bez zásypu</t>
  </si>
  <si>
    <t>584863058</t>
  </si>
  <si>
    <t>https://podminky.urs.cz/item/CS_URS_2024_01/460762111</t>
  </si>
  <si>
    <t>468132112</t>
  </si>
  <si>
    <t>Vybourání kabelových kanálů včetně víka ze žlabů plastových osazených do rýhy, bez zemních prací vnější šířky přes 10 do 20 cm</t>
  </si>
  <si>
    <t>620416973</t>
  </si>
  <si>
    <t>https://podminky.urs.cz/item/CS_URS_2024_01/468132112</t>
  </si>
  <si>
    <t>468161115</t>
  </si>
  <si>
    <t>Demontáž trubek ochranných uložených volně v rýze, bez zemních prací plastových tuhých, vnitřního průměru přes 100 mm</t>
  </si>
  <si>
    <t>1566409581</t>
  </si>
  <si>
    <t>https://podminky.urs.cz/item/CS_URS_2024_01/468161115</t>
  </si>
  <si>
    <t>58-M</t>
  </si>
  <si>
    <t>Revize vyhrazených technických zařízení</t>
  </si>
  <si>
    <t>580106014</t>
  </si>
  <si>
    <t>Měření při revizích měření krokového nebo dotykového napětí</t>
  </si>
  <si>
    <t>měření</t>
  </si>
  <si>
    <t>-122118425</t>
  </si>
  <si>
    <t>https://podminky.urs.cz/item/CS_URS_2024_01/580106014</t>
  </si>
  <si>
    <t>23030-0102-3 - PS 01-02 úsek Chotětov - Mladá Boleslav - 3</t>
  </si>
  <si>
    <t>23030-0103 - Oprava soustavy DOK v oblasti OŘ Praha</t>
  </si>
  <si>
    <t>23030-0103-1 - PS 01-03 úsek Praha hl.n. – Praha Pernerova - 1</t>
  </si>
  <si>
    <t>7491571020</t>
  </si>
  <si>
    <t>Demontáž stávajících ucpávek protipožárních průměru otvoru do 200 mm</t>
  </si>
  <si>
    <t>900568984</t>
  </si>
  <si>
    <t>7590560124</t>
  </si>
  <si>
    <t>Optické kabely Optické kabely střední konstrukce pro záfuk, přifuk do HDPE chráničky 144 vl. 12x12 vl./trubička, HDPE plášť 11,2 mm (12 el.)</t>
  </si>
  <si>
    <t>-117856650</t>
  </si>
  <si>
    <t>7590567050</t>
  </si>
  <si>
    <t>Demontáž zatažení optického kabelu z ochranné trubky</t>
  </si>
  <si>
    <t>-350235223</t>
  </si>
  <si>
    <t>7590567086</t>
  </si>
  <si>
    <t>Demontáž ukončení optického kabelu v optickém rozvaděči pro 36 vláken</t>
  </si>
  <si>
    <t>1363397669</t>
  </si>
  <si>
    <t>-418813867</t>
  </si>
  <si>
    <t>7593317065</t>
  </si>
  <si>
    <t>Demontáž optického rozvaděče skříně</t>
  </si>
  <si>
    <t>-290329183</t>
  </si>
  <si>
    <t>7593505100</t>
  </si>
  <si>
    <t>Zatažení 1 až 3 trubky HDPE do otvoru kabelovodu</t>
  </si>
  <si>
    <t>97534107</t>
  </si>
  <si>
    <t>7593505222</t>
  </si>
  <si>
    <t>Montáž spojky odbočky MT - T nebo Y</t>
  </si>
  <si>
    <t>-1418932281</t>
  </si>
  <si>
    <t>7598035090</t>
  </si>
  <si>
    <t>Měření parametrů optického kabelu na třech vlnových délkách metodou OTDR a TM po položení nebo zavěšení, kabelu se 144 vlákny - včetně vyhotovení měřícího protokolu</t>
  </si>
  <si>
    <t>1406497253</t>
  </si>
  <si>
    <t>23030-0103-2 - PS 01-03 úsek Praha hl.n. – Praha Pernerova - 2</t>
  </si>
  <si>
    <t>141721215</t>
  </si>
  <si>
    <t>Řízený zemní protlak délky protlaku do 50 m v hornině třídy těžitelnosti I a II, skupiny 1 až 4 včetně zatažení trub v hloubce do 6 m průměru vrtu přes 180 do 225 mm</t>
  </si>
  <si>
    <t>-1565439954</t>
  </si>
  <si>
    <t>https://podminky.urs.cz/item/CS_URS_2024_01/141721215</t>
  </si>
  <si>
    <t>28611002</t>
  </si>
  <si>
    <t>trubka pevná PVC-C pro rozvod teplé a studené vody pro lepený spoj DN 15 20x2,3mm</t>
  </si>
  <si>
    <t>2136436268</t>
  </si>
  <si>
    <t>460010021</t>
  </si>
  <si>
    <t>Vytyčení trasy vedení kabelového (podzemního) v obvodu železniční stanice</t>
  </si>
  <si>
    <t>-892503338</t>
  </si>
  <si>
    <t>https://podminky.urs.cz/item/CS_URS_2024_01/460010021</t>
  </si>
  <si>
    <t>460242121</t>
  </si>
  <si>
    <t>Provizorní zajištění inženýrských sítí ve výkopech potrubí při souběhu s kabelem</t>
  </si>
  <si>
    <t>-567251044</t>
  </si>
  <si>
    <t>https://podminky.urs.cz/item/CS_URS_2024_01/460242121</t>
  </si>
  <si>
    <t>23030-0103-3 - PS 01-03 úsek Praha hl.n. – Praha Pernerova - 3</t>
  </si>
  <si>
    <t>23030-0104 - Oprava soustavy DOK v oblasti OŘ Praha</t>
  </si>
  <si>
    <t>23030-0104-1 - PS 01-04 úsek Hvězdonice – Samechov</t>
  </si>
  <si>
    <t>5904020110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</si>
  <si>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</si>
  <si>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1762823562</t>
  </si>
  <si>
    <t>5904040010</t>
  </si>
  <si>
    <t>Rizikové kácení stromů listnatých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</si>
  <si>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1747012852</t>
  </si>
  <si>
    <t>Poznámka k položce:_x000d_
Strom=kus, průměr 10-20 cm</t>
  </si>
  <si>
    <t>5904040020</t>
  </si>
  <si>
    <t>Rizikové kácení stromů listnatých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</si>
  <si>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556969481</t>
  </si>
  <si>
    <t>Poznámka k položce:_x000d_
Strom=kus, průměr 21-25 cm</t>
  </si>
  <si>
    <t>5904040210</t>
  </si>
  <si>
    <t>Rizikové kácení stromů jehličnatých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</si>
  <si>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-1923419492</t>
  </si>
  <si>
    <t>5904040220</t>
  </si>
  <si>
    <t>Rizikové kácení stromů jehličnatých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</si>
  <si>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290348273</t>
  </si>
  <si>
    <t>5905023020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</si>
  <si>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</si>
  <si>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-1179476088</t>
  </si>
  <si>
    <t>5913280035</t>
  </si>
  <si>
    <t>Demontáž dílů komunikace ze zámkové dlažby uložení v podsypu. Poznámka: 1. V cenách jsou započteny náklady na odstranění dlažby nebo obrubníku a naložení na dopravní prostředek.</t>
  </si>
  <si>
    <t>1733731556</t>
  </si>
  <si>
    <t>5913285035</t>
  </si>
  <si>
    <t>Montáž dílů komunikace ze zámkové dlažby uložení v podsypu. Poznámka: 1. V cenách jsou započteny náklady na osazení dlažby nebo obrubníku. 2. V cenách nejsou obsaženy náklady na dodávku materiálu.</t>
  </si>
  <si>
    <t>1194360390</t>
  </si>
  <si>
    <t>5955101012</t>
  </si>
  <si>
    <t>Kamenivo drcené štěrk frakce 16/32</t>
  </si>
  <si>
    <t>462147821</t>
  </si>
  <si>
    <t>5915005040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</si>
  <si>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</si>
  <si>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-2044496637</t>
  </si>
  <si>
    <t>Zásyp jam nebo rýh sypaninou na železničním spodku se zhutněním. Poznámka: 1. Ceny zásypu jam a rýh se zhutněním jsou určeny pro jakoukoliv míru zhutnění.</t>
  </si>
  <si>
    <t>Povrchová úprava plochy železničního spodku. Poznámka: 1. V cenách jsou započteny náklady na urovnání a úpravu ploch nebo skládek výzisku kameniva a zeminy s jejich případnou rekultivací.</t>
  </si>
  <si>
    <t>7491251010</t>
  </si>
  <si>
    <t>Montáž lišt elektroinstalačních, kabelových žlabů z PVC-U jednokomorových zaklapávacích rozměru 40/40 mm - na konstrukci, omítku apod. včetně spojek, ohybů, rohů, bez krabic</t>
  </si>
  <si>
    <t>1157537573</t>
  </si>
  <si>
    <t>23998025</t>
  </si>
  <si>
    <t>7590127025</t>
  </si>
  <si>
    <t>Demontáž skříně ŠM, PSK, SKP, SPP, KS - včetně odpojení zařízení od kabelových rozvodů</t>
  </si>
  <si>
    <t>243987631</t>
  </si>
  <si>
    <t>7590155012</t>
  </si>
  <si>
    <t>Montáž uzemnění kabelu na uzemnění stávající - úplná montáž kabelu, připevnění uzemňovací objímky, přiletování uzemňovacího vodiče. Bez zemních prací</t>
  </si>
  <si>
    <t>-1794334626</t>
  </si>
  <si>
    <t>7590195170</t>
  </si>
  <si>
    <t>411016642</t>
  </si>
  <si>
    <t>7593501792</t>
  </si>
  <si>
    <t>Trasy kabelového vedení Kabelové označníky Označník trojboký (HM0592129990002)</t>
  </si>
  <si>
    <t>1603091058</t>
  </si>
  <si>
    <t>7590523010</t>
  </si>
  <si>
    <t>Převedení provozu v metalickém kabelu</t>
  </si>
  <si>
    <t>508982453</t>
  </si>
  <si>
    <t>7590525030</t>
  </si>
  <si>
    <t>Odplastování celoplastového kabelu jednoplášťového do 100 párů</t>
  </si>
  <si>
    <t>36020999</t>
  </si>
  <si>
    <t>7590525125</t>
  </si>
  <si>
    <t>Montáž kabelu metalického zatažení do chráničky do 2 kg/m</t>
  </si>
  <si>
    <t>1045842384</t>
  </si>
  <si>
    <t>7590525136</t>
  </si>
  <si>
    <t>Pokládka kabelu metalického /demontáž PK2 přes 1 do 2 kg/m</t>
  </si>
  <si>
    <t>1288318161</t>
  </si>
  <si>
    <t>7590525147</t>
  </si>
  <si>
    <t>Uložení do žlabu/trubky/lišty kabelu SYKFY 10x2x0,5</t>
  </si>
  <si>
    <t>1199601808</t>
  </si>
  <si>
    <t>7590520604</t>
  </si>
  <si>
    <t>Venkovní vedení kabelová - metalické sítě Plněné 4x0,8 TCEPKPFLEY 3 x 4 x 0,8</t>
  </si>
  <si>
    <t>-1710499277</t>
  </si>
  <si>
    <t>7590525670</t>
  </si>
  <si>
    <t>Montáž ukončení celoplastového kabelu v závěru nebo rozvaděči se zářezovými svorkovnicemi zářezová technologie LSA do 10 čtyřek</t>
  </si>
  <si>
    <t>1398007573</t>
  </si>
  <si>
    <t>7590525688</t>
  </si>
  <si>
    <t>Montáž ukončení celoplastového kabelu v závěru nebo rozvaděči se zářezovými svorkovnicemi bez pancíře do 40 žil - odstranění pláště kabelu, vyformování, zaříznutí vodičů do svorkovnice, přezkoušení izolačního stavu kabelových žil</t>
  </si>
  <si>
    <t>489020150</t>
  </si>
  <si>
    <t>7590525725</t>
  </si>
  <si>
    <t>Montáž svorkovnice LSA-PLUS</t>
  </si>
  <si>
    <t>363874328</t>
  </si>
  <si>
    <t>-2137628767</t>
  </si>
  <si>
    <t>7590535100</t>
  </si>
  <si>
    <t>Propojování stávajících kabelů v jedné kynetě 2 kabelů</t>
  </si>
  <si>
    <t>2046305781</t>
  </si>
  <si>
    <t>7590535254</t>
  </si>
  <si>
    <t>Vyrovnání nf kabelů s měřením ve třech bodech 12 čtyřek</t>
  </si>
  <si>
    <t>úsek</t>
  </si>
  <si>
    <t>-1917636015</t>
  </si>
  <si>
    <t>7590520624</t>
  </si>
  <si>
    <t>Venkovní vedení kabelová - metalické sítě Plněné 4x0,8 TCEPKPFLEY 10 x 4 x 0,8</t>
  </si>
  <si>
    <t>-667187297</t>
  </si>
  <si>
    <t>5964151005</t>
  </si>
  <si>
    <t>Dlažba zámková hladká kostka</t>
  </si>
  <si>
    <t>1302220911</t>
  </si>
  <si>
    <t>7593315010</t>
  </si>
  <si>
    <t>Montáž montážního rámu LSA-PLUS - usazení montážního rámu na místo určení</t>
  </si>
  <si>
    <t>-269402270</t>
  </si>
  <si>
    <t>525926471</t>
  </si>
  <si>
    <t>7593315320</t>
  </si>
  <si>
    <t>Montáž translátoru</t>
  </si>
  <si>
    <t>612487626</t>
  </si>
  <si>
    <t>1017638970</t>
  </si>
  <si>
    <t>7593325010</t>
  </si>
  <si>
    <t>Montáž do LSA pásku bleskojistky</t>
  </si>
  <si>
    <t>-2029986760</t>
  </si>
  <si>
    <t>7593505102</t>
  </si>
  <si>
    <t>Zatažení ochranné trubky HDPE do chráničky 110 mm</t>
  </si>
  <si>
    <t>-899450426</t>
  </si>
  <si>
    <t>-1475931238</t>
  </si>
  <si>
    <t>7596925010</t>
  </si>
  <si>
    <t>Montáž sloupku do země pro kabelové boxy Krone - postavení a označení jednoduchého sloupku. Bez výstroje a zemních prací</t>
  </si>
  <si>
    <t>108101321</t>
  </si>
  <si>
    <t>7590130240</t>
  </si>
  <si>
    <t>Rozdělovače, rozváděče SIS 1 sloupkový rozvaděč</t>
  </si>
  <si>
    <t>1030687042</t>
  </si>
  <si>
    <t>7596945455</t>
  </si>
  <si>
    <t>Montáž nosné konstrukce venkovního vedení místní sítě montáž zední konzoly průběžné pro samonosný kabel ve zdivu betonovém nebo kamenném</t>
  </si>
  <si>
    <t>1113785091</t>
  </si>
  <si>
    <t>7598015175</t>
  </si>
  <si>
    <t>Měření kapacitních nerovnováh do 8 km</t>
  </si>
  <si>
    <t>-862108005</t>
  </si>
  <si>
    <t>7598015180</t>
  </si>
  <si>
    <t>Měření útlumu přeslechu na blízkém konci na místním sdělovacím kabelu za 1 čtyřku XN měřeného úseku</t>
  </si>
  <si>
    <t>1864742959</t>
  </si>
  <si>
    <t>-1237879401</t>
  </si>
  <si>
    <t>-1245906492</t>
  </si>
  <si>
    <t>1515976689</t>
  </si>
  <si>
    <t>-1604618377</t>
  </si>
  <si>
    <t>-2076774448</t>
  </si>
  <si>
    <t>7590550209</t>
  </si>
  <si>
    <t>Forma kabelová, drátová a doplňky vnitřní instalace LSA lišty Magazín přepěťové ochrany pro LSA-PLUS 2/10</t>
  </si>
  <si>
    <t>140733227</t>
  </si>
  <si>
    <t>7590550214</t>
  </si>
  <si>
    <t>Forma kabelová, drátová a doplňky vnitřní instalace LSA lišty Přepěťové ochrany 8x6, MK, 230V 10kA/10A</t>
  </si>
  <si>
    <t>-2129203977</t>
  </si>
  <si>
    <t>7590540055</t>
  </si>
  <si>
    <t>Slaboproudé rozvody, kabely pro přívod a vnitřní instalaci Instalační kabely SYKFY 10 x 2 x 0,5</t>
  </si>
  <si>
    <t>1356598782</t>
  </si>
  <si>
    <t>7590550194</t>
  </si>
  <si>
    <t>Forma kabelová, drátová a doplňky vnitřní instalace LSA lišty LSA-PLUS lišta rozpojovací 2/10</t>
  </si>
  <si>
    <t>630547752</t>
  </si>
  <si>
    <t>7593311022</t>
  </si>
  <si>
    <t>Konstrukční díly Svorkovnice LSA rozpojovací, krone ekvivalent 10 párové svorkovnice pro průměr drátu 0,8mm</t>
  </si>
  <si>
    <t>1336828193</t>
  </si>
  <si>
    <t>7593500015</t>
  </si>
  <si>
    <t>Trasy kabelového vedení Kabelové žlaby Žlab kabelový TK 1 14x17x100cm (HM0592120210000)</t>
  </si>
  <si>
    <t>644321651</t>
  </si>
  <si>
    <t>67</t>
  </si>
  <si>
    <t>7593500035</t>
  </si>
  <si>
    <t>Trasy kabelového vedení Kabelové žlaby Poklop kabel.žlabu TK 1 4x16x50cm (HM0592120810000)</t>
  </si>
  <si>
    <t>1108075734</t>
  </si>
  <si>
    <t>68</t>
  </si>
  <si>
    <t>1273228788</t>
  </si>
  <si>
    <t>69</t>
  </si>
  <si>
    <t>2049509409</t>
  </si>
  <si>
    <t>70</t>
  </si>
  <si>
    <t>7593501095</t>
  </si>
  <si>
    <t>Trasy kabelového vedení Ohebná dvouplášťová korugovaná chránička KF 09160 průměr 160/136 mm</t>
  </si>
  <si>
    <t>-1712459622</t>
  </si>
  <si>
    <t>71</t>
  </si>
  <si>
    <t>72</t>
  </si>
  <si>
    <t>7593501035</t>
  </si>
  <si>
    <t>Trasy kabelového vedení Tuhá dvouplášťová korugovaná chránička KD 09160 průměr 160/136 mm</t>
  </si>
  <si>
    <t>935801970</t>
  </si>
  <si>
    <t>73</t>
  </si>
  <si>
    <t>136589020</t>
  </si>
  <si>
    <t>74</t>
  </si>
  <si>
    <t>998807875</t>
  </si>
  <si>
    <t>23030-0104-2 - PS 01-04 úsek Hvězdonice – Samechov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</si>
  <si>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</si>
  <si>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</si>
  <si>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</si>
  <si>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</si>
  <si>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773472474</t>
  </si>
  <si>
    <t>460541132</t>
  </si>
  <si>
    <t>Úprava pláně strojně v hornině třídy těžitelnosti III skupiny 6 se zhutněním</t>
  </si>
  <si>
    <t>1989734598</t>
  </si>
  <si>
    <t>https://podminky.urs.cz/item/CS_URS_2024_01/460541132</t>
  </si>
  <si>
    <t>Svislé a kompletní konstrukce</t>
  </si>
  <si>
    <t>310217871</t>
  </si>
  <si>
    <t>Zazdívka otvorů ve zdivu nadzákladovém kamenem plochy do 0,25 m2 , ve zdi tl. přes 600 do 750 mm</t>
  </si>
  <si>
    <t>-538943139</t>
  </si>
  <si>
    <t>https://podminky.urs.cz/item/CS_URS_2024_01/310217871</t>
  </si>
  <si>
    <t>Úpravy povrchů, podlahy a osazování výplní</t>
  </si>
  <si>
    <t>628613111</t>
  </si>
  <si>
    <t>Oprava nátěru částí ocelových mostních konstrukcí nebo jednotlivých prvků syntetického 2x základní a 2x vrchní nátěr včetně ručního odstranění starých nátěrů, rzi, prach a nečistot plochy jednotlivě do 50 m2</t>
  </si>
  <si>
    <t>1533162054</t>
  </si>
  <si>
    <t>https://podminky.urs.cz/item/CS_URS_2024_01/628613111</t>
  </si>
  <si>
    <t>Ostatní konstrukce a práce, bourání</t>
  </si>
  <si>
    <t>971024471</t>
  </si>
  <si>
    <t>Vybourání otvorů ve zdivu základovém nebo nadzákladovém kamenném, smíšeném kamenném, na maltu vápennou nebo vápenocementovou, plochy do 0,25 m2, tl. do 750 mm</t>
  </si>
  <si>
    <t>1962808967</t>
  </si>
  <si>
    <t>https://podminky.urs.cz/item/CS_URS_2024_01/971024471</t>
  </si>
  <si>
    <t>997</t>
  </si>
  <si>
    <t>Přesun sutě</t>
  </si>
  <si>
    <t>997013631</t>
  </si>
  <si>
    <t>Poplatek za uložení stavebního odpadu na skládce (skládkovné) směsného stavebního a demoličního zatříděného do Katalogu odpadů pod kódem 17 09 04</t>
  </si>
  <si>
    <t>-1484214344</t>
  </si>
  <si>
    <t>https://podminky.urs.cz/item/CS_URS_2024_01/997013631</t>
  </si>
  <si>
    <t>997013635</t>
  </si>
  <si>
    <t>Poplatek za uložení stavebního odpadu na skládce (skládkovné) komunálního zatříděného do Katalogu odpadů pod kódem 20 03 01</t>
  </si>
  <si>
    <t>1701345293</t>
  </si>
  <si>
    <t>https://podminky.urs.cz/item/CS_URS_2024_01/997013635</t>
  </si>
  <si>
    <t>997013813</t>
  </si>
  <si>
    <t>Poplatek za uložení stavebního odpadu na skládce (skládkovné) z plastických hmot zatříděného do Katalogu odpadů pod kódem 17 02 03</t>
  </si>
  <si>
    <t>-1826122601</t>
  </si>
  <si>
    <t>https://podminky.urs.cz/item/CS_URS_2024_01/997013813</t>
  </si>
  <si>
    <t>460010023</t>
  </si>
  <si>
    <t>Vytyčení trasy vedení kabelového (podzemního) ve volném terénu</t>
  </si>
  <si>
    <t>1839946508</t>
  </si>
  <si>
    <t>https://podminky.urs.cz/item/CS_URS_2024_01/460010023</t>
  </si>
  <si>
    <t>460010024</t>
  </si>
  <si>
    <t>Vytyčení trasy vedení kabelového (podzemního) v zastavěném prostoru</t>
  </si>
  <si>
    <t>-1220710634</t>
  </si>
  <si>
    <t>https://podminky.urs.cz/item/CS_URS_2024_01/460010024</t>
  </si>
  <si>
    <t>-490398042</t>
  </si>
  <si>
    <t>460242211</t>
  </si>
  <si>
    <t>Provizorní zajištění inženýrských sítí ve výkopech kabelů při křížení</t>
  </si>
  <si>
    <t>237094122</t>
  </si>
  <si>
    <t>https://podminky.urs.cz/item/CS_URS_2024_01/460242211</t>
  </si>
  <si>
    <t>460242221</t>
  </si>
  <si>
    <t>Provizorní zajištění inženýrských sítí ve výkopech kabelů při souběhu</t>
  </si>
  <si>
    <t>-470460325</t>
  </si>
  <si>
    <t>https://podminky.urs.cz/item/CS_URS_2024_01/460242221</t>
  </si>
  <si>
    <t>460281114</t>
  </si>
  <si>
    <t>Pažení výkopů rozepření stěn rýh nebo jam</t>
  </si>
  <si>
    <t>-1316720753</t>
  </si>
  <si>
    <t>https://podminky.urs.cz/item/CS_URS_2024_01/460281114</t>
  </si>
  <si>
    <t>460281124</t>
  </si>
  <si>
    <t>Pažení výkopů odstranění rozepření stěn rýh nebo jam</t>
  </si>
  <si>
    <t>-1830157151</t>
  </si>
  <si>
    <t>https://podminky.urs.cz/item/CS_URS_2024_01/460281124</t>
  </si>
  <si>
    <t>460742141</t>
  </si>
  <si>
    <t>Osazení kabelových prostupů včetně utěsnění a spárování z trub plastových do otvoru ve zdivu včetně vybourání, zazdění a začištění, vnitřního průměru do 15 cm</t>
  </si>
  <si>
    <t>-1671220872</t>
  </si>
  <si>
    <t>https://podminky.urs.cz/item/CS_URS_2024_01/460742141</t>
  </si>
  <si>
    <t>34575495</t>
  </si>
  <si>
    <t>žlab kabelový pozinkovaný 2m/ks 100x250</t>
  </si>
  <si>
    <t>858351121</t>
  </si>
  <si>
    <t>VV</t>
  </si>
  <si>
    <t>34*1,03 'Přepočtené koeficientem množství</t>
  </si>
  <si>
    <t>460751111</t>
  </si>
  <si>
    <t>Osazení kabelových kanálů včetně utěsnění, vyspárování a zakrytí víkem z prefabrikovaných betonových žlabů do rýhy, bez výkopových prací vnější šířky do 20 cm</t>
  </si>
  <si>
    <t>767285997</t>
  </si>
  <si>
    <t>https://podminky.urs.cz/item/CS_URS_2024_01/460751111</t>
  </si>
  <si>
    <t>-839453172</t>
  </si>
  <si>
    <t>460921111</t>
  </si>
  <si>
    <t>Vyspravení krytu po překopech bezesparých pro pokládání kabelů, včetně rozprostření, urovnání a zhutnění podkladu kamenivem těženým tloušťky 3 cm</t>
  </si>
  <si>
    <t>1915526735</t>
  </si>
  <si>
    <t>https://podminky.urs.cz/item/CS_URS_2024_01/460921111</t>
  </si>
  <si>
    <t>469981111</t>
  </si>
  <si>
    <t>Přesun hmot pro pomocné stavební práce při elektromontážích dopravní vzdálenost do 1 000 m</t>
  </si>
  <si>
    <t>-1025072870</t>
  </si>
  <si>
    <t>https://podminky.urs.cz/item/CS_URS_2024_01/469981111</t>
  </si>
  <si>
    <t>23030-0104-3 - PS 01-04 úsek Hvězdonice – Samechov - VON</t>
  </si>
  <si>
    <t>022101001</t>
  </si>
  <si>
    <t>Geodetické práce Geodetické práce před opravou</t>
  </si>
  <si>
    <t>1290280077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</si>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</sst>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33" fillId="2" borderId="20" xfId="0" applyFont="1" applyFill="1" applyBorder="1" applyAlignment="1" applyProtection="1">
      <alignment horizontal="left" vertical="center"/>
      <protection locked="0"/>
    </xf>
    <xf numFmtId="0" fontId="33" fillId="0" borderId="21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41721215" TargetMode="External" /><Relationship Id="rId2" Type="http://schemas.openxmlformats.org/officeDocument/2006/relationships/hyperlink" Target="https://podminky.urs.cz/item/CS_URS_2024_01/460541132" TargetMode="External" /><Relationship Id="rId3" Type="http://schemas.openxmlformats.org/officeDocument/2006/relationships/hyperlink" Target="https://podminky.urs.cz/item/CS_URS_2024_01/310217871" TargetMode="External" /><Relationship Id="rId4" Type="http://schemas.openxmlformats.org/officeDocument/2006/relationships/hyperlink" Target="https://podminky.urs.cz/item/CS_URS_2024_01/628613111" TargetMode="External" /><Relationship Id="rId5" Type="http://schemas.openxmlformats.org/officeDocument/2006/relationships/hyperlink" Target="https://podminky.urs.cz/item/CS_URS_2024_01/971024471" TargetMode="External" /><Relationship Id="rId6" Type="http://schemas.openxmlformats.org/officeDocument/2006/relationships/hyperlink" Target="https://podminky.urs.cz/item/CS_URS_2024_01/997013631" TargetMode="External" /><Relationship Id="rId7" Type="http://schemas.openxmlformats.org/officeDocument/2006/relationships/hyperlink" Target="https://podminky.urs.cz/item/CS_URS_2024_01/997013635" TargetMode="External" /><Relationship Id="rId8" Type="http://schemas.openxmlformats.org/officeDocument/2006/relationships/hyperlink" Target="https://podminky.urs.cz/item/CS_URS_2024_01/997013813" TargetMode="External" /><Relationship Id="rId9" Type="http://schemas.openxmlformats.org/officeDocument/2006/relationships/hyperlink" Target="https://podminky.urs.cz/item/CS_URS_2024_01/460010023" TargetMode="External" /><Relationship Id="rId10" Type="http://schemas.openxmlformats.org/officeDocument/2006/relationships/hyperlink" Target="https://podminky.urs.cz/item/CS_URS_2024_01/460010024" TargetMode="External" /><Relationship Id="rId11" Type="http://schemas.openxmlformats.org/officeDocument/2006/relationships/hyperlink" Target="https://podminky.urs.cz/item/CS_URS_2024_01/460242211" TargetMode="External" /><Relationship Id="rId12" Type="http://schemas.openxmlformats.org/officeDocument/2006/relationships/hyperlink" Target="https://podminky.urs.cz/item/CS_URS_2024_01/460242221" TargetMode="External" /><Relationship Id="rId13" Type="http://schemas.openxmlformats.org/officeDocument/2006/relationships/hyperlink" Target="https://podminky.urs.cz/item/CS_URS_2024_01/460281114" TargetMode="External" /><Relationship Id="rId14" Type="http://schemas.openxmlformats.org/officeDocument/2006/relationships/hyperlink" Target="https://podminky.urs.cz/item/CS_URS_2024_01/460281124" TargetMode="External" /><Relationship Id="rId15" Type="http://schemas.openxmlformats.org/officeDocument/2006/relationships/hyperlink" Target="https://podminky.urs.cz/item/CS_URS_2024_01/460742141" TargetMode="External" /><Relationship Id="rId16" Type="http://schemas.openxmlformats.org/officeDocument/2006/relationships/hyperlink" Target="https://podminky.urs.cz/item/CS_URS_2024_01/460751111" TargetMode="External" /><Relationship Id="rId17" Type="http://schemas.openxmlformats.org/officeDocument/2006/relationships/hyperlink" Target="https://podminky.urs.cz/item/CS_URS_2024_01/460762111" TargetMode="External" /><Relationship Id="rId18" Type="http://schemas.openxmlformats.org/officeDocument/2006/relationships/hyperlink" Target="https://podminky.urs.cz/item/CS_URS_2024_01/460921111" TargetMode="External" /><Relationship Id="rId19" Type="http://schemas.openxmlformats.org/officeDocument/2006/relationships/hyperlink" Target="https://podminky.urs.cz/item/CS_URS_2024_01/469981111" TargetMode="External" /><Relationship Id="rId20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460952485" TargetMode="External" /><Relationship Id="rId2" Type="http://schemas.openxmlformats.org/officeDocument/2006/relationships/hyperlink" Target="https://podminky.urs.cz/item/CS_URS_2024_01/468081435" TargetMode="External" /><Relationship Id="rId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910181" TargetMode="External" /><Relationship Id="rId2" Type="http://schemas.openxmlformats.org/officeDocument/2006/relationships/hyperlink" Target="https://podminky.urs.cz/item/CS_URS_2024_01/220111891" TargetMode="External" /><Relationship Id="rId3" Type="http://schemas.openxmlformats.org/officeDocument/2006/relationships/hyperlink" Target="https://podminky.urs.cz/item/CS_URS_2024_01/220182027" TargetMode="External" /><Relationship Id="rId4" Type="http://schemas.openxmlformats.org/officeDocument/2006/relationships/hyperlink" Target="https://podminky.urs.cz/item/CS_URS_2024_01/220182087" TargetMode="External" /><Relationship Id="rId5" Type="http://schemas.openxmlformats.org/officeDocument/2006/relationships/hyperlink" Target="https://podminky.urs.cz/item/CS_URS_2024_01/460010001" TargetMode="External" /><Relationship Id="rId6" Type="http://schemas.openxmlformats.org/officeDocument/2006/relationships/hyperlink" Target="https://podminky.urs.cz/item/CS_URS_2024_01/460030023" TargetMode="External" /><Relationship Id="rId7" Type="http://schemas.openxmlformats.org/officeDocument/2006/relationships/hyperlink" Target="https://podminky.urs.cz/item/CS_URS_2024_01/460242111" TargetMode="External" /><Relationship Id="rId8" Type="http://schemas.openxmlformats.org/officeDocument/2006/relationships/hyperlink" Target="https://podminky.urs.cz/item/CS_URS_2024_01/460661111" TargetMode="External" /><Relationship Id="rId9" Type="http://schemas.openxmlformats.org/officeDocument/2006/relationships/hyperlink" Target="https://podminky.urs.cz/item/CS_URS_2024_01/460742132" TargetMode="External" /><Relationship Id="rId10" Type="http://schemas.openxmlformats.org/officeDocument/2006/relationships/hyperlink" Target="https://podminky.urs.cz/item/CS_URS_2024_01/460752112" TargetMode="External" /><Relationship Id="rId11" Type="http://schemas.openxmlformats.org/officeDocument/2006/relationships/hyperlink" Target="https://podminky.urs.cz/item/CS_URS_2024_01/460762111" TargetMode="External" /><Relationship Id="rId12" Type="http://schemas.openxmlformats.org/officeDocument/2006/relationships/hyperlink" Target="https://podminky.urs.cz/item/CS_URS_2024_01/468081435" TargetMode="External" /><Relationship Id="rId13" Type="http://schemas.openxmlformats.org/officeDocument/2006/relationships/hyperlink" Target="https://podminky.urs.cz/item/CS_URS_2024_01/468132112" TargetMode="External" /><Relationship Id="rId14" Type="http://schemas.openxmlformats.org/officeDocument/2006/relationships/hyperlink" Target="https://podminky.urs.cz/item/CS_URS_2024_01/468161115" TargetMode="External" /><Relationship Id="rId15" Type="http://schemas.openxmlformats.org/officeDocument/2006/relationships/hyperlink" Target="https://podminky.urs.cz/item/CS_URS_2024_01/580106014" TargetMode="External" /><Relationship Id="rId1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41721215" TargetMode="External" /><Relationship Id="rId2" Type="http://schemas.openxmlformats.org/officeDocument/2006/relationships/hyperlink" Target="https://podminky.urs.cz/item/CS_URS_2024_01/460010021" TargetMode="External" /><Relationship Id="rId3" Type="http://schemas.openxmlformats.org/officeDocument/2006/relationships/hyperlink" Target="https://podminky.urs.cz/item/CS_URS_2024_01/460242111" TargetMode="External" /><Relationship Id="rId4" Type="http://schemas.openxmlformats.org/officeDocument/2006/relationships/hyperlink" Target="https://podminky.urs.cz/item/CS_URS_2024_01/460242121" TargetMode="External" /><Relationship Id="rId5" Type="http://schemas.openxmlformats.org/officeDocument/2006/relationships/hyperlink" Target="https://podminky.urs.cz/item/CS_URS_2024_01/468081435" TargetMode="External" /><Relationship Id="rId6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23030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soustavy DOK v oblasti OŘ Praha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Praha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8. 4. 2024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33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51</v>
      </c>
      <c r="D52" s="87"/>
      <c r="E52" s="87"/>
      <c r="F52" s="87"/>
      <c r="G52" s="87"/>
      <c r="H52" s="88"/>
      <c r="I52" s="89" t="s">
        <v>52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53</v>
      </c>
      <c r="AH52" s="87"/>
      <c r="AI52" s="87"/>
      <c r="AJ52" s="87"/>
      <c r="AK52" s="87"/>
      <c r="AL52" s="87"/>
      <c r="AM52" s="87"/>
      <c r="AN52" s="89" t="s">
        <v>54</v>
      </c>
      <c r="AO52" s="87"/>
      <c r="AP52" s="87"/>
      <c r="AQ52" s="91" t="s">
        <v>55</v>
      </c>
      <c r="AR52" s="44"/>
      <c r="AS52" s="92" t="s">
        <v>56</v>
      </c>
      <c r="AT52" s="93" t="s">
        <v>57</v>
      </c>
      <c r="AU52" s="93" t="s">
        <v>58</v>
      </c>
      <c r="AV52" s="93" t="s">
        <v>59</v>
      </c>
      <c r="AW52" s="93" t="s">
        <v>60</v>
      </c>
      <c r="AX52" s="93" t="s">
        <v>61</v>
      </c>
      <c r="AY52" s="93" t="s">
        <v>62</v>
      </c>
      <c r="AZ52" s="93" t="s">
        <v>63</v>
      </c>
      <c r="BA52" s="93" t="s">
        <v>64</v>
      </c>
      <c r="BB52" s="93" t="s">
        <v>65</v>
      </c>
      <c r="BC52" s="93" t="s">
        <v>66</v>
      </c>
      <c r="BD52" s="94" t="s">
        <v>67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ROUND(AG55+AG59+AG63+AG67,2)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ROUND(AS55+AS59+AS63+AS67,2)</f>
        <v>0</v>
      </c>
      <c r="AT54" s="106">
        <f>ROUND(SUM(AV54:AW54),2)</f>
        <v>0</v>
      </c>
      <c r="AU54" s="107">
        <f>ROUND(AU55+AU59+AU63+AU67,5)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ROUND(AZ55+AZ59+AZ63+AZ67,2)</f>
        <v>0</v>
      </c>
      <c r="BA54" s="106">
        <f>ROUND(BA55+BA59+BA63+BA67,2)</f>
        <v>0</v>
      </c>
      <c r="BB54" s="106">
        <f>ROUND(BB55+BB59+BB63+BB67,2)</f>
        <v>0</v>
      </c>
      <c r="BC54" s="106">
        <f>ROUND(BC55+BC59+BC63+BC67,2)</f>
        <v>0</v>
      </c>
      <c r="BD54" s="108">
        <f>ROUND(BD55+BD59+BD63+BD67,2)</f>
        <v>0</v>
      </c>
      <c r="BE54" s="6"/>
      <c r="BS54" s="109" t="s">
        <v>69</v>
      </c>
      <c r="BT54" s="109" t="s">
        <v>70</v>
      </c>
      <c r="BU54" s="110" t="s">
        <v>71</v>
      </c>
      <c r="BV54" s="109" t="s">
        <v>72</v>
      </c>
      <c r="BW54" s="109" t="s">
        <v>5</v>
      </c>
      <c r="BX54" s="109" t="s">
        <v>73</v>
      </c>
      <c r="CL54" s="109" t="s">
        <v>19</v>
      </c>
    </row>
    <row r="55" s="7" customFormat="1" ht="24.75" customHeight="1">
      <c r="A55" s="7"/>
      <c r="B55" s="111"/>
      <c r="C55" s="112"/>
      <c r="D55" s="113" t="s">
        <v>74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ROUND(SUM(AG56:AG58),2)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75</v>
      </c>
      <c r="AR55" s="118"/>
      <c r="AS55" s="119">
        <f>ROUND(SUM(AS56:AS58),2)</f>
        <v>0</v>
      </c>
      <c r="AT55" s="120">
        <f>ROUND(SUM(AV55:AW55),2)</f>
        <v>0</v>
      </c>
      <c r="AU55" s="121">
        <f>ROUND(SUM(AU56:AU58),5)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ROUND(SUM(AZ56:AZ58),2)</f>
        <v>0</v>
      </c>
      <c r="BA55" s="120">
        <f>ROUND(SUM(BA56:BA58),2)</f>
        <v>0</v>
      </c>
      <c r="BB55" s="120">
        <f>ROUND(SUM(BB56:BB58),2)</f>
        <v>0</v>
      </c>
      <c r="BC55" s="120">
        <f>ROUND(SUM(BC56:BC58),2)</f>
        <v>0</v>
      </c>
      <c r="BD55" s="122">
        <f>ROUND(SUM(BD56:BD58),2)</f>
        <v>0</v>
      </c>
      <c r="BE55" s="7"/>
      <c r="BS55" s="123" t="s">
        <v>69</v>
      </c>
      <c r="BT55" s="123" t="s">
        <v>76</v>
      </c>
      <c r="BU55" s="123" t="s">
        <v>71</v>
      </c>
      <c r="BV55" s="123" t="s">
        <v>72</v>
      </c>
      <c r="BW55" s="123" t="s">
        <v>77</v>
      </c>
      <c r="BX55" s="123" t="s">
        <v>5</v>
      </c>
      <c r="CL55" s="123" t="s">
        <v>19</v>
      </c>
      <c r="CM55" s="123" t="s">
        <v>78</v>
      </c>
    </row>
    <row r="56" s="4" customFormat="1" ht="23.25" customHeight="1">
      <c r="A56" s="124" t="s">
        <v>79</v>
      </c>
      <c r="B56" s="63"/>
      <c r="C56" s="125"/>
      <c r="D56" s="125"/>
      <c r="E56" s="126" t="s">
        <v>80</v>
      </c>
      <c r="F56" s="126"/>
      <c r="G56" s="126"/>
      <c r="H56" s="126"/>
      <c r="I56" s="126"/>
      <c r="J56" s="125"/>
      <c r="K56" s="126" t="s">
        <v>81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'23030-0101-1 - PS 01-01 ú...'!J32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82</v>
      </c>
      <c r="AR56" s="65"/>
      <c r="AS56" s="129">
        <v>0</v>
      </c>
      <c r="AT56" s="130">
        <f>ROUND(SUM(AV56:AW56),2)</f>
        <v>0</v>
      </c>
      <c r="AU56" s="131">
        <f>'23030-0101-1 - PS 01-01 ú...'!P89</f>
        <v>0</v>
      </c>
      <c r="AV56" s="130">
        <f>'23030-0101-1 - PS 01-01 ú...'!J35</f>
        <v>0</v>
      </c>
      <c r="AW56" s="130">
        <f>'23030-0101-1 - PS 01-01 ú...'!J36</f>
        <v>0</v>
      </c>
      <c r="AX56" s="130">
        <f>'23030-0101-1 - PS 01-01 ú...'!J37</f>
        <v>0</v>
      </c>
      <c r="AY56" s="130">
        <f>'23030-0101-1 - PS 01-01 ú...'!J38</f>
        <v>0</v>
      </c>
      <c r="AZ56" s="130">
        <f>'23030-0101-1 - PS 01-01 ú...'!F35</f>
        <v>0</v>
      </c>
      <c r="BA56" s="130">
        <f>'23030-0101-1 - PS 01-01 ú...'!F36</f>
        <v>0</v>
      </c>
      <c r="BB56" s="130">
        <f>'23030-0101-1 - PS 01-01 ú...'!F37</f>
        <v>0</v>
      </c>
      <c r="BC56" s="130">
        <f>'23030-0101-1 - PS 01-01 ú...'!F38</f>
        <v>0</v>
      </c>
      <c r="BD56" s="132">
        <f>'23030-0101-1 - PS 01-01 ú...'!F39</f>
        <v>0</v>
      </c>
      <c r="BE56" s="4"/>
      <c r="BT56" s="133" t="s">
        <v>78</v>
      </c>
      <c r="BV56" s="133" t="s">
        <v>72</v>
      </c>
      <c r="BW56" s="133" t="s">
        <v>83</v>
      </c>
      <c r="BX56" s="133" t="s">
        <v>77</v>
      </c>
      <c r="CL56" s="133" t="s">
        <v>19</v>
      </c>
    </row>
    <row r="57" s="4" customFormat="1" ht="23.25" customHeight="1">
      <c r="A57" s="124" t="s">
        <v>79</v>
      </c>
      <c r="B57" s="63"/>
      <c r="C57" s="125"/>
      <c r="D57" s="125"/>
      <c r="E57" s="126" t="s">
        <v>84</v>
      </c>
      <c r="F57" s="126"/>
      <c r="G57" s="126"/>
      <c r="H57" s="126"/>
      <c r="I57" s="126"/>
      <c r="J57" s="125"/>
      <c r="K57" s="126" t="s">
        <v>81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'23030-0101-2 - PS 01-01 ú...'!J32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82</v>
      </c>
      <c r="AR57" s="65"/>
      <c r="AS57" s="129">
        <v>0</v>
      </c>
      <c r="AT57" s="130">
        <f>ROUND(SUM(AV57:AW57),2)</f>
        <v>0</v>
      </c>
      <c r="AU57" s="131">
        <f>'23030-0101-2 - PS 01-01 ú...'!P87</f>
        <v>0</v>
      </c>
      <c r="AV57" s="130">
        <f>'23030-0101-2 - PS 01-01 ú...'!J35</f>
        <v>0</v>
      </c>
      <c r="AW57" s="130">
        <f>'23030-0101-2 - PS 01-01 ú...'!J36</f>
        <v>0</v>
      </c>
      <c r="AX57" s="130">
        <f>'23030-0101-2 - PS 01-01 ú...'!J37</f>
        <v>0</v>
      </c>
      <c r="AY57" s="130">
        <f>'23030-0101-2 - PS 01-01 ú...'!J38</f>
        <v>0</v>
      </c>
      <c r="AZ57" s="130">
        <f>'23030-0101-2 - PS 01-01 ú...'!F35</f>
        <v>0</v>
      </c>
      <c r="BA57" s="130">
        <f>'23030-0101-2 - PS 01-01 ú...'!F36</f>
        <v>0</v>
      </c>
      <c r="BB57" s="130">
        <f>'23030-0101-2 - PS 01-01 ú...'!F37</f>
        <v>0</v>
      </c>
      <c r="BC57" s="130">
        <f>'23030-0101-2 - PS 01-01 ú...'!F38</f>
        <v>0</v>
      </c>
      <c r="BD57" s="132">
        <f>'23030-0101-2 - PS 01-01 ú...'!F39</f>
        <v>0</v>
      </c>
      <c r="BE57" s="4"/>
      <c r="BT57" s="133" t="s">
        <v>78</v>
      </c>
      <c r="BV57" s="133" t="s">
        <v>72</v>
      </c>
      <c r="BW57" s="133" t="s">
        <v>85</v>
      </c>
      <c r="BX57" s="133" t="s">
        <v>77</v>
      </c>
      <c r="CL57" s="133" t="s">
        <v>19</v>
      </c>
    </row>
    <row r="58" s="4" customFormat="1" ht="23.25" customHeight="1">
      <c r="A58" s="124" t="s">
        <v>79</v>
      </c>
      <c r="B58" s="63"/>
      <c r="C58" s="125"/>
      <c r="D58" s="125"/>
      <c r="E58" s="126" t="s">
        <v>86</v>
      </c>
      <c r="F58" s="126"/>
      <c r="G58" s="126"/>
      <c r="H58" s="126"/>
      <c r="I58" s="126"/>
      <c r="J58" s="125"/>
      <c r="K58" s="126" t="s">
        <v>87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'23030-0101-3 - PS 01-01 ú...'!J32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82</v>
      </c>
      <c r="AR58" s="65"/>
      <c r="AS58" s="129">
        <v>0</v>
      </c>
      <c r="AT58" s="130">
        <f>ROUND(SUM(AV58:AW58),2)</f>
        <v>0</v>
      </c>
      <c r="AU58" s="131">
        <f>'23030-0101-3 - PS 01-01 ú...'!P86</f>
        <v>0</v>
      </c>
      <c r="AV58" s="130">
        <f>'23030-0101-3 - PS 01-01 ú...'!J35</f>
        <v>0</v>
      </c>
      <c r="AW58" s="130">
        <f>'23030-0101-3 - PS 01-01 ú...'!J36</f>
        <v>0</v>
      </c>
      <c r="AX58" s="130">
        <f>'23030-0101-3 - PS 01-01 ú...'!J37</f>
        <v>0</v>
      </c>
      <c r="AY58" s="130">
        <f>'23030-0101-3 - PS 01-01 ú...'!J38</f>
        <v>0</v>
      </c>
      <c r="AZ58" s="130">
        <f>'23030-0101-3 - PS 01-01 ú...'!F35</f>
        <v>0</v>
      </c>
      <c r="BA58" s="130">
        <f>'23030-0101-3 - PS 01-01 ú...'!F36</f>
        <v>0</v>
      </c>
      <c r="BB58" s="130">
        <f>'23030-0101-3 - PS 01-01 ú...'!F37</f>
        <v>0</v>
      </c>
      <c r="BC58" s="130">
        <f>'23030-0101-3 - PS 01-01 ú...'!F38</f>
        <v>0</v>
      </c>
      <c r="BD58" s="132">
        <f>'23030-0101-3 - PS 01-01 ú...'!F39</f>
        <v>0</v>
      </c>
      <c r="BE58" s="4"/>
      <c r="BT58" s="133" t="s">
        <v>78</v>
      </c>
      <c r="BV58" s="133" t="s">
        <v>72</v>
      </c>
      <c r="BW58" s="133" t="s">
        <v>88</v>
      </c>
      <c r="BX58" s="133" t="s">
        <v>77</v>
      </c>
      <c r="CL58" s="133" t="s">
        <v>19</v>
      </c>
    </row>
    <row r="59" s="7" customFormat="1" ht="24.75" customHeight="1">
      <c r="A59" s="7"/>
      <c r="B59" s="111"/>
      <c r="C59" s="112"/>
      <c r="D59" s="113" t="s">
        <v>89</v>
      </c>
      <c r="E59" s="113"/>
      <c r="F59" s="113"/>
      <c r="G59" s="113"/>
      <c r="H59" s="113"/>
      <c r="I59" s="114"/>
      <c r="J59" s="113" t="s">
        <v>17</v>
      </c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5">
        <f>ROUND(SUM(AG60:AG62),2)</f>
        <v>0</v>
      </c>
      <c r="AH59" s="114"/>
      <c r="AI59" s="114"/>
      <c r="AJ59" s="114"/>
      <c r="AK59" s="114"/>
      <c r="AL59" s="114"/>
      <c r="AM59" s="114"/>
      <c r="AN59" s="116">
        <f>SUM(AG59,AT59)</f>
        <v>0</v>
      </c>
      <c r="AO59" s="114"/>
      <c r="AP59" s="114"/>
      <c r="AQ59" s="117" t="s">
        <v>75</v>
      </c>
      <c r="AR59" s="118"/>
      <c r="AS59" s="119">
        <f>ROUND(SUM(AS60:AS62),2)</f>
        <v>0</v>
      </c>
      <c r="AT59" s="120">
        <f>ROUND(SUM(AV59:AW59),2)</f>
        <v>0</v>
      </c>
      <c r="AU59" s="121">
        <f>ROUND(SUM(AU60:AU62),5)</f>
        <v>0</v>
      </c>
      <c r="AV59" s="120">
        <f>ROUND(AZ59*L29,2)</f>
        <v>0</v>
      </c>
      <c r="AW59" s="120">
        <f>ROUND(BA59*L30,2)</f>
        <v>0</v>
      </c>
      <c r="AX59" s="120">
        <f>ROUND(BB59*L29,2)</f>
        <v>0</v>
      </c>
      <c r="AY59" s="120">
        <f>ROUND(BC59*L30,2)</f>
        <v>0</v>
      </c>
      <c r="AZ59" s="120">
        <f>ROUND(SUM(AZ60:AZ62),2)</f>
        <v>0</v>
      </c>
      <c r="BA59" s="120">
        <f>ROUND(SUM(BA60:BA62),2)</f>
        <v>0</v>
      </c>
      <c r="BB59" s="120">
        <f>ROUND(SUM(BB60:BB62),2)</f>
        <v>0</v>
      </c>
      <c r="BC59" s="120">
        <f>ROUND(SUM(BC60:BC62),2)</f>
        <v>0</v>
      </c>
      <c r="BD59" s="122">
        <f>ROUND(SUM(BD60:BD62),2)</f>
        <v>0</v>
      </c>
      <c r="BE59" s="7"/>
      <c r="BS59" s="123" t="s">
        <v>69</v>
      </c>
      <c r="BT59" s="123" t="s">
        <v>76</v>
      </c>
      <c r="BU59" s="123" t="s">
        <v>71</v>
      </c>
      <c r="BV59" s="123" t="s">
        <v>72</v>
      </c>
      <c r="BW59" s="123" t="s">
        <v>90</v>
      </c>
      <c r="BX59" s="123" t="s">
        <v>5</v>
      </c>
      <c r="CL59" s="123" t="s">
        <v>19</v>
      </c>
      <c r="CM59" s="123" t="s">
        <v>78</v>
      </c>
    </row>
    <row r="60" s="4" customFormat="1" ht="23.25" customHeight="1">
      <c r="A60" s="124" t="s">
        <v>79</v>
      </c>
      <c r="B60" s="63"/>
      <c r="C60" s="125"/>
      <c r="D60" s="125"/>
      <c r="E60" s="126" t="s">
        <v>91</v>
      </c>
      <c r="F60" s="126"/>
      <c r="G60" s="126"/>
      <c r="H60" s="126"/>
      <c r="I60" s="126"/>
      <c r="J60" s="125"/>
      <c r="K60" s="126" t="s">
        <v>92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'23030-0102-1 - PS 01-02 ú...'!J32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82</v>
      </c>
      <c r="AR60" s="65"/>
      <c r="AS60" s="129">
        <v>0</v>
      </c>
      <c r="AT60" s="130">
        <f>ROUND(SUM(AV60:AW60),2)</f>
        <v>0</v>
      </c>
      <c r="AU60" s="131">
        <f>'23030-0102-1 - PS 01-02 ú...'!P89</f>
        <v>0</v>
      </c>
      <c r="AV60" s="130">
        <f>'23030-0102-1 - PS 01-02 ú...'!J35</f>
        <v>0</v>
      </c>
      <c r="AW60" s="130">
        <f>'23030-0102-1 - PS 01-02 ú...'!J36</f>
        <v>0</v>
      </c>
      <c r="AX60" s="130">
        <f>'23030-0102-1 - PS 01-02 ú...'!J37</f>
        <v>0</v>
      </c>
      <c r="AY60" s="130">
        <f>'23030-0102-1 - PS 01-02 ú...'!J38</f>
        <v>0</v>
      </c>
      <c r="AZ60" s="130">
        <f>'23030-0102-1 - PS 01-02 ú...'!F35</f>
        <v>0</v>
      </c>
      <c r="BA60" s="130">
        <f>'23030-0102-1 - PS 01-02 ú...'!F36</f>
        <v>0</v>
      </c>
      <c r="BB60" s="130">
        <f>'23030-0102-1 - PS 01-02 ú...'!F37</f>
        <v>0</v>
      </c>
      <c r="BC60" s="130">
        <f>'23030-0102-1 - PS 01-02 ú...'!F38</f>
        <v>0</v>
      </c>
      <c r="BD60" s="132">
        <f>'23030-0102-1 - PS 01-02 ú...'!F39</f>
        <v>0</v>
      </c>
      <c r="BE60" s="4"/>
      <c r="BT60" s="133" t="s">
        <v>78</v>
      </c>
      <c r="BV60" s="133" t="s">
        <v>72</v>
      </c>
      <c r="BW60" s="133" t="s">
        <v>93</v>
      </c>
      <c r="BX60" s="133" t="s">
        <v>90</v>
      </c>
      <c r="CL60" s="133" t="s">
        <v>19</v>
      </c>
    </row>
    <row r="61" s="4" customFormat="1" ht="23.25" customHeight="1">
      <c r="A61" s="124" t="s">
        <v>79</v>
      </c>
      <c r="B61" s="63"/>
      <c r="C61" s="125"/>
      <c r="D61" s="125"/>
      <c r="E61" s="126" t="s">
        <v>94</v>
      </c>
      <c r="F61" s="126"/>
      <c r="G61" s="126"/>
      <c r="H61" s="126"/>
      <c r="I61" s="126"/>
      <c r="J61" s="125"/>
      <c r="K61" s="126" t="s">
        <v>95</v>
      </c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7">
        <f>'23030-0102-2 - PS 01-02 ú...'!J32</f>
        <v>0</v>
      </c>
      <c r="AH61" s="125"/>
      <c r="AI61" s="125"/>
      <c r="AJ61" s="125"/>
      <c r="AK61" s="125"/>
      <c r="AL61" s="125"/>
      <c r="AM61" s="125"/>
      <c r="AN61" s="127">
        <f>SUM(AG61,AT61)</f>
        <v>0</v>
      </c>
      <c r="AO61" s="125"/>
      <c r="AP61" s="125"/>
      <c r="AQ61" s="128" t="s">
        <v>82</v>
      </c>
      <c r="AR61" s="65"/>
      <c r="AS61" s="129">
        <v>0</v>
      </c>
      <c r="AT61" s="130">
        <f>ROUND(SUM(AV61:AW61),2)</f>
        <v>0</v>
      </c>
      <c r="AU61" s="131">
        <f>'23030-0102-2 - PS 01-02 ú...'!P93</f>
        <v>0</v>
      </c>
      <c r="AV61" s="130">
        <f>'23030-0102-2 - PS 01-02 ú...'!J35</f>
        <v>0</v>
      </c>
      <c r="AW61" s="130">
        <f>'23030-0102-2 - PS 01-02 ú...'!J36</f>
        <v>0</v>
      </c>
      <c r="AX61" s="130">
        <f>'23030-0102-2 - PS 01-02 ú...'!J37</f>
        <v>0</v>
      </c>
      <c r="AY61" s="130">
        <f>'23030-0102-2 - PS 01-02 ú...'!J38</f>
        <v>0</v>
      </c>
      <c r="AZ61" s="130">
        <f>'23030-0102-2 - PS 01-02 ú...'!F35</f>
        <v>0</v>
      </c>
      <c r="BA61" s="130">
        <f>'23030-0102-2 - PS 01-02 ú...'!F36</f>
        <v>0</v>
      </c>
      <c r="BB61" s="130">
        <f>'23030-0102-2 - PS 01-02 ú...'!F37</f>
        <v>0</v>
      </c>
      <c r="BC61" s="130">
        <f>'23030-0102-2 - PS 01-02 ú...'!F38</f>
        <v>0</v>
      </c>
      <c r="BD61" s="132">
        <f>'23030-0102-2 - PS 01-02 ú...'!F39</f>
        <v>0</v>
      </c>
      <c r="BE61" s="4"/>
      <c r="BT61" s="133" t="s">
        <v>78</v>
      </c>
      <c r="BV61" s="133" t="s">
        <v>72</v>
      </c>
      <c r="BW61" s="133" t="s">
        <v>96</v>
      </c>
      <c r="BX61" s="133" t="s">
        <v>90</v>
      </c>
      <c r="CL61" s="133" t="s">
        <v>19</v>
      </c>
    </row>
    <row r="62" s="4" customFormat="1" ht="23.25" customHeight="1">
      <c r="A62" s="124" t="s">
        <v>79</v>
      </c>
      <c r="B62" s="63"/>
      <c r="C62" s="125"/>
      <c r="D62" s="125"/>
      <c r="E62" s="126" t="s">
        <v>97</v>
      </c>
      <c r="F62" s="126"/>
      <c r="G62" s="126"/>
      <c r="H62" s="126"/>
      <c r="I62" s="126"/>
      <c r="J62" s="125"/>
      <c r="K62" s="126" t="s">
        <v>98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>
        <f>'23030-0102-3 - PS 01-02 ú...'!J32</f>
        <v>0</v>
      </c>
      <c r="AH62" s="125"/>
      <c r="AI62" s="125"/>
      <c r="AJ62" s="125"/>
      <c r="AK62" s="125"/>
      <c r="AL62" s="125"/>
      <c r="AM62" s="125"/>
      <c r="AN62" s="127">
        <f>SUM(AG62,AT62)</f>
        <v>0</v>
      </c>
      <c r="AO62" s="125"/>
      <c r="AP62" s="125"/>
      <c r="AQ62" s="128" t="s">
        <v>82</v>
      </c>
      <c r="AR62" s="65"/>
      <c r="AS62" s="129">
        <v>0</v>
      </c>
      <c r="AT62" s="130">
        <f>ROUND(SUM(AV62:AW62),2)</f>
        <v>0</v>
      </c>
      <c r="AU62" s="131">
        <f>'23030-0102-3 - PS 01-02 ú...'!P86</f>
        <v>0</v>
      </c>
      <c r="AV62" s="130">
        <f>'23030-0102-3 - PS 01-02 ú...'!J35</f>
        <v>0</v>
      </c>
      <c r="AW62" s="130">
        <f>'23030-0102-3 - PS 01-02 ú...'!J36</f>
        <v>0</v>
      </c>
      <c r="AX62" s="130">
        <f>'23030-0102-3 - PS 01-02 ú...'!J37</f>
        <v>0</v>
      </c>
      <c r="AY62" s="130">
        <f>'23030-0102-3 - PS 01-02 ú...'!J38</f>
        <v>0</v>
      </c>
      <c r="AZ62" s="130">
        <f>'23030-0102-3 - PS 01-02 ú...'!F35</f>
        <v>0</v>
      </c>
      <c r="BA62" s="130">
        <f>'23030-0102-3 - PS 01-02 ú...'!F36</f>
        <v>0</v>
      </c>
      <c r="BB62" s="130">
        <f>'23030-0102-3 - PS 01-02 ú...'!F37</f>
        <v>0</v>
      </c>
      <c r="BC62" s="130">
        <f>'23030-0102-3 - PS 01-02 ú...'!F38</f>
        <v>0</v>
      </c>
      <c r="BD62" s="132">
        <f>'23030-0102-3 - PS 01-02 ú...'!F39</f>
        <v>0</v>
      </c>
      <c r="BE62" s="4"/>
      <c r="BT62" s="133" t="s">
        <v>78</v>
      </c>
      <c r="BV62" s="133" t="s">
        <v>72</v>
      </c>
      <c r="BW62" s="133" t="s">
        <v>99</v>
      </c>
      <c r="BX62" s="133" t="s">
        <v>90</v>
      </c>
      <c r="CL62" s="133" t="s">
        <v>19</v>
      </c>
    </row>
    <row r="63" s="7" customFormat="1" ht="24.75" customHeight="1">
      <c r="A63" s="7"/>
      <c r="B63" s="111"/>
      <c r="C63" s="112"/>
      <c r="D63" s="113" t="s">
        <v>100</v>
      </c>
      <c r="E63" s="113"/>
      <c r="F63" s="113"/>
      <c r="G63" s="113"/>
      <c r="H63" s="113"/>
      <c r="I63" s="114"/>
      <c r="J63" s="113" t="s">
        <v>17</v>
      </c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V63" s="113"/>
      <c r="W63" s="113"/>
      <c r="X63" s="113"/>
      <c r="Y63" s="113"/>
      <c r="Z63" s="113"/>
      <c r="AA63" s="113"/>
      <c r="AB63" s="113"/>
      <c r="AC63" s="113"/>
      <c r="AD63" s="113"/>
      <c r="AE63" s="113"/>
      <c r="AF63" s="113"/>
      <c r="AG63" s="115">
        <f>ROUND(SUM(AG64:AG66),2)</f>
        <v>0</v>
      </c>
      <c r="AH63" s="114"/>
      <c r="AI63" s="114"/>
      <c r="AJ63" s="114"/>
      <c r="AK63" s="114"/>
      <c r="AL63" s="114"/>
      <c r="AM63" s="114"/>
      <c r="AN63" s="116">
        <f>SUM(AG63,AT63)</f>
        <v>0</v>
      </c>
      <c r="AO63" s="114"/>
      <c r="AP63" s="114"/>
      <c r="AQ63" s="117" t="s">
        <v>75</v>
      </c>
      <c r="AR63" s="118"/>
      <c r="AS63" s="119">
        <f>ROUND(SUM(AS64:AS66),2)</f>
        <v>0</v>
      </c>
      <c r="AT63" s="120">
        <f>ROUND(SUM(AV63:AW63),2)</f>
        <v>0</v>
      </c>
      <c r="AU63" s="121">
        <f>ROUND(SUM(AU64:AU66),5)</f>
        <v>0</v>
      </c>
      <c r="AV63" s="120">
        <f>ROUND(AZ63*L29,2)</f>
        <v>0</v>
      </c>
      <c r="AW63" s="120">
        <f>ROUND(BA63*L30,2)</f>
        <v>0</v>
      </c>
      <c r="AX63" s="120">
        <f>ROUND(BB63*L29,2)</f>
        <v>0</v>
      </c>
      <c r="AY63" s="120">
        <f>ROUND(BC63*L30,2)</f>
        <v>0</v>
      </c>
      <c r="AZ63" s="120">
        <f>ROUND(SUM(AZ64:AZ66),2)</f>
        <v>0</v>
      </c>
      <c r="BA63" s="120">
        <f>ROUND(SUM(BA64:BA66),2)</f>
        <v>0</v>
      </c>
      <c r="BB63" s="120">
        <f>ROUND(SUM(BB64:BB66),2)</f>
        <v>0</v>
      </c>
      <c r="BC63" s="120">
        <f>ROUND(SUM(BC64:BC66),2)</f>
        <v>0</v>
      </c>
      <c r="BD63" s="122">
        <f>ROUND(SUM(BD64:BD66),2)</f>
        <v>0</v>
      </c>
      <c r="BE63" s="7"/>
      <c r="BS63" s="123" t="s">
        <v>69</v>
      </c>
      <c r="BT63" s="123" t="s">
        <v>76</v>
      </c>
      <c r="BU63" s="123" t="s">
        <v>71</v>
      </c>
      <c r="BV63" s="123" t="s">
        <v>72</v>
      </c>
      <c r="BW63" s="123" t="s">
        <v>101</v>
      </c>
      <c r="BX63" s="123" t="s">
        <v>5</v>
      </c>
      <c r="CL63" s="123" t="s">
        <v>19</v>
      </c>
      <c r="CM63" s="123" t="s">
        <v>78</v>
      </c>
    </row>
    <row r="64" s="4" customFormat="1" ht="23.25" customHeight="1">
      <c r="A64" s="124" t="s">
        <v>79</v>
      </c>
      <c r="B64" s="63"/>
      <c r="C64" s="125"/>
      <c r="D64" s="125"/>
      <c r="E64" s="126" t="s">
        <v>102</v>
      </c>
      <c r="F64" s="126"/>
      <c r="G64" s="126"/>
      <c r="H64" s="126"/>
      <c r="I64" s="126"/>
      <c r="J64" s="125"/>
      <c r="K64" s="126" t="s">
        <v>103</v>
      </c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7">
        <f>'23030-0103-1 - PS 01-03 ú...'!J32</f>
        <v>0</v>
      </c>
      <c r="AH64" s="125"/>
      <c r="AI64" s="125"/>
      <c r="AJ64" s="125"/>
      <c r="AK64" s="125"/>
      <c r="AL64" s="125"/>
      <c r="AM64" s="125"/>
      <c r="AN64" s="127">
        <f>SUM(AG64,AT64)</f>
        <v>0</v>
      </c>
      <c r="AO64" s="125"/>
      <c r="AP64" s="125"/>
      <c r="AQ64" s="128" t="s">
        <v>82</v>
      </c>
      <c r="AR64" s="65"/>
      <c r="AS64" s="129">
        <v>0</v>
      </c>
      <c r="AT64" s="130">
        <f>ROUND(SUM(AV64:AW64),2)</f>
        <v>0</v>
      </c>
      <c r="AU64" s="131">
        <f>'23030-0103-1 - PS 01-03 ú...'!P89</f>
        <v>0</v>
      </c>
      <c r="AV64" s="130">
        <f>'23030-0103-1 - PS 01-03 ú...'!J35</f>
        <v>0</v>
      </c>
      <c r="AW64" s="130">
        <f>'23030-0103-1 - PS 01-03 ú...'!J36</f>
        <v>0</v>
      </c>
      <c r="AX64" s="130">
        <f>'23030-0103-1 - PS 01-03 ú...'!J37</f>
        <v>0</v>
      </c>
      <c r="AY64" s="130">
        <f>'23030-0103-1 - PS 01-03 ú...'!J38</f>
        <v>0</v>
      </c>
      <c r="AZ64" s="130">
        <f>'23030-0103-1 - PS 01-03 ú...'!F35</f>
        <v>0</v>
      </c>
      <c r="BA64" s="130">
        <f>'23030-0103-1 - PS 01-03 ú...'!F36</f>
        <v>0</v>
      </c>
      <c r="BB64" s="130">
        <f>'23030-0103-1 - PS 01-03 ú...'!F37</f>
        <v>0</v>
      </c>
      <c r="BC64" s="130">
        <f>'23030-0103-1 - PS 01-03 ú...'!F38</f>
        <v>0</v>
      </c>
      <c r="BD64" s="132">
        <f>'23030-0103-1 - PS 01-03 ú...'!F39</f>
        <v>0</v>
      </c>
      <c r="BE64" s="4"/>
      <c r="BT64" s="133" t="s">
        <v>78</v>
      </c>
      <c r="BV64" s="133" t="s">
        <v>72</v>
      </c>
      <c r="BW64" s="133" t="s">
        <v>104</v>
      </c>
      <c r="BX64" s="133" t="s">
        <v>101</v>
      </c>
      <c r="CL64" s="133" t="s">
        <v>19</v>
      </c>
    </row>
    <row r="65" s="4" customFormat="1" ht="23.25" customHeight="1">
      <c r="A65" s="124" t="s">
        <v>79</v>
      </c>
      <c r="B65" s="63"/>
      <c r="C65" s="125"/>
      <c r="D65" s="125"/>
      <c r="E65" s="126" t="s">
        <v>105</v>
      </c>
      <c r="F65" s="126"/>
      <c r="G65" s="126"/>
      <c r="H65" s="126"/>
      <c r="I65" s="126"/>
      <c r="J65" s="125"/>
      <c r="K65" s="126" t="s">
        <v>106</v>
      </c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  <c r="AF65" s="126"/>
      <c r="AG65" s="127">
        <f>'23030-0103-2 - PS 01-03 ú...'!J32</f>
        <v>0</v>
      </c>
      <c r="AH65" s="125"/>
      <c r="AI65" s="125"/>
      <c r="AJ65" s="125"/>
      <c r="AK65" s="125"/>
      <c r="AL65" s="125"/>
      <c r="AM65" s="125"/>
      <c r="AN65" s="127">
        <f>SUM(AG65,AT65)</f>
        <v>0</v>
      </c>
      <c r="AO65" s="125"/>
      <c r="AP65" s="125"/>
      <c r="AQ65" s="128" t="s">
        <v>82</v>
      </c>
      <c r="AR65" s="65"/>
      <c r="AS65" s="129">
        <v>0</v>
      </c>
      <c r="AT65" s="130">
        <f>ROUND(SUM(AV65:AW65),2)</f>
        <v>0</v>
      </c>
      <c r="AU65" s="131">
        <f>'23030-0103-2 - PS 01-03 ú...'!P89</f>
        <v>0</v>
      </c>
      <c r="AV65" s="130">
        <f>'23030-0103-2 - PS 01-03 ú...'!J35</f>
        <v>0</v>
      </c>
      <c r="AW65" s="130">
        <f>'23030-0103-2 - PS 01-03 ú...'!J36</f>
        <v>0</v>
      </c>
      <c r="AX65" s="130">
        <f>'23030-0103-2 - PS 01-03 ú...'!J37</f>
        <v>0</v>
      </c>
      <c r="AY65" s="130">
        <f>'23030-0103-2 - PS 01-03 ú...'!J38</f>
        <v>0</v>
      </c>
      <c r="AZ65" s="130">
        <f>'23030-0103-2 - PS 01-03 ú...'!F35</f>
        <v>0</v>
      </c>
      <c r="BA65" s="130">
        <f>'23030-0103-2 - PS 01-03 ú...'!F36</f>
        <v>0</v>
      </c>
      <c r="BB65" s="130">
        <f>'23030-0103-2 - PS 01-03 ú...'!F37</f>
        <v>0</v>
      </c>
      <c r="BC65" s="130">
        <f>'23030-0103-2 - PS 01-03 ú...'!F38</f>
        <v>0</v>
      </c>
      <c r="BD65" s="132">
        <f>'23030-0103-2 - PS 01-03 ú...'!F39</f>
        <v>0</v>
      </c>
      <c r="BE65" s="4"/>
      <c r="BT65" s="133" t="s">
        <v>78</v>
      </c>
      <c r="BV65" s="133" t="s">
        <v>72</v>
      </c>
      <c r="BW65" s="133" t="s">
        <v>107</v>
      </c>
      <c r="BX65" s="133" t="s">
        <v>101</v>
      </c>
      <c r="CL65" s="133" t="s">
        <v>19</v>
      </c>
    </row>
    <row r="66" s="4" customFormat="1" ht="23.25" customHeight="1">
      <c r="A66" s="124" t="s">
        <v>79</v>
      </c>
      <c r="B66" s="63"/>
      <c r="C66" s="125"/>
      <c r="D66" s="125"/>
      <c r="E66" s="126" t="s">
        <v>108</v>
      </c>
      <c r="F66" s="126"/>
      <c r="G66" s="126"/>
      <c r="H66" s="126"/>
      <c r="I66" s="126"/>
      <c r="J66" s="125"/>
      <c r="K66" s="126" t="s">
        <v>109</v>
      </c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7">
        <f>'23030-0103-3 - PS 01-03 ú...'!J32</f>
        <v>0</v>
      </c>
      <c r="AH66" s="125"/>
      <c r="AI66" s="125"/>
      <c r="AJ66" s="125"/>
      <c r="AK66" s="125"/>
      <c r="AL66" s="125"/>
      <c r="AM66" s="125"/>
      <c r="AN66" s="127">
        <f>SUM(AG66,AT66)</f>
        <v>0</v>
      </c>
      <c r="AO66" s="125"/>
      <c r="AP66" s="125"/>
      <c r="AQ66" s="128" t="s">
        <v>82</v>
      </c>
      <c r="AR66" s="65"/>
      <c r="AS66" s="129">
        <v>0</v>
      </c>
      <c r="AT66" s="130">
        <f>ROUND(SUM(AV66:AW66),2)</f>
        <v>0</v>
      </c>
      <c r="AU66" s="131">
        <f>'23030-0103-3 - PS 01-03 ú...'!P86</f>
        <v>0</v>
      </c>
      <c r="AV66" s="130">
        <f>'23030-0103-3 - PS 01-03 ú...'!J35</f>
        <v>0</v>
      </c>
      <c r="AW66" s="130">
        <f>'23030-0103-3 - PS 01-03 ú...'!J36</f>
        <v>0</v>
      </c>
      <c r="AX66" s="130">
        <f>'23030-0103-3 - PS 01-03 ú...'!J37</f>
        <v>0</v>
      </c>
      <c r="AY66" s="130">
        <f>'23030-0103-3 - PS 01-03 ú...'!J38</f>
        <v>0</v>
      </c>
      <c r="AZ66" s="130">
        <f>'23030-0103-3 - PS 01-03 ú...'!F35</f>
        <v>0</v>
      </c>
      <c r="BA66" s="130">
        <f>'23030-0103-3 - PS 01-03 ú...'!F36</f>
        <v>0</v>
      </c>
      <c r="BB66" s="130">
        <f>'23030-0103-3 - PS 01-03 ú...'!F37</f>
        <v>0</v>
      </c>
      <c r="BC66" s="130">
        <f>'23030-0103-3 - PS 01-03 ú...'!F38</f>
        <v>0</v>
      </c>
      <c r="BD66" s="132">
        <f>'23030-0103-3 - PS 01-03 ú...'!F39</f>
        <v>0</v>
      </c>
      <c r="BE66" s="4"/>
      <c r="BT66" s="133" t="s">
        <v>78</v>
      </c>
      <c r="BV66" s="133" t="s">
        <v>72</v>
      </c>
      <c r="BW66" s="133" t="s">
        <v>110</v>
      </c>
      <c r="BX66" s="133" t="s">
        <v>101</v>
      </c>
      <c r="CL66" s="133" t="s">
        <v>19</v>
      </c>
    </row>
    <row r="67" s="7" customFormat="1" ht="24.75" customHeight="1">
      <c r="A67" s="7"/>
      <c r="B67" s="111"/>
      <c r="C67" s="112"/>
      <c r="D67" s="113" t="s">
        <v>111</v>
      </c>
      <c r="E67" s="113"/>
      <c r="F67" s="113"/>
      <c r="G67" s="113"/>
      <c r="H67" s="113"/>
      <c r="I67" s="114"/>
      <c r="J67" s="113" t="s">
        <v>17</v>
      </c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3"/>
      <c r="Z67" s="113"/>
      <c r="AA67" s="113"/>
      <c r="AB67" s="113"/>
      <c r="AC67" s="113"/>
      <c r="AD67" s="113"/>
      <c r="AE67" s="113"/>
      <c r="AF67" s="113"/>
      <c r="AG67" s="115">
        <f>ROUND(SUM(AG68:AG70),2)</f>
        <v>0</v>
      </c>
      <c r="AH67" s="114"/>
      <c r="AI67" s="114"/>
      <c r="AJ67" s="114"/>
      <c r="AK67" s="114"/>
      <c r="AL67" s="114"/>
      <c r="AM67" s="114"/>
      <c r="AN67" s="116">
        <f>SUM(AG67,AT67)</f>
        <v>0</v>
      </c>
      <c r="AO67" s="114"/>
      <c r="AP67" s="114"/>
      <c r="AQ67" s="117" t="s">
        <v>75</v>
      </c>
      <c r="AR67" s="118"/>
      <c r="AS67" s="119">
        <f>ROUND(SUM(AS68:AS70),2)</f>
        <v>0</v>
      </c>
      <c r="AT67" s="120">
        <f>ROUND(SUM(AV67:AW67),2)</f>
        <v>0</v>
      </c>
      <c r="AU67" s="121">
        <f>ROUND(SUM(AU68:AU70),5)</f>
        <v>0</v>
      </c>
      <c r="AV67" s="120">
        <f>ROUND(AZ67*L29,2)</f>
        <v>0</v>
      </c>
      <c r="AW67" s="120">
        <f>ROUND(BA67*L30,2)</f>
        <v>0</v>
      </c>
      <c r="AX67" s="120">
        <f>ROUND(BB67*L29,2)</f>
        <v>0</v>
      </c>
      <c r="AY67" s="120">
        <f>ROUND(BC67*L30,2)</f>
        <v>0</v>
      </c>
      <c r="AZ67" s="120">
        <f>ROUND(SUM(AZ68:AZ70),2)</f>
        <v>0</v>
      </c>
      <c r="BA67" s="120">
        <f>ROUND(SUM(BA68:BA70),2)</f>
        <v>0</v>
      </c>
      <c r="BB67" s="120">
        <f>ROUND(SUM(BB68:BB70),2)</f>
        <v>0</v>
      </c>
      <c r="BC67" s="120">
        <f>ROUND(SUM(BC68:BC70),2)</f>
        <v>0</v>
      </c>
      <c r="BD67" s="122">
        <f>ROUND(SUM(BD68:BD70),2)</f>
        <v>0</v>
      </c>
      <c r="BE67" s="7"/>
      <c r="BS67" s="123" t="s">
        <v>69</v>
      </c>
      <c r="BT67" s="123" t="s">
        <v>76</v>
      </c>
      <c r="BU67" s="123" t="s">
        <v>71</v>
      </c>
      <c r="BV67" s="123" t="s">
        <v>72</v>
      </c>
      <c r="BW67" s="123" t="s">
        <v>112</v>
      </c>
      <c r="BX67" s="123" t="s">
        <v>5</v>
      </c>
      <c r="CL67" s="123" t="s">
        <v>19</v>
      </c>
      <c r="CM67" s="123" t="s">
        <v>78</v>
      </c>
    </row>
    <row r="68" s="4" customFormat="1" ht="23.25" customHeight="1">
      <c r="A68" s="124" t="s">
        <v>79</v>
      </c>
      <c r="B68" s="63"/>
      <c r="C68" s="125"/>
      <c r="D68" s="125"/>
      <c r="E68" s="126" t="s">
        <v>113</v>
      </c>
      <c r="F68" s="126"/>
      <c r="G68" s="126"/>
      <c r="H68" s="126"/>
      <c r="I68" s="126"/>
      <c r="J68" s="125"/>
      <c r="K68" s="126" t="s">
        <v>114</v>
      </c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7">
        <f>'23030-0104-1 - PS 01-04 ú...'!J32</f>
        <v>0</v>
      </c>
      <c r="AH68" s="125"/>
      <c r="AI68" s="125"/>
      <c r="AJ68" s="125"/>
      <c r="AK68" s="125"/>
      <c r="AL68" s="125"/>
      <c r="AM68" s="125"/>
      <c r="AN68" s="127">
        <f>SUM(AG68,AT68)</f>
        <v>0</v>
      </c>
      <c r="AO68" s="125"/>
      <c r="AP68" s="125"/>
      <c r="AQ68" s="128" t="s">
        <v>82</v>
      </c>
      <c r="AR68" s="65"/>
      <c r="AS68" s="129">
        <v>0</v>
      </c>
      <c r="AT68" s="130">
        <f>ROUND(SUM(AV68:AW68),2)</f>
        <v>0</v>
      </c>
      <c r="AU68" s="131">
        <f>'23030-0104-1 - PS 01-04 ú...'!P89</f>
        <v>0</v>
      </c>
      <c r="AV68" s="130">
        <f>'23030-0104-1 - PS 01-04 ú...'!J35</f>
        <v>0</v>
      </c>
      <c r="AW68" s="130">
        <f>'23030-0104-1 - PS 01-04 ú...'!J36</f>
        <v>0</v>
      </c>
      <c r="AX68" s="130">
        <f>'23030-0104-1 - PS 01-04 ú...'!J37</f>
        <v>0</v>
      </c>
      <c r="AY68" s="130">
        <f>'23030-0104-1 - PS 01-04 ú...'!J38</f>
        <v>0</v>
      </c>
      <c r="AZ68" s="130">
        <f>'23030-0104-1 - PS 01-04 ú...'!F35</f>
        <v>0</v>
      </c>
      <c r="BA68" s="130">
        <f>'23030-0104-1 - PS 01-04 ú...'!F36</f>
        <v>0</v>
      </c>
      <c r="BB68" s="130">
        <f>'23030-0104-1 - PS 01-04 ú...'!F37</f>
        <v>0</v>
      </c>
      <c r="BC68" s="130">
        <f>'23030-0104-1 - PS 01-04 ú...'!F38</f>
        <v>0</v>
      </c>
      <c r="BD68" s="132">
        <f>'23030-0104-1 - PS 01-04 ú...'!F39</f>
        <v>0</v>
      </c>
      <c r="BE68" s="4"/>
      <c r="BT68" s="133" t="s">
        <v>78</v>
      </c>
      <c r="BV68" s="133" t="s">
        <v>72</v>
      </c>
      <c r="BW68" s="133" t="s">
        <v>115</v>
      </c>
      <c r="BX68" s="133" t="s">
        <v>112</v>
      </c>
      <c r="CL68" s="133" t="s">
        <v>19</v>
      </c>
    </row>
    <row r="69" s="4" customFormat="1" ht="23.25" customHeight="1">
      <c r="A69" s="124" t="s">
        <v>79</v>
      </c>
      <c r="B69" s="63"/>
      <c r="C69" s="125"/>
      <c r="D69" s="125"/>
      <c r="E69" s="126" t="s">
        <v>116</v>
      </c>
      <c r="F69" s="126"/>
      <c r="G69" s="126"/>
      <c r="H69" s="126"/>
      <c r="I69" s="126"/>
      <c r="J69" s="125"/>
      <c r="K69" s="126" t="s">
        <v>114</v>
      </c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7">
        <f>'23030-0104-2 - PS 01-04 ú...'!J32</f>
        <v>0</v>
      </c>
      <c r="AH69" s="125"/>
      <c r="AI69" s="125"/>
      <c r="AJ69" s="125"/>
      <c r="AK69" s="125"/>
      <c r="AL69" s="125"/>
      <c r="AM69" s="125"/>
      <c r="AN69" s="127">
        <f>SUM(AG69,AT69)</f>
        <v>0</v>
      </c>
      <c r="AO69" s="125"/>
      <c r="AP69" s="125"/>
      <c r="AQ69" s="128" t="s">
        <v>82</v>
      </c>
      <c r="AR69" s="65"/>
      <c r="AS69" s="129">
        <v>0</v>
      </c>
      <c r="AT69" s="130">
        <f>ROUND(SUM(AV69:AW69),2)</f>
        <v>0</v>
      </c>
      <c r="AU69" s="131">
        <f>'23030-0104-2 - PS 01-04 ú...'!P93</f>
        <v>0</v>
      </c>
      <c r="AV69" s="130">
        <f>'23030-0104-2 - PS 01-04 ú...'!J35</f>
        <v>0</v>
      </c>
      <c r="AW69" s="130">
        <f>'23030-0104-2 - PS 01-04 ú...'!J36</f>
        <v>0</v>
      </c>
      <c r="AX69" s="130">
        <f>'23030-0104-2 - PS 01-04 ú...'!J37</f>
        <v>0</v>
      </c>
      <c r="AY69" s="130">
        <f>'23030-0104-2 - PS 01-04 ú...'!J38</f>
        <v>0</v>
      </c>
      <c r="AZ69" s="130">
        <f>'23030-0104-2 - PS 01-04 ú...'!F35</f>
        <v>0</v>
      </c>
      <c r="BA69" s="130">
        <f>'23030-0104-2 - PS 01-04 ú...'!F36</f>
        <v>0</v>
      </c>
      <c r="BB69" s="130">
        <f>'23030-0104-2 - PS 01-04 ú...'!F37</f>
        <v>0</v>
      </c>
      <c r="BC69" s="130">
        <f>'23030-0104-2 - PS 01-04 ú...'!F38</f>
        <v>0</v>
      </c>
      <c r="BD69" s="132">
        <f>'23030-0104-2 - PS 01-04 ú...'!F39</f>
        <v>0</v>
      </c>
      <c r="BE69" s="4"/>
      <c r="BT69" s="133" t="s">
        <v>78</v>
      </c>
      <c r="BV69" s="133" t="s">
        <v>72</v>
      </c>
      <c r="BW69" s="133" t="s">
        <v>117</v>
      </c>
      <c r="BX69" s="133" t="s">
        <v>112</v>
      </c>
      <c r="CL69" s="133" t="s">
        <v>19</v>
      </c>
    </row>
    <row r="70" s="4" customFormat="1" ht="23.25" customHeight="1">
      <c r="A70" s="124" t="s">
        <v>79</v>
      </c>
      <c r="B70" s="63"/>
      <c r="C70" s="125"/>
      <c r="D70" s="125"/>
      <c r="E70" s="126" t="s">
        <v>118</v>
      </c>
      <c r="F70" s="126"/>
      <c r="G70" s="126"/>
      <c r="H70" s="126"/>
      <c r="I70" s="126"/>
      <c r="J70" s="125"/>
      <c r="K70" s="126" t="s">
        <v>119</v>
      </c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  <c r="AF70" s="126"/>
      <c r="AG70" s="127">
        <f>'23030-0104-3 - PS 01-04 ú...'!J32</f>
        <v>0</v>
      </c>
      <c r="AH70" s="125"/>
      <c r="AI70" s="125"/>
      <c r="AJ70" s="125"/>
      <c r="AK70" s="125"/>
      <c r="AL70" s="125"/>
      <c r="AM70" s="125"/>
      <c r="AN70" s="127">
        <f>SUM(AG70,AT70)</f>
        <v>0</v>
      </c>
      <c r="AO70" s="125"/>
      <c r="AP70" s="125"/>
      <c r="AQ70" s="128" t="s">
        <v>82</v>
      </c>
      <c r="AR70" s="65"/>
      <c r="AS70" s="134">
        <v>0</v>
      </c>
      <c r="AT70" s="135">
        <f>ROUND(SUM(AV70:AW70),2)</f>
        <v>0</v>
      </c>
      <c r="AU70" s="136">
        <f>'23030-0104-3 - PS 01-04 ú...'!P86</f>
        <v>0</v>
      </c>
      <c r="AV70" s="135">
        <f>'23030-0104-3 - PS 01-04 ú...'!J35</f>
        <v>0</v>
      </c>
      <c r="AW70" s="135">
        <f>'23030-0104-3 - PS 01-04 ú...'!J36</f>
        <v>0</v>
      </c>
      <c r="AX70" s="135">
        <f>'23030-0104-3 - PS 01-04 ú...'!J37</f>
        <v>0</v>
      </c>
      <c r="AY70" s="135">
        <f>'23030-0104-3 - PS 01-04 ú...'!J38</f>
        <v>0</v>
      </c>
      <c r="AZ70" s="135">
        <f>'23030-0104-3 - PS 01-04 ú...'!F35</f>
        <v>0</v>
      </c>
      <c r="BA70" s="135">
        <f>'23030-0104-3 - PS 01-04 ú...'!F36</f>
        <v>0</v>
      </c>
      <c r="BB70" s="135">
        <f>'23030-0104-3 - PS 01-04 ú...'!F37</f>
        <v>0</v>
      </c>
      <c r="BC70" s="135">
        <f>'23030-0104-3 - PS 01-04 ú...'!F38</f>
        <v>0</v>
      </c>
      <c r="BD70" s="137">
        <f>'23030-0104-3 - PS 01-04 ú...'!F39</f>
        <v>0</v>
      </c>
      <c r="BE70" s="4"/>
      <c r="BT70" s="133" t="s">
        <v>78</v>
      </c>
      <c r="BV70" s="133" t="s">
        <v>72</v>
      </c>
      <c r="BW70" s="133" t="s">
        <v>120</v>
      </c>
      <c r="BX70" s="133" t="s">
        <v>112</v>
      </c>
      <c r="CL70" s="133" t="s">
        <v>19</v>
      </c>
    </row>
    <row r="71" s="2" customFormat="1" ht="30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4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44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</row>
  </sheetData>
  <sheetProtection sheet="1" formatColumns="0" formatRows="0" objects="1" scenarios="1" spinCount="100000" saltValue="iWbEbSrZcjF6wymhgVyae75uI8U9eapkQiek5TzHyMbWo3RDmDiKcEwB9sgXjNdTykl04G/ReivdSwj/IafM7w==" hashValue="wr0NUjThn82nz2Mm3PJ0Flnle4UM2WeQmL+kRtn/afMHlbNoFxUJndUvxPhq1kd8kPokZcnJzhhn/Uaw1PXZyA==" algorithmName="SHA-512" password="CC35"/>
  <mergeCells count="102">
    <mergeCell ref="C52:G52"/>
    <mergeCell ref="D63:H63"/>
    <mergeCell ref="D55:H55"/>
    <mergeCell ref="D59:H59"/>
    <mergeCell ref="E61:I61"/>
    <mergeCell ref="E64:I64"/>
    <mergeCell ref="E57:I57"/>
    <mergeCell ref="E56:I56"/>
    <mergeCell ref="E62:I62"/>
    <mergeCell ref="E58:I58"/>
    <mergeCell ref="E60:I60"/>
    <mergeCell ref="I52:AF52"/>
    <mergeCell ref="J55:AF55"/>
    <mergeCell ref="J63:AF63"/>
    <mergeCell ref="J59:AF59"/>
    <mergeCell ref="K60:AF60"/>
    <mergeCell ref="K56:AF56"/>
    <mergeCell ref="K61:AF61"/>
    <mergeCell ref="K58:AF58"/>
    <mergeCell ref="K64:AF64"/>
    <mergeCell ref="K62:AF62"/>
    <mergeCell ref="K57:AF57"/>
    <mergeCell ref="L45:AO45"/>
    <mergeCell ref="E65:I65"/>
    <mergeCell ref="K65:AF65"/>
    <mergeCell ref="E66:I66"/>
    <mergeCell ref="K66:AF66"/>
    <mergeCell ref="D67:H67"/>
    <mergeCell ref="J67:AF67"/>
    <mergeCell ref="E68:I68"/>
    <mergeCell ref="K68:AF68"/>
    <mergeCell ref="E69:I69"/>
    <mergeCell ref="K69:AF69"/>
    <mergeCell ref="E70:I70"/>
    <mergeCell ref="K70:AF70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2:AM62"/>
    <mergeCell ref="AG63:AM63"/>
    <mergeCell ref="AG60:AM60"/>
    <mergeCell ref="AG61:AM61"/>
    <mergeCell ref="AG64:AM64"/>
    <mergeCell ref="AG58:AM58"/>
    <mergeCell ref="AG57:AM57"/>
    <mergeCell ref="AG56:AM56"/>
    <mergeCell ref="AG55:AM55"/>
    <mergeCell ref="AG59:AM59"/>
    <mergeCell ref="AG52:AM52"/>
    <mergeCell ref="AM47:AN47"/>
    <mergeCell ref="AM49:AP49"/>
    <mergeCell ref="AM50:AP50"/>
    <mergeCell ref="AN59:AP59"/>
    <mergeCell ref="AN64:AP64"/>
    <mergeCell ref="AN63:AP63"/>
    <mergeCell ref="AN52:AP52"/>
    <mergeCell ref="AN55:AP55"/>
    <mergeCell ref="AN61:AP61"/>
    <mergeCell ref="AN56:AP56"/>
    <mergeCell ref="AN60:AP60"/>
    <mergeCell ref="AN57:AP57"/>
    <mergeCell ref="AN62:AP6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54:AP54"/>
  </mergeCells>
  <hyperlinks>
    <hyperlink ref="A56" location="'23030-0101-1 - PS 01-01 ú...'!C2" display="/"/>
    <hyperlink ref="A57" location="'23030-0101-2 - PS 01-01 ú...'!C2" display="/"/>
    <hyperlink ref="A58" location="'23030-0101-3 - PS 01-01 ú...'!C2" display="/"/>
    <hyperlink ref="A60" location="'23030-0102-1 - PS 01-02 ú...'!C2" display="/"/>
    <hyperlink ref="A61" location="'23030-0102-2 - PS 01-02 ú...'!C2" display="/"/>
    <hyperlink ref="A62" location="'23030-0102-3 - PS 01-02 ú...'!C2" display="/"/>
    <hyperlink ref="A64" location="'23030-0103-1 - PS 01-03 ú...'!C2" display="/"/>
    <hyperlink ref="A65" location="'23030-0103-2 - PS 01-03 ú...'!C2" display="/"/>
    <hyperlink ref="A66" location="'23030-0103-3 - PS 01-03 ú...'!C2" display="/"/>
    <hyperlink ref="A68" location="'23030-0104-1 - PS 01-04 ú...'!C2" display="/"/>
    <hyperlink ref="A69" location="'23030-0104-2 - PS 01-04 ú...'!C2" display="/"/>
    <hyperlink ref="A70" location="'23030-0104-3 - PS 01-04 ú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121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soustavy DOK v oblasti OŘ Praha</v>
      </c>
      <c r="F7" s="142"/>
      <c r="G7" s="142"/>
      <c r="H7" s="142"/>
      <c r="L7" s="20"/>
    </row>
    <row r="8" s="1" customFormat="1" ht="12" customHeight="1">
      <c r="B8" s="20"/>
      <c r="D8" s="142" t="s">
        <v>122</v>
      </c>
      <c r="L8" s="20"/>
    </row>
    <row r="9" s="2" customFormat="1" ht="16.5" customHeight="1">
      <c r="A9" s="38"/>
      <c r="B9" s="44"/>
      <c r="C9" s="38"/>
      <c r="D9" s="38"/>
      <c r="E9" s="143" t="s">
        <v>612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124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655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8. 4. 2024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126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127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33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360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ROUND(J86,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40</v>
      </c>
      <c r="E35" s="142" t="s">
        <v>41</v>
      </c>
      <c r="F35" s="156">
        <f>ROUND((SUM(BE86:BE94)),  2)</f>
        <v>0</v>
      </c>
      <c r="G35" s="38"/>
      <c r="H35" s="38"/>
      <c r="I35" s="157">
        <v>0.20999999999999999</v>
      </c>
      <c r="J35" s="156">
        <f>ROUND(((SUM(BE86:BE94))*I35),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42</v>
      </c>
      <c r="F36" s="156">
        <f>ROUND((SUM(BF86:BF94)),  2)</f>
        <v>0</v>
      </c>
      <c r="G36" s="38"/>
      <c r="H36" s="38"/>
      <c r="I36" s="157">
        <v>0.12</v>
      </c>
      <c r="J36" s="156">
        <f>ROUND(((SUM(BF86:BF94))*I36),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ROUND((SUM(BG86:BG94)),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ROUND((SUM(BH86:BH94)),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ROUND((SUM(BI86:BI94)),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129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soustavy DOK v oblasti OŘ Praha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612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124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23030-0103-3 - PS 01-03 úsek Praha hl.n. – Praha Pernerova - 3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Praha</v>
      </c>
      <c r="G56" s="40"/>
      <c r="H56" s="40"/>
      <c r="I56" s="32" t="s">
        <v>23</v>
      </c>
      <c r="J56" s="72" t="str">
        <f>IF(J14="","",J14)</f>
        <v>8. 4. 2024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SŽ, s.o. SZT</v>
      </c>
      <c r="G58" s="40"/>
      <c r="H58" s="40"/>
      <c r="I58" s="32" t="s">
        <v>31</v>
      </c>
      <c r="J58" s="36" t="str">
        <f>E23</f>
        <v>IXPROJEKTA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33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130</v>
      </c>
      <c r="D61" s="171"/>
      <c r="E61" s="171"/>
      <c r="F61" s="171"/>
      <c r="G61" s="171"/>
      <c r="H61" s="171"/>
      <c r="I61" s="171"/>
      <c r="J61" s="172" t="s">
        <v>131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68</v>
      </c>
      <c r="D63" s="40"/>
      <c r="E63" s="40"/>
      <c r="F63" s="40"/>
      <c r="G63" s="40"/>
      <c r="H63" s="40"/>
      <c r="I63" s="40"/>
      <c r="J63" s="102">
        <f>J86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132</v>
      </c>
    </row>
    <row r="64" s="9" customFormat="1" ht="24.96" customHeight="1">
      <c r="A64" s="9"/>
      <c r="B64" s="174"/>
      <c r="C64" s="175"/>
      <c r="D64" s="176" t="s">
        <v>361</v>
      </c>
      <c r="E64" s="177"/>
      <c r="F64" s="177"/>
      <c r="G64" s="177"/>
      <c r="H64" s="177"/>
      <c r="I64" s="177"/>
      <c r="J64" s="178">
        <f>J87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137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9" t="str">
        <f>E7</f>
        <v>Oprava soustavy DOK v oblasti OŘ Praha</v>
      </c>
      <c r="F74" s="32"/>
      <c r="G74" s="32"/>
      <c r="H74" s="32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122</v>
      </c>
      <c r="D75" s="22"/>
      <c r="E75" s="22"/>
      <c r="F75" s="22"/>
      <c r="G75" s="22"/>
      <c r="H75" s="22"/>
      <c r="I75" s="22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69" t="s">
        <v>612</v>
      </c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124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23030-0103-3 - PS 01-03 úsek Praha hl.n. – Praha Pernerova - 3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>Praha</v>
      </c>
      <c r="G80" s="40"/>
      <c r="H80" s="40"/>
      <c r="I80" s="32" t="s">
        <v>23</v>
      </c>
      <c r="J80" s="72" t="str">
        <f>IF(J14="","",J14)</f>
        <v>8. 4. 2024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>SŽ, s.o. SZT</v>
      </c>
      <c r="G82" s="40"/>
      <c r="H82" s="40"/>
      <c r="I82" s="32" t="s">
        <v>31</v>
      </c>
      <c r="J82" s="36" t="str">
        <f>E23</f>
        <v>IXPROJEKTA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29</v>
      </c>
      <c r="D83" s="40"/>
      <c r="E83" s="40"/>
      <c r="F83" s="27" t="str">
        <f>IF(E20="","",E20)</f>
        <v>Vyplň údaj</v>
      </c>
      <c r="G83" s="40"/>
      <c r="H83" s="40"/>
      <c r="I83" s="32" t="s">
        <v>33</v>
      </c>
      <c r="J83" s="36" t="str">
        <f>E26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85"/>
      <c r="B85" s="186"/>
      <c r="C85" s="187" t="s">
        <v>138</v>
      </c>
      <c r="D85" s="188" t="s">
        <v>55</v>
      </c>
      <c r="E85" s="188" t="s">
        <v>51</v>
      </c>
      <c r="F85" s="188" t="s">
        <v>52</v>
      </c>
      <c r="G85" s="188" t="s">
        <v>139</v>
      </c>
      <c r="H85" s="188" t="s">
        <v>140</v>
      </c>
      <c r="I85" s="188" t="s">
        <v>141</v>
      </c>
      <c r="J85" s="188" t="s">
        <v>131</v>
      </c>
      <c r="K85" s="189" t="s">
        <v>142</v>
      </c>
      <c r="L85" s="190"/>
      <c r="M85" s="92" t="s">
        <v>19</v>
      </c>
      <c r="N85" s="93" t="s">
        <v>40</v>
      </c>
      <c r="O85" s="93" t="s">
        <v>143</v>
      </c>
      <c r="P85" s="93" t="s">
        <v>144</v>
      </c>
      <c r="Q85" s="93" t="s">
        <v>145</v>
      </c>
      <c r="R85" s="93" t="s">
        <v>146</v>
      </c>
      <c r="S85" s="93" t="s">
        <v>147</v>
      </c>
      <c r="T85" s="94" t="s">
        <v>148</v>
      </c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</row>
    <row r="86" s="2" customFormat="1" ht="22.8" customHeight="1">
      <c r="A86" s="38"/>
      <c r="B86" s="39"/>
      <c r="C86" s="99" t="s">
        <v>149</v>
      </c>
      <c r="D86" s="40"/>
      <c r="E86" s="40"/>
      <c r="F86" s="40"/>
      <c r="G86" s="40"/>
      <c r="H86" s="40"/>
      <c r="I86" s="40"/>
      <c r="J86" s="191">
        <f>BK86</f>
        <v>0</v>
      </c>
      <c r="K86" s="40"/>
      <c r="L86" s="44"/>
      <c r="M86" s="95"/>
      <c r="N86" s="192"/>
      <c r="O86" s="96"/>
      <c r="P86" s="193">
        <f>P87</f>
        <v>0</v>
      </c>
      <c r="Q86" s="96"/>
      <c r="R86" s="193">
        <f>R87</f>
        <v>0</v>
      </c>
      <c r="S86" s="96"/>
      <c r="T86" s="194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69</v>
      </c>
      <c r="AU86" s="17" t="s">
        <v>132</v>
      </c>
      <c r="BK86" s="195">
        <f>BK87</f>
        <v>0</v>
      </c>
    </row>
    <row r="87" s="12" customFormat="1" ht="25.92" customHeight="1">
      <c r="A87" s="12"/>
      <c r="B87" s="196"/>
      <c r="C87" s="197"/>
      <c r="D87" s="198" t="s">
        <v>69</v>
      </c>
      <c r="E87" s="199" t="s">
        <v>362</v>
      </c>
      <c r="F87" s="199" t="s">
        <v>363</v>
      </c>
      <c r="G87" s="197"/>
      <c r="H87" s="197"/>
      <c r="I87" s="200"/>
      <c r="J87" s="201">
        <f>BK87</f>
        <v>0</v>
      </c>
      <c r="K87" s="197"/>
      <c r="L87" s="202"/>
      <c r="M87" s="203"/>
      <c r="N87" s="204"/>
      <c r="O87" s="204"/>
      <c r="P87" s="205">
        <f>SUM(P88:P94)</f>
        <v>0</v>
      </c>
      <c r="Q87" s="204"/>
      <c r="R87" s="205">
        <f>SUM(R88:R94)</f>
        <v>0</v>
      </c>
      <c r="S87" s="204"/>
      <c r="T87" s="206">
        <f>SUM(T88:T94)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7" t="s">
        <v>153</v>
      </c>
      <c r="AT87" s="208" t="s">
        <v>69</v>
      </c>
      <c r="AU87" s="208" t="s">
        <v>70</v>
      </c>
      <c r="AY87" s="207" t="s">
        <v>152</v>
      </c>
      <c r="BK87" s="209">
        <f>SUM(BK88:BK94)</f>
        <v>0</v>
      </c>
    </row>
    <row r="88" s="2" customFormat="1" ht="16.5" customHeight="1">
      <c r="A88" s="38"/>
      <c r="B88" s="39"/>
      <c r="C88" s="212" t="s">
        <v>76</v>
      </c>
      <c r="D88" s="212" t="s">
        <v>155</v>
      </c>
      <c r="E88" s="213" t="s">
        <v>364</v>
      </c>
      <c r="F88" s="214" t="s">
        <v>365</v>
      </c>
      <c r="G88" s="215" t="s">
        <v>366</v>
      </c>
      <c r="H88" s="250"/>
      <c r="I88" s="217"/>
      <c r="J88" s="218">
        <f>ROUND(I88*H88,2)</f>
        <v>0</v>
      </c>
      <c r="K88" s="214" t="s">
        <v>159</v>
      </c>
      <c r="L88" s="44"/>
      <c r="M88" s="219" t="s">
        <v>19</v>
      </c>
      <c r="N88" s="220" t="s">
        <v>41</v>
      </c>
      <c r="O88" s="84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3" t="s">
        <v>367</v>
      </c>
      <c r="AT88" s="223" t="s">
        <v>155</v>
      </c>
      <c r="AU88" s="223" t="s">
        <v>76</v>
      </c>
      <c r="AY88" s="17" t="s">
        <v>152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7" t="s">
        <v>76</v>
      </c>
      <c r="BK88" s="224">
        <f>ROUND(I88*H88,2)</f>
        <v>0</v>
      </c>
      <c r="BL88" s="17" t="s">
        <v>367</v>
      </c>
      <c r="BM88" s="223" t="s">
        <v>368</v>
      </c>
    </row>
    <row r="89" s="2" customFormat="1" ht="16.5" customHeight="1">
      <c r="A89" s="38"/>
      <c r="B89" s="39"/>
      <c r="C89" s="212" t="s">
        <v>78</v>
      </c>
      <c r="D89" s="212" t="s">
        <v>155</v>
      </c>
      <c r="E89" s="213" t="s">
        <v>369</v>
      </c>
      <c r="F89" s="214" t="s">
        <v>370</v>
      </c>
      <c r="G89" s="215" t="s">
        <v>366</v>
      </c>
      <c r="H89" s="250"/>
      <c r="I89" s="217"/>
      <c r="J89" s="218">
        <f>ROUND(I89*H89,2)</f>
        <v>0</v>
      </c>
      <c r="K89" s="214" t="s">
        <v>159</v>
      </c>
      <c r="L89" s="44"/>
      <c r="M89" s="219" t="s">
        <v>19</v>
      </c>
      <c r="N89" s="220" t="s">
        <v>41</v>
      </c>
      <c r="O89" s="84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3" t="s">
        <v>367</v>
      </c>
      <c r="AT89" s="223" t="s">
        <v>155</v>
      </c>
      <c r="AU89" s="223" t="s">
        <v>76</v>
      </c>
      <c r="AY89" s="17" t="s">
        <v>152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7" t="s">
        <v>76</v>
      </c>
      <c r="BK89" s="224">
        <f>ROUND(I89*H89,2)</f>
        <v>0</v>
      </c>
      <c r="BL89" s="17" t="s">
        <v>367</v>
      </c>
      <c r="BM89" s="223" t="s">
        <v>371</v>
      </c>
    </row>
    <row r="90" s="2" customFormat="1" ht="37.8" customHeight="1">
      <c r="A90" s="38"/>
      <c r="B90" s="39"/>
      <c r="C90" s="212" t="s">
        <v>165</v>
      </c>
      <c r="D90" s="212" t="s">
        <v>155</v>
      </c>
      <c r="E90" s="213" t="s">
        <v>372</v>
      </c>
      <c r="F90" s="214" t="s">
        <v>373</v>
      </c>
      <c r="G90" s="215" t="s">
        <v>366</v>
      </c>
      <c r="H90" s="250"/>
      <c r="I90" s="217"/>
      <c r="J90" s="218">
        <f>ROUND(I90*H90,2)</f>
        <v>0</v>
      </c>
      <c r="K90" s="214" t="s">
        <v>159</v>
      </c>
      <c r="L90" s="44"/>
      <c r="M90" s="219" t="s">
        <v>19</v>
      </c>
      <c r="N90" s="220" t="s">
        <v>41</v>
      </c>
      <c r="O90" s="84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367</v>
      </c>
      <c r="AT90" s="223" t="s">
        <v>155</v>
      </c>
      <c r="AU90" s="223" t="s">
        <v>76</v>
      </c>
      <c r="AY90" s="17" t="s">
        <v>152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76</v>
      </c>
      <c r="BK90" s="224">
        <f>ROUND(I90*H90,2)</f>
        <v>0</v>
      </c>
      <c r="BL90" s="17" t="s">
        <v>367</v>
      </c>
      <c r="BM90" s="223" t="s">
        <v>374</v>
      </c>
    </row>
    <row r="91" s="2" customFormat="1" ht="49.05" customHeight="1">
      <c r="A91" s="38"/>
      <c r="B91" s="39"/>
      <c r="C91" s="212" t="s">
        <v>160</v>
      </c>
      <c r="D91" s="212" t="s">
        <v>155</v>
      </c>
      <c r="E91" s="213" t="s">
        <v>375</v>
      </c>
      <c r="F91" s="214" t="s">
        <v>376</v>
      </c>
      <c r="G91" s="215" t="s">
        <v>366</v>
      </c>
      <c r="H91" s="250"/>
      <c r="I91" s="217"/>
      <c r="J91" s="218">
        <f>ROUND(I91*H91,2)</f>
        <v>0</v>
      </c>
      <c r="K91" s="214" t="s">
        <v>159</v>
      </c>
      <c r="L91" s="44"/>
      <c r="M91" s="219" t="s">
        <v>19</v>
      </c>
      <c r="N91" s="220" t="s">
        <v>41</v>
      </c>
      <c r="O91" s="84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3" t="s">
        <v>367</v>
      </c>
      <c r="AT91" s="223" t="s">
        <v>155</v>
      </c>
      <c r="AU91" s="223" t="s">
        <v>76</v>
      </c>
      <c r="AY91" s="17" t="s">
        <v>152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76</v>
      </c>
      <c r="BK91" s="224">
        <f>ROUND(I91*H91,2)</f>
        <v>0</v>
      </c>
      <c r="BL91" s="17" t="s">
        <v>367</v>
      </c>
      <c r="BM91" s="223" t="s">
        <v>377</v>
      </c>
    </row>
    <row r="92" s="2" customFormat="1">
      <c r="A92" s="38"/>
      <c r="B92" s="39"/>
      <c r="C92" s="40"/>
      <c r="D92" s="235" t="s">
        <v>309</v>
      </c>
      <c r="E92" s="40"/>
      <c r="F92" s="236" t="s">
        <v>378</v>
      </c>
      <c r="G92" s="40"/>
      <c r="H92" s="40"/>
      <c r="I92" s="237"/>
      <c r="J92" s="40"/>
      <c r="K92" s="40"/>
      <c r="L92" s="44"/>
      <c r="M92" s="238"/>
      <c r="N92" s="239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309</v>
      </c>
      <c r="AU92" s="17" t="s">
        <v>76</v>
      </c>
    </row>
    <row r="93" s="2" customFormat="1" ht="16.5" customHeight="1">
      <c r="A93" s="38"/>
      <c r="B93" s="39"/>
      <c r="C93" s="212" t="s">
        <v>153</v>
      </c>
      <c r="D93" s="212" t="s">
        <v>155</v>
      </c>
      <c r="E93" s="213" t="s">
        <v>379</v>
      </c>
      <c r="F93" s="214" t="s">
        <v>380</v>
      </c>
      <c r="G93" s="215" t="s">
        <v>366</v>
      </c>
      <c r="H93" s="250"/>
      <c r="I93" s="217"/>
      <c r="J93" s="218">
        <f>ROUND(I93*H93,2)</f>
        <v>0</v>
      </c>
      <c r="K93" s="214" t="s">
        <v>159</v>
      </c>
      <c r="L93" s="44"/>
      <c r="M93" s="219" t="s">
        <v>19</v>
      </c>
      <c r="N93" s="220" t="s">
        <v>41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367</v>
      </c>
      <c r="AT93" s="223" t="s">
        <v>155</v>
      </c>
      <c r="AU93" s="223" t="s">
        <v>76</v>
      </c>
      <c r="AY93" s="17" t="s">
        <v>152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76</v>
      </c>
      <c r="BK93" s="224">
        <f>ROUND(I93*H93,2)</f>
        <v>0</v>
      </c>
      <c r="BL93" s="17" t="s">
        <v>367</v>
      </c>
      <c r="BM93" s="223" t="s">
        <v>381</v>
      </c>
    </row>
    <row r="94" s="2" customFormat="1">
      <c r="A94" s="38"/>
      <c r="B94" s="39"/>
      <c r="C94" s="40"/>
      <c r="D94" s="235" t="s">
        <v>309</v>
      </c>
      <c r="E94" s="40"/>
      <c r="F94" s="236" t="s">
        <v>382</v>
      </c>
      <c r="G94" s="40"/>
      <c r="H94" s="40"/>
      <c r="I94" s="237"/>
      <c r="J94" s="40"/>
      <c r="K94" s="40"/>
      <c r="L94" s="44"/>
      <c r="M94" s="247"/>
      <c r="N94" s="248"/>
      <c r="O94" s="242"/>
      <c r="P94" s="242"/>
      <c r="Q94" s="242"/>
      <c r="R94" s="242"/>
      <c r="S94" s="242"/>
      <c r="T94" s="249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309</v>
      </c>
      <c r="AU94" s="17" t="s">
        <v>76</v>
      </c>
    </row>
    <row r="95" s="2" customFormat="1" ht="6.96" customHeight="1">
      <c r="A95" s="38"/>
      <c r="B95" s="59"/>
      <c r="C95" s="60"/>
      <c r="D95" s="60"/>
      <c r="E95" s="60"/>
      <c r="F95" s="60"/>
      <c r="G95" s="60"/>
      <c r="H95" s="60"/>
      <c r="I95" s="60"/>
      <c r="J95" s="60"/>
      <c r="K95" s="60"/>
      <c r="L95" s="44"/>
      <c r="M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</sheetData>
  <sheetProtection sheet="1" autoFilter="0" formatColumns="0" formatRows="0" objects="1" scenarios="1" spinCount="100000" saltValue="uFYuaSNh5XR552bgG/+gs+AXOYC+/MLzXMx9O8u7bNS1a4VntsLeSJ+r76Xi3kopGhU8ELHO4xqSzjmeQqh+9Q==" hashValue="ZHm2Ikv6VapS5bOZwJNNNQgZWV9i4nym1FB+ECE7TjcDPZgCFDTM0odyPzqgsUXavA+B3cfImkIOwDz5J8J3Fw==" algorithmName="SHA-512" password="CC35"/>
  <autoFilter ref="C85:K9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121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soustavy DOK v oblasti OŘ Praha</v>
      </c>
      <c r="F7" s="142"/>
      <c r="G7" s="142"/>
      <c r="H7" s="142"/>
      <c r="L7" s="20"/>
    </row>
    <row r="8" s="1" customFormat="1" ht="12" customHeight="1">
      <c r="B8" s="20"/>
      <c r="D8" s="142" t="s">
        <v>122</v>
      </c>
      <c r="L8" s="20"/>
    </row>
    <row r="9" s="2" customFormat="1" ht="16.5" customHeight="1">
      <c r="A9" s="38"/>
      <c r="B9" s="44"/>
      <c r="C9" s="38"/>
      <c r="D9" s="38"/>
      <c r="E9" s="143" t="s">
        <v>656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124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657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27</v>
      </c>
      <c r="G14" s="38"/>
      <c r="H14" s="38"/>
      <c r="I14" s="142" t="s">
        <v>23</v>
      </c>
      <c r="J14" s="146" t="str">
        <f>'Rekapitulace stavby'!AN8</f>
        <v>8. 4. 2024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126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127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33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128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ROUND(J89,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40</v>
      </c>
      <c r="E35" s="142" t="s">
        <v>41</v>
      </c>
      <c r="F35" s="156">
        <f>ROUND((SUM(BE89:BE172)),  2)</f>
        <v>0</v>
      </c>
      <c r="G35" s="38"/>
      <c r="H35" s="38"/>
      <c r="I35" s="157">
        <v>0.20999999999999999</v>
      </c>
      <c r="J35" s="156">
        <f>ROUND(((SUM(BE89:BE172))*I35),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42</v>
      </c>
      <c r="F36" s="156">
        <f>ROUND((SUM(BF89:BF172)),  2)</f>
        <v>0</v>
      </c>
      <c r="G36" s="38"/>
      <c r="H36" s="38"/>
      <c r="I36" s="157">
        <v>0.12</v>
      </c>
      <c r="J36" s="156">
        <f>ROUND(((SUM(BF89:BF172))*I36),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ROUND((SUM(BG89:BG172)),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ROUND((SUM(BH89:BH172)),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ROUND((SUM(BI89:BI172)),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129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soustavy DOK v oblasti OŘ Praha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656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124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23030-0104-1 - PS 01-04 úsek Hvězdonice – Samechov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8. 4. 2024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SŽ, s.o. SZT</v>
      </c>
      <c r="G58" s="40"/>
      <c r="H58" s="40"/>
      <c r="I58" s="32" t="s">
        <v>31</v>
      </c>
      <c r="J58" s="36" t="str">
        <f>E23</f>
        <v>IXPROJEKTA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33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130</v>
      </c>
      <c r="D61" s="171"/>
      <c r="E61" s="171"/>
      <c r="F61" s="171"/>
      <c r="G61" s="171"/>
      <c r="H61" s="171"/>
      <c r="I61" s="171"/>
      <c r="J61" s="172" t="s">
        <v>131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68</v>
      </c>
      <c r="D63" s="40"/>
      <c r="E63" s="40"/>
      <c r="F63" s="40"/>
      <c r="G63" s="40"/>
      <c r="H63" s="40"/>
      <c r="I63" s="40"/>
      <c r="J63" s="102">
        <f>J89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132</v>
      </c>
    </row>
    <row r="64" s="9" customFormat="1" ht="24.96" customHeight="1">
      <c r="A64" s="9"/>
      <c r="B64" s="174"/>
      <c r="C64" s="175"/>
      <c r="D64" s="176" t="s">
        <v>133</v>
      </c>
      <c r="E64" s="177"/>
      <c r="F64" s="177"/>
      <c r="G64" s="177"/>
      <c r="H64" s="177"/>
      <c r="I64" s="177"/>
      <c r="J64" s="178">
        <f>J90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134</v>
      </c>
      <c r="E65" s="182"/>
      <c r="F65" s="182"/>
      <c r="G65" s="182"/>
      <c r="H65" s="182"/>
      <c r="I65" s="182"/>
      <c r="J65" s="183">
        <f>J91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4"/>
      <c r="C66" s="175"/>
      <c r="D66" s="176" t="s">
        <v>135</v>
      </c>
      <c r="E66" s="177"/>
      <c r="F66" s="177"/>
      <c r="G66" s="177"/>
      <c r="H66" s="177"/>
      <c r="I66" s="177"/>
      <c r="J66" s="178">
        <f>J109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4"/>
      <c r="C67" s="175"/>
      <c r="D67" s="176" t="s">
        <v>136</v>
      </c>
      <c r="E67" s="177"/>
      <c r="F67" s="177"/>
      <c r="G67" s="177"/>
      <c r="H67" s="177"/>
      <c r="I67" s="177"/>
      <c r="J67" s="178">
        <f>J111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137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 t="str">
        <f>E7</f>
        <v>Oprava soustavy DOK v oblasti OŘ Praha</v>
      </c>
      <c r="F77" s="32"/>
      <c r="G77" s="32"/>
      <c r="H77" s="32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122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2" customFormat="1" ht="16.5" customHeight="1">
      <c r="A79" s="38"/>
      <c r="B79" s="39"/>
      <c r="C79" s="40"/>
      <c r="D79" s="40"/>
      <c r="E79" s="169" t="s">
        <v>656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124</v>
      </c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E11</f>
        <v>23030-0104-1 - PS 01-04 úsek Hvězdonice – Samechov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F14</f>
        <v xml:space="preserve"> </v>
      </c>
      <c r="G83" s="40"/>
      <c r="H83" s="40"/>
      <c r="I83" s="32" t="s">
        <v>23</v>
      </c>
      <c r="J83" s="72" t="str">
        <f>IF(J14="","",J14)</f>
        <v>8. 4. 2024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E17</f>
        <v>SŽ, s.o. SZT</v>
      </c>
      <c r="G85" s="40"/>
      <c r="H85" s="40"/>
      <c r="I85" s="32" t="s">
        <v>31</v>
      </c>
      <c r="J85" s="36" t="str">
        <f>E23</f>
        <v>IXPROJEKTA s.r.o.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IF(E20="","",E20)</f>
        <v>Vyplň údaj</v>
      </c>
      <c r="G86" s="40"/>
      <c r="H86" s="40"/>
      <c r="I86" s="32" t="s">
        <v>33</v>
      </c>
      <c r="J86" s="36" t="str">
        <f>E26</f>
        <v xml:space="preserve"> 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85"/>
      <c r="B88" s="186"/>
      <c r="C88" s="187" t="s">
        <v>138</v>
      </c>
      <c r="D88" s="188" t="s">
        <v>55</v>
      </c>
      <c r="E88" s="188" t="s">
        <v>51</v>
      </c>
      <c r="F88" s="188" t="s">
        <v>52</v>
      </c>
      <c r="G88" s="188" t="s">
        <v>139</v>
      </c>
      <c r="H88" s="188" t="s">
        <v>140</v>
      </c>
      <c r="I88" s="188" t="s">
        <v>141</v>
      </c>
      <c r="J88" s="188" t="s">
        <v>131</v>
      </c>
      <c r="K88" s="189" t="s">
        <v>142</v>
      </c>
      <c r="L88" s="190"/>
      <c r="M88" s="92" t="s">
        <v>19</v>
      </c>
      <c r="N88" s="93" t="s">
        <v>40</v>
      </c>
      <c r="O88" s="93" t="s">
        <v>143</v>
      </c>
      <c r="P88" s="93" t="s">
        <v>144</v>
      </c>
      <c r="Q88" s="93" t="s">
        <v>145</v>
      </c>
      <c r="R88" s="93" t="s">
        <v>146</v>
      </c>
      <c r="S88" s="93" t="s">
        <v>147</v>
      </c>
      <c r="T88" s="94" t="s">
        <v>148</v>
      </c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</row>
    <row r="89" s="2" customFormat="1" ht="22.8" customHeight="1">
      <c r="A89" s="38"/>
      <c r="B89" s="39"/>
      <c r="C89" s="99" t="s">
        <v>149</v>
      </c>
      <c r="D89" s="40"/>
      <c r="E89" s="40"/>
      <c r="F89" s="40"/>
      <c r="G89" s="40"/>
      <c r="H89" s="40"/>
      <c r="I89" s="40"/>
      <c r="J89" s="191">
        <f>BK89</f>
        <v>0</v>
      </c>
      <c r="K89" s="40"/>
      <c r="L89" s="44"/>
      <c r="M89" s="95"/>
      <c r="N89" s="192"/>
      <c r="O89" s="96"/>
      <c r="P89" s="193">
        <f>P90+P109+P111</f>
        <v>0</v>
      </c>
      <c r="Q89" s="96"/>
      <c r="R89" s="193">
        <f>R90+R109+R111</f>
        <v>7.7199999999999998</v>
      </c>
      <c r="S89" s="96"/>
      <c r="T89" s="194">
        <f>T90+T109+T111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69</v>
      </c>
      <c r="AU89" s="17" t="s">
        <v>132</v>
      </c>
      <c r="BK89" s="195">
        <f>BK90+BK109+BK111</f>
        <v>0</v>
      </c>
    </row>
    <row r="90" s="12" customFormat="1" ht="25.92" customHeight="1">
      <c r="A90" s="12"/>
      <c r="B90" s="196"/>
      <c r="C90" s="197"/>
      <c r="D90" s="198" t="s">
        <v>69</v>
      </c>
      <c r="E90" s="199" t="s">
        <v>150</v>
      </c>
      <c r="F90" s="199" t="s">
        <v>151</v>
      </c>
      <c r="G90" s="197"/>
      <c r="H90" s="197"/>
      <c r="I90" s="200"/>
      <c r="J90" s="201">
        <f>BK90</f>
        <v>0</v>
      </c>
      <c r="K90" s="197"/>
      <c r="L90" s="202"/>
      <c r="M90" s="203"/>
      <c r="N90" s="204"/>
      <c r="O90" s="204"/>
      <c r="P90" s="205">
        <f>P91</f>
        <v>0</v>
      </c>
      <c r="Q90" s="204"/>
      <c r="R90" s="205">
        <f>R91</f>
        <v>2</v>
      </c>
      <c r="S90" s="204"/>
      <c r="T90" s="206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76</v>
      </c>
      <c r="AT90" s="208" t="s">
        <v>69</v>
      </c>
      <c r="AU90" s="208" t="s">
        <v>70</v>
      </c>
      <c r="AY90" s="207" t="s">
        <v>152</v>
      </c>
      <c r="BK90" s="209">
        <f>BK91</f>
        <v>0</v>
      </c>
    </row>
    <row r="91" s="12" customFormat="1" ht="22.8" customHeight="1">
      <c r="A91" s="12"/>
      <c r="B91" s="196"/>
      <c r="C91" s="197"/>
      <c r="D91" s="198" t="s">
        <v>69</v>
      </c>
      <c r="E91" s="210" t="s">
        <v>153</v>
      </c>
      <c r="F91" s="210" t="s">
        <v>154</v>
      </c>
      <c r="G91" s="197"/>
      <c r="H91" s="197"/>
      <c r="I91" s="200"/>
      <c r="J91" s="211">
        <f>BK91</f>
        <v>0</v>
      </c>
      <c r="K91" s="197"/>
      <c r="L91" s="202"/>
      <c r="M91" s="203"/>
      <c r="N91" s="204"/>
      <c r="O91" s="204"/>
      <c r="P91" s="205">
        <f>SUM(P92:P108)</f>
        <v>0</v>
      </c>
      <c r="Q91" s="204"/>
      <c r="R91" s="205">
        <f>SUM(R92:R108)</f>
        <v>2</v>
      </c>
      <c r="S91" s="204"/>
      <c r="T91" s="206">
        <f>SUM(T92:T108)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76</v>
      </c>
      <c r="AT91" s="208" t="s">
        <v>69</v>
      </c>
      <c r="AU91" s="208" t="s">
        <v>76</v>
      </c>
      <c r="AY91" s="207" t="s">
        <v>152</v>
      </c>
      <c r="BK91" s="209">
        <f>SUM(BK92:BK108)</f>
        <v>0</v>
      </c>
    </row>
    <row r="92" s="2" customFormat="1" ht="44.25" customHeight="1">
      <c r="A92" s="38"/>
      <c r="B92" s="39"/>
      <c r="C92" s="212" t="s">
        <v>76</v>
      </c>
      <c r="D92" s="212" t="s">
        <v>155</v>
      </c>
      <c r="E92" s="213" t="s">
        <v>658</v>
      </c>
      <c r="F92" s="214" t="s">
        <v>659</v>
      </c>
      <c r="G92" s="215" t="s">
        <v>168</v>
      </c>
      <c r="H92" s="216">
        <v>205</v>
      </c>
      <c r="I92" s="217"/>
      <c r="J92" s="218">
        <f>ROUND(I92*H92,2)</f>
        <v>0</v>
      </c>
      <c r="K92" s="214" t="s">
        <v>159</v>
      </c>
      <c r="L92" s="44"/>
      <c r="M92" s="219" t="s">
        <v>19</v>
      </c>
      <c r="N92" s="220" t="s">
        <v>41</v>
      </c>
      <c r="O92" s="84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3" t="s">
        <v>160</v>
      </c>
      <c r="AT92" s="223" t="s">
        <v>155</v>
      </c>
      <c r="AU92" s="223" t="s">
        <v>78</v>
      </c>
      <c r="AY92" s="17" t="s">
        <v>152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76</v>
      </c>
      <c r="BK92" s="224">
        <f>ROUND(I92*H92,2)</f>
        <v>0</v>
      </c>
      <c r="BL92" s="17" t="s">
        <v>160</v>
      </c>
      <c r="BM92" s="223" t="s">
        <v>660</v>
      </c>
    </row>
    <row r="93" s="2" customFormat="1" ht="55.5" customHeight="1">
      <c r="A93" s="38"/>
      <c r="B93" s="39"/>
      <c r="C93" s="212" t="s">
        <v>78</v>
      </c>
      <c r="D93" s="212" t="s">
        <v>155</v>
      </c>
      <c r="E93" s="213" t="s">
        <v>661</v>
      </c>
      <c r="F93" s="214" t="s">
        <v>662</v>
      </c>
      <c r="G93" s="215" t="s">
        <v>174</v>
      </c>
      <c r="H93" s="216">
        <v>12</v>
      </c>
      <c r="I93" s="217"/>
      <c r="J93" s="218">
        <f>ROUND(I93*H93,2)</f>
        <v>0</v>
      </c>
      <c r="K93" s="214" t="s">
        <v>159</v>
      </c>
      <c r="L93" s="44"/>
      <c r="M93" s="219" t="s">
        <v>19</v>
      </c>
      <c r="N93" s="220" t="s">
        <v>41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160</v>
      </c>
      <c r="AT93" s="223" t="s">
        <v>155</v>
      </c>
      <c r="AU93" s="223" t="s">
        <v>78</v>
      </c>
      <c r="AY93" s="17" t="s">
        <v>152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76</v>
      </c>
      <c r="BK93" s="224">
        <f>ROUND(I93*H93,2)</f>
        <v>0</v>
      </c>
      <c r="BL93" s="17" t="s">
        <v>160</v>
      </c>
      <c r="BM93" s="223" t="s">
        <v>663</v>
      </c>
    </row>
    <row r="94" s="2" customFormat="1">
      <c r="A94" s="38"/>
      <c r="B94" s="39"/>
      <c r="C94" s="40"/>
      <c r="D94" s="235" t="s">
        <v>309</v>
      </c>
      <c r="E94" s="40"/>
      <c r="F94" s="236" t="s">
        <v>664</v>
      </c>
      <c r="G94" s="40"/>
      <c r="H94" s="40"/>
      <c r="I94" s="237"/>
      <c r="J94" s="40"/>
      <c r="K94" s="40"/>
      <c r="L94" s="44"/>
      <c r="M94" s="238"/>
      <c r="N94" s="239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309</v>
      </c>
      <c r="AU94" s="17" t="s">
        <v>78</v>
      </c>
    </row>
    <row r="95" s="2" customFormat="1" ht="55.5" customHeight="1">
      <c r="A95" s="38"/>
      <c r="B95" s="39"/>
      <c r="C95" s="212" t="s">
        <v>165</v>
      </c>
      <c r="D95" s="212" t="s">
        <v>155</v>
      </c>
      <c r="E95" s="213" t="s">
        <v>665</v>
      </c>
      <c r="F95" s="214" t="s">
        <v>666</v>
      </c>
      <c r="G95" s="215" t="s">
        <v>174</v>
      </c>
      <c r="H95" s="216">
        <v>14</v>
      </c>
      <c r="I95" s="217"/>
      <c r="J95" s="218">
        <f>ROUND(I95*H95,2)</f>
        <v>0</v>
      </c>
      <c r="K95" s="214" t="s">
        <v>159</v>
      </c>
      <c r="L95" s="44"/>
      <c r="M95" s="219" t="s">
        <v>19</v>
      </c>
      <c r="N95" s="220" t="s">
        <v>41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160</v>
      </c>
      <c r="AT95" s="223" t="s">
        <v>155</v>
      </c>
      <c r="AU95" s="223" t="s">
        <v>78</v>
      </c>
      <c r="AY95" s="17" t="s">
        <v>152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76</v>
      </c>
      <c r="BK95" s="224">
        <f>ROUND(I95*H95,2)</f>
        <v>0</v>
      </c>
      <c r="BL95" s="17" t="s">
        <v>160</v>
      </c>
      <c r="BM95" s="223" t="s">
        <v>667</v>
      </c>
    </row>
    <row r="96" s="2" customFormat="1">
      <c r="A96" s="38"/>
      <c r="B96" s="39"/>
      <c r="C96" s="40"/>
      <c r="D96" s="235" t="s">
        <v>309</v>
      </c>
      <c r="E96" s="40"/>
      <c r="F96" s="236" t="s">
        <v>668</v>
      </c>
      <c r="G96" s="40"/>
      <c r="H96" s="40"/>
      <c r="I96" s="237"/>
      <c r="J96" s="40"/>
      <c r="K96" s="40"/>
      <c r="L96" s="44"/>
      <c r="M96" s="238"/>
      <c r="N96" s="23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309</v>
      </c>
      <c r="AU96" s="17" t="s">
        <v>78</v>
      </c>
    </row>
    <row r="97" s="2" customFormat="1" ht="55.5" customHeight="1">
      <c r="A97" s="38"/>
      <c r="B97" s="39"/>
      <c r="C97" s="212" t="s">
        <v>160</v>
      </c>
      <c r="D97" s="212" t="s">
        <v>155</v>
      </c>
      <c r="E97" s="213" t="s">
        <v>669</v>
      </c>
      <c r="F97" s="214" t="s">
        <v>670</v>
      </c>
      <c r="G97" s="215" t="s">
        <v>174</v>
      </c>
      <c r="H97" s="216">
        <v>33</v>
      </c>
      <c r="I97" s="217"/>
      <c r="J97" s="218">
        <f>ROUND(I97*H97,2)</f>
        <v>0</v>
      </c>
      <c r="K97" s="214" t="s">
        <v>159</v>
      </c>
      <c r="L97" s="44"/>
      <c r="M97" s="219" t="s">
        <v>19</v>
      </c>
      <c r="N97" s="220" t="s">
        <v>41</v>
      </c>
      <c r="O97" s="84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160</v>
      </c>
      <c r="AT97" s="223" t="s">
        <v>155</v>
      </c>
      <c r="AU97" s="223" t="s">
        <v>78</v>
      </c>
      <c r="AY97" s="17" t="s">
        <v>152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76</v>
      </c>
      <c r="BK97" s="224">
        <f>ROUND(I97*H97,2)</f>
        <v>0</v>
      </c>
      <c r="BL97" s="17" t="s">
        <v>160</v>
      </c>
      <c r="BM97" s="223" t="s">
        <v>671</v>
      </c>
    </row>
    <row r="98" s="2" customFormat="1">
      <c r="A98" s="38"/>
      <c r="B98" s="39"/>
      <c r="C98" s="40"/>
      <c r="D98" s="235" t="s">
        <v>309</v>
      </c>
      <c r="E98" s="40"/>
      <c r="F98" s="236" t="s">
        <v>664</v>
      </c>
      <c r="G98" s="40"/>
      <c r="H98" s="40"/>
      <c r="I98" s="237"/>
      <c r="J98" s="40"/>
      <c r="K98" s="40"/>
      <c r="L98" s="44"/>
      <c r="M98" s="238"/>
      <c r="N98" s="23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309</v>
      </c>
      <c r="AU98" s="17" t="s">
        <v>78</v>
      </c>
    </row>
    <row r="99" s="2" customFormat="1" ht="55.5" customHeight="1">
      <c r="A99" s="38"/>
      <c r="B99" s="39"/>
      <c r="C99" s="212" t="s">
        <v>153</v>
      </c>
      <c r="D99" s="212" t="s">
        <v>155</v>
      </c>
      <c r="E99" s="213" t="s">
        <v>672</v>
      </c>
      <c r="F99" s="214" t="s">
        <v>673</v>
      </c>
      <c r="G99" s="215" t="s">
        <v>174</v>
      </c>
      <c r="H99" s="216">
        <v>9</v>
      </c>
      <c r="I99" s="217"/>
      <c r="J99" s="218">
        <f>ROUND(I99*H99,2)</f>
        <v>0</v>
      </c>
      <c r="K99" s="214" t="s">
        <v>159</v>
      </c>
      <c r="L99" s="44"/>
      <c r="M99" s="219" t="s">
        <v>19</v>
      </c>
      <c r="N99" s="220" t="s">
        <v>41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160</v>
      </c>
      <c r="AT99" s="223" t="s">
        <v>155</v>
      </c>
      <c r="AU99" s="223" t="s">
        <v>78</v>
      </c>
      <c r="AY99" s="17" t="s">
        <v>152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76</v>
      </c>
      <c r="BK99" s="224">
        <f>ROUND(I99*H99,2)</f>
        <v>0</v>
      </c>
      <c r="BL99" s="17" t="s">
        <v>160</v>
      </c>
      <c r="BM99" s="223" t="s">
        <v>674</v>
      </c>
    </row>
    <row r="100" s="2" customFormat="1">
      <c r="A100" s="38"/>
      <c r="B100" s="39"/>
      <c r="C100" s="40"/>
      <c r="D100" s="235" t="s">
        <v>309</v>
      </c>
      <c r="E100" s="40"/>
      <c r="F100" s="236" t="s">
        <v>668</v>
      </c>
      <c r="G100" s="40"/>
      <c r="H100" s="40"/>
      <c r="I100" s="237"/>
      <c r="J100" s="40"/>
      <c r="K100" s="40"/>
      <c r="L100" s="44"/>
      <c r="M100" s="238"/>
      <c r="N100" s="23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309</v>
      </c>
      <c r="AU100" s="17" t="s">
        <v>78</v>
      </c>
    </row>
    <row r="101" s="2" customFormat="1" ht="37.8" customHeight="1">
      <c r="A101" s="38"/>
      <c r="B101" s="39"/>
      <c r="C101" s="212" t="s">
        <v>184</v>
      </c>
      <c r="D101" s="212" t="s">
        <v>155</v>
      </c>
      <c r="E101" s="213" t="s">
        <v>675</v>
      </c>
      <c r="F101" s="214" t="s">
        <v>676</v>
      </c>
      <c r="G101" s="215" t="s">
        <v>168</v>
      </c>
      <c r="H101" s="216">
        <v>895</v>
      </c>
      <c r="I101" s="217"/>
      <c r="J101" s="218">
        <f>ROUND(I101*H101,2)</f>
        <v>0</v>
      </c>
      <c r="K101" s="214" t="s">
        <v>159</v>
      </c>
      <c r="L101" s="44"/>
      <c r="M101" s="219" t="s">
        <v>19</v>
      </c>
      <c r="N101" s="220" t="s">
        <v>41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160</v>
      </c>
      <c r="AT101" s="223" t="s">
        <v>155</v>
      </c>
      <c r="AU101" s="223" t="s">
        <v>78</v>
      </c>
      <c r="AY101" s="17" t="s">
        <v>152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76</v>
      </c>
      <c r="BK101" s="224">
        <f>ROUND(I101*H101,2)</f>
        <v>0</v>
      </c>
      <c r="BL101" s="17" t="s">
        <v>160</v>
      </c>
      <c r="BM101" s="223" t="s">
        <v>677</v>
      </c>
    </row>
    <row r="102" s="2" customFormat="1" ht="24.15" customHeight="1">
      <c r="A102" s="38"/>
      <c r="B102" s="39"/>
      <c r="C102" s="212" t="s">
        <v>188</v>
      </c>
      <c r="D102" s="212" t="s">
        <v>155</v>
      </c>
      <c r="E102" s="213" t="s">
        <v>678</v>
      </c>
      <c r="F102" s="214" t="s">
        <v>679</v>
      </c>
      <c r="G102" s="215" t="s">
        <v>168</v>
      </c>
      <c r="H102" s="216">
        <v>20</v>
      </c>
      <c r="I102" s="217"/>
      <c r="J102" s="218">
        <f>ROUND(I102*H102,2)</f>
        <v>0</v>
      </c>
      <c r="K102" s="214" t="s">
        <v>159</v>
      </c>
      <c r="L102" s="44"/>
      <c r="M102" s="219" t="s">
        <v>19</v>
      </c>
      <c r="N102" s="220" t="s">
        <v>41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160</v>
      </c>
      <c r="AT102" s="223" t="s">
        <v>155</v>
      </c>
      <c r="AU102" s="223" t="s">
        <v>78</v>
      </c>
      <c r="AY102" s="17" t="s">
        <v>152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76</v>
      </c>
      <c r="BK102" s="224">
        <f>ROUND(I102*H102,2)</f>
        <v>0</v>
      </c>
      <c r="BL102" s="17" t="s">
        <v>160</v>
      </c>
      <c r="BM102" s="223" t="s">
        <v>680</v>
      </c>
    </row>
    <row r="103" s="2" customFormat="1" ht="33" customHeight="1">
      <c r="A103" s="38"/>
      <c r="B103" s="39"/>
      <c r="C103" s="212" t="s">
        <v>192</v>
      </c>
      <c r="D103" s="212" t="s">
        <v>155</v>
      </c>
      <c r="E103" s="213" t="s">
        <v>681</v>
      </c>
      <c r="F103" s="214" t="s">
        <v>682</v>
      </c>
      <c r="G103" s="215" t="s">
        <v>168</v>
      </c>
      <c r="H103" s="216">
        <v>20</v>
      </c>
      <c r="I103" s="217"/>
      <c r="J103" s="218">
        <f>ROUND(I103*H103,2)</f>
        <v>0</v>
      </c>
      <c r="K103" s="214" t="s">
        <v>159</v>
      </c>
      <c r="L103" s="44"/>
      <c r="M103" s="219" t="s">
        <v>19</v>
      </c>
      <c r="N103" s="220" t="s">
        <v>41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160</v>
      </c>
      <c r="AT103" s="223" t="s">
        <v>155</v>
      </c>
      <c r="AU103" s="223" t="s">
        <v>78</v>
      </c>
      <c r="AY103" s="17" t="s">
        <v>152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76</v>
      </c>
      <c r="BK103" s="224">
        <f>ROUND(I103*H103,2)</f>
        <v>0</v>
      </c>
      <c r="BL103" s="17" t="s">
        <v>160</v>
      </c>
      <c r="BM103" s="223" t="s">
        <v>683</v>
      </c>
    </row>
    <row r="104" s="2" customFormat="1" ht="16.5" customHeight="1">
      <c r="A104" s="38"/>
      <c r="B104" s="39"/>
      <c r="C104" s="225" t="s">
        <v>196</v>
      </c>
      <c r="D104" s="225" t="s">
        <v>170</v>
      </c>
      <c r="E104" s="226" t="s">
        <v>684</v>
      </c>
      <c r="F104" s="227" t="s">
        <v>685</v>
      </c>
      <c r="G104" s="228" t="s">
        <v>307</v>
      </c>
      <c r="H104" s="229">
        <v>2</v>
      </c>
      <c r="I104" s="230"/>
      <c r="J104" s="231">
        <f>ROUND(I104*H104,2)</f>
        <v>0</v>
      </c>
      <c r="K104" s="227" t="s">
        <v>159</v>
      </c>
      <c r="L104" s="232"/>
      <c r="M104" s="233" t="s">
        <v>19</v>
      </c>
      <c r="N104" s="234" t="s">
        <v>41</v>
      </c>
      <c r="O104" s="84"/>
      <c r="P104" s="221">
        <f>O104*H104</f>
        <v>0</v>
      </c>
      <c r="Q104" s="221">
        <v>1</v>
      </c>
      <c r="R104" s="221">
        <f>Q104*H104</f>
        <v>2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192</v>
      </c>
      <c r="AT104" s="223" t="s">
        <v>170</v>
      </c>
      <c r="AU104" s="223" t="s">
        <v>78</v>
      </c>
      <c r="AY104" s="17" t="s">
        <v>152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76</v>
      </c>
      <c r="BK104" s="224">
        <f>ROUND(I104*H104,2)</f>
        <v>0</v>
      </c>
      <c r="BL104" s="17" t="s">
        <v>160</v>
      </c>
      <c r="BM104" s="223" t="s">
        <v>686</v>
      </c>
    </row>
    <row r="105" s="2" customFormat="1" ht="37.8" customHeight="1">
      <c r="A105" s="38"/>
      <c r="B105" s="39"/>
      <c r="C105" s="212" t="s">
        <v>200</v>
      </c>
      <c r="D105" s="212" t="s">
        <v>155</v>
      </c>
      <c r="E105" s="213" t="s">
        <v>156</v>
      </c>
      <c r="F105" s="214" t="s">
        <v>157</v>
      </c>
      <c r="G105" s="215" t="s">
        <v>158</v>
      </c>
      <c r="H105" s="216">
        <v>330</v>
      </c>
      <c r="I105" s="217"/>
      <c r="J105" s="218">
        <f>ROUND(I105*H105,2)</f>
        <v>0</v>
      </c>
      <c r="K105" s="214" t="s">
        <v>159</v>
      </c>
      <c r="L105" s="44"/>
      <c r="M105" s="219" t="s">
        <v>19</v>
      </c>
      <c r="N105" s="220" t="s">
        <v>41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160</v>
      </c>
      <c r="AT105" s="223" t="s">
        <v>155</v>
      </c>
      <c r="AU105" s="223" t="s">
        <v>78</v>
      </c>
      <c r="AY105" s="17" t="s">
        <v>152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76</v>
      </c>
      <c r="BK105" s="224">
        <f>ROUND(I105*H105,2)</f>
        <v>0</v>
      </c>
      <c r="BL105" s="17" t="s">
        <v>160</v>
      </c>
      <c r="BM105" s="223" t="s">
        <v>161</v>
      </c>
    </row>
    <row r="106" s="2" customFormat="1" ht="37.8" customHeight="1">
      <c r="A106" s="38"/>
      <c r="B106" s="39"/>
      <c r="C106" s="212" t="s">
        <v>204</v>
      </c>
      <c r="D106" s="212" t="s">
        <v>155</v>
      </c>
      <c r="E106" s="213" t="s">
        <v>687</v>
      </c>
      <c r="F106" s="214" t="s">
        <v>688</v>
      </c>
      <c r="G106" s="215" t="s">
        <v>158</v>
      </c>
      <c r="H106" s="216">
        <v>1199</v>
      </c>
      <c r="I106" s="217"/>
      <c r="J106" s="218">
        <f>ROUND(I106*H106,2)</f>
        <v>0</v>
      </c>
      <c r="K106" s="214" t="s">
        <v>159</v>
      </c>
      <c r="L106" s="44"/>
      <c r="M106" s="219" t="s">
        <v>19</v>
      </c>
      <c r="N106" s="220" t="s">
        <v>41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160</v>
      </c>
      <c r="AT106" s="223" t="s">
        <v>155</v>
      </c>
      <c r="AU106" s="223" t="s">
        <v>78</v>
      </c>
      <c r="AY106" s="17" t="s">
        <v>152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76</v>
      </c>
      <c r="BK106" s="224">
        <f>ROUND(I106*H106,2)</f>
        <v>0</v>
      </c>
      <c r="BL106" s="17" t="s">
        <v>160</v>
      </c>
      <c r="BM106" s="223" t="s">
        <v>689</v>
      </c>
    </row>
    <row r="107" s="2" customFormat="1" ht="24.15" customHeight="1">
      <c r="A107" s="38"/>
      <c r="B107" s="39"/>
      <c r="C107" s="212" t="s">
        <v>8</v>
      </c>
      <c r="D107" s="212" t="s">
        <v>155</v>
      </c>
      <c r="E107" s="213" t="s">
        <v>162</v>
      </c>
      <c r="F107" s="214" t="s">
        <v>690</v>
      </c>
      <c r="G107" s="215" t="s">
        <v>158</v>
      </c>
      <c r="H107" s="216">
        <v>1529</v>
      </c>
      <c r="I107" s="217"/>
      <c r="J107" s="218">
        <f>ROUND(I107*H107,2)</f>
        <v>0</v>
      </c>
      <c r="K107" s="214" t="s">
        <v>159</v>
      </c>
      <c r="L107" s="44"/>
      <c r="M107" s="219" t="s">
        <v>19</v>
      </c>
      <c r="N107" s="220" t="s">
        <v>41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160</v>
      </c>
      <c r="AT107" s="223" t="s">
        <v>155</v>
      </c>
      <c r="AU107" s="223" t="s">
        <v>78</v>
      </c>
      <c r="AY107" s="17" t="s">
        <v>152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76</v>
      </c>
      <c r="BK107" s="224">
        <f>ROUND(I107*H107,2)</f>
        <v>0</v>
      </c>
      <c r="BL107" s="17" t="s">
        <v>160</v>
      </c>
      <c r="BM107" s="223" t="s">
        <v>164</v>
      </c>
    </row>
    <row r="108" s="2" customFormat="1" ht="24.15" customHeight="1">
      <c r="A108" s="38"/>
      <c r="B108" s="39"/>
      <c r="C108" s="212" t="s">
        <v>211</v>
      </c>
      <c r="D108" s="212" t="s">
        <v>155</v>
      </c>
      <c r="E108" s="213" t="s">
        <v>166</v>
      </c>
      <c r="F108" s="214" t="s">
        <v>691</v>
      </c>
      <c r="G108" s="215" t="s">
        <v>168</v>
      </c>
      <c r="H108" s="216">
        <v>2080</v>
      </c>
      <c r="I108" s="217"/>
      <c r="J108" s="218">
        <f>ROUND(I108*H108,2)</f>
        <v>0</v>
      </c>
      <c r="K108" s="214" t="s">
        <v>159</v>
      </c>
      <c r="L108" s="44"/>
      <c r="M108" s="219" t="s">
        <v>19</v>
      </c>
      <c r="N108" s="220" t="s">
        <v>41</v>
      </c>
      <c r="O108" s="84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160</v>
      </c>
      <c r="AT108" s="223" t="s">
        <v>155</v>
      </c>
      <c r="AU108" s="223" t="s">
        <v>78</v>
      </c>
      <c r="AY108" s="17" t="s">
        <v>152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76</v>
      </c>
      <c r="BK108" s="224">
        <f>ROUND(I108*H108,2)</f>
        <v>0</v>
      </c>
      <c r="BL108" s="17" t="s">
        <v>160</v>
      </c>
      <c r="BM108" s="223" t="s">
        <v>169</v>
      </c>
    </row>
    <row r="109" s="12" customFormat="1" ht="25.92" customHeight="1">
      <c r="A109" s="12"/>
      <c r="B109" s="196"/>
      <c r="C109" s="197"/>
      <c r="D109" s="198" t="s">
        <v>69</v>
      </c>
      <c r="E109" s="199" t="s">
        <v>170</v>
      </c>
      <c r="F109" s="199" t="s">
        <v>171</v>
      </c>
      <c r="G109" s="197"/>
      <c r="H109" s="197"/>
      <c r="I109" s="200"/>
      <c r="J109" s="201">
        <f>BK109</f>
        <v>0</v>
      </c>
      <c r="K109" s="197"/>
      <c r="L109" s="202"/>
      <c r="M109" s="203"/>
      <c r="N109" s="204"/>
      <c r="O109" s="204"/>
      <c r="P109" s="205">
        <f>P110</f>
        <v>0</v>
      </c>
      <c r="Q109" s="204"/>
      <c r="R109" s="205">
        <f>R110</f>
        <v>0</v>
      </c>
      <c r="S109" s="204"/>
      <c r="T109" s="206">
        <f>T110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7" t="s">
        <v>165</v>
      </c>
      <c r="AT109" s="208" t="s">
        <v>69</v>
      </c>
      <c r="AU109" s="208" t="s">
        <v>70</v>
      </c>
      <c r="AY109" s="207" t="s">
        <v>152</v>
      </c>
      <c r="BK109" s="209">
        <f>BK110</f>
        <v>0</v>
      </c>
    </row>
    <row r="110" s="2" customFormat="1" ht="16.5" customHeight="1">
      <c r="A110" s="38"/>
      <c r="B110" s="39"/>
      <c r="C110" s="225" t="s">
        <v>215</v>
      </c>
      <c r="D110" s="225" t="s">
        <v>170</v>
      </c>
      <c r="E110" s="226" t="s">
        <v>172</v>
      </c>
      <c r="F110" s="227" t="s">
        <v>173</v>
      </c>
      <c r="G110" s="228" t="s">
        <v>174</v>
      </c>
      <c r="H110" s="229">
        <v>19</v>
      </c>
      <c r="I110" s="230"/>
      <c r="J110" s="231">
        <f>ROUND(I110*H110,2)</f>
        <v>0</v>
      </c>
      <c r="K110" s="227" t="s">
        <v>159</v>
      </c>
      <c r="L110" s="232"/>
      <c r="M110" s="233" t="s">
        <v>19</v>
      </c>
      <c r="N110" s="234" t="s">
        <v>41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175</v>
      </c>
      <c r="AT110" s="223" t="s">
        <v>170</v>
      </c>
      <c r="AU110" s="223" t="s">
        <v>76</v>
      </c>
      <c r="AY110" s="17" t="s">
        <v>152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76</v>
      </c>
      <c r="BK110" s="224">
        <f>ROUND(I110*H110,2)</f>
        <v>0</v>
      </c>
      <c r="BL110" s="17" t="s">
        <v>176</v>
      </c>
      <c r="BM110" s="223" t="s">
        <v>177</v>
      </c>
    </row>
    <row r="111" s="12" customFormat="1" ht="25.92" customHeight="1">
      <c r="A111" s="12"/>
      <c r="B111" s="196"/>
      <c r="C111" s="197"/>
      <c r="D111" s="198" t="s">
        <v>69</v>
      </c>
      <c r="E111" s="199" t="s">
        <v>178</v>
      </c>
      <c r="F111" s="199" t="s">
        <v>179</v>
      </c>
      <c r="G111" s="197"/>
      <c r="H111" s="197"/>
      <c r="I111" s="200"/>
      <c r="J111" s="201">
        <f>BK111</f>
        <v>0</v>
      </c>
      <c r="K111" s="197"/>
      <c r="L111" s="202"/>
      <c r="M111" s="203"/>
      <c r="N111" s="204"/>
      <c r="O111" s="204"/>
      <c r="P111" s="205">
        <f>SUM(P112:P172)</f>
        <v>0</v>
      </c>
      <c r="Q111" s="204"/>
      <c r="R111" s="205">
        <f>SUM(R112:R172)</f>
        <v>5.7199999999999998</v>
      </c>
      <c r="S111" s="204"/>
      <c r="T111" s="206">
        <f>SUM(T112:T172)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7" t="s">
        <v>160</v>
      </c>
      <c r="AT111" s="208" t="s">
        <v>69</v>
      </c>
      <c r="AU111" s="208" t="s">
        <v>70</v>
      </c>
      <c r="AY111" s="207" t="s">
        <v>152</v>
      </c>
      <c r="BK111" s="209">
        <f>SUM(BK112:BK172)</f>
        <v>0</v>
      </c>
    </row>
    <row r="112" s="2" customFormat="1" ht="24.15" customHeight="1">
      <c r="A112" s="38"/>
      <c r="B112" s="39"/>
      <c r="C112" s="212" t="s">
        <v>219</v>
      </c>
      <c r="D112" s="212" t="s">
        <v>155</v>
      </c>
      <c r="E112" s="213" t="s">
        <v>692</v>
      </c>
      <c r="F112" s="214" t="s">
        <v>693</v>
      </c>
      <c r="G112" s="215" t="s">
        <v>253</v>
      </c>
      <c r="H112" s="216">
        <v>12</v>
      </c>
      <c r="I112" s="217"/>
      <c r="J112" s="218">
        <f>ROUND(I112*H112,2)</f>
        <v>0</v>
      </c>
      <c r="K112" s="214" t="s">
        <v>159</v>
      </c>
      <c r="L112" s="44"/>
      <c r="M112" s="219" t="s">
        <v>19</v>
      </c>
      <c r="N112" s="220" t="s">
        <v>41</v>
      </c>
      <c r="O112" s="84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182</v>
      </c>
      <c r="AT112" s="223" t="s">
        <v>155</v>
      </c>
      <c r="AU112" s="223" t="s">
        <v>76</v>
      </c>
      <c r="AY112" s="17" t="s">
        <v>152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76</v>
      </c>
      <c r="BK112" s="224">
        <f>ROUND(I112*H112,2)</f>
        <v>0</v>
      </c>
      <c r="BL112" s="17" t="s">
        <v>182</v>
      </c>
      <c r="BM112" s="223" t="s">
        <v>694</v>
      </c>
    </row>
    <row r="113" s="2" customFormat="1" ht="16.5" customHeight="1">
      <c r="A113" s="38"/>
      <c r="B113" s="39"/>
      <c r="C113" s="212" t="s">
        <v>223</v>
      </c>
      <c r="D113" s="212" t="s">
        <v>155</v>
      </c>
      <c r="E113" s="213" t="s">
        <v>180</v>
      </c>
      <c r="F113" s="214" t="s">
        <v>181</v>
      </c>
      <c r="G113" s="215" t="s">
        <v>174</v>
      </c>
      <c r="H113" s="216">
        <v>1</v>
      </c>
      <c r="I113" s="217"/>
      <c r="J113" s="218">
        <f>ROUND(I113*H113,2)</f>
        <v>0</v>
      </c>
      <c r="K113" s="214" t="s">
        <v>159</v>
      </c>
      <c r="L113" s="44"/>
      <c r="M113" s="219" t="s">
        <v>19</v>
      </c>
      <c r="N113" s="220" t="s">
        <v>41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182</v>
      </c>
      <c r="AT113" s="223" t="s">
        <v>155</v>
      </c>
      <c r="AU113" s="223" t="s">
        <v>76</v>
      </c>
      <c r="AY113" s="17" t="s">
        <v>152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76</v>
      </c>
      <c r="BK113" s="224">
        <f>ROUND(I113*H113,2)</f>
        <v>0</v>
      </c>
      <c r="BL113" s="17" t="s">
        <v>182</v>
      </c>
      <c r="BM113" s="223" t="s">
        <v>183</v>
      </c>
    </row>
    <row r="114" s="2" customFormat="1" ht="16.5" customHeight="1">
      <c r="A114" s="38"/>
      <c r="B114" s="39"/>
      <c r="C114" s="212" t="s">
        <v>227</v>
      </c>
      <c r="D114" s="212" t="s">
        <v>155</v>
      </c>
      <c r="E114" s="213" t="s">
        <v>614</v>
      </c>
      <c r="F114" s="214" t="s">
        <v>615</v>
      </c>
      <c r="G114" s="215" t="s">
        <v>174</v>
      </c>
      <c r="H114" s="216">
        <v>2</v>
      </c>
      <c r="I114" s="217"/>
      <c r="J114" s="218">
        <f>ROUND(I114*H114,2)</f>
        <v>0</v>
      </c>
      <c r="K114" s="214" t="s">
        <v>159</v>
      </c>
      <c r="L114" s="44"/>
      <c r="M114" s="219" t="s">
        <v>19</v>
      </c>
      <c r="N114" s="220" t="s">
        <v>41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182</v>
      </c>
      <c r="AT114" s="223" t="s">
        <v>155</v>
      </c>
      <c r="AU114" s="223" t="s">
        <v>76</v>
      </c>
      <c r="AY114" s="17" t="s">
        <v>152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76</v>
      </c>
      <c r="BK114" s="224">
        <f>ROUND(I114*H114,2)</f>
        <v>0</v>
      </c>
      <c r="BL114" s="17" t="s">
        <v>182</v>
      </c>
      <c r="BM114" s="223" t="s">
        <v>695</v>
      </c>
    </row>
    <row r="115" s="2" customFormat="1" ht="16.5" customHeight="1">
      <c r="A115" s="38"/>
      <c r="B115" s="39"/>
      <c r="C115" s="212" t="s">
        <v>231</v>
      </c>
      <c r="D115" s="212" t="s">
        <v>155</v>
      </c>
      <c r="E115" s="213" t="s">
        <v>696</v>
      </c>
      <c r="F115" s="214" t="s">
        <v>697</v>
      </c>
      <c r="G115" s="215" t="s">
        <v>174</v>
      </c>
      <c r="H115" s="216">
        <v>2</v>
      </c>
      <c r="I115" s="217"/>
      <c r="J115" s="218">
        <f>ROUND(I115*H115,2)</f>
        <v>0</v>
      </c>
      <c r="K115" s="214" t="s">
        <v>159</v>
      </c>
      <c r="L115" s="44"/>
      <c r="M115" s="219" t="s">
        <v>19</v>
      </c>
      <c r="N115" s="220" t="s">
        <v>41</v>
      </c>
      <c r="O115" s="84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182</v>
      </c>
      <c r="AT115" s="223" t="s">
        <v>155</v>
      </c>
      <c r="AU115" s="223" t="s">
        <v>76</v>
      </c>
      <c r="AY115" s="17" t="s">
        <v>152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76</v>
      </c>
      <c r="BK115" s="224">
        <f>ROUND(I115*H115,2)</f>
        <v>0</v>
      </c>
      <c r="BL115" s="17" t="s">
        <v>182</v>
      </c>
      <c r="BM115" s="223" t="s">
        <v>698</v>
      </c>
    </row>
    <row r="116" s="2" customFormat="1" ht="24.15" customHeight="1">
      <c r="A116" s="38"/>
      <c r="B116" s="39"/>
      <c r="C116" s="212" t="s">
        <v>235</v>
      </c>
      <c r="D116" s="212" t="s">
        <v>155</v>
      </c>
      <c r="E116" s="213" t="s">
        <v>699</v>
      </c>
      <c r="F116" s="214" t="s">
        <v>700</v>
      </c>
      <c r="G116" s="215" t="s">
        <v>174</v>
      </c>
      <c r="H116" s="216">
        <v>5</v>
      </c>
      <c r="I116" s="217"/>
      <c r="J116" s="218">
        <f>ROUND(I116*H116,2)</f>
        <v>0</v>
      </c>
      <c r="K116" s="214" t="s">
        <v>159</v>
      </c>
      <c r="L116" s="44"/>
      <c r="M116" s="219" t="s">
        <v>19</v>
      </c>
      <c r="N116" s="220" t="s">
        <v>41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182</v>
      </c>
      <c r="AT116" s="223" t="s">
        <v>155</v>
      </c>
      <c r="AU116" s="223" t="s">
        <v>76</v>
      </c>
      <c r="AY116" s="17" t="s">
        <v>152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76</v>
      </c>
      <c r="BK116" s="224">
        <f>ROUND(I116*H116,2)</f>
        <v>0</v>
      </c>
      <c r="BL116" s="17" t="s">
        <v>182</v>
      </c>
      <c r="BM116" s="223" t="s">
        <v>701</v>
      </c>
    </row>
    <row r="117" s="2" customFormat="1" ht="16.5" customHeight="1">
      <c r="A117" s="38"/>
      <c r="B117" s="39"/>
      <c r="C117" s="212" t="s">
        <v>239</v>
      </c>
      <c r="D117" s="212" t="s">
        <v>155</v>
      </c>
      <c r="E117" s="213" t="s">
        <v>702</v>
      </c>
      <c r="F117" s="214" t="s">
        <v>559</v>
      </c>
      <c r="G117" s="215" t="s">
        <v>174</v>
      </c>
      <c r="H117" s="216">
        <v>9</v>
      </c>
      <c r="I117" s="217"/>
      <c r="J117" s="218">
        <f>ROUND(I117*H117,2)</f>
        <v>0</v>
      </c>
      <c r="K117" s="214" t="s">
        <v>159</v>
      </c>
      <c r="L117" s="44"/>
      <c r="M117" s="219" t="s">
        <v>19</v>
      </c>
      <c r="N117" s="220" t="s">
        <v>41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182</v>
      </c>
      <c r="AT117" s="223" t="s">
        <v>155</v>
      </c>
      <c r="AU117" s="223" t="s">
        <v>76</v>
      </c>
      <c r="AY117" s="17" t="s">
        <v>152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76</v>
      </c>
      <c r="BK117" s="224">
        <f>ROUND(I117*H117,2)</f>
        <v>0</v>
      </c>
      <c r="BL117" s="17" t="s">
        <v>182</v>
      </c>
      <c r="BM117" s="223" t="s">
        <v>703</v>
      </c>
    </row>
    <row r="118" s="2" customFormat="1" ht="16.5" customHeight="1">
      <c r="A118" s="38"/>
      <c r="B118" s="39"/>
      <c r="C118" s="225" t="s">
        <v>7</v>
      </c>
      <c r="D118" s="225" t="s">
        <v>170</v>
      </c>
      <c r="E118" s="226" t="s">
        <v>704</v>
      </c>
      <c r="F118" s="227" t="s">
        <v>705</v>
      </c>
      <c r="G118" s="228" t="s">
        <v>174</v>
      </c>
      <c r="H118" s="229">
        <v>9</v>
      </c>
      <c r="I118" s="230"/>
      <c r="J118" s="231">
        <f>ROUND(I118*H118,2)</f>
        <v>0</v>
      </c>
      <c r="K118" s="227" t="s">
        <v>159</v>
      </c>
      <c r="L118" s="232"/>
      <c r="M118" s="233" t="s">
        <v>19</v>
      </c>
      <c r="N118" s="234" t="s">
        <v>41</v>
      </c>
      <c r="O118" s="84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182</v>
      </c>
      <c r="AT118" s="223" t="s">
        <v>170</v>
      </c>
      <c r="AU118" s="223" t="s">
        <v>76</v>
      </c>
      <c r="AY118" s="17" t="s">
        <v>152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76</v>
      </c>
      <c r="BK118" s="224">
        <f>ROUND(I118*H118,2)</f>
        <v>0</v>
      </c>
      <c r="BL118" s="17" t="s">
        <v>182</v>
      </c>
      <c r="BM118" s="223" t="s">
        <v>706</v>
      </c>
    </row>
    <row r="119" s="2" customFormat="1" ht="16.5" customHeight="1">
      <c r="A119" s="38"/>
      <c r="B119" s="39"/>
      <c r="C119" s="212" t="s">
        <v>246</v>
      </c>
      <c r="D119" s="212" t="s">
        <v>155</v>
      </c>
      <c r="E119" s="213" t="s">
        <v>707</v>
      </c>
      <c r="F119" s="214" t="s">
        <v>708</v>
      </c>
      <c r="G119" s="215" t="s">
        <v>495</v>
      </c>
      <c r="H119" s="216">
        <v>20</v>
      </c>
      <c r="I119" s="217"/>
      <c r="J119" s="218">
        <f>ROUND(I119*H119,2)</f>
        <v>0</v>
      </c>
      <c r="K119" s="214" t="s">
        <v>159</v>
      </c>
      <c r="L119" s="44"/>
      <c r="M119" s="219" t="s">
        <v>19</v>
      </c>
      <c r="N119" s="220" t="s">
        <v>41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182</v>
      </c>
      <c r="AT119" s="223" t="s">
        <v>155</v>
      </c>
      <c r="AU119" s="223" t="s">
        <v>76</v>
      </c>
      <c r="AY119" s="17" t="s">
        <v>152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76</v>
      </c>
      <c r="BK119" s="224">
        <f>ROUND(I119*H119,2)</f>
        <v>0</v>
      </c>
      <c r="BL119" s="17" t="s">
        <v>182</v>
      </c>
      <c r="BM119" s="223" t="s">
        <v>709</v>
      </c>
    </row>
    <row r="120" s="2" customFormat="1" ht="16.5" customHeight="1">
      <c r="A120" s="38"/>
      <c r="B120" s="39"/>
      <c r="C120" s="212" t="s">
        <v>250</v>
      </c>
      <c r="D120" s="212" t="s">
        <v>155</v>
      </c>
      <c r="E120" s="213" t="s">
        <v>710</v>
      </c>
      <c r="F120" s="214" t="s">
        <v>711</v>
      </c>
      <c r="G120" s="215" t="s">
        <v>253</v>
      </c>
      <c r="H120" s="216">
        <v>13</v>
      </c>
      <c r="I120" s="217"/>
      <c r="J120" s="218">
        <f>ROUND(I120*H120,2)</f>
        <v>0</v>
      </c>
      <c r="K120" s="214" t="s">
        <v>159</v>
      </c>
      <c r="L120" s="44"/>
      <c r="M120" s="219" t="s">
        <v>19</v>
      </c>
      <c r="N120" s="220" t="s">
        <v>41</v>
      </c>
      <c r="O120" s="84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182</v>
      </c>
      <c r="AT120" s="223" t="s">
        <v>155</v>
      </c>
      <c r="AU120" s="223" t="s">
        <v>76</v>
      </c>
      <c r="AY120" s="17" t="s">
        <v>152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76</v>
      </c>
      <c r="BK120" s="224">
        <f>ROUND(I120*H120,2)</f>
        <v>0</v>
      </c>
      <c r="BL120" s="17" t="s">
        <v>182</v>
      </c>
      <c r="BM120" s="223" t="s">
        <v>712</v>
      </c>
    </row>
    <row r="121" s="2" customFormat="1" ht="16.5" customHeight="1">
      <c r="A121" s="38"/>
      <c r="B121" s="39"/>
      <c r="C121" s="212" t="s">
        <v>255</v>
      </c>
      <c r="D121" s="212" t="s">
        <v>155</v>
      </c>
      <c r="E121" s="213" t="s">
        <v>713</v>
      </c>
      <c r="F121" s="214" t="s">
        <v>714</v>
      </c>
      <c r="G121" s="215" t="s">
        <v>253</v>
      </c>
      <c r="H121" s="216">
        <v>283</v>
      </c>
      <c r="I121" s="217"/>
      <c r="J121" s="218">
        <f>ROUND(I121*H121,2)</f>
        <v>0</v>
      </c>
      <c r="K121" s="214" t="s">
        <v>159</v>
      </c>
      <c r="L121" s="44"/>
      <c r="M121" s="219" t="s">
        <v>19</v>
      </c>
      <c r="N121" s="220" t="s">
        <v>41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182</v>
      </c>
      <c r="AT121" s="223" t="s">
        <v>155</v>
      </c>
      <c r="AU121" s="223" t="s">
        <v>76</v>
      </c>
      <c r="AY121" s="17" t="s">
        <v>152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76</v>
      </c>
      <c r="BK121" s="224">
        <f>ROUND(I121*H121,2)</f>
        <v>0</v>
      </c>
      <c r="BL121" s="17" t="s">
        <v>182</v>
      </c>
      <c r="BM121" s="223" t="s">
        <v>715</v>
      </c>
    </row>
    <row r="122" s="2" customFormat="1" ht="16.5" customHeight="1">
      <c r="A122" s="38"/>
      <c r="B122" s="39"/>
      <c r="C122" s="212" t="s">
        <v>259</v>
      </c>
      <c r="D122" s="212" t="s">
        <v>155</v>
      </c>
      <c r="E122" s="213" t="s">
        <v>716</v>
      </c>
      <c r="F122" s="214" t="s">
        <v>717</v>
      </c>
      <c r="G122" s="215" t="s">
        <v>253</v>
      </c>
      <c r="H122" s="216">
        <v>6734</v>
      </c>
      <c r="I122" s="217"/>
      <c r="J122" s="218">
        <f>ROUND(I122*H122,2)</f>
        <v>0</v>
      </c>
      <c r="K122" s="214" t="s">
        <v>159</v>
      </c>
      <c r="L122" s="44"/>
      <c r="M122" s="219" t="s">
        <v>19</v>
      </c>
      <c r="N122" s="220" t="s">
        <v>41</v>
      </c>
      <c r="O122" s="84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182</v>
      </c>
      <c r="AT122" s="223" t="s">
        <v>155</v>
      </c>
      <c r="AU122" s="223" t="s">
        <v>76</v>
      </c>
      <c r="AY122" s="17" t="s">
        <v>152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76</v>
      </c>
      <c r="BK122" s="224">
        <f>ROUND(I122*H122,2)</f>
        <v>0</v>
      </c>
      <c r="BL122" s="17" t="s">
        <v>182</v>
      </c>
      <c r="BM122" s="223" t="s">
        <v>718</v>
      </c>
    </row>
    <row r="123" s="2" customFormat="1" ht="16.5" customHeight="1">
      <c r="A123" s="38"/>
      <c r="B123" s="39"/>
      <c r="C123" s="212" t="s">
        <v>263</v>
      </c>
      <c r="D123" s="212" t="s">
        <v>155</v>
      </c>
      <c r="E123" s="213" t="s">
        <v>719</v>
      </c>
      <c r="F123" s="214" t="s">
        <v>720</v>
      </c>
      <c r="G123" s="215" t="s">
        <v>253</v>
      </c>
      <c r="H123" s="216">
        <v>20</v>
      </c>
      <c r="I123" s="217"/>
      <c r="J123" s="218">
        <f>ROUND(I123*H123,2)</f>
        <v>0</v>
      </c>
      <c r="K123" s="214" t="s">
        <v>159</v>
      </c>
      <c r="L123" s="44"/>
      <c r="M123" s="219" t="s">
        <v>19</v>
      </c>
      <c r="N123" s="220" t="s">
        <v>41</v>
      </c>
      <c r="O123" s="84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182</v>
      </c>
      <c r="AT123" s="223" t="s">
        <v>155</v>
      </c>
      <c r="AU123" s="223" t="s">
        <v>76</v>
      </c>
      <c r="AY123" s="17" t="s">
        <v>152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76</v>
      </c>
      <c r="BK123" s="224">
        <f>ROUND(I123*H123,2)</f>
        <v>0</v>
      </c>
      <c r="BL123" s="17" t="s">
        <v>182</v>
      </c>
      <c r="BM123" s="223" t="s">
        <v>721</v>
      </c>
    </row>
    <row r="124" s="2" customFormat="1" ht="16.5" customHeight="1">
      <c r="A124" s="38"/>
      <c r="B124" s="39"/>
      <c r="C124" s="225" t="s">
        <v>267</v>
      </c>
      <c r="D124" s="225" t="s">
        <v>170</v>
      </c>
      <c r="E124" s="226" t="s">
        <v>722</v>
      </c>
      <c r="F124" s="227" t="s">
        <v>723</v>
      </c>
      <c r="G124" s="228" t="s">
        <v>253</v>
      </c>
      <c r="H124" s="229">
        <v>195</v>
      </c>
      <c r="I124" s="230"/>
      <c r="J124" s="231">
        <f>ROUND(I124*H124,2)</f>
        <v>0</v>
      </c>
      <c r="K124" s="227" t="s">
        <v>159</v>
      </c>
      <c r="L124" s="232"/>
      <c r="M124" s="233" t="s">
        <v>19</v>
      </c>
      <c r="N124" s="234" t="s">
        <v>41</v>
      </c>
      <c r="O124" s="84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182</v>
      </c>
      <c r="AT124" s="223" t="s">
        <v>170</v>
      </c>
      <c r="AU124" s="223" t="s">
        <v>76</v>
      </c>
      <c r="AY124" s="17" t="s">
        <v>152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76</v>
      </c>
      <c r="BK124" s="224">
        <f>ROUND(I124*H124,2)</f>
        <v>0</v>
      </c>
      <c r="BL124" s="17" t="s">
        <v>182</v>
      </c>
      <c r="BM124" s="223" t="s">
        <v>724</v>
      </c>
    </row>
    <row r="125" s="2" customFormat="1" ht="24.15" customHeight="1">
      <c r="A125" s="38"/>
      <c r="B125" s="39"/>
      <c r="C125" s="212" t="s">
        <v>271</v>
      </c>
      <c r="D125" s="212" t="s">
        <v>155</v>
      </c>
      <c r="E125" s="213" t="s">
        <v>725</v>
      </c>
      <c r="F125" s="214" t="s">
        <v>726</v>
      </c>
      <c r="G125" s="215" t="s">
        <v>174</v>
      </c>
      <c r="H125" s="216">
        <v>13</v>
      </c>
      <c r="I125" s="217"/>
      <c r="J125" s="218">
        <f>ROUND(I125*H125,2)</f>
        <v>0</v>
      </c>
      <c r="K125" s="214" t="s">
        <v>159</v>
      </c>
      <c r="L125" s="44"/>
      <c r="M125" s="219" t="s">
        <v>19</v>
      </c>
      <c r="N125" s="220" t="s">
        <v>41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182</v>
      </c>
      <c r="AT125" s="223" t="s">
        <v>155</v>
      </c>
      <c r="AU125" s="223" t="s">
        <v>76</v>
      </c>
      <c r="AY125" s="17" t="s">
        <v>152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76</v>
      </c>
      <c r="BK125" s="224">
        <f>ROUND(I125*H125,2)</f>
        <v>0</v>
      </c>
      <c r="BL125" s="17" t="s">
        <v>182</v>
      </c>
      <c r="BM125" s="223" t="s">
        <v>727</v>
      </c>
    </row>
    <row r="126" s="2" customFormat="1" ht="37.8" customHeight="1">
      <c r="A126" s="38"/>
      <c r="B126" s="39"/>
      <c r="C126" s="212" t="s">
        <v>275</v>
      </c>
      <c r="D126" s="212" t="s">
        <v>155</v>
      </c>
      <c r="E126" s="213" t="s">
        <v>728</v>
      </c>
      <c r="F126" s="214" t="s">
        <v>729</v>
      </c>
      <c r="G126" s="215" t="s">
        <v>174</v>
      </c>
      <c r="H126" s="216">
        <v>13</v>
      </c>
      <c r="I126" s="217"/>
      <c r="J126" s="218">
        <f>ROUND(I126*H126,2)</f>
        <v>0</v>
      </c>
      <c r="K126" s="214" t="s">
        <v>159</v>
      </c>
      <c r="L126" s="44"/>
      <c r="M126" s="219" t="s">
        <v>19</v>
      </c>
      <c r="N126" s="220" t="s">
        <v>41</v>
      </c>
      <c r="O126" s="84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182</v>
      </c>
      <c r="AT126" s="223" t="s">
        <v>155</v>
      </c>
      <c r="AU126" s="223" t="s">
        <v>76</v>
      </c>
      <c r="AY126" s="17" t="s">
        <v>152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76</v>
      </c>
      <c r="BK126" s="224">
        <f>ROUND(I126*H126,2)</f>
        <v>0</v>
      </c>
      <c r="BL126" s="17" t="s">
        <v>182</v>
      </c>
      <c r="BM126" s="223" t="s">
        <v>730</v>
      </c>
    </row>
    <row r="127" s="2" customFormat="1" ht="16.5" customHeight="1">
      <c r="A127" s="38"/>
      <c r="B127" s="39"/>
      <c r="C127" s="212" t="s">
        <v>279</v>
      </c>
      <c r="D127" s="212" t="s">
        <v>155</v>
      </c>
      <c r="E127" s="213" t="s">
        <v>731</v>
      </c>
      <c r="F127" s="214" t="s">
        <v>732</v>
      </c>
      <c r="G127" s="215" t="s">
        <v>174</v>
      </c>
      <c r="H127" s="216">
        <v>29</v>
      </c>
      <c r="I127" s="217"/>
      <c r="J127" s="218">
        <f>ROUND(I127*H127,2)</f>
        <v>0</v>
      </c>
      <c r="K127" s="214" t="s">
        <v>159</v>
      </c>
      <c r="L127" s="44"/>
      <c r="M127" s="219" t="s">
        <v>19</v>
      </c>
      <c r="N127" s="220" t="s">
        <v>41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182</v>
      </c>
      <c r="AT127" s="223" t="s">
        <v>155</v>
      </c>
      <c r="AU127" s="223" t="s">
        <v>76</v>
      </c>
      <c r="AY127" s="17" t="s">
        <v>152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76</v>
      </c>
      <c r="BK127" s="224">
        <f>ROUND(I127*H127,2)</f>
        <v>0</v>
      </c>
      <c r="BL127" s="17" t="s">
        <v>182</v>
      </c>
      <c r="BM127" s="223" t="s">
        <v>733</v>
      </c>
    </row>
    <row r="128" s="2" customFormat="1" ht="24.15" customHeight="1">
      <c r="A128" s="38"/>
      <c r="B128" s="39"/>
      <c r="C128" s="212" t="s">
        <v>283</v>
      </c>
      <c r="D128" s="212" t="s">
        <v>155</v>
      </c>
      <c r="E128" s="213" t="s">
        <v>185</v>
      </c>
      <c r="F128" s="214" t="s">
        <v>186</v>
      </c>
      <c r="G128" s="215" t="s">
        <v>174</v>
      </c>
      <c r="H128" s="216">
        <v>10</v>
      </c>
      <c r="I128" s="217"/>
      <c r="J128" s="218">
        <f>ROUND(I128*H128,2)</f>
        <v>0</v>
      </c>
      <c r="K128" s="214" t="s">
        <v>159</v>
      </c>
      <c r="L128" s="44"/>
      <c r="M128" s="219" t="s">
        <v>19</v>
      </c>
      <c r="N128" s="220" t="s">
        <v>41</v>
      </c>
      <c r="O128" s="84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182</v>
      </c>
      <c r="AT128" s="223" t="s">
        <v>155</v>
      </c>
      <c r="AU128" s="223" t="s">
        <v>76</v>
      </c>
      <c r="AY128" s="17" t="s">
        <v>152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76</v>
      </c>
      <c r="BK128" s="224">
        <f>ROUND(I128*H128,2)</f>
        <v>0</v>
      </c>
      <c r="BL128" s="17" t="s">
        <v>182</v>
      </c>
      <c r="BM128" s="223" t="s">
        <v>187</v>
      </c>
    </row>
    <row r="129" s="2" customFormat="1" ht="16.5" customHeight="1">
      <c r="A129" s="38"/>
      <c r="B129" s="39"/>
      <c r="C129" s="212" t="s">
        <v>287</v>
      </c>
      <c r="D129" s="212" t="s">
        <v>155</v>
      </c>
      <c r="E129" s="213" t="s">
        <v>408</v>
      </c>
      <c r="F129" s="214" t="s">
        <v>409</v>
      </c>
      <c r="G129" s="215" t="s">
        <v>253</v>
      </c>
      <c r="H129" s="216">
        <v>3200</v>
      </c>
      <c r="I129" s="217"/>
      <c r="J129" s="218">
        <f>ROUND(I129*H129,2)</f>
        <v>0</v>
      </c>
      <c r="K129" s="214" t="s">
        <v>159</v>
      </c>
      <c r="L129" s="44"/>
      <c r="M129" s="219" t="s">
        <v>19</v>
      </c>
      <c r="N129" s="220" t="s">
        <v>41</v>
      </c>
      <c r="O129" s="84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182</v>
      </c>
      <c r="AT129" s="223" t="s">
        <v>155</v>
      </c>
      <c r="AU129" s="223" t="s">
        <v>76</v>
      </c>
      <c r="AY129" s="17" t="s">
        <v>152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76</v>
      </c>
      <c r="BK129" s="224">
        <f>ROUND(I129*H129,2)</f>
        <v>0</v>
      </c>
      <c r="BL129" s="17" t="s">
        <v>182</v>
      </c>
      <c r="BM129" s="223" t="s">
        <v>734</v>
      </c>
    </row>
    <row r="130" s="2" customFormat="1" ht="16.5" customHeight="1">
      <c r="A130" s="38"/>
      <c r="B130" s="39"/>
      <c r="C130" s="212" t="s">
        <v>291</v>
      </c>
      <c r="D130" s="212" t="s">
        <v>155</v>
      </c>
      <c r="E130" s="213" t="s">
        <v>735</v>
      </c>
      <c r="F130" s="214" t="s">
        <v>736</v>
      </c>
      <c r="G130" s="215" t="s">
        <v>174</v>
      </c>
      <c r="H130" s="216">
        <v>1</v>
      </c>
      <c r="I130" s="217"/>
      <c r="J130" s="218">
        <f>ROUND(I130*H130,2)</f>
        <v>0</v>
      </c>
      <c r="K130" s="214" t="s">
        <v>159</v>
      </c>
      <c r="L130" s="44"/>
      <c r="M130" s="219" t="s">
        <v>19</v>
      </c>
      <c r="N130" s="220" t="s">
        <v>41</v>
      </c>
      <c r="O130" s="84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182</v>
      </c>
      <c r="AT130" s="223" t="s">
        <v>155</v>
      </c>
      <c r="AU130" s="223" t="s">
        <v>76</v>
      </c>
      <c r="AY130" s="17" t="s">
        <v>152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76</v>
      </c>
      <c r="BK130" s="224">
        <f>ROUND(I130*H130,2)</f>
        <v>0</v>
      </c>
      <c r="BL130" s="17" t="s">
        <v>182</v>
      </c>
      <c r="BM130" s="223" t="s">
        <v>737</v>
      </c>
    </row>
    <row r="131" s="2" customFormat="1" ht="16.5" customHeight="1">
      <c r="A131" s="38"/>
      <c r="B131" s="39"/>
      <c r="C131" s="212" t="s">
        <v>295</v>
      </c>
      <c r="D131" s="212" t="s">
        <v>155</v>
      </c>
      <c r="E131" s="213" t="s">
        <v>738</v>
      </c>
      <c r="F131" s="214" t="s">
        <v>739</v>
      </c>
      <c r="G131" s="215" t="s">
        <v>740</v>
      </c>
      <c r="H131" s="216">
        <v>1</v>
      </c>
      <c r="I131" s="217"/>
      <c r="J131" s="218">
        <f>ROUND(I131*H131,2)</f>
        <v>0</v>
      </c>
      <c r="K131" s="214" t="s">
        <v>159</v>
      </c>
      <c r="L131" s="44"/>
      <c r="M131" s="219" t="s">
        <v>19</v>
      </c>
      <c r="N131" s="220" t="s">
        <v>41</v>
      </c>
      <c r="O131" s="84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182</v>
      </c>
      <c r="AT131" s="223" t="s">
        <v>155</v>
      </c>
      <c r="AU131" s="223" t="s">
        <v>76</v>
      </c>
      <c r="AY131" s="17" t="s">
        <v>152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76</v>
      </c>
      <c r="BK131" s="224">
        <f>ROUND(I131*H131,2)</f>
        <v>0</v>
      </c>
      <c r="BL131" s="17" t="s">
        <v>182</v>
      </c>
      <c r="BM131" s="223" t="s">
        <v>741</v>
      </c>
    </row>
    <row r="132" s="2" customFormat="1" ht="16.5" customHeight="1">
      <c r="A132" s="38"/>
      <c r="B132" s="39"/>
      <c r="C132" s="225" t="s">
        <v>299</v>
      </c>
      <c r="D132" s="225" t="s">
        <v>170</v>
      </c>
      <c r="E132" s="226" t="s">
        <v>742</v>
      </c>
      <c r="F132" s="227" t="s">
        <v>743</v>
      </c>
      <c r="G132" s="228" t="s">
        <v>253</v>
      </c>
      <c r="H132" s="229">
        <v>6901</v>
      </c>
      <c r="I132" s="230"/>
      <c r="J132" s="231">
        <f>ROUND(I132*H132,2)</f>
        <v>0</v>
      </c>
      <c r="K132" s="227" t="s">
        <v>159</v>
      </c>
      <c r="L132" s="232"/>
      <c r="M132" s="233" t="s">
        <v>19</v>
      </c>
      <c r="N132" s="234" t="s">
        <v>41</v>
      </c>
      <c r="O132" s="84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330</v>
      </c>
      <c r="AT132" s="223" t="s">
        <v>170</v>
      </c>
      <c r="AU132" s="223" t="s">
        <v>76</v>
      </c>
      <c r="AY132" s="17" t="s">
        <v>152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76</v>
      </c>
      <c r="BK132" s="224">
        <f>ROUND(I132*H132,2)</f>
        <v>0</v>
      </c>
      <c r="BL132" s="17" t="s">
        <v>330</v>
      </c>
      <c r="BM132" s="223" t="s">
        <v>744</v>
      </c>
    </row>
    <row r="133" s="2" customFormat="1" ht="16.5" customHeight="1">
      <c r="A133" s="38"/>
      <c r="B133" s="39"/>
      <c r="C133" s="225" t="s">
        <v>304</v>
      </c>
      <c r="D133" s="225" t="s">
        <v>170</v>
      </c>
      <c r="E133" s="226" t="s">
        <v>745</v>
      </c>
      <c r="F133" s="227" t="s">
        <v>746</v>
      </c>
      <c r="G133" s="228" t="s">
        <v>168</v>
      </c>
      <c r="H133" s="229">
        <v>20</v>
      </c>
      <c r="I133" s="230"/>
      <c r="J133" s="231">
        <f>ROUND(I133*H133,2)</f>
        <v>0</v>
      </c>
      <c r="K133" s="227" t="s">
        <v>159</v>
      </c>
      <c r="L133" s="232"/>
      <c r="M133" s="233" t="s">
        <v>19</v>
      </c>
      <c r="N133" s="234" t="s">
        <v>41</v>
      </c>
      <c r="O133" s="84"/>
      <c r="P133" s="221">
        <f>O133*H133</f>
        <v>0</v>
      </c>
      <c r="Q133" s="221">
        <v>0.28599999999999998</v>
      </c>
      <c r="R133" s="221">
        <f>Q133*H133</f>
        <v>5.7199999999999998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182</v>
      </c>
      <c r="AT133" s="223" t="s">
        <v>170</v>
      </c>
      <c r="AU133" s="223" t="s">
        <v>76</v>
      </c>
      <c r="AY133" s="17" t="s">
        <v>152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76</v>
      </c>
      <c r="BK133" s="224">
        <f>ROUND(I133*H133,2)</f>
        <v>0</v>
      </c>
      <c r="BL133" s="17" t="s">
        <v>182</v>
      </c>
      <c r="BM133" s="223" t="s">
        <v>747</v>
      </c>
    </row>
    <row r="134" s="2" customFormat="1" ht="16.5" customHeight="1">
      <c r="A134" s="38"/>
      <c r="B134" s="39"/>
      <c r="C134" s="212" t="s">
        <v>311</v>
      </c>
      <c r="D134" s="212" t="s">
        <v>155</v>
      </c>
      <c r="E134" s="213" t="s">
        <v>748</v>
      </c>
      <c r="F134" s="214" t="s">
        <v>749</v>
      </c>
      <c r="G134" s="215" t="s">
        <v>174</v>
      </c>
      <c r="H134" s="216">
        <v>6</v>
      </c>
      <c r="I134" s="217"/>
      <c r="J134" s="218">
        <f>ROUND(I134*H134,2)</f>
        <v>0</v>
      </c>
      <c r="K134" s="214" t="s">
        <v>159</v>
      </c>
      <c r="L134" s="44"/>
      <c r="M134" s="219" t="s">
        <v>19</v>
      </c>
      <c r="N134" s="220" t="s">
        <v>41</v>
      </c>
      <c r="O134" s="84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160</v>
      </c>
      <c r="AT134" s="223" t="s">
        <v>155</v>
      </c>
      <c r="AU134" s="223" t="s">
        <v>76</v>
      </c>
      <c r="AY134" s="17" t="s">
        <v>152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76</v>
      </c>
      <c r="BK134" s="224">
        <f>ROUND(I134*H134,2)</f>
        <v>0</v>
      </c>
      <c r="BL134" s="17" t="s">
        <v>160</v>
      </c>
      <c r="BM134" s="223" t="s">
        <v>750</v>
      </c>
    </row>
    <row r="135" s="2" customFormat="1" ht="44.25" customHeight="1">
      <c r="A135" s="38"/>
      <c r="B135" s="39"/>
      <c r="C135" s="212" t="s">
        <v>315</v>
      </c>
      <c r="D135" s="212" t="s">
        <v>155</v>
      </c>
      <c r="E135" s="213" t="s">
        <v>445</v>
      </c>
      <c r="F135" s="214" t="s">
        <v>446</v>
      </c>
      <c r="G135" s="215" t="s">
        <v>253</v>
      </c>
      <c r="H135" s="216">
        <v>44</v>
      </c>
      <c r="I135" s="217"/>
      <c r="J135" s="218">
        <f>ROUND(I135*H135,2)</f>
        <v>0</v>
      </c>
      <c r="K135" s="214" t="s">
        <v>159</v>
      </c>
      <c r="L135" s="44"/>
      <c r="M135" s="219" t="s">
        <v>19</v>
      </c>
      <c r="N135" s="220" t="s">
        <v>41</v>
      </c>
      <c r="O135" s="84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182</v>
      </c>
      <c r="AT135" s="223" t="s">
        <v>155</v>
      </c>
      <c r="AU135" s="223" t="s">
        <v>76</v>
      </c>
      <c r="AY135" s="17" t="s">
        <v>152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76</v>
      </c>
      <c r="BK135" s="224">
        <f>ROUND(I135*H135,2)</f>
        <v>0</v>
      </c>
      <c r="BL135" s="17" t="s">
        <v>182</v>
      </c>
      <c r="BM135" s="223" t="s">
        <v>751</v>
      </c>
    </row>
    <row r="136" s="2" customFormat="1" ht="16.5" customHeight="1">
      <c r="A136" s="38"/>
      <c r="B136" s="39"/>
      <c r="C136" s="212" t="s">
        <v>319</v>
      </c>
      <c r="D136" s="212" t="s">
        <v>155</v>
      </c>
      <c r="E136" s="213" t="s">
        <v>752</v>
      </c>
      <c r="F136" s="214" t="s">
        <v>753</v>
      </c>
      <c r="G136" s="215" t="s">
        <v>174</v>
      </c>
      <c r="H136" s="216">
        <v>12</v>
      </c>
      <c r="I136" s="217"/>
      <c r="J136" s="218">
        <f>ROUND(I136*H136,2)</f>
        <v>0</v>
      </c>
      <c r="K136" s="214" t="s">
        <v>159</v>
      </c>
      <c r="L136" s="44"/>
      <c r="M136" s="219" t="s">
        <v>19</v>
      </c>
      <c r="N136" s="220" t="s">
        <v>41</v>
      </c>
      <c r="O136" s="84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182</v>
      </c>
      <c r="AT136" s="223" t="s">
        <v>155</v>
      </c>
      <c r="AU136" s="223" t="s">
        <v>76</v>
      </c>
      <c r="AY136" s="17" t="s">
        <v>152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76</v>
      </c>
      <c r="BK136" s="224">
        <f>ROUND(I136*H136,2)</f>
        <v>0</v>
      </c>
      <c r="BL136" s="17" t="s">
        <v>182</v>
      </c>
      <c r="BM136" s="223" t="s">
        <v>754</v>
      </c>
    </row>
    <row r="137" s="2" customFormat="1" ht="16.5" customHeight="1">
      <c r="A137" s="38"/>
      <c r="B137" s="39"/>
      <c r="C137" s="225" t="s">
        <v>323</v>
      </c>
      <c r="D137" s="225" t="s">
        <v>170</v>
      </c>
      <c r="E137" s="226" t="s">
        <v>448</v>
      </c>
      <c r="F137" s="227" t="s">
        <v>449</v>
      </c>
      <c r="G137" s="228" t="s">
        <v>253</v>
      </c>
      <c r="H137" s="229">
        <v>10</v>
      </c>
      <c r="I137" s="230"/>
      <c r="J137" s="231">
        <f>ROUND(I137*H137,2)</f>
        <v>0</v>
      </c>
      <c r="K137" s="227" t="s">
        <v>159</v>
      </c>
      <c r="L137" s="232"/>
      <c r="M137" s="233" t="s">
        <v>19</v>
      </c>
      <c r="N137" s="234" t="s">
        <v>41</v>
      </c>
      <c r="O137" s="84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182</v>
      </c>
      <c r="AT137" s="223" t="s">
        <v>170</v>
      </c>
      <c r="AU137" s="223" t="s">
        <v>76</v>
      </c>
      <c r="AY137" s="17" t="s">
        <v>152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76</v>
      </c>
      <c r="BK137" s="224">
        <f>ROUND(I137*H137,2)</f>
        <v>0</v>
      </c>
      <c r="BL137" s="17" t="s">
        <v>182</v>
      </c>
      <c r="BM137" s="223" t="s">
        <v>755</v>
      </c>
    </row>
    <row r="138" s="2" customFormat="1" ht="16.5" customHeight="1">
      <c r="A138" s="38"/>
      <c r="B138" s="39"/>
      <c r="C138" s="212" t="s">
        <v>327</v>
      </c>
      <c r="D138" s="212" t="s">
        <v>155</v>
      </c>
      <c r="E138" s="213" t="s">
        <v>756</v>
      </c>
      <c r="F138" s="214" t="s">
        <v>757</v>
      </c>
      <c r="G138" s="215" t="s">
        <v>174</v>
      </c>
      <c r="H138" s="216">
        <v>130</v>
      </c>
      <c r="I138" s="217"/>
      <c r="J138" s="218">
        <f>ROUND(I138*H138,2)</f>
        <v>0</v>
      </c>
      <c r="K138" s="214" t="s">
        <v>159</v>
      </c>
      <c r="L138" s="44"/>
      <c r="M138" s="219" t="s">
        <v>19</v>
      </c>
      <c r="N138" s="220" t="s">
        <v>41</v>
      </c>
      <c r="O138" s="84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182</v>
      </c>
      <c r="AT138" s="223" t="s">
        <v>155</v>
      </c>
      <c r="AU138" s="223" t="s">
        <v>76</v>
      </c>
      <c r="AY138" s="17" t="s">
        <v>152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76</v>
      </c>
      <c r="BK138" s="224">
        <f>ROUND(I138*H138,2)</f>
        <v>0</v>
      </c>
      <c r="BL138" s="17" t="s">
        <v>182</v>
      </c>
      <c r="BM138" s="223" t="s">
        <v>758</v>
      </c>
    </row>
    <row r="139" s="2" customFormat="1" ht="16.5" customHeight="1">
      <c r="A139" s="38"/>
      <c r="B139" s="39"/>
      <c r="C139" s="212" t="s">
        <v>332</v>
      </c>
      <c r="D139" s="212" t="s">
        <v>155</v>
      </c>
      <c r="E139" s="213" t="s">
        <v>759</v>
      </c>
      <c r="F139" s="214" t="s">
        <v>760</v>
      </c>
      <c r="G139" s="215" t="s">
        <v>253</v>
      </c>
      <c r="H139" s="216">
        <v>566</v>
      </c>
      <c r="I139" s="217"/>
      <c r="J139" s="218">
        <f>ROUND(I139*H139,2)</f>
        <v>0</v>
      </c>
      <c r="K139" s="214" t="s">
        <v>159</v>
      </c>
      <c r="L139" s="44"/>
      <c r="M139" s="219" t="s">
        <v>19</v>
      </c>
      <c r="N139" s="220" t="s">
        <v>41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182</v>
      </c>
      <c r="AT139" s="223" t="s">
        <v>155</v>
      </c>
      <c r="AU139" s="223" t="s">
        <v>76</v>
      </c>
      <c r="AY139" s="17" t="s">
        <v>152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76</v>
      </c>
      <c r="BK139" s="224">
        <f>ROUND(I139*H139,2)</f>
        <v>0</v>
      </c>
      <c r="BL139" s="17" t="s">
        <v>182</v>
      </c>
      <c r="BM139" s="223" t="s">
        <v>761</v>
      </c>
    </row>
    <row r="140" s="2" customFormat="1" ht="16.5" customHeight="1">
      <c r="A140" s="38"/>
      <c r="B140" s="39"/>
      <c r="C140" s="212" t="s">
        <v>336</v>
      </c>
      <c r="D140" s="212" t="s">
        <v>155</v>
      </c>
      <c r="E140" s="213" t="s">
        <v>256</v>
      </c>
      <c r="F140" s="214" t="s">
        <v>257</v>
      </c>
      <c r="G140" s="215" t="s">
        <v>253</v>
      </c>
      <c r="H140" s="216">
        <v>5974</v>
      </c>
      <c r="I140" s="217"/>
      <c r="J140" s="218">
        <f>ROUND(I140*H140,2)</f>
        <v>0</v>
      </c>
      <c r="K140" s="214" t="s">
        <v>159</v>
      </c>
      <c r="L140" s="44"/>
      <c r="M140" s="219" t="s">
        <v>19</v>
      </c>
      <c r="N140" s="220" t="s">
        <v>41</v>
      </c>
      <c r="O140" s="84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182</v>
      </c>
      <c r="AT140" s="223" t="s">
        <v>155</v>
      </c>
      <c r="AU140" s="223" t="s">
        <v>76</v>
      </c>
      <c r="AY140" s="17" t="s">
        <v>152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76</v>
      </c>
      <c r="BK140" s="224">
        <f>ROUND(I140*H140,2)</f>
        <v>0</v>
      </c>
      <c r="BL140" s="17" t="s">
        <v>182</v>
      </c>
      <c r="BM140" s="223" t="s">
        <v>258</v>
      </c>
    </row>
    <row r="141" s="2" customFormat="1" ht="16.5" customHeight="1">
      <c r="A141" s="38"/>
      <c r="B141" s="39"/>
      <c r="C141" s="212" t="s">
        <v>340</v>
      </c>
      <c r="D141" s="212" t="s">
        <v>155</v>
      </c>
      <c r="E141" s="213" t="s">
        <v>453</v>
      </c>
      <c r="F141" s="214" t="s">
        <v>454</v>
      </c>
      <c r="G141" s="215" t="s">
        <v>174</v>
      </c>
      <c r="H141" s="216">
        <v>8504</v>
      </c>
      <c r="I141" s="217"/>
      <c r="J141" s="218">
        <f>ROUND(I141*H141,2)</f>
        <v>0</v>
      </c>
      <c r="K141" s="214" t="s">
        <v>159</v>
      </c>
      <c r="L141" s="44"/>
      <c r="M141" s="219" t="s">
        <v>19</v>
      </c>
      <c r="N141" s="220" t="s">
        <v>41</v>
      </c>
      <c r="O141" s="84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182</v>
      </c>
      <c r="AT141" s="223" t="s">
        <v>155</v>
      </c>
      <c r="AU141" s="223" t="s">
        <v>76</v>
      </c>
      <c r="AY141" s="17" t="s">
        <v>152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76</v>
      </c>
      <c r="BK141" s="224">
        <f>ROUND(I141*H141,2)</f>
        <v>0</v>
      </c>
      <c r="BL141" s="17" t="s">
        <v>182</v>
      </c>
      <c r="BM141" s="223" t="s">
        <v>762</v>
      </c>
    </row>
    <row r="142" s="2" customFormat="1" ht="16.5" customHeight="1">
      <c r="A142" s="38"/>
      <c r="B142" s="39"/>
      <c r="C142" s="212" t="s">
        <v>452</v>
      </c>
      <c r="D142" s="212" t="s">
        <v>155</v>
      </c>
      <c r="E142" s="213" t="s">
        <v>260</v>
      </c>
      <c r="F142" s="214" t="s">
        <v>261</v>
      </c>
      <c r="G142" s="215" t="s">
        <v>253</v>
      </c>
      <c r="H142" s="216">
        <v>2832</v>
      </c>
      <c r="I142" s="217"/>
      <c r="J142" s="218">
        <f>ROUND(I142*H142,2)</f>
        <v>0</v>
      </c>
      <c r="K142" s="214" t="s">
        <v>159</v>
      </c>
      <c r="L142" s="44"/>
      <c r="M142" s="219" t="s">
        <v>19</v>
      </c>
      <c r="N142" s="220" t="s">
        <v>41</v>
      </c>
      <c r="O142" s="84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3" t="s">
        <v>182</v>
      </c>
      <c r="AT142" s="223" t="s">
        <v>155</v>
      </c>
      <c r="AU142" s="223" t="s">
        <v>76</v>
      </c>
      <c r="AY142" s="17" t="s">
        <v>152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7" t="s">
        <v>76</v>
      </c>
      <c r="BK142" s="224">
        <f>ROUND(I142*H142,2)</f>
        <v>0</v>
      </c>
      <c r="BL142" s="17" t="s">
        <v>182</v>
      </c>
      <c r="BM142" s="223" t="s">
        <v>262</v>
      </c>
    </row>
    <row r="143" s="2" customFormat="1" ht="24.15" customHeight="1">
      <c r="A143" s="38"/>
      <c r="B143" s="39"/>
      <c r="C143" s="212" t="s">
        <v>456</v>
      </c>
      <c r="D143" s="212" t="s">
        <v>155</v>
      </c>
      <c r="E143" s="213" t="s">
        <v>272</v>
      </c>
      <c r="F143" s="214" t="s">
        <v>273</v>
      </c>
      <c r="G143" s="215" t="s">
        <v>174</v>
      </c>
      <c r="H143" s="216">
        <v>19</v>
      </c>
      <c r="I143" s="217"/>
      <c r="J143" s="218">
        <f>ROUND(I143*H143,2)</f>
        <v>0</v>
      </c>
      <c r="K143" s="214" t="s">
        <v>159</v>
      </c>
      <c r="L143" s="44"/>
      <c r="M143" s="219" t="s">
        <v>19</v>
      </c>
      <c r="N143" s="220" t="s">
        <v>41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182</v>
      </c>
      <c r="AT143" s="223" t="s">
        <v>155</v>
      </c>
      <c r="AU143" s="223" t="s">
        <v>76</v>
      </c>
      <c r="AY143" s="17" t="s">
        <v>152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76</v>
      </c>
      <c r="BK143" s="224">
        <f>ROUND(I143*H143,2)</f>
        <v>0</v>
      </c>
      <c r="BL143" s="17" t="s">
        <v>182</v>
      </c>
      <c r="BM143" s="223" t="s">
        <v>274</v>
      </c>
    </row>
    <row r="144" s="2" customFormat="1" ht="24.15" customHeight="1">
      <c r="A144" s="38"/>
      <c r="B144" s="39"/>
      <c r="C144" s="212" t="s">
        <v>460</v>
      </c>
      <c r="D144" s="212" t="s">
        <v>155</v>
      </c>
      <c r="E144" s="213" t="s">
        <v>763</v>
      </c>
      <c r="F144" s="214" t="s">
        <v>764</v>
      </c>
      <c r="G144" s="215" t="s">
        <v>174</v>
      </c>
      <c r="H144" s="216">
        <v>3</v>
      </c>
      <c r="I144" s="217"/>
      <c r="J144" s="218">
        <f>ROUND(I144*H144,2)</f>
        <v>0</v>
      </c>
      <c r="K144" s="214" t="s">
        <v>159</v>
      </c>
      <c r="L144" s="44"/>
      <c r="M144" s="219" t="s">
        <v>19</v>
      </c>
      <c r="N144" s="220" t="s">
        <v>41</v>
      </c>
      <c r="O144" s="84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160</v>
      </c>
      <c r="AT144" s="223" t="s">
        <v>155</v>
      </c>
      <c r="AU144" s="223" t="s">
        <v>76</v>
      </c>
      <c r="AY144" s="17" t="s">
        <v>152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76</v>
      </c>
      <c r="BK144" s="224">
        <f>ROUND(I144*H144,2)</f>
        <v>0</v>
      </c>
      <c r="BL144" s="17" t="s">
        <v>160</v>
      </c>
      <c r="BM144" s="223" t="s">
        <v>765</v>
      </c>
    </row>
    <row r="145" s="2" customFormat="1" ht="16.5" customHeight="1">
      <c r="A145" s="38"/>
      <c r="B145" s="39"/>
      <c r="C145" s="225" t="s">
        <v>461</v>
      </c>
      <c r="D145" s="225" t="s">
        <v>170</v>
      </c>
      <c r="E145" s="226" t="s">
        <v>766</v>
      </c>
      <c r="F145" s="227" t="s">
        <v>767</v>
      </c>
      <c r="G145" s="228" t="s">
        <v>174</v>
      </c>
      <c r="H145" s="229">
        <v>3</v>
      </c>
      <c r="I145" s="230"/>
      <c r="J145" s="231">
        <f>ROUND(I145*H145,2)</f>
        <v>0</v>
      </c>
      <c r="K145" s="227" t="s">
        <v>159</v>
      </c>
      <c r="L145" s="232"/>
      <c r="M145" s="233" t="s">
        <v>19</v>
      </c>
      <c r="N145" s="234" t="s">
        <v>41</v>
      </c>
      <c r="O145" s="84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3" t="s">
        <v>192</v>
      </c>
      <c r="AT145" s="223" t="s">
        <v>170</v>
      </c>
      <c r="AU145" s="223" t="s">
        <v>76</v>
      </c>
      <c r="AY145" s="17" t="s">
        <v>152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7" t="s">
        <v>76</v>
      </c>
      <c r="BK145" s="224">
        <f>ROUND(I145*H145,2)</f>
        <v>0</v>
      </c>
      <c r="BL145" s="17" t="s">
        <v>160</v>
      </c>
      <c r="BM145" s="223" t="s">
        <v>768</v>
      </c>
    </row>
    <row r="146" s="2" customFormat="1" ht="24.15" customHeight="1">
      <c r="A146" s="38"/>
      <c r="B146" s="39"/>
      <c r="C146" s="212" t="s">
        <v>465</v>
      </c>
      <c r="D146" s="212" t="s">
        <v>155</v>
      </c>
      <c r="E146" s="213" t="s">
        <v>769</v>
      </c>
      <c r="F146" s="214" t="s">
        <v>770</v>
      </c>
      <c r="G146" s="215" t="s">
        <v>174</v>
      </c>
      <c r="H146" s="216">
        <v>76</v>
      </c>
      <c r="I146" s="217"/>
      <c r="J146" s="218">
        <f>ROUND(I146*H146,2)</f>
        <v>0</v>
      </c>
      <c r="K146" s="214" t="s">
        <v>159</v>
      </c>
      <c r="L146" s="44"/>
      <c r="M146" s="219" t="s">
        <v>19</v>
      </c>
      <c r="N146" s="220" t="s">
        <v>41</v>
      </c>
      <c r="O146" s="84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182</v>
      </c>
      <c r="AT146" s="223" t="s">
        <v>155</v>
      </c>
      <c r="AU146" s="223" t="s">
        <v>76</v>
      </c>
      <c r="AY146" s="17" t="s">
        <v>152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76</v>
      </c>
      <c r="BK146" s="224">
        <f>ROUND(I146*H146,2)</f>
        <v>0</v>
      </c>
      <c r="BL146" s="17" t="s">
        <v>182</v>
      </c>
      <c r="BM146" s="223" t="s">
        <v>771</v>
      </c>
    </row>
    <row r="147" s="2" customFormat="1" ht="16.5" customHeight="1">
      <c r="A147" s="38"/>
      <c r="B147" s="39"/>
      <c r="C147" s="212" t="s">
        <v>466</v>
      </c>
      <c r="D147" s="212" t="s">
        <v>155</v>
      </c>
      <c r="E147" s="213" t="s">
        <v>772</v>
      </c>
      <c r="F147" s="214" t="s">
        <v>773</v>
      </c>
      <c r="G147" s="215" t="s">
        <v>174</v>
      </c>
      <c r="H147" s="216">
        <v>20</v>
      </c>
      <c r="I147" s="217"/>
      <c r="J147" s="218">
        <f>ROUND(I147*H147,2)</f>
        <v>0</v>
      </c>
      <c r="K147" s="214" t="s">
        <v>159</v>
      </c>
      <c r="L147" s="44"/>
      <c r="M147" s="219" t="s">
        <v>19</v>
      </c>
      <c r="N147" s="220" t="s">
        <v>41</v>
      </c>
      <c r="O147" s="84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182</v>
      </c>
      <c r="AT147" s="223" t="s">
        <v>155</v>
      </c>
      <c r="AU147" s="223" t="s">
        <v>76</v>
      </c>
      <c r="AY147" s="17" t="s">
        <v>152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76</v>
      </c>
      <c r="BK147" s="224">
        <f>ROUND(I147*H147,2)</f>
        <v>0</v>
      </c>
      <c r="BL147" s="17" t="s">
        <v>182</v>
      </c>
      <c r="BM147" s="223" t="s">
        <v>774</v>
      </c>
    </row>
    <row r="148" s="2" customFormat="1" ht="21.75" customHeight="1">
      <c r="A148" s="38"/>
      <c r="B148" s="39"/>
      <c r="C148" s="212" t="s">
        <v>470</v>
      </c>
      <c r="D148" s="212" t="s">
        <v>155</v>
      </c>
      <c r="E148" s="213" t="s">
        <v>775</v>
      </c>
      <c r="F148" s="214" t="s">
        <v>776</v>
      </c>
      <c r="G148" s="215" t="s">
        <v>174</v>
      </c>
      <c r="H148" s="216">
        <v>10</v>
      </c>
      <c r="I148" s="217"/>
      <c r="J148" s="218">
        <f>ROUND(I148*H148,2)</f>
        <v>0</v>
      </c>
      <c r="K148" s="214" t="s">
        <v>159</v>
      </c>
      <c r="L148" s="44"/>
      <c r="M148" s="219" t="s">
        <v>19</v>
      </c>
      <c r="N148" s="220" t="s">
        <v>41</v>
      </c>
      <c r="O148" s="84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182</v>
      </c>
      <c r="AT148" s="223" t="s">
        <v>155</v>
      </c>
      <c r="AU148" s="223" t="s">
        <v>76</v>
      </c>
      <c r="AY148" s="17" t="s">
        <v>152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76</v>
      </c>
      <c r="BK148" s="224">
        <f>ROUND(I148*H148,2)</f>
        <v>0</v>
      </c>
      <c r="BL148" s="17" t="s">
        <v>182</v>
      </c>
      <c r="BM148" s="223" t="s">
        <v>777</v>
      </c>
    </row>
    <row r="149" s="2" customFormat="1" ht="16.5" customHeight="1">
      <c r="A149" s="38"/>
      <c r="B149" s="39"/>
      <c r="C149" s="212" t="s">
        <v>471</v>
      </c>
      <c r="D149" s="212" t="s">
        <v>155</v>
      </c>
      <c r="E149" s="213" t="s">
        <v>493</v>
      </c>
      <c r="F149" s="214" t="s">
        <v>494</v>
      </c>
      <c r="G149" s="215" t="s">
        <v>495</v>
      </c>
      <c r="H149" s="216">
        <v>40</v>
      </c>
      <c r="I149" s="217"/>
      <c r="J149" s="218">
        <f>ROUND(I149*H149,2)</f>
        <v>0</v>
      </c>
      <c r="K149" s="214" t="s">
        <v>159</v>
      </c>
      <c r="L149" s="44"/>
      <c r="M149" s="219" t="s">
        <v>19</v>
      </c>
      <c r="N149" s="220" t="s">
        <v>41</v>
      </c>
      <c r="O149" s="84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3" t="s">
        <v>182</v>
      </c>
      <c r="AT149" s="223" t="s">
        <v>155</v>
      </c>
      <c r="AU149" s="223" t="s">
        <v>76</v>
      </c>
      <c r="AY149" s="17" t="s">
        <v>152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7" t="s">
        <v>76</v>
      </c>
      <c r="BK149" s="224">
        <f>ROUND(I149*H149,2)</f>
        <v>0</v>
      </c>
      <c r="BL149" s="17" t="s">
        <v>182</v>
      </c>
      <c r="BM149" s="223" t="s">
        <v>778</v>
      </c>
    </row>
    <row r="150" s="2" customFormat="1" ht="16.5" customHeight="1">
      <c r="A150" s="38"/>
      <c r="B150" s="39"/>
      <c r="C150" s="212" t="s">
        <v>472</v>
      </c>
      <c r="D150" s="212" t="s">
        <v>155</v>
      </c>
      <c r="E150" s="213" t="s">
        <v>503</v>
      </c>
      <c r="F150" s="214" t="s">
        <v>504</v>
      </c>
      <c r="G150" s="215" t="s">
        <v>174</v>
      </c>
      <c r="H150" s="216">
        <v>7</v>
      </c>
      <c r="I150" s="217"/>
      <c r="J150" s="218">
        <f>ROUND(I150*H150,2)</f>
        <v>0</v>
      </c>
      <c r="K150" s="214" t="s">
        <v>159</v>
      </c>
      <c r="L150" s="44"/>
      <c r="M150" s="219" t="s">
        <v>19</v>
      </c>
      <c r="N150" s="220" t="s">
        <v>41</v>
      </c>
      <c r="O150" s="84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182</v>
      </c>
      <c r="AT150" s="223" t="s">
        <v>155</v>
      </c>
      <c r="AU150" s="223" t="s">
        <v>76</v>
      </c>
      <c r="AY150" s="17" t="s">
        <v>152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76</v>
      </c>
      <c r="BK150" s="224">
        <f>ROUND(I150*H150,2)</f>
        <v>0</v>
      </c>
      <c r="BL150" s="17" t="s">
        <v>182</v>
      </c>
      <c r="BM150" s="223" t="s">
        <v>779</v>
      </c>
    </row>
    <row r="151" s="2" customFormat="1" ht="16.5" customHeight="1">
      <c r="A151" s="38"/>
      <c r="B151" s="39"/>
      <c r="C151" s="212" t="s">
        <v>476</v>
      </c>
      <c r="D151" s="212" t="s">
        <v>155</v>
      </c>
      <c r="E151" s="213" t="s">
        <v>507</v>
      </c>
      <c r="F151" s="214" t="s">
        <v>508</v>
      </c>
      <c r="G151" s="215" t="s">
        <v>509</v>
      </c>
      <c r="H151" s="216">
        <v>12.602</v>
      </c>
      <c r="I151" s="217"/>
      <c r="J151" s="218">
        <f>ROUND(I151*H151,2)</f>
        <v>0</v>
      </c>
      <c r="K151" s="214" t="s">
        <v>159</v>
      </c>
      <c r="L151" s="44"/>
      <c r="M151" s="219" t="s">
        <v>19</v>
      </c>
      <c r="N151" s="220" t="s">
        <v>41</v>
      </c>
      <c r="O151" s="84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182</v>
      </c>
      <c r="AT151" s="223" t="s">
        <v>155</v>
      </c>
      <c r="AU151" s="223" t="s">
        <v>76</v>
      </c>
      <c r="AY151" s="17" t="s">
        <v>152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76</v>
      </c>
      <c r="BK151" s="224">
        <f>ROUND(I151*H151,2)</f>
        <v>0</v>
      </c>
      <c r="BL151" s="17" t="s">
        <v>182</v>
      </c>
      <c r="BM151" s="223" t="s">
        <v>780</v>
      </c>
    </row>
    <row r="152" s="2" customFormat="1" ht="16.5" customHeight="1">
      <c r="A152" s="38"/>
      <c r="B152" s="39"/>
      <c r="C152" s="212" t="s">
        <v>480</v>
      </c>
      <c r="D152" s="212" t="s">
        <v>155</v>
      </c>
      <c r="E152" s="213" t="s">
        <v>300</v>
      </c>
      <c r="F152" s="214" t="s">
        <v>301</v>
      </c>
      <c r="G152" s="215" t="s">
        <v>302</v>
      </c>
      <c r="H152" s="216">
        <v>48</v>
      </c>
      <c r="I152" s="217"/>
      <c r="J152" s="218">
        <f>ROUND(I152*H152,2)</f>
        <v>0</v>
      </c>
      <c r="K152" s="214" t="s">
        <v>159</v>
      </c>
      <c r="L152" s="44"/>
      <c r="M152" s="219" t="s">
        <v>19</v>
      </c>
      <c r="N152" s="220" t="s">
        <v>41</v>
      </c>
      <c r="O152" s="84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182</v>
      </c>
      <c r="AT152" s="223" t="s">
        <v>155</v>
      </c>
      <c r="AU152" s="223" t="s">
        <v>76</v>
      </c>
      <c r="AY152" s="17" t="s">
        <v>152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76</v>
      </c>
      <c r="BK152" s="224">
        <f>ROUND(I152*H152,2)</f>
        <v>0</v>
      </c>
      <c r="BL152" s="17" t="s">
        <v>182</v>
      </c>
      <c r="BM152" s="223" t="s">
        <v>303</v>
      </c>
    </row>
    <row r="153" s="2" customFormat="1" ht="44.25" customHeight="1">
      <c r="A153" s="38"/>
      <c r="B153" s="39"/>
      <c r="C153" s="212" t="s">
        <v>484</v>
      </c>
      <c r="D153" s="212" t="s">
        <v>155</v>
      </c>
      <c r="E153" s="213" t="s">
        <v>305</v>
      </c>
      <c r="F153" s="214" t="s">
        <v>306</v>
      </c>
      <c r="G153" s="215" t="s">
        <v>307</v>
      </c>
      <c r="H153" s="216">
        <v>2</v>
      </c>
      <c r="I153" s="217"/>
      <c r="J153" s="218">
        <f>ROUND(I153*H153,2)</f>
        <v>0</v>
      </c>
      <c r="K153" s="214" t="s">
        <v>159</v>
      </c>
      <c r="L153" s="44"/>
      <c r="M153" s="219" t="s">
        <v>19</v>
      </c>
      <c r="N153" s="220" t="s">
        <v>41</v>
      </c>
      <c r="O153" s="84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160</v>
      </c>
      <c r="AT153" s="223" t="s">
        <v>155</v>
      </c>
      <c r="AU153" s="223" t="s">
        <v>76</v>
      </c>
      <c r="AY153" s="17" t="s">
        <v>152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76</v>
      </c>
      <c r="BK153" s="224">
        <f>ROUND(I153*H153,2)</f>
        <v>0</v>
      </c>
      <c r="BL153" s="17" t="s">
        <v>160</v>
      </c>
      <c r="BM153" s="223" t="s">
        <v>308</v>
      </c>
    </row>
    <row r="154" s="2" customFormat="1">
      <c r="A154" s="38"/>
      <c r="B154" s="39"/>
      <c r="C154" s="40"/>
      <c r="D154" s="235" t="s">
        <v>309</v>
      </c>
      <c r="E154" s="40"/>
      <c r="F154" s="236" t="s">
        <v>310</v>
      </c>
      <c r="G154" s="40"/>
      <c r="H154" s="40"/>
      <c r="I154" s="237"/>
      <c r="J154" s="40"/>
      <c r="K154" s="40"/>
      <c r="L154" s="44"/>
      <c r="M154" s="238"/>
      <c r="N154" s="23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309</v>
      </c>
      <c r="AU154" s="17" t="s">
        <v>76</v>
      </c>
    </row>
    <row r="155" s="2" customFormat="1" ht="24.15" customHeight="1">
      <c r="A155" s="38"/>
      <c r="B155" s="39"/>
      <c r="C155" s="212" t="s">
        <v>488</v>
      </c>
      <c r="D155" s="212" t="s">
        <v>155</v>
      </c>
      <c r="E155" s="213" t="s">
        <v>324</v>
      </c>
      <c r="F155" s="214" t="s">
        <v>325</v>
      </c>
      <c r="G155" s="215" t="s">
        <v>168</v>
      </c>
      <c r="H155" s="216">
        <v>0.5</v>
      </c>
      <c r="I155" s="217"/>
      <c r="J155" s="218">
        <f>ROUND(I155*H155,2)</f>
        <v>0</v>
      </c>
      <c r="K155" s="214" t="s">
        <v>159</v>
      </c>
      <c r="L155" s="44"/>
      <c r="M155" s="219" t="s">
        <v>19</v>
      </c>
      <c r="N155" s="220" t="s">
        <v>41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182</v>
      </c>
      <c r="AT155" s="223" t="s">
        <v>155</v>
      </c>
      <c r="AU155" s="223" t="s">
        <v>76</v>
      </c>
      <c r="AY155" s="17" t="s">
        <v>152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76</v>
      </c>
      <c r="BK155" s="224">
        <f>ROUND(I155*H155,2)</f>
        <v>0</v>
      </c>
      <c r="BL155" s="17" t="s">
        <v>182</v>
      </c>
      <c r="BM155" s="223" t="s">
        <v>326</v>
      </c>
    </row>
    <row r="156" s="2" customFormat="1" ht="24.15" customHeight="1">
      <c r="A156" s="38"/>
      <c r="B156" s="39"/>
      <c r="C156" s="212" t="s">
        <v>492</v>
      </c>
      <c r="D156" s="212" t="s">
        <v>155</v>
      </c>
      <c r="E156" s="213" t="s">
        <v>399</v>
      </c>
      <c r="F156" s="214" t="s">
        <v>400</v>
      </c>
      <c r="G156" s="215" t="s">
        <v>174</v>
      </c>
      <c r="H156" s="216">
        <v>4</v>
      </c>
      <c r="I156" s="217"/>
      <c r="J156" s="218">
        <f>ROUND(I156*H156,2)</f>
        <v>0</v>
      </c>
      <c r="K156" s="214" t="s">
        <v>159</v>
      </c>
      <c r="L156" s="44"/>
      <c r="M156" s="219" t="s">
        <v>19</v>
      </c>
      <c r="N156" s="220" t="s">
        <v>41</v>
      </c>
      <c r="O156" s="84"/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3" t="s">
        <v>182</v>
      </c>
      <c r="AT156" s="223" t="s">
        <v>155</v>
      </c>
      <c r="AU156" s="223" t="s">
        <v>76</v>
      </c>
      <c r="AY156" s="17" t="s">
        <v>152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7" t="s">
        <v>76</v>
      </c>
      <c r="BK156" s="224">
        <f>ROUND(I156*H156,2)</f>
        <v>0</v>
      </c>
      <c r="BL156" s="17" t="s">
        <v>182</v>
      </c>
      <c r="BM156" s="223" t="s">
        <v>781</v>
      </c>
    </row>
    <row r="157" s="2" customFormat="1" ht="16.5" customHeight="1">
      <c r="A157" s="38"/>
      <c r="B157" s="39"/>
      <c r="C157" s="212" t="s">
        <v>497</v>
      </c>
      <c r="D157" s="212" t="s">
        <v>155</v>
      </c>
      <c r="E157" s="213" t="s">
        <v>457</v>
      </c>
      <c r="F157" s="214" t="s">
        <v>458</v>
      </c>
      <c r="G157" s="215" t="s">
        <v>174</v>
      </c>
      <c r="H157" s="216">
        <v>26</v>
      </c>
      <c r="I157" s="217"/>
      <c r="J157" s="218">
        <f>ROUND(I157*H157,2)</f>
        <v>0</v>
      </c>
      <c r="K157" s="214" t="s">
        <v>159</v>
      </c>
      <c r="L157" s="44"/>
      <c r="M157" s="219" t="s">
        <v>19</v>
      </c>
      <c r="N157" s="220" t="s">
        <v>41</v>
      </c>
      <c r="O157" s="84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3" t="s">
        <v>182</v>
      </c>
      <c r="AT157" s="223" t="s">
        <v>155</v>
      </c>
      <c r="AU157" s="223" t="s">
        <v>76</v>
      </c>
      <c r="AY157" s="17" t="s">
        <v>152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76</v>
      </c>
      <c r="BK157" s="224">
        <f>ROUND(I157*H157,2)</f>
        <v>0</v>
      </c>
      <c r="BL157" s="17" t="s">
        <v>182</v>
      </c>
      <c r="BM157" s="223" t="s">
        <v>782</v>
      </c>
    </row>
    <row r="158" s="2" customFormat="1" ht="21.75" customHeight="1">
      <c r="A158" s="38"/>
      <c r="B158" s="39"/>
      <c r="C158" s="225" t="s">
        <v>502</v>
      </c>
      <c r="D158" s="225" t="s">
        <v>170</v>
      </c>
      <c r="E158" s="226" t="s">
        <v>783</v>
      </c>
      <c r="F158" s="227" t="s">
        <v>784</v>
      </c>
      <c r="G158" s="228" t="s">
        <v>174</v>
      </c>
      <c r="H158" s="229">
        <v>13</v>
      </c>
      <c r="I158" s="230"/>
      <c r="J158" s="231">
        <f>ROUND(I158*H158,2)</f>
        <v>0</v>
      </c>
      <c r="K158" s="227" t="s">
        <v>159</v>
      </c>
      <c r="L158" s="232"/>
      <c r="M158" s="233" t="s">
        <v>19</v>
      </c>
      <c r="N158" s="234" t="s">
        <v>41</v>
      </c>
      <c r="O158" s="84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3" t="s">
        <v>192</v>
      </c>
      <c r="AT158" s="223" t="s">
        <v>170</v>
      </c>
      <c r="AU158" s="223" t="s">
        <v>76</v>
      </c>
      <c r="AY158" s="17" t="s">
        <v>152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7" t="s">
        <v>76</v>
      </c>
      <c r="BK158" s="224">
        <f>ROUND(I158*H158,2)</f>
        <v>0</v>
      </c>
      <c r="BL158" s="17" t="s">
        <v>160</v>
      </c>
      <c r="BM158" s="223" t="s">
        <v>785</v>
      </c>
    </row>
    <row r="159" s="2" customFormat="1" ht="21.75" customHeight="1">
      <c r="A159" s="38"/>
      <c r="B159" s="39"/>
      <c r="C159" s="225" t="s">
        <v>506</v>
      </c>
      <c r="D159" s="225" t="s">
        <v>170</v>
      </c>
      <c r="E159" s="226" t="s">
        <v>786</v>
      </c>
      <c r="F159" s="227" t="s">
        <v>787</v>
      </c>
      <c r="G159" s="228" t="s">
        <v>174</v>
      </c>
      <c r="H159" s="229">
        <v>130</v>
      </c>
      <c r="I159" s="230"/>
      <c r="J159" s="231">
        <f>ROUND(I159*H159,2)</f>
        <v>0</v>
      </c>
      <c r="K159" s="227" t="s">
        <v>159</v>
      </c>
      <c r="L159" s="232"/>
      <c r="M159" s="233" t="s">
        <v>19</v>
      </c>
      <c r="N159" s="234" t="s">
        <v>41</v>
      </c>
      <c r="O159" s="84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3" t="s">
        <v>192</v>
      </c>
      <c r="AT159" s="223" t="s">
        <v>170</v>
      </c>
      <c r="AU159" s="223" t="s">
        <v>76</v>
      </c>
      <c r="AY159" s="17" t="s">
        <v>152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7" t="s">
        <v>76</v>
      </c>
      <c r="BK159" s="224">
        <f>ROUND(I159*H159,2)</f>
        <v>0</v>
      </c>
      <c r="BL159" s="17" t="s">
        <v>160</v>
      </c>
      <c r="BM159" s="223" t="s">
        <v>788</v>
      </c>
    </row>
    <row r="160" s="2" customFormat="1" ht="16.5" customHeight="1">
      <c r="A160" s="38"/>
      <c r="B160" s="39"/>
      <c r="C160" s="225" t="s">
        <v>511</v>
      </c>
      <c r="D160" s="225" t="s">
        <v>170</v>
      </c>
      <c r="E160" s="226" t="s">
        <v>328</v>
      </c>
      <c r="F160" s="227" t="s">
        <v>329</v>
      </c>
      <c r="G160" s="228" t="s">
        <v>174</v>
      </c>
      <c r="H160" s="229">
        <v>4.5</v>
      </c>
      <c r="I160" s="230"/>
      <c r="J160" s="231">
        <f>ROUND(I160*H160,2)</f>
        <v>0</v>
      </c>
      <c r="K160" s="227" t="s">
        <v>159</v>
      </c>
      <c r="L160" s="232"/>
      <c r="M160" s="233" t="s">
        <v>19</v>
      </c>
      <c r="N160" s="234" t="s">
        <v>41</v>
      </c>
      <c r="O160" s="84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330</v>
      </c>
      <c r="AT160" s="223" t="s">
        <v>170</v>
      </c>
      <c r="AU160" s="223" t="s">
        <v>76</v>
      </c>
      <c r="AY160" s="17" t="s">
        <v>152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76</v>
      </c>
      <c r="BK160" s="224">
        <f>ROUND(I160*H160,2)</f>
        <v>0</v>
      </c>
      <c r="BL160" s="17" t="s">
        <v>330</v>
      </c>
      <c r="BM160" s="223" t="s">
        <v>331</v>
      </c>
    </row>
    <row r="161" s="2" customFormat="1" ht="16.5" customHeight="1">
      <c r="A161" s="38"/>
      <c r="B161" s="39"/>
      <c r="C161" s="225" t="s">
        <v>513</v>
      </c>
      <c r="D161" s="225" t="s">
        <v>170</v>
      </c>
      <c r="E161" s="226" t="s">
        <v>789</v>
      </c>
      <c r="F161" s="227" t="s">
        <v>790</v>
      </c>
      <c r="G161" s="228" t="s">
        <v>253</v>
      </c>
      <c r="H161" s="229">
        <v>20</v>
      </c>
      <c r="I161" s="230"/>
      <c r="J161" s="231">
        <f>ROUND(I161*H161,2)</f>
        <v>0</v>
      </c>
      <c r="K161" s="227" t="s">
        <v>159</v>
      </c>
      <c r="L161" s="232"/>
      <c r="M161" s="233" t="s">
        <v>19</v>
      </c>
      <c r="N161" s="234" t="s">
        <v>41</v>
      </c>
      <c r="O161" s="84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330</v>
      </c>
      <c r="AT161" s="223" t="s">
        <v>170</v>
      </c>
      <c r="AU161" s="223" t="s">
        <v>76</v>
      </c>
      <c r="AY161" s="17" t="s">
        <v>152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76</v>
      </c>
      <c r="BK161" s="224">
        <f>ROUND(I161*H161,2)</f>
        <v>0</v>
      </c>
      <c r="BL161" s="17" t="s">
        <v>330</v>
      </c>
      <c r="BM161" s="223" t="s">
        <v>791</v>
      </c>
    </row>
    <row r="162" s="2" customFormat="1" ht="16.5" customHeight="1">
      <c r="A162" s="38"/>
      <c r="B162" s="39"/>
      <c r="C162" s="225" t="s">
        <v>176</v>
      </c>
      <c r="D162" s="225" t="s">
        <v>170</v>
      </c>
      <c r="E162" s="226" t="s">
        <v>792</v>
      </c>
      <c r="F162" s="227" t="s">
        <v>793</v>
      </c>
      <c r="G162" s="228" t="s">
        <v>174</v>
      </c>
      <c r="H162" s="229">
        <v>23</v>
      </c>
      <c r="I162" s="230"/>
      <c r="J162" s="231">
        <f>ROUND(I162*H162,2)</f>
        <v>0</v>
      </c>
      <c r="K162" s="227" t="s">
        <v>159</v>
      </c>
      <c r="L162" s="232"/>
      <c r="M162" s="233" t="s">
        <v>19</v>
      </c>
      <c r="N162" s="234" t="s">
        <v>41</v>
      </c>
      <c r="O162" s="84"/>
      <c r="P162" s="221">
        <f>O162*H162</f>
        <v>0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3" t="s">
        <v>330</v>
      </c>
      <c r="AT162" s="223" t="s">
        <v>170</v>
      </c>
      <c r="AU162" s="223" t="s">
        <v>76</v>
      </c>
      <c r="AY162" s="17" t="s">
        <v>152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7" t="s">
        <v>76</v>
      </c>
      <c r="BK162" s="224">
        <f>ROUND(I162*H162,2)</f>
        <v>0</v>
      </c>
      <c r="BL162" s="17" t="s">
        <v>330</v>
      </c>
      <c r="BM162" s="223" t="s">
        <v>794</v>
      </c>
    </row>
    <row r="163" s="2" customFormat="1" ht="21.75" customHeight="1">
      <c r="A163" s="38"/>
      <c r="B163" s="39"/>
      <c r="C163" s="225" t="s">
        <v>514</v>
      </c>
      <c r="D163" s="225" t="s">
        <v>170</v>
      </c>
      <c r="E163" s="226" t="s">
        <v>795</v>
      </c>
      <c r="F163" s="227" t="s">
        <v>796</v>
      </c>
      <c r="G163" s="228" t="s">
        <v>174</v>
      </c>
      <c r="H163" s="229">
        <v>19</v>
      </c>
      <c r="I163" s="230"/>
      <c r="J163" s="231">
        <f>ROUND(I163*H163,2)</f>
        <v>0</v>
      </c>
      <c r="K163" s="227" t="s">
        <v>159</v>
      </c>
      <c r="L163" s="232"/>
      <c r="M163" s="233" t="s">
        <v>19</v>
      </c>
      <c r="N163" s="234" t="s">
        <v>41</v>
      </c>
      <c r="O163" s="84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3" t="s">
        <v>330</v>
      </c>
      <c r="AT163" s="223" t="s">
        <v>170</v>
      </c>
      <c r="AU163" s="223" t="s">
        <v>76</v>
      </c>
      <c r="AY163" s="17" t="s">
        <v>152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7" t="s">
        <v>76</v>
      </c>
      <c r="BK163" s="224">
        <f>ROUND(I163*H163,2)</f>
        <v>0</v>
      </c>
      <c r="BL163" s="17" t="s">
        <v>330</v>
      </c>
      <c r="BM163" s="223" t="s">
        <v>797</v>
      </c>
    </row>
    <row r="164" s="2" customFormat="1" ht="16.5" customHeight="1">
      <c r="A164" s="38"/>
      <c r="B164" s="39"/>
      <c r="C164" s="225" t="s">
        <v>515</v>
      </c>
      <c r="D164" s="225" t="s">
        <v>170</v>
      </c>
      <c r="E164" s="226" t="s">
        <v>798</v>
      </c>
      <c r="F164" s="227" t="s">
        <v>799</v>
      </c>
      <c r="G164" s="228" t="s">
        <v>174</v>
      </c>
      <c r="H164" s="229">
        <v>4218</v>
      </c>
      <c r="I164" s="230"/>
      <c r="J164" s="231">
        <f>ROUND(I164*H164,2)</f>
        <v>0</v>
      </c>
      <c r="K164" s="227" t="s">
        <v>159</v>
      </c>
      <c r="L164" s="232"/>
      <c r="M164" s="233" t="s">
        <v>19</v>
      </c>
      <c r="N164" s="234" t="s">
        <v>41</v>
      </c>
      <c r="O164" s="84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330</v>
      </c>
      <c r="AT164" s="223" t="s">
        <v>170</v>
      </c>
      <c r="AU164" s="223" t="s">
        <v>76</v>
      </c>
      <c r="AY164" s="17" t="s">
        <v>152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76</v>
      </c>
      <c r="BK164" s="224">
        <f>ROUND(I164*H164,2)</f>
        <v>0</v>
      </c>
      <c r="BL164" s="17" t="s">
        <v>330</v>
      </c>
      <c r="BM164" s="223" t="s">
        <v>800</v>
      </c>
    </row>
    <row r="165" s="2" customFormat="1" ht="16.5" customHeight="1">
      <c r="A165" s="38"/>
      <c r="B165" s="39"/>
      <c r="C165" s="225" t="s">
        <v>801</v>
      </c>
      <c r="D165" s="225" t="s">
        <v>170</v>
      </c>
      <c r="E165" s="226" t="s">
        <v>802</v>
      </c>
      <c r="F165" s="227" t="s">
        <v>803</v>
      </c>
      <c r="G165" s="228" t="s">
        <v>174</v>
      </c>
      <c r="H165" s="229">
        <v>8436</v>
      </c>
      <c r="I165" s="230"/>
      <c r="J165" s="231">
        <f>ROUND(I165*H165,2)</f>
        <v>0</v>
      </c>
      <c r="K165" s="227" t="s">
        <v>159</v>
      </c>
      <c r="L165" s="232"/>
      <c r="M165" s="233" t="s">
        <v>19</v>
      </c>
      <c r="N165" s="234" t="s">
        <v>41</v>
      </c>
      <c r="O165" s="84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3" t="s">
        <v>330</v>
      </c>
      <c r="AT165" s="223" t="s">
        <v>170</v>
      </c>
      <c r="AU165" s="223" t="s">
        <v>76</v>
      </c>
      <c r="AY165" s="17" t="s">
        <v>152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7" t="s">
        <v>76</v>
      </c>
      <c r="BK165" s="224">
        <f>ROUND(I165*H165,2)</f>
        <v>0</v>
      </c>
      <c r="BL165" s="17" t="s">
        <v>330</v>
      </c>
      <c r="BM165" s="223" t="s">
        <v>804</v>
      </c>
    </row>
    <row r="166" s="2" customFormat="1" ht="24.15" customHeight="1">
      <c r="A166" s="38"/>
      <c r="B166" s="39"/>
      <c r="C166" s="225" t="s">
        <v>805</v>
      </c>
      <c r="D166" s="225" t="s">
        <v>170</v>
      </c>
      <c r="E166" s="226" t="s">
        <v>414</v>
      </c>
      <c r="F166" s="227" t="s">
        <v>415</v>
      </c>
      <c r="G166" s="228" t="s">
        <v>174</v>
      </c>
      <c r="H166" s="229">
        <v>76</v>
      </c>
      <c r="I166" s="230"/>
      <c r="J166" s="231">
        <f>ROUND(I166*H166,2)</f>
        <v>0</v>
      </c>
      <c r="K166" s="227" t="s">
        <v>159</v>
      </c>
      <c r="L166" s="232"/>
      <c r="M166" s="233" t="s">
        <v>19</v>
      </c>
      <c r="N166" s="234" t="s">
        <v>41</v>
      </c>
      <c r="O166" s="84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3" t="s">
        <v>330</v>
      </c>
      <c r="AT166" s="223" t="s">
        <v>170</v>
      </c>
      <c r="AU166" s="223" t="s">
        <v>76</v>
      </c>
      <c r="AY166" s="17" t="s">
        <v>152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7" t="s">
        <v>76</v>
      </c>
      <c r="BK166" s="224">
        <f>ROUND(I166*H166,2)</f>
        <v>0</v>
      </c>
      <c r="BL166" s="17" t="s">
        <v>330</v>
      </c>
      <c r="BM166" s="223" t="s">
        <v>806</v>
      </c>
    </row>
    <row r="167" s="2" customFormat="1" ht="21.75" customHeight="1">
      <c r="A167" s="38"/>
      <c r="B167" s="39"/>
      <c r="C167" s="225" t="s">
        <v>807</v>
      </c>
      <c r="D167" s="225" t="s">
        <v>170</v>
      </c>
      <c r="E167" s="226" t="s">
        <v>392</v>
      </c>
      <c r="F167" s="227" t="s">
        <v>393</v>
      </c>
      <c r="G167" s="228" t="s">
        <v>394</v>
      </c>
      <c r="H167" s="229">
        <v>2</v>
      </c>
      <c r="I167" s="230"/>
      <c r="J167" s="231">
        <f>ROUND(I167*H167,2)</f>
        <v>0</v>
      </c>
      <c r="K167" s="227" t="s">
        <v>159</v>
      </c>
      <c r="L167" s="232"/>
      <c r="M167" s="233" t="s">
        <v>19</v>
      </c>
      <c r="N167" s="234" t="s">
        <v>41</v>
      </c>
      <c r="O167" s="84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330</v>
      </c>
      <c r="AT167" s="223" t="s">
        <v>170</v>
      </c>
      <c r="AU167" s="223" t="s">
        <v>76</v>
      </c>
      <c r="AY167" s="17" t="s">
        <v>152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76</v>
      </c>
      <c r="BK167" s="224">
        <f>ROUND(I167*H167,2)</f>
        <v>0</v>
      </c>
      <c r="BL167" s="17" t="s">
        <v>330</v>
      </c>
      <c r="BM167" s="223" t="s">
        <v>808</v>
      </c>
    </row>
    <row r="168" s="2" customFormat="1" ht="21.75" customHeight="1">
      <c r="A168" s="38"/>
      <c r="B168" s="39"/>
      <c r="C168" s="225" t="s">
        <v>809</v>
      </c>
      <c r="D168" s="225" t="s">
        <v>170</v>
      </c>
      <c r="E168" s="226" t="s">
        <v>810</v>
      </c>
      <c r="F168" s="227" t="s">
        <v>811</v>
      </c>
      <c r="G168" s="228" t="s">
        <v>253</v>
      </c>
      <c r="H168" s="229">
        <v>206</v>
      </c>
      <c r="I168" s="230"/>
      <c r="J168" s="231">
        <f>ROUND(I168*H168,2)</f>
        <v>0</v>
      </c>
      <c r="K168" s="227" t="s">
        <v>159</v>
      </c>
      <c r="L168" s="232"/>
      <c r="M168" s="233" t="s">
        <v>19</v>
      </c>
      <c r="N168" s="234" t="s">
        <v>41</v>
      </c>
      <c r="O168" s="84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3" t="s">
        <v>330</v>
      </c>
      <c r="AT168" s="223" t="s">
        <v>170</v>
      </c>
      <c r="AU168" s="223" t="s">
        <v>76</v>
      </c>
      <c r="AY168" s="17" t="s">
        <v>152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76</v>
      </c>
      <c r="BK168" s="224">
        <f>ROUND(I168*H168,2)</f>
        <v>0</v>
      </c>
      <c r="BL168" s="17" t="s">
        <v>330</v>
      </c>
      <c r="BM168" s="223" t="s">
        <v>812</v>
      </c>
    </row>
    <row r="169" s="2" customFormat="1" ht="21.75" customHeight="1">
      <c r="A169" s="38"/>
      <c r="B169" s="39"/>
      <c r="C169" s="225" t="s">
        <v>813</v>
      </c>
      <c r="D169" s="225" t="s">
        <v>170</v>
      </c>
      <c r="E169" s="226" t="s">
        <v>333</v>
      </c>
      <c r="F169" s="227" t="s">
        <v>334</v>
      </c>
      <c r="G169" s="228" t="s">
        <v>253</v>
      </c>
      <c r="H169" s="229">
        <v>5974</v>
      </c>
      <c r="I169" s="230"/>
      <c r="J169" s="231">
        <f>ROUND(I169*H169,2)</f>
        <v>0</v>
      </c>
      <c r="K169" s="227" t="s">
        <v>159</v>
      </c>
      <c r="L169" s="232"/>
      <c r="M169" s="233" t="s">
        <v>19</v>
      </c>
      <c r="N169" s="234" t="s">
        <v>41</v>
      </c>
      <c r="O169" s="84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330</v>
      </c>
      <c r="AT169" s="223" t="s">
        <v>170</v>
      </c>
      <c r="AU169" s="223" t="s">
        <v>76</v>
      </c>
      <c r="AY169" s="17" t="s">
        <v>152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76</v>
      </c>
      <c r="BK169" s="224">
        <f>ROUND(I169*H169,2)</f>
        <v>0</v>
      </c>
      <c r="BL169" s="17" t="s">
        <v>330</v>
      </c>
      <c r="BM169" s="223" t="s">
        <v>335</v>
      </c>
    </row>
    <row r="170" s="2" customFormat="1" ht="21.75" customHeight="1">
      <c r="A170" s="38"/>
      <c r="B170" s="39"/>
      <c r="C170" s="225" t="s">
        <v>814</v>
      </c>
      <c r="D170" s="225" t="s">
        <v>170</v>
      </c>
      <c r="E170" s="226" t="s">
        <v>815</v>
      </c>
      <c r="F170" s="227" t="s">
        <v>816</v>
      </c>
      <c r="G170" s="228" t="s">
        <v>253</v>
      </c>
      <c r="H170" s="229">
        <v>30</v>
      </c>
      <c r="I170" s="230"/>
      <c r="J170" s="231">
        <f>ROUND(I170*H170,2)</f>
        <v>0</v>
      </c>
      <c r="K170" s="227" t="s">
        <v>159</v>
      </c>
      <c r="L170" s="232"/>
      <c r="M170" s="233" t="s">
        <v>19</v>
      </c>
      <c r="N170" s="234" t="s">
        <v>41</v>
      </c>
      <c r="O170" s="84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3" t="s">
        <v>330</v>
      </c>
      <c r="AT170" s="223" t="s">
        <v>170</v>
      </c>
      <c r="AU170" s="223" t="s">
        <v>76</v>
      </c>
      <c r="AY170" s="17" t="s">
        <v>152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7" t="s">
        <v>76</v>
      </c>
      <c r="BK170" s="224">
        <f>ROUND(I170*H170,2)</f>
        <v>0</v>
      </c>
      <c r="BL170" s="17" t="s">
        <v>330</v>
      </c>
      <c r="BM170" s="223" t="s">
        <v>817</v>
      </c>
    </row>
    <row r="171" s="2" customFormat="1" ht="16.5" customHeight="1">
      <c r="A171" s="38"/>
      <c r="B171" s="39"/>
      <c r="C171" s="225" t="s">
        <v>818</v>
      </c>
      <c r="D171" s="225" t="s">
        <v>170</v>
      </c>
      <c r="E171" s="226" t="s">
        <v>417</v>
      </c>
      <c r="F171" s="227" t="s">
        <v>418</v>
      </c>
      <c r="G171" s="228" t="s">
        <v>253</v>
      </c>
      <c r="H171" s="229">
        <v>12602</v>
      </c>
      <c r="I171" s="230"/>
      <c r="J171" s="231">
        <f>ROUND(I171*H171,2)</f>
        <v>0</v>
      </c>
      <c r="K171" s="227" t="s">
        <v>159</v>
      </c>
      <c r="L171" s="232"/>
      <c r="M171" s="233" t="s">
        <v>19</v>
      </c>
      <c r="N171" s="234" t="s">
        <v>41</v>
      </c>
      <c r="O171" s="84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3" t="s">
        <v>330</v>
      </c>
      <c r="AT171" s="223" t="s">
        <v>170</v>
      </c>
      <c r="AU171" s="223" t="s">
        <v>76</v>
      </c>
      <c r="AY171" s="17" t="s">
        <v>152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7" t="s">
        <v>76</v>
      </c>
      <c r="BK171" s="224">
        <f>ROUND(I171*H171,2)</f>
        <v>0</v>
      </c>
      <c r="BL171" s="17" t="s">
        <v>330</v>
      </c>
      <c r="BM171" s="223" t="s">
        <v>819</v>
      </c>
    </row>
    <row r="172" s="2" customFormat="1" ht="21.75" customHeight="1">
      <c r="A172" s="38"/>
      <c r="B172" s="39"/>
      <c r="C172" s="225" t="s">
        <v>820</v>
      </c>
      <c r="D172" s="225" t="s">
        <v>170</v>
      </c>
      <c r="E172" s="226" t="s">
        <v>420</v>
      </c>
      <c r="F172" s="227" t="s">
        <v>421</v>
      </c>
      <c r="G172" s="228" t="s">
        <v>174</v>
      </c>
      <c r="H172" s="229">
        <v>26</v>
      </c>
      <c r="I172" s="230"/>
      <c r="J172" s="231">
        <f>ROUND(I172*H172,2)</f>
        <v>0</v>
      </c>
      <c r="K172" s="227" t="s">
        <v>159</v>
      </c>
      <c r="L172" s="232"/>
      <c r="M172" s="251" t="s">
        <v>19</v>
      </c>
      <c r="N172" s="252" t="s">
        <v>41</v>
      </c>
      <c r="O172" s="242"/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3" t="s">
        <v>330</v>
      </c>
      <c r="AT172" s="223" t="s">
        <v>170</v>
      </c>
      <c r="AU172" s="223" t="s">
        <v>76</v>
      </c>
      <c r="AY172" s="17" t="s">
        <v>152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7" t="s">
        <v>76</v>
      </c>
      <c r="BK172" s="224">
        <f>ROUND(I172*H172,2)</f>
        <v>0</v>
      </c>
      <c r="BL172" s="17" t="s">
        <v>330</v>
      </c>
      <c r="BM172" s="223" t="s">
        <v>821</v>
      </c>
    </row>
    <row r="173" s="2" customFormat="1" ht="6.96" customHeight="1">
      <c r="A173" s="38"/>
      <c r="B173" s="59"/>
      <c r="C173" s="60"/>
      <c r="D173" s="60"/>
      <c r="E173" s="60"/>
      <c r="F173" s="60"/>
      <c r="G173" s="60"/>
      <c r="H173" s="60"/>
      <c r="I173" s="60"/>
      <c r="J173" s="60"/>
      <c r="K173" s="60"/>
      <c r="L173" s="44"/>
      <c r="M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</row>
  </sheetData>
  <sheetProtection sheet="1" autoFilter="0" formatColumns="0" formatRows="0" objects="1" scenarios="1" spinCount="100000" saltValue="8zBv0SDLmhQ5fwj/WN/ylsZ9QGr1H8QZuPv2vyei3JTevGi4a+ycJKzWUfvFGqrOuLt0g9Ui7Eplohg9cMmRNA==" hashValue="+dyNgjdOdZhycMedfUCizwkNTYzQYL3e/jrMi+J9B2AKCMHLvsROphybzJM5xS3+ymMogHrXlE2H2liFBRRqHQ==" algorithmName="SHA-512" password="CC35"/>
  <autoFilter ref="C88:K17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121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soustavy DOK v oblasti OŘ Praha</v>
      </c>
      <c r="F7" s="142"/>
      <c r="G7" s="142"/>
      <c r="H7" s="142"/>
      <c r="L7" s="20"/>
    </row>
    <row r="8" s="1" customFormat="1" ht="12" customHeight="1">
      <c r="B8" s="20"/>
      <c r="D8" s="142" t="s">
        <v>122</v>
      </c>
      <c r="L8" s="20"/>
    </row>
    <row r="9" s="2" customFormat="1" ht="16.5" customHeight="1">
      <c r="A9" s="38"/>
      <c r="B9" s="44"/>
      <c r="C9" s="38"/>
      <c r="D9" s="38"/>
      <c r="E9" s="143" t="s">
        <v>656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124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822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27</v>
      </c>
      <c r="G14" s="38"/>
      <c r="H14" s="38"/>
      <c r="I14" s="142" t="s">
        <v>23</v>
      </c>
      <c r="J14" s="146" t="str">
        <f>'Rekapitulace stavby'!AN8</f>
        <v>8. 4. 2024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126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127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33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345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ROUND(J93,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40</v>
      </c>
      <c r="E35" s="142" t="s">
        <v>41</v>
      </c>
      <c r="F35" s="156">
        <f>ROUND((SUM(BE93:BE142)),  2)</f>
        <v>0</v>
      </c>
      <c r="G35" s="38"/>
      <c r="H35" s="38"/>
      <c r="I35" s="157">
        <v>0.20999999999999999</v>
      </c>
      <c r="J35" s="156">
        <f>ROUND(((SUM(BE93:BE142))*I35),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42</v>
      </c>
      <c r="F36" s="156">
        <f>ROUND((SUM(BF93:BF142)),  2)</f>
        <v>0</v>
      </c>
      <c r="G36" s="38"/>
      <c r="H36" s="38"/>
      <c r="I36" s="157">
        <v>0.12</v>
      </c>
      <c r="J36" s="156">
        <f>ROUND(((SUM(BF93:BF142))*I36),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ROUND((SUM(BG93:BG142)),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ROUND((SUM(BH93:BH142)),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ROUND((SUM(BI93:BI142)),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129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soustavy DOK v oblasti OŘ Praha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656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124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23030-0104-2 - PS 01-04 úsek Hvězdonice – Samechov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8. 4. 2024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SŽ, s.o. SZT</v>
      </c>
      <c r="G58" s="40"/>
      <c r="H58" s="40"/>
      <c r="I58" s="32" t="s">
        <v>31</v>
      </c>
      <c r="J58" s="36" t="str">
        <f>E23</f>
        <v>IXPROJEKTA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33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130</v>
      </c>
      <c r="D61" s="171"/>
      <c r="E61" s="171"/>
      <c r="F61" s="171"/>
      <c r="G61" s="171"/>
      <c r="H61" s="171"/>
      <c r="I61" s="171"/>
      <c r="J61" s="172" t="s">
        <v>131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68</v>
      </c>
      <c r="D63" s="40"/>
      <c r="E63" s="40"/>
      <c r="F63" s="40"/>
      <c r="G63" s="40"/>
      <c r="H63" s="40"/>
      <c r="I63" s="40"/>
      <c r="J63" s="102">
        <f>J93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132</v>
      </c>
    </row>
    <row r="64" s="9" customFormat="1" ht="24.96" customHeight="1">
      <c r="A64" s="9"/>
      <c r="B64" s="174"/>
      <c r="C64" s="175"/>
      <c r="D64" s="176" t="s">
        <v>133</v>
      </c>
      <c r="E64" s="177"/>
      <c r="F64" s="177"/>
      <c r="G64" s="177"/>
      <c r="H64" s="177"/>
      <c r="I64" s="177"/>
      <c r="J64" s="178">
        <f>J94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517</v>
      </c>
      <c r="E65" s="182"/>
      <c r="F65" s="182"/>
      <c r="G65" s="182"/>
      <c r="H65" s="182"/>
      <c r="I65" s="182"/>
      <c r="J65" s="183">
        <f>J95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823</v>
      </c>
      <c r="E66" s="182"/>
      <c r="F66" s="182"/>
      <c r="G66" s="182"/>
      <c r="H66" s="182"/>
      <c r="I66" s="182"/>
      <c r="J66" s="183">
        <f>J100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824</v>
      </c>
      <c r="E67" s="182"/>
      <c r="F67" s="182"/>
      <c r="G67" s="182"/>
      <c r="H67" s="182"/>
      <c r="I67" s="182"/>
      <c r="J67" s="183">
        <f>J103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825</v>
      </c>
      <c r="E68" s="182"/>
      <c r="F68" s="182"/>
      <c r="G68" s="182"/>
      <c r="H68" s="182"/>
      <c r="I68" s="182"/>
      <c r="J68" s="183">
        <f>J106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826</v>
      </c>
      <c r="E69" s="182"/>
      <c r="F69" s="182"/>
      <c r="G69" s="182"/>
      <c r="H69" s="182"/>
      <c r="I69" s="182"/>
      <c r="J69" s="183">
        <f>J109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4"/>
      <c r="C70" s="175"/>
      <c r="D70" s="176" t="s">
        <v>135</v>
      </c>
      <c r="E70" s="177"/>
      <c r="F70" s="177"/>
      <c r="G70" s="177"/>
      <c r="H70" s="177"/>
      <c r="I70" s="177"/>
      <c r="J70" s="178">
        <f>J116</f>
        <v>0</v>
      </c>
      <c r="K70" s="175"/>
      <c r="L70" s="17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0"/>
      <c r="C71" s="125"/>
      <c r="D71" s="181" t="s">
        <v>346</v>
      </c>
      <c r="E71" s="182"/>
      <c r="F71" s="182"/>
      <c r="G71" s="182"/>
      <c r="H71" s="182"/>
      <c r="I71" s="182"/>
      <c r="J71" s="183">
        <f>J117</f>
        <v>0</v>
      </c>
      <c r="K71" s="125"/>
      <c r="L71" s="18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137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169" t="str">
        <f>E7</f>
        <v>Oprava soustavy DOK v oblasti OŘ Praha</v>
      </c>
      <c r="F81" s="32"/>
      <c r="G81" s="32"/>
      <c r="H81" s="32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" customFormat="1" ht="12" customHeight="1">
      <c r="B82" s="21"/>
      <c r="C82" s="32" t="s">
        <v>122</v>
      </c>
      <c r="D82" s="22"/>
      <c r="E82" s="22"/>
      <c r="F82" s="22"/>
      <c r="G82" s="22"/>
      <c r="H82" s="22"/>
      <c r="I82" s="22"/>
      <c r="J82" s="22"/>
      <c r="K82" s="22"/>
      <c r="L82" s="20"/>
    </row>
    <row r="83" s="2" customFormat="1" ht="16.5" customHeight="1">
      <c r="A83" s="38"/>
      <c r="B83" s="39"/>
      <c r="C83" s="40"/>
      <c r="D83" s="40"/>
      <c r="E83" s="169" t="s">
        <v>656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124</v>
      </c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69" t="str">
        <f>E11</f>
        <v>23030-0104-2 - PS 01-04 úsek Hvězdonice – Samechov</v>
      </c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40"/>
      <c r="E87" s="40"/>
      <c r="F87" s="27" t="str">
        <f>F14</f>
        <v xml:space="preserve"> </v>
      </c>
      <c r="G87" s="40"/>
      <c r="H87" s="40"/>
      <c r="I87" s="32" t="s">
        <v>23</v>
      </c>
      <c r="J87" s="72" t="str">
        <f>IF(J14="","",J14)</f>
        <v>8. 4. 2024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25</v>
      </c>
      <c r="D89" s="40"/>
      <c r="E89" s="40"/>
      <c r="F89" s="27" t="str">
        <f>E17</f>
        <v>SŽ, s.o. SZT</v>
      </c>
      <c r="G89" s="40"/>
      <c r="H89" s="40"/>
      <c r="I89" s="32" t="s">
        <v>31</v>
      </c>
      <c r="J89" s="36" t="str">
        <f>E23</f>
        <v>IXPROJEKTA s.r.o.</v>
      </c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29</v>
      </c>
      <c r="D90" s="40"/>
      <c r="E90" s="40"/>
      <c r="F90" s="27" t="str">
        <f>IF(E20="","",E20)</f>
        <v>Vyplň údaj</v>
      </c>
      <c r="G90" s="40"/>
      <c r="H90" s="40"/>
      <c r="I90" s="32" t="s">
        <v>33</v>
      </c>
      <c r="J90" s="36" t="str">
        <f>E26</f>
        <v xml:space="preserve"> </v>
      </c>
      <c r="K90" s="40"/>
      <c r="L90" s="14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4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85"/>
      <c r="B92" s="186"/>
      <c r="C92" s="187" t="s">
        <v>138</v>
      </c>
      <c r="D92" s="188" t="s">
        <v>55</v>
      </c>
      <c r="E92" s="188" t="s">
        <v>51</v>
      </c>
      <c r="F92" s="188" t="s">
        <v>52</v>
      </c>
      <c r="G92" s="188" t="s">
        <v>139</v>
      </c>
      <c r="H92" s="188" t="s">
        <v>140</v>
      </c>
      <c r="I92" s="188" t="s">
        <v>141</v>
      </c>
      <c r="J92" s="188" t="s">
        <v>131</v>
      </c>
      <c r="K92" s="189" t="s">
        <v>142</v>
      </c>
      <c r="L92" s="190"/>
      <c r="M92" s="92" t="s">
        <v>19</v>
      </c>
      <c r="N92" s="93" t="s">
        <v>40</v>
      </c>
      <c r="O92" s="93" t="s">
        <v>143</v>
      </c>
      <c r="P92" s="93" t="s">
        <v>144</v>
      </c>
      <c r="Q92" s="93" t="s">
        <v>145</v>
      </c>
      <c r="R92" s="93" t="s">
        <v>146</v>
      </c>
      <c r="S92" s="93" t="s">
        <v>147</v>
      </c>
      <c r="T92" s="94" t="s">
        <v>148</v>
      </c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</row>
    <row r="93" s="2" customFormat="1" ht="22.8" customHeight="1">
      <c r="A93" s="38"/>
      <c r="B93" s="39"/>
      <c r="C93" s="99" t="s">
        <v>149</v>
      </c>
      <c r="D93" s="40"/>
      <c r="E93" s="40"/>
      <c r="F93" s="40"/>
      <c r="G93" s="40"/>
      <c r="H93" s="40"/>
      <c r="I93" s="40"/>
      <c r="J93" s="191">
        <f>BK93</f>
        <v>0</v>
      </c>
      <c r="K93" s="40"/>
      <c r="L93" s="44"/>
      <c r="M93" s="95"/>
      <c r="N93" s="192"/>
      <c r="O93" s="96"/>
      <c r="P93" s="193">
        <f>P94+P116</f>
        <v>0</v>
      </c>
      <c r="Q93" s="96"/>
      <c r="R93" s="193">
        <f>R94+R116</f>
        <v>18.021793599999999</v>
      </c>
      <c r="S93" s="96"/>
      <c r="T93" s="194">
        <f>T94+T116</f>
        <v>0.872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69</v>
      </c>
      <c r="AU93" s="17" t="s">
        <v>132</v>
      </c>
      <c r="BK93" s="195">
        <f>BK94+BK116</f>
        <v>0</v>
      </c>
    </row>
    <row r="94" s="12" customFormat="1" ht="25.92" customHeight="1">
      <c r="A94" s="12"/>
      <c r="B94" s="196"/>
      <c r="C94" s="197"/>
      <c r="D94" s="198" t="s">
        <v>69</v>
      </c>
      <c r="E94" s="199" t="s">
        <v>150</v>
      </c>
      <c r="F94" s="199" t="s">
        <v>151</v>
      </c>
      <c r="G94" s="197"/>
      <c r="H94" s="197"/>
      <c r="I94" s="200"/>
      <c r="J94" s="201">
        <f>BK94</f>
        <v>0</v>
      </c>
      <c r="K94" s="197"/>
      <c r="L94" s="202"/>
      <c r="M94" s="203"/>
      <c r="N94" s="204"/>
      <c r="O94" s="204"/>
      <c r="P94" s="205">
        <f>P95+P100+P103+P106+P109</f>
        <v>0</v>
      </c>
      <c r="Q94" s="204"/>
      <c r="R94" s="205">
        <f>R95+R100+R103+R106+R109</f>
        <v>1.21556</v>
      </c>
      <c r="S94" s="204"/>
      <c r="T94" s="206">
        <f>T95+T100+T103+T106+T109</f>
        <v>0.872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7" t="s">
        <v>76</v>
      </c>
      <c r="AT94" s="208" t="s">
        <v>69</v>
      </c>
      <c r="AU94" s="208" t="s">
        <v>70</v>
      </c>
      <c r="AY94" s="207" t="s">
        <v>152</v>
      </c>
      <c r="BK94" s="209">
        <f>BK95+BK100+BK103+BK106+BK109</f>
        <v>0</v>
      </c>
    </row>
    <row r="95" s="12" customFormat="1" ht="22.8" customHeight="1">
      <c r="A95" s="12"/>
      <c r="B95" s="196"/>
      <c r="C95" s="197"/>
      <c r="D95" s="198" t="s">
        <v>69</v>
      </c>
      <c r="E95" s="210" t="s">
        <v>76</v>
      </c>
      <c r="F95" s="210" t="s">
        <v>522</v>
      </c>
      <c r="G95" s="197"/>
      <c r="H95" s="197"/>
      <c r="I95" s="200"/>
      <c r="J95" s="211">
        <f>BK95</f>
        <v>0</v>
      </c>
      <c r="K95" s="197"/>
      <c r="L95" s="202"/>
      <c r="M95" s="203"/>
      <c r="N95" s="204"/>
      <c r="O95" s="204"/>
      <c r="P95" s="205">
        <f>SUM(P96:P99)</f>
        <v>0</v>
      </c>
      <c r="Q95" s="204"/>
      <c r="R95" s="205">
        <f>SUM(R96:R99)</f>
        <v>0.24640000000000001</v>
      </c>
      <c r="S95" s="204"/>
      <c r="T95" s="206">
        <f>SUM(T96:T99)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7" t="s">
        <v>76</v>
      </c>
      <c r="AT95" s="208" t="s">
        <v>69</v>
      </c>
      <c r="AU95" s="208" t="s">
        <v>76</v>
      </c>
      <c r="AY95" s="207" t="s">
        <v>152</v>
      </c>
      <c r="BK95" s="209">
        <f>SUM(BK96:BK99)</f>
        <v>0</v>
      </c>
    </row>
    <row r="96" s="2" customFormat="1" ht="24.15" customHeight="1">
      <c r="A96" s="38"/>
      <c r="B96" s="39"/>
      <c r="C96" s="212" t="s">
        <v>76</v>
      </c>
      <c r="D96" s="212" t="s">
        <v>155</v>
      </c>
      <c r="E96" s="213" t="s">
        <v>640</v>
      </c>
      <c r="F96" s="214" t="s">
        <v>641</v>
      </c>
      <c r="G96" s="215" t="s">
        <v>253</v>
      </c>
      <c r="H96" s="216">
        <v>56</v>
      </c>
      <c r="I96" s="217"/>
      <c r="J96" s="218">
        <f>ROUND(I96*H96,2)</f>
        <v>0</v>
      </c>
      <c r="K96" s="214" t="s">
        <v>351</v>
      </c>
      <c r="L96" s="44"/>
      <c r="M96" s="219" t="s">
        <v>19</v>
      </c>
      <c r="N96" s="220" t="s">
        <v>41</v>
      </c>
      <c r="O96" s="84"/>
      <c r="P96" s="221">
        <f>O96*H96</f>
        <v>0</v>
      </c>
      <c r="Q96" s="221">
        <v>0.0044000000000000003</v>
      </c>
      <c r="R96" s="221">
        <f>Q96*H96</f>
        <v>0.24640000000000001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160</v>
      </c>
      <c r="AT96" s="223" t="s">
        <v>155</v>
      </c>
      <c r="AU96" s="223" t="s">
        <v>78</v>
      </c>
      <c r="AY96" s="17" t="s">
        <v>152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76</v>
      </c>
      <c r="BK96" s="224">
        <f>ROUND(I96*H96,2)</f>
        <v>0</v>
      </c>
      <c r="BL96" s="17" t="s">
        <v>160</v>
      </c>
      <c r="BM96" s="223" t="s">
        <v>827</v>
      </c>
    </row>
    <row r="97" s="2" customFormat="1">
      <c r="A97" s="38"/>
      <c r="B97" s="39"/>
      <c r="C97" s="40"/>
      <c r="D97" s="245" t="s">
        <v>353</v>
      </c>
      <c r="E97" s="40"/>
      <c r="F97" s="246" t="s">
        <v>643</v>
      </c>
      <c r="G97" s="40"/>
      <c r="H97" s="40"/>
      <c r="I97" s="237"/>
      <c r="J97" s="40"/>
      <c r="K97" s="40"/>
      <c r="L97" s="44"/>
      <c r="M97" s="238"/>
      <c r="N97" s="23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353</v>
      </c>
      <c r="AU97" s="17" t="s">
        <v>78</v>
      </c>
    </row>
    <row r="98" s="2" customFormat="1" ht="16.5" customHeight="1">
      <c r="A98" s="38"/>
      <c r="B98" s="39"/>
      <c r="C98" s="212" t="s">
        <v>78</v>
      </c>
      <c r="D98" s="212" t="s">
        <v>155</v>
      </c>
      <c r="E98" s="213" t="s">
        <v>828</v>
      </c>
      <c r="F98" s="214" t="s">
        <v>829</v>
      </c>
      <c r="G98" s="215" t="s">
        <v>168</v>
      </c>
      <c r="H98" s="216">
        <v>2976</v>
      </c>
      <c r="I98" s="217"/>
      <c r="J98" s="218">
        <f>ROUND(I98*H98,2)</f>
        <v>0</v>
      </c>
      <c r="K98" s="214" t="s">
        <v>351</v>
      </c>
      <c r="L98" s="44"/>
      <c r="M98" s="219" t="s">
        <v>19</v>
      </c>
      <c r="N98" s="220" t="s">
        <v>41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160</v>
      </c>
      <c r="AT98" s="223" t="s">
        <v>155</v>
      </c>
      <c r="AU98" s="223" t="s">
        <v>78</v>
      </c>
      <c r="AY98" s="17" t="s">
        <v>152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76</v>
      </c>
      <c r="BK98" s="224">
        <f>ROUND(I98*H98,2)</f>
        <v>0</v>
      </c>
      <c r="BL98" s="17" t="s">
        <v>160</v>
      </c>
      <c r="BM98" s="223" t="s">
        <v>830</v>
      </c>
    </row>
    <row r="99" s="2" customFormat="1">
      <c r="A99" s="38"/>
      <c r="B99" s="39"/>
      <c r="C99" s="40"/>
      <c r="D99" s="245" t="s">
        <v>353</v>
      </c>
      <c r="E99" s="40"/>
      <c r="F99" s="246" t="s">
        <v>831</v>
      </c>
      <c r="G99" s="40"/>
      <c r="H99" s="40"/>
      <c r="I99" s="237"/>
      <c r="J99" s="40"/>
      <c r="K99" s="40"/>
      <c r="L99" s="44"/>
      <c r="M99" s="238"/>
      <c r="N99" s="239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353</v>
      </c>
      <c r="AU99" s="17" t="s">
        <v>78</v>
      </c>
    </row>
    <row r="100" s="12" customFormat="1" ht="22.8" customHeight="1">
      <c r="A100" s="12"/>
      <c r="B100" s="196"/>
      <c r="C100" s="197"/>
      <c r="D100" s="198" t="s">
        <v>69</v>
      </c>
      <c r="E100" s="210" t="s">
        <v>165</v>
      </c>
      <c r="F100" s="210" t="s">
        <v>832</v>
      </c>
      <c r="G100" s="197"/>
      <c r="H100" s="197"/>
      <c r="I100" s="200"/>
      <c r="J100" s="211">
        <f>BK100</f>
        <v>0</v>
      </c>
      <c r="K100" s="197"/>
      <c r="L100" s="202"/>
      <c r="M100" s="203"/>
      <c r="N100" s="204"/>
      <c r="O100" s="204"/>
      <c r="P100" s="205">
        <f>SUM(P101:P102)</f>
        <v>0</v>
      </c>
      <c r="Q100" s="204"/>
      <c r="R100" s="205">
        <f>SUM(R101:R102)</f>
        <v>0.96804000000000001</v>
      </c>
      <c r="S100" s="204"/>
      <c r="T100" s="206">
        <f>SUM(T101:T102)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7" t="s">
        <v>76</v>
      </c>
      <c r="AT100" s="208" t="s">
        <v>69</v>
      </c>
      <c r="AU100" s="208" t="s">
        <v>76</v>
      </c>
      <c r="AY100" s="207" t="s">
        <v>152</v>
      </c>
      <c r="BK100" s="209">
        <f>SUM(BK101:BK102)</f>
        <v>0</v>
      </c>
    </row>
    <row r="101" s="2" customFormat="1" ht="21.75" customHeight="1">
      <c r="A101" s="38"/>
      <c r="B101" s="39"/>
      <c r="C101" s="212" t="s">
        <v>165</v>
      </c>
      <c r="D101" s="212" t="s">
        <v>155</v>
      </c>
      <c r="E101" s="213" t="s">
        <v>833</v>
      </c>
      <c r="F101" s="214" t="s">
        <v>834</v>
      </c>
      <c r="G101" s="215" t="s">
        <v>174</v>
      </c>
      <c r="H101" s="216">
        <v>2</v>
      </c>
      <c r="I101" s="217"/>
      <c r="J101" s="218">
        <f>ROUND(I101*H101,2)</f>
        <v>0</v>
      </c>
      <c r="K101" s="214" t="s">
        <v>351</v>
      </c>
      <c r="L101" s="44"/>
      <c r="M101" s="219" t="s">
        <v>19</v>
      </c>
      <c r="N101" s="220" t="s">
        <v>41</v>
      </c>
      <c r="O101" s="84"/>
      <c r="P101" s="221">
        <f>O101*H101</f>
        <v>0</v>
      </c>
      <c r="Q101" s="221">
        <v>0.48402000000000001</v>
      </c>
      <c r="R101" s="221">
        <f>Q101*H101</f>
        <v>0.96804000000000001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160</v>
      </c>
      <c r="AT101" s="223" t="s">
        <v>155</v>
      </c>
      <c r="AU101" s="223" t="s">
        <v>78</v>
      </c>
      <c r="AY101" s="17" t="s">
        <v>152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76</v>
      </c>
      <c r="BK101" s="224">
        <f>ROUND(I101*H101,2)</f>
        <v>0</v>
      </c>
      <c r="BL101" s="17" t="s">
        <v>160</v>
      </c>
      <c r="BM101" s="223" t="s">
        <v>835</v>
      </c>
    </row>
    <row r="102" s="2" customFormat="1">
      <c r="A102" s="38"/>
      <c r="B102" s="39"/>
      <c r="C102" s="40"/>
      <c r="D102" s="245" t="s">
        <v>353</v>
      </c>
      <c r="E102" s="40"/>
      <c r="F102" s="246" t="s">
        <v>836</v>
      </c>
      <c r="G102" s="40"/>
      <c r="H102" s="40"/>
      <c r="I102" s="237"/>
      <c r="J102" s="40"/>
      <c r="K102" s="40"/>
      <c r="L102" s="44"/>
      <c r="M102" s="238"/>
      <c r="N102" s="23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353</v>
      </c>
      <c r="AU102" s="17" t="s">
        <v>78</v>
      </c>
    </row>
    <row r="103" s="12" customFormat="1" ht="22.8" customHeight="1">
      <c r="A103" s="12"/>
      <c r="B103" s="196"/>
      <c r="C103" s="197"/>
      <c r="D103" s="198" t="s">
        <v>69</v>
      </c>
      <c r="E103" s="210" t="s">
        <v>184</v>
      </c>
      <c r="F103" s="210" t="s">
        <v>837</v>
      </c>
      <c r="G103" s="197"/>
      <c r="H103" s="197"/>
      <c r="I103" s="200"/>
      <c r="J103" s="211">
        <f>BK103</f>
        <v>0</v>
      </c>
      <c r="K103" s="197"/>
      <c r="L103" s="202"/>
      <c r="M103" s="203"/>
      <c r="N103" s="204"/>
      <c r="O103" s="204"/>
      <c r="P103" s="205">
        <f>SUM(P104:P105)</f>
        <v>0</v>
      </c>
      <c r="Q103" s="204"/>
      <c r="R103" s="205">
        <f>SUM(R104:R105)</f>
        <v>0.0011199999999999999</v>
      </c>
      <c r="S103" s="204"/>
      <c r="T103" s="206">
        <f>SUM(T104:T105)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7" t="s">
        <v>76</v>
      </c>
      <c r="AT103" s="208" t="s">
        <v>69</v>
      </c>
      <c r="AU103" s="208" t="s">
        <v>76</v>
      </c>
      <c r="AY103" s="207" t="s">
        <v>152</v>
      </c>
      <c r="BK103" s="209">
        <f>SUM(BK104:BK105)</f>
        <v>0</v>
      </c>
    </row>
    <row r="104" s="2" customFormat="1" ht="33" customHeight="1">
      <c r="A104" s="38"/>
      <c r="B104" s="39"/>
      <c r="C104" s="212" t="s">
        <v>160</v>
      </c>
      <c r="D104" s="212" t="s">
        <v>155</v>
      </c>
      <c r="E104" s="213" t="s">
        <v>838</v>
      </c>
      <c r="F104" s="214" t="s">
        <v>839</v>
      </c>
      <c r="G104" s="215" t="s">
        <v>168</v>
      </c>
      <c r="H104" s="216">
        <v>2</v>
      </c>
      <c r="I104" s="217"/>
      <c r="J104" s="218">
        <f>ROUND(I104*H104,2)</f>
        <v>0</v>
      </c>
      <c r="K104" s="214" t="s">
        <v>351</v>
      </c>
      <c r="L104" s="44"/>
      <c r="M104" s="219" t="s">
        <v>19</v>
      </c>
      <c r="N104" s="220" t="s">
        <v>41</v>
      </c>
      <c r="O104" s="84"/>
      <c r="P104" s="221">
        <f>O104*H104</f>
        <v>0</v>
      </c>
      <c r="Q104" s="221">
        <v>0.00055999999999999995</v>
      </c>
      <c r="R104" s="221">
        <f>Q104*H104</f>
        <v>0.0011199999999999999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160</v>
      </c>
      <c r="AT104" s="223" t="s">
        <v>155</v>
      </c>
      <c r="AU104" s="223" t="s">
        <v>78</v>
      </c>
      <c r="AY104" s="17" t="s">
        <v>152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76</v>
      </c>
      <c r="BK104" s="224">
        <f>ROUND(I104*H104,2)</f>
        <v>0</v>
      </c>
      <c r="BL104" s="17" t="s">
        <v>160</v>
      </c>
      <c r="BM104" s="223" t="s">
        <v>840</v>
      </c>
    </row>
    <row r="105" s="2" customFormat="1">
      <c r="A105" s="38"/>
      <c r="B105" s="39"/>
      <c r="C105" s="40"/>
      <c r="D105" s="245" t="s">
        <v>353</v>
      </c>
      <c r="E105" s="40"/>
      <c r="F105" s="246" t="s">
        <v>841</v>
      </c>
      <c r="G105" s="40"/>
      <c r="H105" s="40"/>
      <c r="I105" s="237"/>
      <c r="J105" s="40"/>
      <c r="K105" s="40"/>
      <c r="L105" s="44"/>
      <c r="M105" s="238"/>
      <c r="N105" s="23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353</v>
      </c>
      <c r="AU105" s="17" t="s">
        <v>78</v>
      </c>
    </row>
    <row r="106" s="12" customFormat="1" ht="22.8" customHeight="1">
      <c r="A106" s="12"/>
      <c r="B106" s="196"/>
      <c r="C106" s="197"/>
      <c r="D106" s="198" t="s">
        <v>69</v>
      </c>
      <c r="E106" s="210" t="s">
        <v>196</v>
      </c>
      <c r="F106" s="210" t="s">
        <v>842</v>
      </c>
      <c r="G106" s="197"/>
      <c r="H106" s="197"/>
      <c r="I106" s="200"/>
      <c r="J106" s="211">
        <f>BK106</f>
        <v>0</v>
      </c>
      <c r="K106" s="197"/>
      <c r="L106" s="202"/>
      <c r="M106" s="203"/>
      <c r="N106" s="204"/>
      <c r="O106" s="204"/>
      <c r="P106" s="205">
        <f>SUM(P107:P108)</f>
        <v>0</v>
      </c>
      <c r="Q106" s="204"/>
      <c r="R106" s="205">
        <f>SUM(R107:R108)</f>
        <v>0</v>
      </c>
      <c r="S106" s="204"/>
      <c r="T106" s="206">
        <f>SUM(T107:T108)</f>
        <v>0.872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7" t="s">
        <v>76</v>
      </c>
      <c r="AT106" s="208" t="s">
        <v>69</v>
      </c>
      <c r="AU106" s="208" t="s">
        <v>76</v>
      </c>
      <c r="AY106" s="207" t="s">
        <v>152</v>
      </c>
      <c r="BK106" s="209">
        <f>SUM(BK107:BK108)</f>
        <v>0</v>
      </c>
    </row>
    <row r="107" s="2" customFormat="1" ht="24.15" customHeight="1">
      <c r="A107" s="38"/>
      <c r="B107" s="39"/>
      <c r="C107" s="212" t="s">
        <v>153</v>
      </c>
      <c r="D107" s="212" t="s">
        <v>155</v>
      </c>
      <c r="E107" s="213" t="s">
        <v>843</v>
      </c>
      <c r="F107" s="214" t="s">
        <v>844</v>
      </c>
      <c r="G107" s="215" t="s">
        <v>174</v>
      </c>
      <c r="H107" s="216">
        <v>2</v>
      </c>
      <c r="I107" s="217"/>
      <c r="J107" s="218">
        <f>ROUND(I107*H107,2)</f>
        <v>0</v>
      </c>
      <c r="K107" s="214" t="s">
        <v>351</v>
      </c>
      <c r="L107" s="44"/>
      <c r="M107" s="219" t="s">
        <v>19</v>
      </c>
      <c r="N107" s="220" t="s">
        <v>41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0.436</v>
      </c>
      <c r="T107" s="222">
        <f>S107*H107</f>
        <v>0.872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160</v>
      </c>
      <c r="AT107" s="223" t="s">
        <v>155</v>
      </c>
      <c r="AU107" s="223" t="s">
        <v>78</v>
      </c>
      <c r="AY107" s="17" t="s">
        <v>152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76</v>
      </c>
      <c r="BK107" s="224">
        <f>ROUND(I107*H107,2)</f>
        <v>0</v>
      </c>
      <c r="BL107" s="17" t="s">
        <v>160</v>
      </c>
      <c r="BM107" s="223" t="s">
        <v>845</v>
      </c>
    </row>
    <row r="108" s="2" customFormat="1">
      <c r="A108" s="38"/>
      <c r="B108" s="39"/>
      <c r="C108" s="40"/>
      <c r="D108" s="245" t="s">
        <v>353</v>
      </c>
      <c r="E108" s="40"/>
      <c r="F108" s="246" t="s">
        <v>846</v>
      </c>
      <c r="G108" s="40"/>
      <c r="H108" s="40"/>
      <c r="I108" s="237"/>
      <c r="J108" s="40"/>
      <c r="K108" s="40"/>
      <c r="L108" s="44"/>
      <c r="M108" s="238"/>
      <c r="N108" s="23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353</v>
      </c>
      <c r="AU108" s="17" t="s">
        <v>78</v>
      </c>
    </row>
    <row r="109" s="12" customFormat="1" ht="22.8" customHeight="1">
      <c r="A109" s="12"/>
      <c r="B109" s="196"/>
      <c r="C109" s="197"/>
      <c r="D109" s="198" t="s">
        <v>69</v>
      </c>
      <c r="E109" s="210" t="s">
        <v>847</v>
      </c>
      <c r="F109" s="210" t="s">
        <v>848</v>
      </c>
      <c r="G109" s="197"/>
      <c r="H109" s="197"/>
      <c r="I109" s="200"/>
      <c r="J109" s="211">
        <f>BK109</f>
        <v>0</v>
      </c>
      <c r="K109" s="197"/>
      <c r="L109" s="202"/>
      <c r="M109" s="203"/>
      <c r="N109" s="204"/>
      <c r="O109" s="204"/>
      <c r="P109" s="205">
        <f>SUM(P110:P115)</f>
        <v>0</v>
      </c>
      <c r="Q109" s="204"/>
      <c r="R109" s="205">
        <f>SUM(R110:R115)</f>
        <v>0</v>
      </c>
      <c r="S109" s="204"/>
      <c r="T109" s="206">
        <f>SUM(T110:T115)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7" t="s">
        <v>76</v>
      </c>
      <c r="AT109" s="208" t="s">
        <v>69</v>
      </c>
      <c r="AU109" s="208" t="s">
        <v>76</v>
      </c>
      <c r="AY109" s="207" t="s">
        <v>152</v>
      </c>
      <c r="BK109" s="209">
        <f>SUM(BK110:BK115)</f>
        <v>0</v>
      </c>
    </row>
    <row r="110" s="2" customFormat="1" ht="24.15" customHeight="1">
      <c r="A110" s="38"/>
      <c r="B110" s="39"/>
      <c r="C110" s="212" t="s">
        <v>184</v>
      </c>
      <c r="D110" s="212" t="s">
        <v>155</v>
      </c>
      <c r="E110" s="213" t="s">
        <v>849</v>
      </c>
      <c r="F110" s="214" t="s">
        <v>850</v>
      </c>
      <c r="G110" s="215" t="s">
        <v>307</v>
      </c>
      <c r="H110" s="216">
        <v>0.14999999999999999</v>
      </c>
      <c r="I110" s="217"/>
      <c r="J110" s="218">
        <f>ROUND(I110*H110,2)</f>
        <v>0</v>
      </c>
      <c r="K110" s="214" t="s">
        <v>351</v>
      </c>
      <c r="L110" s="44"/>
      <c r="M110" s="219" t="s">
        <v>19</v>
      </c>
      <c r="N110" s="220" t="s">
        <v>41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160</v>
      </c>
      <c r="AT110" s="223" t="s">
        <v>155</v>
      </c>
      <c r="AU110" s="223" t="s">
        <v>78</v>
      </c>
      <c r="AY110" s="17" t="s">
        <v>152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76</v>
      </c>
      <c r="BK110" s="224">
        <f>ROUND(I110*H110,2)</f>
        <v>0</v>
      </c>
      <c r="BL110" s="17" t="s">
        <v>160</v>
      </c>
      <c r="BM110" s="223" t="s">
        <v>851</v>
      </c>
    </row>
    <row r="111" s="2" customFormat="1">
      <c r="A111" s="38"/>
      <c r="B111" s="39"/>
      <c r="C111" s="40"/>
      <c r="D111" s="245" t="s">
        <v>353</v>
      </c>
      <c r="E111" s="40"/>
      <c r="F111" s="246" t="s">
        <v>852</v>
      </c>
      <c r="G111" s="40"/>
      <c r="H111" s="40"/>
      <c r="I111" s="237"/>
      <c r="J111" s="40"/>
      <c r="K111" s="40"/>
      <c r="L111" s="44"/>
      <c r="M111" s="238"/>
      <c r="N111" s="23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353</v>
      </c>
      <c r="AU111" s="17" t="s">
        <v>78</v>
      </c>
    </row>
    <row r="112" s="2" customFormat="1" ht="24.15" customHeight="1">
      <c r="A112" s="38"/>
      <c r="B112" s="39"/>
      <c r="C112" s="212" t="s">
        <v>188</v>
      </c>
      <c r="D112" s="212" t="s">
        <v>155</v>
      </c>
      <c r="E112" s="213" t="s">
        <v>853</v>
      </c>
      <c r="F112" s="214" t="s">
        <v>854</v>
      </c>
      <c r="G112" s="215" t="s">
        <v>307</v>
      </c>
      <c r="H112" s="216">
        <v>0.25</v>
      </c>
      <c r="I112" s="217"/>
      <c r="J112" s="218">
        <f>ROUND(I112*H112,2)</f>
        <v>0</v>
      </c>
      <c r="K112" s="214" t="s">
        <v>351</v>
      </c>
      <c r="L112" s="44"/>
      <c r="M112" s="219" t="s">
        <v>19</v>
      </c>
      <c r="N112" s="220" t="s">
        <v>41</v>
      </c>
      <c r="O112" s="84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160</v>
      </c>
      <c r="AT112" s="223" t="s">
        <v>155</v>
      </c>
      <c r="AU112" s="223" t="s">
        <v>78</v>
      </c>
      <c r="AY112" s="17" t="s">
        <v>152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76</v>
      </c>
      <c r="BK112" s="224">
        <f>ROUND(I112*H112,2)</f>
        <v>0</v>
      </c>
      <c r="BL112" s="17" t="s">
        <v>160</v>
      </c>
      <c r="BM112" s="223" t="s">
        <v>855</v>
      </c>
    </row>
    <row r="113" s="2" customFormat="1">
      <c r="A113" s="38"/>
      <c r="B113" s="39"/>
      <c r="C113" s="40"/>
      <c r="D113" s="245" t="s">
        <v>353</v>
      </c>
      <c r="E113" s="40"/>
      <c r="F113" s="246" t="s">
        <v>856</v>
      </c>
      <c r="G113" s="40"/>
      <c r="H113" s="40"/>
      <c r="I113" s="237"/>
      <c r="J113" s="40"/>
      <c r="K113" s="40"/>
      <c r="L113" s="44"/>
      <c r="M113" s="238"/>
      <c r="N113" s="23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353</v>
      </c>
      <c r="AU113" s="17" t="s">
        <v>78</v>
      </c>
    </row>
    <row r="114" s="2" customFormat="1" ht="24.15" customHeight="1">
      <c r="A114" s="38"/>
      <c r="B114" s="39"/>
      <c r="C114" s="212" t="s">
        <v>192</v>
      </c>
      <c r="D114" s="212" t="s">
        <v>155</v>
      </c>
      <c r="E114" s="213" t="s">
        <v>857</v>
      </c>
      <c r="F114" s="214" t="s">
        <v>858</v>
      </c>
      <c r="G114" s="215" t="s">
        <v>307</v>
      </c>
      <c r="H114" s="216">
        <v>0.34999999999999998</v>
      </c>
      <c r="I114" s="217"/>
      <c r="J114" s="218">
        <f>ROUND(I114*H114,2)</f>
        <v>0</v>
      </c>
      <c r="K114" s="214" t="s">
        <v>351</v>
      </c>
      <c r="L114" s="44"/>
      <c r="M114" s="219" t="s">
        <v>19</v>
      </c>
      <c r="N114" s="220" t="s">
        <v>41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160</v>
      </c>
      <c r="AT114" s="223" t="s">
        <v>155</v>
      </c>
      <c r="AU114" s="223" t="s">
        <v>78</v>
      </c>
      <c r="AY114" s="17" t="s">
        <v>152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76</v>
      </c>
      <c r="BK114" s="224">
        <f>ROUND(I114*H114,2)</f>
        <v>0</v>
      </c>
      <c r="BL114" s="17" t="s">
        <v>160</v>
      </c>
      <c r="BM114" s="223" t="s">
        <v>859</v>
      </c>
    </row>
    <row r="115" s="2" customFormat="1">
      <c r="A115" s="38"/>
      <c r="B115" s="39"/>
      <c r="C115" s="40"/>
      <c r="D115" s="245" t="s">
        <v>353</v>
      </c>
      <c r="E115" s="40"/>
      <c r="F115" s="246" t="s">
        <v>860</v>
      </c>
      <c r="G115" s="40"/>
      <c r="H115" s="40"/>
      <c r="I115" s="237"/>
      <c r="J115" s="40"/>
      <c r="K115" s="40"/>
      <c r="L115" s="44"/>
      <c r="M115" s="238"/>
      <c r="N115" s="23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353</v>
      </c>
      <c r="AU115" s="17" t="s">
        <v>78</v>
      </c>
    </row>
    <row r="116" s="12" customFormat="1" ht="25.92" customHeight="1">
      <c r="A116" s="12"/>
      <c r="B116" s="196"/>
      <c r="C116" s="197"/>
      <c r="D116" s="198" t="s">
        <v>69</v>
      </c>
      <c r="E116" s="199" t="s">
        <v>170</v>
      </c>
      <c r="F116" s="199" t="s">
        <v>171</v>
      </c>
      <c r="G116" s="197"/>
      <c r="H116" s="197"/>
      <c r="I116" s="200"/>
      <c r="J116" s="201">
        <f>BK116</f>
        <v>0</v>
      </c>
      <c r="K116" s="197"/>
      <c r="L116" s="202"/>
      <c r="M116" s="203"/>
      <c r="N116" s="204"/>
      <c r="O116" s="204"/>
      <c r="P116" s="205">
        <f>P117</f>
        <v>0</v>
      </c>
      <c r="Q116" s="204"/>
      <c r="R116" s="205">
        <f>R117</f>
        <v>16.806233599999999</v>
      </c>
      <c r="S116" s="204"/>
      <c r="T116" s="206">
        <f>T117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7" t="s">
        <v>165</v>
      </c>
      <c r="AT116" s="208" t="s">
        <v>69</v>
      </c>
      <c r="AU116" s="208" t="s">
        <v>70</v>
      </c>
      <c r="AY116" s="207" t="s">
        <v>152</v>
      </c>
      <c r="BK116" s="209">
        <f>BK117</f>
        <v>0</v>
      </c>
    </row>
    <row r="117" s="12" customFormat="1" ht="22.8" customHeight="1">
      <c r="A117" s="12"/>
      <c r="B117" s="196"/>
      <c r="C117" s="197"/>
      <c r="D117" s="198" t="s">
        <v>69</v>
      </c>
      <c r="E117" s="210" t="s">
        <v>347</v>
      </c>
      <c r="F117" s="210" t="s">
        <v>348</v>
      </c>
      <c r="G117" s="197"/>
      <c r="H117" s="197"/>
      <c r="I117" s="200"/>
      <c r="J117" s="211">
        <f>BK117</f>
        <v>0</v>
      </c>
      <c r="K117" s="197"/>
      <c r="L117" s="202"/>
      <c r="M117" s="203"/>
      <c r="N117" s="204"/>
      <c r="O117" s="204"/>
      <c r="P117" s="205">
        <f>SUM(P118:P142)</f>
        <v>0</v>
      </c>
      <c r="Q117" s="204"/>
      <c r="R117" s="205">
        <f>SUM(R118:R142)</f>
        <v>16.806233599999999</v>
      </c>
      <c r="S117" s="204"/>
      <c r="T117" s="206">
        <f>SUM(T118:T142)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7" t="s">
        <v>165</v>
      </c>
      <c r="AT117" s="208" t="s">
        <v>69</v>
      </c>
      <c r="AU117" s="208" t="s">
        <v>76</v>
      </c>
      <c r="AY117" s="207" t="s">
        <v>152</v>
      </c>
      <c r="BK117" s="209">
        <f>SUM(BK118:BK142)</f>
        <v>0</v>
      </c>
    </row>
    <row r="118" s="2" customFormat="1" ht="16.5" customHeight="1">
      <c r="A118" s="38"/>
      <c r="B118" s="39"/>
      <c r="C118" s="212" t="s">
        <v>196</v>
      </c>
      <c r="D118" s="212" t="s">
        <v>155</v>
      </c>
      <c r="E118" s="213" t="s">
        <v>861</v>
      </c>
      <c r="F118" s="214" t="s">
        <v>862</v>
      </c>
      <c r="G118" s="215" t="s">
        <v>509</v>
      </c>
      <c r="H118" s="216">
        <v>5.8970000000000002</v>
      </c>
      <c r="I118" s="217"/>
      <c r="J118" s="218">
        <f>ROUND(I118*H118,2)</f>
        <v>0</v>
      </c>
      <c r="K118" s="214" t="s">
        <v>351</v>
      </c>
      <c r="L118" s="44"/>
      <c r="M118" s="219" t="s">
        <v>19</v>
      </c>
      <c r="N118" s="220" t="s">
        <v>41</v>
      </c>
      <c r="O118" s="84"/>
      <c r="P118" s="221">
        <f>O118*H118</f>
        <v>0</v>
      </c>
      <c r="Q118" s="221">
        <v>0.0088000000000000005</v>
      </c>
      <c r="R118" s="221">
        <f>Q118*H118</f>
        <v>0.051893600000000005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176</v>
      </c>
      <c r="AT118" s="223" t="s">
        <v>155</v>
      </c>
      <c r="AU118" s="223" t="s">
        <v>78</v>
      </c>
      <c r="AY118" s="17" t="s">
        <v>152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76</v>
      </c>
      <c r="BK118" s="224">
        <f>ROUND(I118*H118,2)</f>
        <v>0</v>
      </c>
      <c r="BL118" s="17" t="s">
        <v>176</v>
      </c>
      <c r="BM118" s="223" t="s">
        <v>863</v>
      </c>
    </row>
    <row r="119" s="2" customFormat="1">
      <c r="A119" s="38"/>
      <c r="B119" s="39"/>
      <c r="C119" s="40"/>
      <c r="D119" s="245" t="s">
        <v>353</v>
      </c>
      <c r="E119" s="40"/>
      <c r="F119" s="246" t="s">
        <v>864</v>
      </c>
      <c r="G119" s="40"/>
      <c r="H119" s="40"/>
      <c r="I119" s="237"/>
      <c r="J119" s="40"/>
      <c r="K119" s="40"/>
      <c r="L119" s="44"/>
      <c r="M119" s="238"/>
      <c r="N119" s="239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353</v>
      </c>
      <c r="AU119" s="17" t="s">
        <v>78</v>
      </c>
    </row>
    <row r="120" s="2" customFormat="1" ht="16.5" customHeight="1">
      <c r="A120" s="38"/>
      <c r="B120" s="39"/>
      <c r="C120" s="212" t="s">
        <v>200</v>
      </c>
      <c r="D120" s="212" t="s">
        <v>155</v>
      </c>
      <c r="E120" s="213" t="s">
        <v>865</v>
      </c>
      <c r="F120" s="214" t="s">
        <v>866</v>
      </c>
      <c r="G120" s="215" t="s">
        <v>509</v>
      </c>
      <c r="H120" s="216">
        <v>0.20000000000000001</v>
      </c>
      <c r="I120" s="217"/>
      <c r="J120" s="218">
        <f>ROUND(I120*H120,2)</f>
        <v>0</v>
      </c>
      <c r="K120" s="214" t="s">
        <v>351</v>
      </c>
      <c r="L120" s="44"/>
      <c r="M120" s="219" t="s">
        <v>19</v>
      </c>
      <c r="N120" s="220" t="s">
        <v>41</v>
      </c>
      <c r="O120" s="84"/>
      <c r="P120" s="221">
        <f>O120*H120</f>
        <v>0</v>
      </c>
      <c r="Q120" s="221">
        <v>0.0088000000000000005</v>
      </c>
      <c r="R120" s="221">
        <f>Q120*H120</f>
        <v>0.0017600000000000003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176</v>
      </c>
      <c r="AT120" s="223" t="s">
        <v>155</v>
      </c>
      <c r="AU120" s="223" t="s">
        <v>78</v>
      </c>
      <c r="AY120" s="17" t="s">
        <v>152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76</v>
      </c>
      <c r="BK120" s="224">
        <f>ROUND(I120*H120,2)</f>
        <v>0</v>
      </c>
      <c r="BL120" s="17" t="s">
        <v>176</v>
      </c>
      <c r="BM120" s="223" t="s">
        <v>867</v>
      </c>
    </row>
    <row r="121" s="2" customFormat="1">
      <c r="A121" s="38"/>
      <c r="B121" s="39"/>
      <c r="C121" s="40"/>
      <c r="D121" s="245" t="s">
        <v>353</v>
      </c>
      <c r="E121" s="40"/>
      <c r="F121" s="246" t="s">
        <v>868</v>
      </c>
      <c r="G121" s="40"/>
      <c r="H121" s="40"/>
      <c r="I121" s="237"/>
      <c r="J121" s="40"/>
      <c r="K121" s="40"/>
      <c r="L121" s="44"/>
      <c r="M121" s="238"/>
      <c r="N121" s="23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353</v>
      </c>
      <c r="AU121" s="17" t="s">
        <v>78</v>
      </c>
    </row>
    <row r="122" s="2" customFormat="1" ht="16.5" customHeight="1">
      <c r="A122" s="38"/>
      <c r="B122" s="39"/>
      <c r="C122" s="225" t="s">
        <v>204</v>
      </c>
      <c r="D122" s="225" t="s">
        <v>170</v>
      </c>
      <c r="E122" s="226" t="s">
        <v>644</v>
      </c>
      <c r="F122" s="227" t="s">
        <v>645</v>
      </c>
      <c r="G122" s="228" t="s">
        <v>253</v>
      </c>
      <c r="H122" s="229">
        <v>56</v>
      </c>
      <c r="I122" s="230"/>
      <c r="J122" s="231">
        <f>ROUND(I122*H122,2)</f>
        <v>0</v>
      </c>
      <c r="K122" s="227" t="s">
        <v>351</v>
      </c>
      <c r="L122" s="232"/>
      <c r="M122" s="233" t="s">
        <v>19</v>
      </c>
      <c r="N122" s="234" t="s">
        <v>41</v>
      </c>
      <c r="O122" s="84"/>
      <c r="P122" s="221">
        <f>O122*H122</f>
        <v>0</v>
      </c>
      <c r="Q122" s="221">
        <v>0.00020000000000000001</v>
      </c>
      <c r="R122" s="221">
        <f>Q122*H122</f>
        <v>0.0112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330</v>
      </c>
      <c r="AT122" s="223" t="s">
        <v>170</v>
      </c>
      <c r="AU122" s="223" t="s">
        <v>78</v>
      </c>
      <c r="AY122" s="17" t="s">
        <v>152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76</v>
      </c>
      <c r="BK122" s="224">
        <f>ROUND(I122*H122,2)</f>
        <v>0</v>
      </c>
      <c r="BL122" s="17" t="s">
        <v>330</v>
      </c>
      <c r="BM122" s="223" t="s">
        <v>869</v>
      </c>
    </row>
    <row r="123" s="2" customFormat="1" ht="16.5" customHeight="1">
      <c r="A123" s="38"/>
      <c r="B123" s="39"/>
      <c r="C123" s="212" t="s">
        <v>8</v>
      </c>
      <c r="D123" s="212" t="s">
        <v>155</v>
      </c>
      <c r="E123" s="213" t="s">
        <v>870</v>
      </c>
      <c r="F123" s="214" t="s">
        <v>871</v>
      </c>
      <c r="G123" s="215" t="s">
        <v>174</v>
      </c>
      <c r="H123" s="216">
        <v>18</v>
      </c>
      <c r="I123" s="217"/>
      <c r="J123" s="218">
        <f>ROUND(I123*H123,2)</f>
        <v>0</v>
      </c>
      <c r="K123" s="214" t="s">
        <v>351</v>
      </c>
      <c r="L123" s="44"/>
      <c r="M123" s="219" t="s">
        <v>19</v>
      </c>
      <c r="N123" s="220" t="s">
        <v>41</v>
      </c>
      <c r="O123" s="84"/>
      <c r="P123" s="221">
        <f>O123*H123</f>
        <v>0</v>
      </c>
      <c r="Q123" s="221">
        <v>0.0076</v>
      </c>
      <c r="R123" s="221">
        <f>Q123*H123</f>
        <v>0.13680000000000001</v>
      </c>
      <c r="S123" s="221">
        <v>0</v>
      </c>
      <c r="T123" s="22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176</v>
      </c>
      <c r="AT123" s="223" t="s">
        <v>155</v>
      </c>
      <c r="AU123" s="223" t="s">
        <v>78</v>
      </c>
      <c r="AY123" s="17" t="s">
        <v>152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76</v>
      </c>
      <c r="BK123" s="224">
        <f>ROUND(I123*H123,2)</f>
        <v>0</v>
      </c>
      <c r="BL123" s="17" t="s">
        <v>176</v>
      </c>
      <c r="BM123" s="223" t="s">
        <v>872</v>
      </c>
    </row>
    <row r="124" s="2" customFormat="1">
      <c r="A124" s="38"/>
      <c r="B124" s="39"/>
      <c r="C124" s="40"/>
      <c r="D124" s="245" t="s">
        <v>353</v>
      </c>
      <c r="E124" s="40"/>
      <c r="F124" s="246" t="s">
        <v>873</v>
      </c>
      <c r="G124" s="40"/>
      <c r="H124" s="40"/>
      <c r="I124" s="237"/>
      <c r="J124" s="40"/>
      <c r="K124" s="40"/>
      <c r="L124" s="44"/>
      <c r="M124" s="238"/>
      <c r="N124" s="239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353</v>
      </c>
      <c r="AU124" s="17" t="s">
        <v>78</v>
      </c>
    </row>
    <row r="125" s="2" customFormat="1" ht="16.5" customHeight="1">
      <c r="A125" s="38"/>
      <c r="B125" s="39"/>
      <c r="C125" s="212" t="s">
        <v>211</v>
      </c>
      <c r="D125" s="212" t="s">
        <v>155</v>
      </c>
      <c r="E125" s="213" t="s">
        <v>874</v>
      </c>
      <c r="F125" s="214" t="s">
        <v>875</v>
      </c>
      <c r="G125" s="215" t="s">
        <v>253</v>
      </c>
      <c r="H125" s="216">
        <v>580</v>
      </c>
      <c r="I125" s="217"/>
      <c r="J125" s="218">
        <f>ROUND(I125*H125,2)</f>
        <v>0</v>
      </c>
      <c r="K125" s="214" t="s">
        <v>351</v>
      </c>
      <c r="L125" s="44"/>
      <c r="M125" s="219" t="s">
        <v>19</v>
      </c>
      <c r="N125" s="220" t="s">
        <v>41</v>
      </c>
      <c r="O125" s="84"/>
      <c r="P125" s="221">
        <f>O125*H125</f>
        <v>0</v>
      </c>
      <c r="Q125" s="221">
        <v>0.0019</v>
      </c>
      <c r="R125" s="221">
        <f>Q125*H125</f>
        <v>1.1020000000000001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176</v>
      </c>
      <c r="AT125" s="223" t="s">
        <v>155</v>
      </c>
      <c r="AU125" s="223" t="s">
        <v>78</v>
      </c>
      <c r="AY125" s="17" t="s">
        <v>152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76</v>
      </c>
      <c r="BK125" s="224">
        <f>ROUND(I125*H125,2)</f>
        <v>0</v>
      </c>
      <c r="BL125" s="17" t="s">
        <v>176</v>
      </c>
      <c r="BM125" s="223" t="s">
        <v>876</v>
      </c>
    </row>
    <row r="126" s="2" customFormat="1">
      <c r="A126" s="38"/>
      <c r="B126" s="39"/>
      <c r="C126" s="40"/>
      <c r="D126" s="245" t="s">
        <v>353</v>
      </c>
      <c r="E126" s="40"/>
      <c r="F126" s="246" t="s">
        <v>877</v>
      </c>
      <c r="G126" s="40"/>
      <c r="H126" s="40"/>
      <c r="I126" s="237"/>
      <c r="J126" s="40"/>
      <c r="K126" s="40"/>
      <c r="L126" s="44"/>
      <c r="M126" s="238"/>
      <c r="N126" s="23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353</v>
      </c>
      <c r="AU126" s="17" t="s">
        <v>78</v>
      </c>
    </row>
    <row r="127" s="2" customFormat="1" ht="16.5" customHeight="1">
      <c r="A127" s="38"/>
      <c r="B127" s="39"/>
      <c r="C127" s="212" t="s">
        <v>215</v>
      </c>
      <c r="D127" s="212" t="s">
        <v>155</v>
      </c>
      <c r="E127" s="213" t="s">
        <v>878</v>
      </c>
      <c r="F127" s="214" t="s">
        <v>879</v>
      </c>
      <c r="G127" s="215" t="s">
        <v>158</v>
      </c>
      <c r="H127" s="216">
        <v>145</v>
      </c>
      <c r="I127" s="217"/>
      <c r="J127" s="218">
        <f>ROUND(I127*H127,2)</f>
        <v>0</v>
      </c>
      <c r="K127" s="214" t="s">
        <v>351</v>
      </c>
      <c r="L127" s="44"/>
      <c r="M127" s="219" t="s">
        <v>19</v>
      </c>
      <c r="N127" s="220" t="s">
        <v>41</v>
      </c>
      <c r="O127" s="84"/>
      <c r="P127" s="221">
        <f>O127*H127</f>
        <v>0</v>
      </c>
      <c r="Q127" s="221">
        <v>0.00046000000000000001</v>
      </c>
      <c r="R127" s="221">
        <f>Q127*H127</f>
        <v>0.066699999999999995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176</v>
      </c>
      <c r="AT127" s="223" t="s">
        <v>155</v>
      </c>
      <c r="AU127" s="223" t="s">
        <v>78</v>
      </c>
      <c r="AY127" s="17" t="s">
        <v>152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76</v>
      </c>
      <c r="BK127" s="224">
        <f>ROUND(I127*H127,2)</f>
        <v>0</v>
      </c>
      <c r="BL127" s="17" t="s">
        <v>176</v>
      </c>
      <c r="BM127" s="223" t="s">
        <v>880</v>
      </c>
    </row>
    <row r="128" s="2" customFormat="1">
      <c r="A128" s="38"/>
      <c r="B128" s="39"/>
      <c r="C128" s="40"/>
      <c r="D128" s="245" t="s">
        <v>353</v>
      </c>
      <c r="E128" s="40"/>
      <c r="F128" s="246" t="s">
        <v>881</v>
      </c>
      <c r="G128" s="40"/>
      <c r="H128" s="40"/>
      <c r="I128" s="237"/>
      <c r="J128" s="40"/>
      <c r="K128" s="40"/>
      <c r="L128" s="44"/>
      <c r="M128" s="238"/>
      <c r="N128" s="23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353</v>
      </c>
      <c r="AU128" s="17" t="s">
        <v>78</v>
      </c>
    </row>
    <row r="129" s="2" customFormat="1" ht="16.5" customHeight="1">
      <c r="A129" s="38"/>
      <c r="B129" s="39"/>
      <c r="C129" s="212" t="s">
        <v>219</v>
      </c>
      <c r="D129" s="212" t="s">
        <v>155</v>
      </c>
      <c r="E129" s="213" t="s">
        <v>882</v>
      </c>
      <c r="F129" s="214" t="s">
        <v>883</v>
      </c>
      <c r="G129" s="215" t="s">
        <v>158</v>
      </c>
      <c r="H129" s="216">
        <v>145</v>
      </c>
      <c r="I129" s="217"/>
      <c r="J129" s="218">
        <f>ROUND(I129*H129,2)</f>
        <v>0</v>
      </c>
      <c r="K129" s="214" t="s">
        <v>351</v>
      </c>
      <c r="L129" s="44"/>
      <c r="M129" s="219" t="s">
        <v>19</v>
      </c>
      <c r="N129" s="220" t="s">
        <v>41</v>
      </c>
      <c r="O129" s="84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176</v>
      </c>
      <c r="AT129" s="223" t="s">
        <v>155</v>
      </c>
      <c r="AU129" s="223" t="s">
        <v>78</v>
      </c>
      <c r="AY129" s="17" t="s">
        <v>152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76</v>
      </c>
      <c r="BK129" s="224">
        <f>ROUND(I129*H129,2)</f>
        <v>0</v>
      </c>
      <c r="BL129" s="17" t="s">
        <v>176</v>
      </c>
      <c r="BM129" s="223" t="s">
        <v>884</v>
      </c>
    </row>
    <row r="130" s="2" customFormat="1">
      <c r="A130" s="38"/>
      <c r="B130" s="39"/>
      <c r="C130" s="40"/>
      <c r="D130" s="245" t="s">
        <v>353</v>
      </c>
      <c r="E130" s="40"/>
      <c r="F130" s="246" t="s">
        <v>885</v>
      </c>
      <c r="G130" s="40"/>
      <c r="H130" s="40"/>
      <c r="I130" s="237"/>
      <c r="J130" s="40"/>
      <c r="K130" s="40"/>
      <c r="L130" s="44"/>
      <c r="M130" s="238"/>
      <c r="N130" s="23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353</v>
      </c>
      <c r="AU130" s="17" t="s">
        <v>78</v>
      </c>
    </row>
    <row r="131" s="2" customFormat="1" ht="24.15" customHeight="1">
      <c r="A131" s="38"/>
      <c r="B131" s="39"/>
      <c r="C131" s="212" t="s">
        <v>223</v>
      </c>
      <c r="D131" s="212" t="s">
        <v>155</v>
      </c>
      <c r="E131" s="213" t="s">
        <v>886</v>
      </c>
      <c r="F131" s="214" t="s">
        <v>887</v>
      </c>
      <c r="G131" s="215" t="s">
        <v>174</v>
      </c>
      <c r="H131" s="216">
        <v>2</v>
      </c>
      <c r="I131" s="217"/>
      <c r="J131" s="218">
        <f>ROUND(I131*H131,2)</f>
        <v>0</v>
      </c>
      <c r="K131" s="214" t="s">
        <v>351</v>
      </c>
      <c r="L131" s="44"/>
      <c r="M131" s="219" t="s">
        <v>19</v>
      </c>
      <c r="N131" s="220" t="s">
        <v>41</v>
      </c>
      <c r="O131" s="84"/>
      <c r="P131" s="221">
        <f>O131*H131</f>
        <v>0</v>
      </c>
      <c r="Q131" s="221">
        <v>0.0061199999999999996</v>
      </c>
      <c r="R131" s="221">
        <f>Q131*H131</f>
        <v>0.012239999999999999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176</v>
      </c>
      <c r="AT131" s="223" t="s">
        <v>155</v>
      </c>
      <c r="AU131" s="223" t="s">
        <v>78</v>
      </c>
      <c r="AY131" s="17" t="s">
        <v>152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76</v>
      </c>
      <c r="BK131" s="224">
        <f>ROUND(I131*H131,2)</f>
        <v>0</v>
      </c>
      <c r="BL131" s="17" t="s">
        <v>176</v>
      </c>
      <c r="BM131" s="223" t="s">
        <v>888</v>
      </c>
    </row>
    <row r="132" s="2" customFormat="1">
      <c r="A132" s="38"/>
      <c r="B132" s="39"/>
      <c r="C132" s="40"/>
      <c r="D132" s="245" t="s">
        <v>353</v>
      </c>
      <c r="E132" s="40"/>
      <c r="F132" s="246" t="s">
        <v>889</v>
      </c>
      <c r="G132" s="40"/>
      <c r="H132" s="40"/>
      <c r="I132" s="237"/>
      <c r="J132" s="40"/>
      <c r="K132" s="40"/>
      <c r="L132" s="44"/>
      <c r="M132" s="238"/>
      <c r="N132" s="239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353</v>
      </c>
      <c r="AU132" s="17" t="s">
        <v>78</v>
      </c>
    </row>
    <row r="133" s="2" customFormat="1" ht="16.5" customHeight="1">
      <c r="A133" s="38"/>
      <c r="B133" s="39"/>
      <c r="C133" s="225" t="s">
        <v>227</v>
      </c>
      <c r="D133" s="225" t="s">
        <v>170</v>
      </c>
      <c r="E133" s="226" t="s">
        <v>890</v>
      </c>
      <c r="F133" s="227" t="s">
        <v>891</v>
      </c>
      <c r="G133" s="228" t="s">
        <v>253</v>
      </c>
      <c r="H133" s="229">
        <v>35.020000000000003</v>
      </c>
      <c r="I133" s="230"/>
      <c r="J133" s="231">
        <f>ROUND(I133*H133,2)</f>
        <v>0</v>
      </c>
      <c r="K133" s="227" t="s">
        <v>351</v>
      </c>
      <c r="L133" s="232"/>
      <c r="M133" s="233" t="s">
        <v>19</v>
      </c>
      <c r="N133" s="234" t="s">
        <v>41</v>
      </c>
      <c r="O133" s="84"/>
      <c r="P133" s="221">
        <f>O133*H133</f>
        <v>0</v>
      </c>
      <c r="Q133" s="221">
        <v>0.012</v>
      </c>
      <c r="R133" s="221">
        <f>Q133*H133</f>
        <v>0.42024000000000006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330</v>
      </c>
      <c r="AT133" s="223" t="s">
        <v>170</v>
      </c>
      <c r="AU133" s="223" t="s">
        <v>78</v>
      </c>
      <c r="AY133" s="17" t="s">
        <v>152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76</v>
      </c>
      <c r="BK133" s="224">
        <f>ROUND(I133*H133,2)</f>
        <v>0</v>
      </c>
      <c r="BL133" s="17" t="s">
        <v>330</v>
      </c>
      <c r="BM133" s="223" t="s">
        <v>892</v>
      </c>
    </row>
    <row r="134" s="13" customFormat="1">
      <c r="A134" s="13"/>
      <c r="B134" s="253"/>
      <c r="C134" s="254"/>
      <c r="D134" s="235" t="s">
        <v>893</v>
      </c>
      <c r="E134" s="254"/>
      <c r="F134" s="255" t="s">
        <v>894</v>
      </c>
      <c r="G134" s="254"/>
      <c r="H134" s="256">
        <v>35.020000000000003</v>
      </c>
      <c r="I134" s="257"/>
      <c r="J134" s="254"/>
      <c r="K134" s="254"/>
      <c r="L134" s="258"/>
      <c r="M134" s="259"/>
      <c r="N134" s="260"/>
      <c r="O134" s="260"/>
      <c r="P134" s="260"/>
      <c r="Q134" s="260"/>
      <c r="R134" s="260"/>
      <c r="S134" s="260"/>
      <c r="T134" s="26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2" t="s">
        <v>893</v>
      </c>
      <c r="AU134" s="262" t="s">
        <v>78</v>
      </c>
      <c r="AV134" s="13" t="s">
        <v>78</v>
      </c>
      <c r="AW134" s="13" t="s">
        <v>4</v>
      </c>
      <c r="AX134" s="13" t="s">
        <v>76</v>
      </c>
      <c r="AY134" s="262" t="s">
        <v>152</v>
      </c>
    </row>
    <row r="135" s="2" customFormat="1" ht="24.15" customHeight="1">
      <c r="A135" s="38"/>
      <c r="B135" s="39"/>
      <c r="C135" s="212" t="s">
        <v>231</v>
      </c>
      <c r="D135" s="212" t="s">
        <v>155</v>
      </c>
      <c r="E135" s="213" t="s">
        <v>895</v>
      </c>
      <c r="F135" s="214" t="s">
        <v>896</v>
      </c>
      <c r="G135" s="215" t="s">
        <v>253</v>
      </c>
      <c r="H135" s="216">
        <v>4218</v>
      </c>
      <c r="I135" s="217"/>
      <c r="J135" s="218">
        <f>ROUND(I135*H135,2)</f>
        <v>0</v>
      </c>
      <c r="K135" s="214" t="s">
        <v>351</v>
      </c>
      <c r="L135" s="44"/>
      <c r="M135" s="219" t="s">
        <v>19</v>
      </c>
      <c r="N135" s="220" t="s">
        <v>41</v>
      </c>
      <c r="O135" s="84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176</v>
      </c>
      <c r="AT135" s="223" t="s">
        <v>155</v>
      </c>
      <c r="AU135" s="223" t="s">
        <v>78</v>
      </c>
      <c r="AY135" s="17" t="s">
        <v>152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76</v>
      </c>
      <c r="BK135" s="224">
        <f>ROUND(I135*H135,2)</f>
        <v>0</v>
      </c>
      <c r="BL135" s="17" t="s">
        <v>176</v>
      </c>
      <c r="BM135" s="223" t="s">
        <v>897</v>
      </c>
    </row>
    <row r="136" s="2" customFormat="1">
      <c r="A136" s="38"/>
      <c r="B136" s="39"/>
      <c r="C136" s="40"/>
      <c r="D136" s="245" t="s">
        <v>353</v>
      </c>
      <c r="E136" s="40"/>
      <c r="F136" s="246" t="s">
        <v>898</v>
      </c>
      <c r="G136" s="40"/>
      <c r="H136" s="40"/>
      <c r="I136" s="237"/>
      <c r="J136" s="40"/>
      <c r="K136" s="40"/>
      <c r="L136" s="44"/>
      <c r="M136" s="238"/>
      <c r="N136" s="239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353</v>
      </c>
      <c r="AU136" s="17" t="s">
        <v>78</v>
      </c>
    </row>
    <row r="137" s="2" customFormat="1" ht="24.15" customHeight="1">
      <c r="A137" s="38"/>
      <c r="B137" s="39"/>
      <c r="C137" s="212" t="s">
        <v>235</v>
      </c>
      <c r="D137" s="212" t="s">
        <v>155</v>
      </c>
      <c r="E137" s="213" t="s">
        <v>592</v>
      </c>
      <c r="F137" s="214" t="s">
        <v>593</v>
      </c>
      <c r="G137" s="215" t="s">
        <v>174</v>
      </c>
      <c r="H137" s="216">
        <v>17</v>
      </c>
      <c r="I137" s="217"/>
      <c r="J137" s="218">
        <f>ROUND(I137*H137,2)</f>
        <v>0</v>
      </c>
      <c r="K137" s="214" t="s">
        <v>351</v>
      </c>
      <c r="L137" s="44"/>
      <c r="M137" s="219" t="s">
        <v>19</v>
      </c>
      <c r="N137" s="220" t="s">
        <v>41</v>
      </c>
      <c r="O137" s="84"/>
      <c r="P137" s="221">
        <f>O137*H137</f>
        <v>0</v>
      </c>
      <c r="Q137" s="221">
        <v>0.19400000000000001</v>
      </c>
      <c r="R137" s="221">
        <f>Q137*H137</f>
        <v>3.298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176</v>
      </c>
      <c r="AT137" s="223" t="s">
        <v>155</v>
      </c>
      <c r="AU137" s="223" t="s">
        <v>78</v>
      </c>
      <c r="AY137" s="17" t="s">
        <v>152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76</v>
      </c>
      <c r="BK137" s="224">
        <f>ROUND(I137*H137,2)</f>
        <v>0</v>
      </c>
      <c r="BL137" s="17" t="s">
        <v>176</v>
      </c>
      <c r="BM137" s="223" t="s">
        <v>899</v>
      </c>
    </row>
    <row r="138" s="2" customFormat="1">
      <c r="A138" s="38"/>
      <c r="B138" s="39"/>
      <c r="C138" s="40"/>
      <c r="D138" s="245" t="s">
        <v>353</v>
      </c>
      <c r="E138" s="40"/>
      <c r="F138" s="246" t="s">
        <v>595</v>
      </c>
      <c r="G138" s="40"/>
      <c r="H138" s="40"/>
      <c r="I138" s="237"/>
      <c r="J138" s="40"/>
      <c r="K138" s="40"/>
      <c r="L138" s="44"/>
      <c r="M138" s="238"/>
      <c r="N138" s="239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353</v>
      </c>
      <c r="AU138" s="17" t="s">
        <v>78</v>
      </c>
    </row>
    <row r="139" s="2" customFormat="1" ht="24.15" customHeight="1">
      <c r="A139" s="38"/>
      <c r="B139" s="39"/>
      <c r="C139" s="212" t="s">
        <v>239</v>
      </c>
      <c r="D139" s="212" t="s">
        <v>155</v>
      </c>
      <c r="E139" s="213" t="s">
        <v>900</v>
      </c>
      <c r="F139" s="214" t="s">
        <v>901</v>
      </c>
      <c r="G139" s="215" t="s">
        <v>168</v>
      </c>
      <c r="H139" s="216">
        <v>180</v>
      </c>
      <c r="I139" s="217"/>
      <c r="J139" s="218">
        <f>ROUND(I139*H139,2)</f>
        <v>0</v>
      </c>
      <c r="K139" s="214" t="s">
        <v>351</v>
      </c>
      <c r="L139" s="44"/>
      <c r="M139" s="219" t="s">
        <v>19</v>
      </c>
      <c r="N139" s="220" t="s">
        <v>41</v>
      </c>
      <c r="O139" s="84"/>
      <c r="P139" s="221">
        <f>O139*H139</f>
        <v>0</v>
      </c>
      <c r="Q139" s="221">
        <v>0.065030000000000004</v>
      </c>
      <c r="R139" s="221">
        <f>Q139*H139</f>
        <v>11.705400000000001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176</v>
      </c>
      <c r="AT139" s="223" t="s">
        <v>155</v>
      </c>
      <c r="AU139" s="223" t="s">
        <v>78</v>
      </c>
      <c r="AY139" s="17" t="s">
        <v>152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76</v>
      </c>
      <c r="BK139" s="224">
        <f>ROUND(I139*H139,2)</f>
        <v>0</v>
      </c>
      <c r="BL139" s="17" t="s">
        <v>176</v>
      </c>
      <c r="BM139" s="223" t="s">
        <v>902</v>
      </c>
    </row>
    <row r="140" s="2" customFormat="1">
      <c r="A140" s="38"/>
      <c r="B140" s="39"/>
      <c r="C140" s="40"/>
      <c r="D140" s="245" t="s">
        <v>353</v>
      </c>
      <c r="E140" s="40"/>
      <c r="F140" s="246" t="s">
        <v>903</v>
      </c>
      <c r="G140" s="40"/>
      <c r="H140" s="40"/>
      <c r="I140" s="237"/>
      <c r="J140" s="40"/>
      <c r="K140" s="40"/>
      <c r="L140" s="44"/>
      <c r="M140" s="238"/>
      <c r="N140" s="23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353</v>
      </c>
      <c r="AU140" s="17" t="s">
        <v>78</v>
      </c>
    </row>
    <row r="141" s="2" customFormat="1" ht="16.5" customHeight="1">
      <c r="A141" s="38"/>
      <c r="B141" s="39"/>
      <c r="C141" s="212" t="s">
        <v>7</v>
      </c>
      <c r="D141" s="212" t="s">
        <v>155</v>
      </c>
      <c r="E141" s="213" t="s">
        <v>904</v>
      </c>
      <c r="F141" s="214" t="s">
        <v>905</v>
      </c>
      <c r="G141" s="215" t="s">
        <v>307</v>
      </c>
      <c r="H141" s="216">
        <v>12</v>
      </c>
      <c r="I141" s="217"/>
      <c r="J141" s="218">
        <f>ROUND(I141*H141,2)</f>
        <v>0</v>
      </c>
      <c r="K141" s="214" t="s">
        <v>351</v>
      </c>
      <c r="L141" s="44"/>
      <c r="M141" s="219" t="s">
        <v>19</v>
      </c>
      <c r="N141" s="220" t="s">
        <v>41</v>
      </c>
      <c r="O141" s="84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176</v>
      </c>
      <c r="AT141" s="223" t="s">
        <v>155</v>
      </c>
      <c r="AU141" s="223" t="s">
        <v>78</v>
      </c>
      <c r="AY141" s="17" t="s">
        <v>152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76</v>
      </c>
      <c r="BK141" s="224">
        <f>ROUND(I141*H141,2)</f>
        <v>0</v>
      </c>
      <c r="BL141" s="17" t="s">
        <v>176</v>
      </c>
      <c r="BM141" s="223" t="s">
        <v>906</v>
      </c>
    </row>
    <row r="142" s="2" customFormat="1">
      <c r="A142" s="38"/>
      <c r="B142" s="39"/>
      <c r="C142" s="40"/>
      <c r="D142" s="245" t="s">
        <v>353</v>
      </c>
      <c r="E142" s="40"/>
      <c r="F142" s="246" t="s">
        <v>907</v>
      </c>
      <c r="G142" s="40"/>
      <c r="H142" s="40"/>
      <c r="I142" s="237"/>
      <c r="J142" s="40"/>
      <c r="K142" s="40"/>
      <c r="L142" s="44"/>
      <c r="M142" s="247"/>
      <c r="N142" s="248"/>
      <c r="O142" s="242"/>
      <c r="P142" s="242"/>
      <c r="Q142" s="242"/>
      <c r="R142" s="242"/>
      <c r="S142" s="242"/>
      <c r="T142" s="249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353</v>
      </c>
      <c r="AU142" s="17" t="s">
        <v>78</v>
      </c>
    </row>
    <row r="143" s="2" customFormat="1" ht="6.96" customHeight="1">
      <c r="A143" s="38"/>
      <c r="B143" s="59"/>
      <c r="C143" s="60"/>
      <c r="D143" s="60"/>
      <c r="E143" s="60"/>
      <c r="F143" s="60"/>
      <c r="G143" s="60"/>
      <c r="H143" s="60"/>
      <c r="I143" s="60"/>
      <c r="J143" s="60"/>
      <c r="K143" s="60"/>
      <c r="L143" s="44"/>
      <c r="M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</sheetData>
  <sheetProtection sheet="1" autoFilter="0" formatColumns="0" formatRows="0" objects="1" scenarios="1" spinCount="100000" saltValue="30QG+lEbbQTaa+tAW8L62v6Q/98rpmFNS51rjpp8Imq60gwG5999CuRPCYdJnbzW3C/IhxEMvhiglSkBhNIfOw==" hashValue="su8Vj/912TjxuN9dbCJo1eGYoN8K/k9mcQ59qlj4SQIETUl4L1fZH5Uzdrr/oD7k2Z2Z65tlqJhHQ4DThsyKSw==" algorithmName="SHA-512" password="CC35"/>
  <autoFilter ref="C92:K14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7" r:id="rId1" display="https://podminky.urs.cz/item/CS_URS_2024_01/141721215"/>
    <hyperlink ref="F99" r:id="rId2" display="https://podminky.urs.cz/item/CS_URS_2024_01/460541132"/>
    <hyperlink ref="F102" r:id="rId3" display="https://podminky.urs.cz/item/CS_URS_2024_01/310217871"/>
    <hyperlink ref="F105" r:id="rId4" display="https://podminky.urs.cz/item/CS_URS_2024_01/628613111"/>
    <hyperlink ref="F108" r:id="rId5" display="https://podminky.urs.cz/item/CS_URS_2024_01/971024471"/>
    <hyperlink ref="F111" r:id="rId6" display="https://podminky.urs.cz/item/CS_URS_2024_01/997013631"/>
    <hyperlink ref="F113" r:id="rId7" display="https://podminky.urs.cz/item/CS_URS_2024_01/997013635"/>
    <hyperlink ref="F115" r:id="rId8" display="https://podminky.urs.cz/item/CS_URS_2024_01/997013813"/>
    <hyperlink ref="F119" r:id="rId9" display="https://podminky.urs.cz/item/CS_URS_2024_01/460010023"/>
    <hyperlink ref="F121" r:id="rId10" display="https://podminky.urs.cz/item/CS_URS_2024_01/460010024"/>
    <hyperlink ref="F124" r:id="rId11" display="https://podminky.urs.cz/item/CS_URS_2024_01/460242211"/>
    <hyperlink ref="F126" r:id="rId12" display="https://podminky.urs.cz/item/CS_URS_2024_01/460242221"/>
    <hyperlink ref="F128" r:id="rId13" display="https://podminky.urs.cz/item/CS_URS_2024_01/460281114"/>
    <hyperlink ref="F130" r:id="rId14" display="https://podminky.urs.cz/item/CS_URS_2024_01/460281124"/>
    <hyperlink ref="F132" r:id="rId15" display="https://podminky.urs.cz/item/CS_URS_2024_01/460742141"/>
    <hyperlink ref="F136" r:id="rId16" display="https://podminky.urs.cz/item/CS_URS_2024_01/460751111"/>
    <hyperlink ref="F138" r:id="rId17" display="https://podminky.urs.cz/item/CS_URS_2024_01/460762111"/>
    <hyperlink ref="F140" r:id="rId18" display="https://podminky.urs.cz/item/CS_URS_2024_01/460921111"/>
    <hyperlink ref="F142" r:id="rId19" display="https://podminky.urs.cz/item/CS_URS_2024_01/469981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121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soustavy DOK v oblasti OŘ Praha</v>
      </c>
      <c r="F7" s="142"/>
      <c r="G7" s="142"/>
      <c r="H7" s="142"/>
      <c r="L7" s="20"/>
    </row>
    <row r="8" s="1" customFormat="1" ht="12" customHeight="1">
      <c r="B8" s="20"/>
      <c r="D8" s="142" t="s">
        <v>122</v>
      </c>
      <c r="L8" s="20"/>
    </row>
    <row r="9" s="2" customFormat="1" ht="16.5" customHeight="1">
      <c r="A9" s="38"/>
      <c r="B9" s="44"/>
      <c r="C9" s="38"/>
      <c r="D9" s="38"/>
      <c r="E9" s="143" t="s">
        <v>656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124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908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27</v>
      </c>
      <c r="G14" s="38"/>
      <c r="H14" s="38"/>
      <c r="I14" s="142" t="s">
        <v>23</v>
      </c>
      <c r="J14" s="146" t="str">
        <f>'Rekapitulace stavby'!AN8</f>
        <v>8. 4. 2024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126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127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33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360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ROUND(J86,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40</v>
      </c>
      <c r="E35" s="142" t="s">
        <v>41</v>
      </c>
      <c r="F35" s="156">
        <f>ROUND((SUM(BE86:BE94)),  2)</f>
        <v>0</v>
      </c>
      <c r="G35" s="38"/>
      <c r="H35" s="38"/>
      <c r="I35" s="157">
        <v>0.20999999999999999</v>
      </c>
      <c r="J35" s="156">
        <f>ROUND(((SUM(BE86:BE94))*I35),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42</v>
      </c>
      <c r="F36" s="156">
        <f>ROUND((SUM(BF86:BF94)),  2)</f>
        <v>0</v>
      </c>
      <c r="G36" s="38"/>
      <c r="H36" s="38"/>
      <c r="I36" s="157">
        <v>0.12</v>
      </c>
      <c r="J36" s="156">
        <f>ROUND(((SUM(BF86:BF94))*I36),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ROUND((SUM(BG86:BG94)),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ROUND((SUM(BH86:BH94)),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ROUND((SUM(BI86:BI94)),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129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soustavy DOK v oblasti OŘ Praha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656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124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23030-0104-3 - PS 01-04 úsek Hvězdonice – Samechov - VON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8. 4. 2024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SŽ, s.o. SZT</v>
      </c>
      <c r="G58" s="40"/>
      <c r="H58" s="40"/>
      <c r="I58" s="32" t="s">
        <v>31</v>
      </c>
      <c r="J58" s="36" t="str">
        <f>E23</f>
        <v>IXPROJEKTA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33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130</v>
      </c>
      <c r="D61" s="171"/>
      <c r="E61" s="171"/>
      <c r="F61" s="171"/>
      <c r="G61" s="171"/>
      <c r="H61" s="171"/>
      <c r="I61" s="171"/>
      <c r="J61" s="172" t="s">
        <v>131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68</v>
      </c>
      <c r="D63" s="40"/>
      <c r="E63" s="40"/>
      <c r="F63" s="40"/>
      <c r="G63" s="40"/>
      <c r="H63" s="40"/>
      <c r="I63" s="40"/>
      <c r="J63" s="102">
        <f>J86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132</v>
      </c>
    </row>
    <row r="64" s="9" customFormat="1" ht="24.96" customHeight="1">
      <c r="A64" s="9"/>
      <c r="B64" s="174"/>
      <c r="C64" s="175"/>
      <c r="D64" s="176" t="s">
        <v>361</v>
      </c>
      <c r="E64" s="177"/>
      <c r="F64" s="177"/>
      <c r="G64" s="177"/>
      <c r="H64" s="177"/>
      <c r="I64" s="177"/>
      <c r="J64" s="178">
        <f>J87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137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9" t="str">
        <f>E7</f>
        <v>Oprava soustavy DOK v oblasti OŘ Praha</v>
      </c>
      <c r="F74" s="32"/>
      <c r="G74" s="32"/>
      <c r="H74" s="32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122</v>
      </c>
      <c r="D75" s="22"/>
      <c r="E75" s="22"/>
      <c r="F75" s="22"/>
      <c r="G75" s="22"/>
      <c r="H75" s="22"/>
      <c r="I75" s="22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69" t="s">
        <v>656</v>
      </c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124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23030-0104-3 - PS 01-04 úsek Hvězdonice – Samechov - VON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 xml:space="preserve"> </v>
      </c>
      <c r="G80" s="40"/>
      <c r="H80" s="40"/>
      <c r="I80" s="32" t="s">
        <v>23</v>
      </c>
      <c r="J80" s="72" t="str">
        <f>IF(J14="","",J14)</f>
        <v>8. 4. 2024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>SŽ, s.o. SZT</v>
      </c>
      <c r="G82" s="40"/>
      <c r="H82" s="40"/>
      <c r="I82" s="32" t="s">
        <v>31</v>
      </c>
      <c r="J82" s="36" t="str">
        <f>E23</f>
        <v>IXPROJEKTA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29</v>
      </c>
      <c r="D83" s="40"/>
      <c r="E83" s="40"/>
      <c r="F83" s="27" t="str">
        <f>IF(E20="","",E20)</f>
        <v>Vyplň údaj</v>
      </c>
      <c r="G83" s="40"/>
      <c r="H83" s="40"/>
      <c r="I83" s="32" t="s">
        <v>33</v>
      </c>
      <c r="J83" s="36" t="str">
        <f>E26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85"/>
      <c r="B85" s="186"/>
      <c r="C85" s="187" t="s">
        <v>138</v>
      </c>
      <c r="D85" s="188" t="s">
        <v>55</v>
      </c>
      <c r="E85" s="188" t="s">
        <v>51</v>
      </c>
      <c r="F85" s="188" t="s">
        <v>52</v>
      </c>
      <c r="G85" s="188" t="s">
        <v>139</v>
      </c>
      <c r="H85" s="188" t="s">
        <v>140</v>
      </c>
      <c r="I85" s="188" t="s">
        <v>141</v>
      </c>
      <c r="J85" s="188" t="s">
        <v>131</v>
      </c>
      <c r="K85" s="189" t="s">
        <v>142</v>
      </c>
      <c r="L85" s="190"/>
      <c r="M85" s="92" t="s">
        <v>19</v>
      </c>
      <c r="N85" s="93" t="s">
        <v>40</v>
      </c>
      <c r="O85" s="93" t="s">
        <v>143</v>
      </c>
      <c r="P85" s="93" t="s">
        <v>144</v>
      </c>
      <c r="Q85" s="93" t="s">
        <v>145</v>
      </c>
      <c r="R85" s="93" t="s">
        <v>146</v>
      </c>
      <c r="S85" s="93" t="s">
        <v>147</v>
      </c>
      <c r="T85" s="94" t="s">
        <v>148</v>
      </c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</row>
    <row r="86" s="2" customFormat="1" ht="22.8" customHeight="1">
      <c r="A86" s="38"/>
      <c r="B86" s="39"/>
      <c r="C86" s="99" t="s">
        <v>149</v>
      </c>
      <c r="D86" s="40"/>
      <c r="E86" s="40"/>
      <c r="F86" s="40"/>
      <c r="G86" s="40"/>
      <c r="H86" s="40"/>
      <c r="I86" s="40"/>
      <c r="J86" s="191">
        <f>BK86</f>
        <v>0</v>
      </c>
      <c r="K86" s="40"/>
      <c r="L86" s="44"/>
      <c r="M86" s="95"/>
      <c r="N86" s="192"/>
      <c r="O86" s="96"/>
      <c r="P86" s="193">
        <f>P87</f>
        <v>0</v>
      </c>
      <c r="Q86" s="96"/>
      <c r="R86" s="193">
        <f>R87</f>
        <v>0</v>
      </c>
      <c r="S86" s="96"/>
      <c r="T86" s="194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69</v>
      </c>
      <c r="AU86" s="17" t="s">
        <v>132</v>
      </c>
      <c r="BK86" s="195">
        <f>BK87</f>
        <v>0</v>
      </c>
    </row>
    <row r="87" s="12" customFormat="1" ht="25.92" customHeight="1">
      <c r="A87" s="12"/>
      <c r="B87" s="196"/>
      <c r="C87" s="197"/>
      <c r="D87" s="198" t="s">
        <v>69</v>
      </c>
      <c r="E87" s="199" t="s">
        <v>362</v>
      </c>
      <c r="F87" s="199" t="s">
        <v>363</v>
      </c>
      <c r="G87" s="197"/>
      <c r="H87" s="197"/>
      <c r="I87" s="200"/>
      <c r="J87" s="201">
        <f>BK87</f>
        <v>0</v>
      </c>
      <c r="K87" s="197"/>
      <c r="L87" s="202"/>
      <c r="M87" s="203"/>
      <c r="N87" s="204"/>
      <c r="O87" s="204"/>
      <c r="P87" s="205">
        <f>SUM(P88:P94)</f>
        <v>0</v>
      </c>
      <c r="Q87" s="204"/>
      <c r="R87" s="205">
        <f>SUM(R88:R94)</f>
        <v>0</v>
      </c>
      <c r="S87" s="204"/>
      <c r="T87" s="206">
        <f>SUM(T88:T94)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7" t="s">
        <v>153</v>
      </c>
      <c r="AT87" s="208" t="s">
        <v>69</v>
      </c>
      <c r="AU87" s="208" t="s">
        <v>70</v>
      </c>
      <c r="AY87" s="207" t="s">
        <v>152</v>
      </c>
      <c r="BK87" s="209">
        <f>SUM(BK88:BK94)</f>
        <v>0</v>
      </c>
    </row>
    <row r="88" s="2" customFormat="1" ht="16.5" customHeight="1">
      <c r="A88" s="38"/>
      <c r="B88" s="39"/>
      <c r="C88" s="212" t="s">
        <v>76</v>
      </c>
      <c r="D88" s="212" t="s">
        <v>155</v>
      </c>
      <c r="E88" s="213" t="s">
        <v>909</v>
      </c>
      <c r="F88" s="214" t="s">
        <v>910</v>
      </c>
      <c r="G88" s="215" t="s">
        <v>366</v>
      </c>
      <c r="H88" s="250"/>
      <c r="I88" s="217"/>
      <c r="J88" s="218">
        <f>ROUND(I88*H88,2)</f>
        <v>0</v>
      </c>
      <c r="K88" s="214" t="s">
        <v>159</v>
      </c>
      <c r="L88" s="44"/>
      <c r="M88" s="219" t="s">
        <v>19</v>
      </c>
      <c r="N88" s="220" t="s">
        <v>41</v>
      </c>
      <c r="O88" s="84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3" t="s">
        <v>367</v>
      </c>
      <c r="AT88" s="223" t="s">
        <v>155</v>
      </c>
      <c r="AU88" s="223" t="s">
        <v>76</v>
      </c>
      <c r="AY88" s="17" t="s">
        <v>152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7" t="s">
        <v>76</v>
      </c>
      <c r="BK88" s="224">
        <f>ROUND(I88*H88,2)</f>
        <v>0</v>
      </c>
      <c r="BL88" s="17" t="s">
        <v>367</v>
      </c>
      <c r="BM88" s="223" t="s">
        <v>911</v>
      </c>
    </row>
    <row r="89" s="2" customFormat="1" ht="16.5" customHeight="1">
      <c r="A89" s="38"/>
      <c r="B89" s="39"/>
      <c r="C89" s="212" t="s">
        <v>78</v>
      </c>
      <c r="D89" s="212" t="s">
        <v>155</v>
      </c>
      <c r="E89" s="213" t="s">
        <v>364</v>
      </c>
      <c r="F89" s="214" t="s">
        <v>365</v>
      </c>
      <c r="G89" s="215" t="s">
        <v>366</v>
      </c>
      <c r="H89" s="250"/>
      <c r="I89" s="217"/>
      <c r="J89" s="218">
        <f>ROUND(I89*H89,2)</f>
        <v>0</v>
      </c>
      <c r="K89" s="214" t="s">
        <v>159</v>
      </c>
      <c r="L89" s="44"/>
      <c r="M89" s="219" t="s">
        <v>19</v>
      </c>
      <c r="N89" s="220" t="s">
        <v>41</v>
      </c>
      <c r="O89" s="84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3" t="s">
        <v>367</v>
      </c>
      <c r="AT89" s="223" t="s">
        <v>155</v>
      </c>
      <c r="AU89" s="223" t="s">
        <v>76</v>
      </c>
      <c r="AY89" s="17" t="s">
        <v>152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7" t="s">
        <v>76</v>
      </c>
      <c r="BK89" s="224">
        <f>ROUND(I89*H89,2)</f>
        <v>0</v>
      </c>
      <c r="BL89" s="17" t="s">
        <v>367</v>
      </c>
      <c r="BM89" s="223" t="s">
        <v>368</v>
      </c>
    </row>
    <row r="90" s="2" customFormat="1" ht="16.5" customHeight="1">
      <c r="A90" s="38"/>
      <c r="B90" s="39"/>
      <c r="C90" s="212" t="s">
        <v>165</v>
      </c>
      <c r="D90" s="212" t="s">
        <v>155</v>
      </c>
      <c r="E90" s="213" t="s">
        <v>369</v>
      </c>
      <c r="F90" s="214" t="s">
        <v>370</v>
      </c>
      <c r="G90" s="215" t="s">
        <v>366</v>
      </c>
      <c r="H90" s="250"/>
      <c r="I90" s="217"/>
      <c r="J90" s="218">
        <f>ROUND(I90*H90,2)</f>
        <v>0</v>
      </c>
      <c r="K90" s="214" t="s">
        <v>159</v>
      </c>
      <c r="L90" s="44"/>
      <c r="M90" s="219" t="s">
        <v>19</v>
      </c>
      <c r="N90" s="220" t="s">
        <v>41</v>
      </c>
      <c r="O90" s="84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367</v>
      </c>
      <c r="AT90" s="223" t="s">
        <v>155</v>
      </c>
      <c r="AU90" s="223" t="s">
        <v>76</v>
      </c>
      <c r="AY90" s="17" t="s">
        <v>152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76</v>
      </c>
      <c r="BK90" s="224">
        <f>ROUND(I90*H90,2)</f>
        <v>0</v>
      </c>
      <c r="BL90" s="17" t="s">
        <v>367</v>
      </c>
      <c r="BM90" s="223" t="s">
        <v>371</v>
      </c>
    </row>
    <row r="91" s="2" customFormat="1" ht="49.05" customHeight="1">
      <c r="A91" s="38"/>
      <c r="B91" s="39"/>
      <c r="C91" s="212" t="s">
        <v>160</v>
      </c>
      <c r="D91" s="212" t="s">
        <v>155</v>
      </c>
      <c r="E91" s="213" t="s">
        <v>375</v>
      </c>
      <c r="F91" s="214" t="s">
        <v>376</v>
      </c>
      <c r="G91" s="215" t="s">
        <v>366</v>
      </c>
      <c r="H91" s="250"/>
      <c r="I91" s="217"/>
      <c r="J91" s="218">
        <f>ROUND(I91*H91,2)</f>
        <v>0</v>
      </c>
      <c r="K91" s="214" t="s">
        <v>159</v>
      </c>
      <c r="L91" s="44"/>
      <c r="M91" s="219" t="s">
        <v>19</v>
      </c>
      <c r="N91" s="220" t="s">
        <v>41</v>
      </c>
      <c r="O91" s="84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3" t="s">
        <v>367</v>
      </c>
      <c r="AT91" s="223" t="s">
        <v>155</v>
      </c>
      <c r="AU91" s="223" t="s">
        <v>76</v>
      </c>
      <c r="AY91" s="17" t="s">
        <v>152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76</v>
      </c>
      <c r="BK91" s="224">
        <f>ROUND(I91*H91,2)</f>
        <v>0</v>
      </c>
      <c r="BL91" s="17" t="s">
        <v>367</v>
      </c>
      <c r="BM91" s="223" t="s">
        <v>377</v>
      </c>
    </row>
    <row r="92" s="2" customFormat="1">
      <c r="A92" s="38"/>
      <c r="B92" s="39"/>
      <c r="C92" s="40"/>
      <c r="D92" s="235" t="s">
        <v>309</v>
      </c>
      <c r="E92" s="40"/>
      <c r="F92" s="236" t="s">
        <v>378</v>
      </c>
      <c r="G92" s="40"/>
      <c r="H92" s="40"/>
      <c r="I92" s="237"/>
      <c r="J92" s="40"/>
      <c r="K92" s="40"/>
      <c r="L92" s="44"/>
      <c r="M92" s="238"/>
      <c r="N92" s="239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309</v>
      </c>
      <c r="AU92" s="17" t="s">
        <v>76</v>
      </c>
    </row>
    <row r="93" s="2" customFormat="1" ht="16.5" customHeight="1">
      <c r="A93" s="38"/>
      <c r="B93" s="39"/>
      <c r="C93" s="212" t="s">
        <v>153</v>
      </c>
      <c r="D93" s="212" t="s">
        <v>155</v>
      </c>
      <c r="E93" s="213" t="s">
        <v>379</v>
      </c>
      <c r="F93" s="214" t="s">
        <v>380</v>
      </c>
      <c r="G93" s="215" t="s">
        <v>366</v>
      </c>
      <c r="H93" s="250"/>
      <c r="I93" s="217"/>
      <c r="J93" s="218">
        <f>ROUND(I93*H93,2)</f>
        <v>0</v>
      </c>
      <c r="K93" s="214" t="s">
        <v>159</v>
      </c>
      <c r="L93" s="44"/>
      <c r="M93" s="219" t="s">
        <v>19</v>
      </c>
      <c r="N93" s="220" t="s">
        <v>41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367</v>
      </c>
      <c r="AT93" s="223" t="s">
        <v>155</v>
      </c>
      <c r="AU93" s="223" t="s">
        <v>76</v>
      </c>
      <c r="AY93" s="17" t="s">
        <v>152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76</v>
      </c>
      <c r="BK93" s="224">
        <f>ROUND(I93*H93,2)</f>
        <v>0</v>
      </c>
      <c r="BL93" s="17" t="s">
        <v>367</v>
      </c>
      <c r="BM93" s="223" t="s">
        <v>381</v>
      </c>
    </row>
    <row r="94" s="2" customFormat="1">
      <c r="A94" s="38"/>
      <c r="B94" s="39"/>
      <c r="C94" s="40"/>
      <c r="D94" s="235" t="s">
        <v>309</v>
      </c>
      <c r="E94" s="40"/>
      <c r="F94" s="236" t="s">
        <v>382</v>
      </c>
      <c r="G94" s="40"/>
      <c r="H94" s="40"/>
      <c r="I94" s="237"/>
      <c r="J94" s="40"/>
      <c r="K94" s="40"/>
      <c r="L94" s="44"/>
      <c r="M94" s="247"/>
      <c r="N94" s="248"/>
      <c r="O94" s="242"/>
      <c r="P94" s="242"/>
      <c r="Q94" s="242"/>
      <c r="R94" s="242"/>
      <c r="S94" s="242"/>
      <c r="T94" s="249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309</v>
      </c>
      <c r="AU94" s="17" t="s">
        <v>76</v>
      </c>
    </row>
    <row r="95" s="2" customFormat="1" ht="6.96" customHeight="1">
      <c r="A95" s="38"/>
      <c r="B95" s="59"/>
      <c r="C95" s="60"/>
      <c r="D95" s="60"/>
      <c r="E95" s="60"/>
      <c r="F95" s="60"/>
      <c r="G95" s="60"/>
      <c r="H95" s="60"/>
      <c r="I95" s="60"/>
      <c r="J95" s="60"/>
      <c r="K95" s="60"/>
      <c r="L95" s="44"/>
      <c r="M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</sheetData>
  <sheetProtection sheet="1" autoFilter="0" formatColumns="0" formatRows="0" objects="1" scenarios="1" spinCount="100000" saltValue="WETcbTR+VnKBXGW6VHy35bbgYyeadh6I+kLcciYrRLG2HNou+hMvWPtEdZdyy7k8uy20czF0hMdli+sorxv3OQ==" hashValue="EyQTbrbNROBBhMENgfTHKlnBuqlMck0zRyND7ycghs0aZ01/yxmKuYJGy+38L/igXTVu8VTBH+ald3lW7C13Aw==" algorithmName="SHA-512" password="CC35"/>
  <autoFilter ref="C85:K9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3" customWidth="1"/>
    <col min="2" max="2" width="1.667969" style="263" customWidth="1"/>
    <col min="3" max="4" width="5" style="263" customWidth="1"/>
    <col min="5" max="5" width="11.66016" style="263" customWidth="1"/>
    <col min="6" max="6" width="9.160156" style="263" customWidth="1"/>
    <col min="7" max="7" width="5" style="263" customWidth="1"/>
    <col min="8" max="8" width="77.83203" style="263" customWidth="1"/>
    <col min="9" max="10" width="20" style="263" customWidth="1"/>
    <col min="11" max="11" width="1.667969" style="263" customWidth="1"/>
  </cols>
  <sheetData>
    <row r="1" s="1" customFormat="1" ht="37.5" customHeight="1"/>
    <row r="2" s="1" customFormat="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="14" customFormat="1" ht="45" customHeight="1">
      <c r="B3" s="267"/>
      <c r="C3" s="268" t="s">
        <v>912</v>
      </c>
      <c r="D3" s="268"/>
      <c r="E3" s="268"/>
      <c r="F3" s="268"/>
      <c r="G3" s="268"/>
      <c r="H3" s="268"/>
      <c r="I3" s="268"/>
      <c r="J3" s="268"/>
      <c r="K3" s="269"/>
    </row>
    <row r="4" s="1" customFormat="1" ht="25.5" customHeight="1">
      <c r="B4" s="270"/>
      <c r="C4" s="271" t="s">
        <v>913</v>
      </c>
      <c r="D4" s="271"/>
      <c r="E4" s="271"/>
      <c r="F4" s="271"/>
      <c r="G4" s="271"/>
      <c r="H4" s="271"/>
      <c r="I4" s="271"/>
      <c r="J4" s="271"/>
      <c r="K4" s="272"/>
    </row>
    <row r="5" s="1" customFormat="1" ht="5.25" customHeight="1">
      <c r="B5" s="270"/>
      <c r="C5" s="273"/>
      <c r="D5" s="273"/>
      <c r="E5" s="273"/>
      <c r="F5" s="273"/>
      <c r="G5" s="273"/>
      <c r="H5" s="273"/>
      <c r="I5" s="273"/>
      <c r="J5" s="273"/>
      <c r="K5" s="272"/>
    </row>
    <row r="6" s="1" customFormat="1" ht="15" customHeight="1">
      <c r="B6" s="270"/>
      <c r="C6" s="274" t="s">
        <v>914</v>
      </c>
      <c r="D6" s="274"/>
      <c r="E6" s="274"/>
      <c r="F6" s="274"/>
      <c r="G6" s="274"/>
      <c r="H6" s="274"/>
      <c r="I6" s="274"/>
      <c r="J6" s="274"/>
      <c r="K6" s="272"/>
    </row>
    <row r="7" s="1" customFormat="1" ht="15" customHeight="1">
      <c r="B7" s="275"/>
      <c r="C7" s="274" t="s">
        <v>915</v>
      </c>
      <c r="D7" s="274"/>
      <c r="E7" s="274"/>
      <c r="F7" s="274"/>
      <c r="G7" s="274"/>
      <c r="H7" s="274"/>
      <c r="I7" s="274"/>
      <c r="J7" s="274"/>
      <c r="K7" s="272"/>
    </row>
    <row r="8" s="1" customFormat="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="1" customFormat="1" ht="15" customHeight="1">
      <c r="B9" s="275"/>
      <c r="C9" s="274" t="s">
        <v>916</v>
      </c>
      <c r="D9" s="274"/>
      <c r="E9" s="274"/>
      <c r="F9" s="274"/>
      <c r="G9" s="274"/>
      <c r="H9" s="274"/>
      <c r="I9" s="274"/>
      <c r="J9" s="274"/>
      <c r="K9" s="272"/>
    </row>
    <row r="10" s="1" customFormat="1" ht="15" customHeight="1">
      <c r="B10" s="275"/>
      <c r="C10" s="274"/>
      <c r="D10" s="274" t="s">
        <v>917</v>
      </c>
      <c r="E10" s="274"/>
      <c r="F10" s="274"/>
      <c r="G10" s="274"/>
      <c r="H10" s="274"/>
      <c r="I10" s="274"/>
      <c r="J10" s="274"/>
      <c r="K10" s="272"/>
    </row>
    <row r="11" s="1" customFormat="1" ht="15" customHeight="1">
      <c r="B11" s="275"/>
      <c r="C11" s="276"/>
      <c r="D11" s="274" t="s">
        <v>918</v>
      </c>
      <c r="E11" s="274"/>
      <c r="F11" s="274"/>
      <c r="G11" s="274"/>
      <c r="H11" s="274"/>
      <c r="I11" s="274"/>
      <c r="J11" s="274"/>
      <c r="K11" s="272"/>
    </row>
    <row r="12" s="1" customFormat="1" ht="15" customHeight="1">
      <c r="B12" s="275"/>
      <c r="C12" s="276"/>
      <c r="D12" s="274"/>
      <c r="E12" s="274"/>
      <c r="F12" s="274"/>
      <c r="G12" s="274"/>
      <c r="H12" s="274"/>
      <c r="I12" s="274"/>
      <c r="J12" s="274"/>
      <c r="K12" s="272"/>
    </row>
    <row r="13" s="1" customFormat="1" ht="15" customHeight="1">
      <c r="B13" s="275"/>
      <c r="C13" s="276"/>
      <c r="D13" s="277" t="s">
        <v>919</v>
      </c>
      <c r="E13" s="274"/>
      <c r="F13" s="274"/>
      <c r="G13" s="274"/>
      <c r="H13" s="274"/>
      <c r="I13" s="274"/>
      <c r="J13" s="274"/>
      <c r="K13" s="272"/>
    </row>
    <row r="14" s="1" customFormat="1" ht="12.75" customHeight="1">
      <c r="B14" s="275"/>
      <c r="C14" s="276"/>
      <c r="D14" s="276"/>
      <c r="E14" s="276"/>
      <c r="F14" s="276"/>
      <c r="G14" s="276"/>
      <c r="H14" s="276"/>
      <c r="I14" s="276"/>
      <c r="J14" s="276"/>
      <c r="K14" s="272"/>
    </row>
    <row r="15" s="1" customFormat="1" ht="15" customHeight="1">
      <c r="B15" s="275"/>
      <c r="C15" s="276"/>
      <c r="D15" s="274" t="s">
        <v>920</v>
      </c>
      <c r="E15" s="274"/>
      <c r="F15" s="274"/>
      <c r="G15" s="274"/>
      <c r="H15" s="274"/>
      <c r="I15" s="274"/>
      <c r="J15" s="274"/>
      <c r="K15" s="272"/>
    </row>
    <row r="16" s="1" customFormat="1" ht="15" customHeight="1">
      <c r="B16" s="275"/>
      <c r="C16" s="276"/>
      <c r="D16" s="274" t="s">
        <v>921</v>
      </c>
      <c r="E16" s="274"/>
      <c r="F16" s="274"/>
      <c r="G16" s="274"/>
      <c r="H16" s="274"/>
      <c r="I16" s="274"/>
      <c r="J16" s="274"/>
      <c r="K16" s="272"/>
    </row>
    <row r="17" s="1" customFormat="1" ht="15" customHeight="1">
      <c r="B17" s="275"/>
      <c r="C17" s="276"/>
      <c r="D17" s="274" t="s">
        <v>922</v>
      </c>
      <c r="E17" s="274"/>
      <c r="F17" s="274"/>
      <c r="G17" s="274"/>
      <c r="H17" s="274"/>
      <c r="I17" s="274"/>
      <c r="J17" s="274"/>
      <c r="K17" s="272"/>
    </row>
    <row r="18" s="1" customFormat="1" ht="15" customHeight="1">
      <c r="B18" s="275"/>
      <c r="C18" s="276"/>
      <c r="D18" s="276"/>
      <c r="E18" s="278" t="s">
        <v>75</v>
      </c>
      <c r="F18" s="274" t="s">
        <v>923</v>
      </c>
      <c r="G18" s="274"/>
      <c r="H18" s="274"/>
      <c r="I18" s="274"/>
      <c r="J18" s="274"/>
      <c r="K18" s="272"/>
    </row>
    <row r="19" s="1" customFormat="1" ht="15" customHeight="1">
      <c r="B19" s="275"/>
      <c r="C19" s="276"/>
      <c r="D19" s="276"/>
      <c r="E19" s="278" t="s">
        <v>924</v>
      </c>
      <c r="F19" s="274" t="s">
        <v>925</v>
      </c>
      <c r="G19" s="274"/>
      <c r="H19" s="274"/>
      <c r="I19" s="274"/>
      <c r="J19" s="274"/>
      <c r="K19" s="272"/>
    </row>
    <row r="20" s="1" customFormat="1" ht="15" customHeight="1">
      <c r="B20" s="275"/>
      <c r="C20" s="276"/>
      <c r="D20" s="276"/>
      <c r="E20" s="278" t="s">
        <v>926</v>
      </c>
      <c r="F20" s="274" t="s">
        <v>927</v>
      </c>
      <c r="G20" s="274"/>
      <c r="H20" s="274"/>
      <c r="I20" s="274"/>
      <c r="J20" s="274"/>
      <c r="K20" s="272"/>
    </row>
    <row r="21" s="1" customFormat="1" ht="15" customHeight="1">
      <c r="B21" s="275"/>
      <c r="C21" s="276"/>
      <c r="D21" s="276"/>
      <c r="E21" s="278" t="s">
        <v>928</v>
      </c>
      <c r="F21" s="274" t="s">
        <v>929</v>
      </c>
      <c r="G21" s="274"/>
      <c r="H21" s="274"/>
      <c r="I21" s="274"/>
      <c r="J21" s="274"/>
      <c r="K21" s="272"/>
    </row>
    <row r="22" s="1" customFormat="1" ht="15" customHeight="1">
      <c r="B22" s="275"/>
      <c r="C22" s="276"/>
      <c r="D22" s="276"/>
      <c r="E22" s="278" t="s">
        <v>178</v>
      </c>
      <c r="F22" s="274" t="s">
        <v>179</v>
      </c>
      <c r="G22" s="274"/>
      <c r="H22" s="274"/>
      <c r="I22" s="274"/>
      <c r="J22" s="274"/>
      <c r="K22" s="272"/>
    </row>
    <row r="23" s="1" customFormat="1" ht="15" customHeight="1">
      <c r="B23" s="275"/>
      <c r="C23" s="276"/>
      <c r="D23" s="276"/>
      <c r="E23" s="278" t="s">
        <v>82</v>
      </c>
      <c r="F23" s="274" t="s">
        <v>930</v>
      </c>
      <c r="G23" s="274"/>
      <c r="H23" s="274"/>
      <c r="I23" s="274"/>
      <c r="J23" s="274"/>
      <c r="K23" s="272"/>
    </row>
    <row r="24" s="1" customFormat="1" ht="12.75" customHeight="1">
      <c r="B24" s="275"/>
      <c r="C24" s="276"/>
      <c r="D24" s="276"/>
      <c r="E24" s="276"/>
      <c r="F24" s="276"/>
      <c r="G24" s="276"/>
      <c r="H24" s="276"/>
      <c r="I24" s="276"/>
      <c r="J24" s="276"/>
      <c r="K24" s="272"/>
    </row>
    <row r="25" s="1" customFormat="1" ht="15" customHeight="1">
      <c r="B25" s="275"/>
      <c r="C25" s="274" t="s">
        <v>931</v>
      </c>
      <c r="D25" s="274"/>
      <c r="E25" s="274"/>
      <c r="F25" s="274"/>
      <c r="G25" s="274"/>
      <c r="H25" s="274"/>
      <c r="I25" s="274"/>
      <c r="J25" s="274"/>
      <c r="K25" s="272"/>
    </row>
    <row r="26" s="1" customFormat="1" ht="15" customHeight="1">
      <c r="B26" s="275"/>
      <c r="C26" s="274" t="s">
        <v>932</v>
      </c>
      <c r="D26" s="274"/>
      <c r="E26" s="274"/>
      <c r="F26" s="274"/>
      <c r="G26" s="274"/>
      <c r="H26" s="274"/>
      <c r="I26" s="274"/>
      <c r="J26" s="274"/>
      <c r="K26" s="272"/>
    </row>
    <row r="27" s="1" customFormat="1" ht="15" customHeight="1">
      <c r="B27" s="275"/>
      <c r="C27" s="274"/>
      <c r="D27" s="274" t="s">
        <v>933</v>
      </c>
      <c r="E27" s="274"/>
      <c r="F27" s="274"/>
      <c r="G27" s="274"/>
      <c r="H27" s="274"/>
      <c r="I27" s="274"/>
      <c r="J27" s="274"/>
      <c r="K27" s="272"/>
    </row>
    <row r="28" s="1" customFormat="1" ht="15" customHeight="1">
      <c r="B28" s="275"/>
      <c r="C28" s="276"/>
      <c r="D28" s="274" t="s">
        <v>934</v>
      </c>
      <c r="E28" s="274"/>
      <c r="F28" s="274"/>
      <c r="G28" s="274"/>
      <c r="H28" s="274"/>
      <c r="I28" s="274"/>
      <c r="J28" s="274"/>
      <c r="K28" s="272"/>
    </row>
    <row r="29" s="1" customFormat="1" ht="12.75" customHeight="1">
      <c r="B29" s="275"/>
      <c r="C29" s="276"/>
      <c r="D29" s="276"/>
      <c r="E29" s="276"/>
      <c r="F29" s="276"/>
      <c r="G29" s="276"/>
      <c r="H29" s="276"/>
      <c r="I29" s="276"/>
      <c r="J29" s="276"/>
      <c r="K29" s="272"/>
    </row>
    <row r="30" s="1" customFormat="1" ht="15" customHeight="1">
      <c r="B30" s="275"/>
      <c r="C30" s="276"/>
      <c r="D30" s="274" t="s">
        <v>935</v>
      </c>
      <c r="E30" s="274"/>
      <c r="F30" s="274"/>
      <c r="G30" s="274"/>
      <c r="H30" s="274"/>
      <c r="I30" s="274"/>
      <c r="J30" s="274"/>
      <c r="K30" s="272"/>
    </row>
    <row r="31" s="1" customFormat="1" ht="15" customHeight="1">
      <c r="B31" s="275"/>
      <c r="C31" s="276"/>
      <c r="D31" s="274" t="s">
        <v>936</v>
      </c>
      <c r="E31" s="274"/>
      <c r="F31" s="274"/>
      <c r="G31" s="274"/>
      <c r="H31" s="274"/>
      <c r="I31" s="274"/>
      <c r="J31" s="274"/>
      <c r="K31" s="272"/>
    </row>
    <row r="32" s="1" customFormat="1" ht="12.75" customHeight="1">
      <c r="B32" s="275"/>
      <c r="C32" s="276"/>
      <c r="D32" s="276"/>
      <c r="E32" s="276"/>
      <c r="F32" s="276"/>
      <c r="G32" s="276"/>
      <c r="H32" s="276"/>
      <c r="I32" s="276"/>
      <c r="J32" s="276"/>
      <c r="K32" s="272"/>
    </row>
    <row r="33" s="1" customFormat="1" ht="15" customHeight="1">
      <c r="B33" s="275"/>
      <c r="C33" s="276"/>
      <c r="D33" s="274" t="s">
        <v>937</v>
      </c>
      <c r="E33" s="274"/>
      <c r="F33" s="274"/>
      <c r="G33" s="274"/>
      <c r="H33" s="274"/>
      <c r="I33" s="274"/>
      <c r="J33" s="274"/>
      <c r="K33" s="272"/>
    </row>
    <row r="34" s="1" customFormat="1" ht="15" customHeight="1">
      <c r="B34" s="275"/>
      <c r="C34" s="276"/>
      <c r="D34" s="274" t="s">
        <v>938</v>
      </c>
      <c r="E34" s="274"/>
      <c r="F34" s="274"/>
      <c r="G34" s="274"/>
      <c r="H34" s="274"/>
      <c r="I34" s="274"/>
      <c r="J34" s="274"/>
      <c r="K34" s="272"/>
    </row>
    <row r="35" s="1" customFormat="1" ht="15" customHeight="1">
      <c r="B35" s="275"/>
      <c r="C35" s="276"/>
      <c r="D35" s="274" t="s">
        <v>939</v>
      </c>
      <c r="E35" s="274"/>
      <c r="F35" s="274"/>
      <c r="G35" s="274"/>
      <c r="H35" s="274"/>
      <c r="I35" s="274"/>
      <c r="J35" s="274"/>
      <c r="K35" s="272"/>
    </row>
    <row r="36" s="1" customFormat="1" ht="15" customHeight="1">
      <c r="B36" s="275"/>
      <c r="C36" s="276"/>
      <c r="D36" s="274"/>
      <c r="E36" s="277" t="s">
        <v>138</v>
      </c>
      <c r="F36" s="274"/>
      <c r="G36" s="274" t="s">
        <v>940</v>
      </c>
      <c r="H36" s="274"/>
      <c r="I36" s="274"/>
      <c r="J36" s="274"/>
      <c r="K36" s="272"/>
    </row>
    <row r="37" s="1" customFormat="1" ht="30.75" customHeight="1">
      <c r="B37" s="275"/>
      <c r="C37" s="276"/>
      <c r="D37" s="274"/>
      <c r="E37" s="277" t="s">
        <v>941</v>
      </c>
      <c r="F37" s="274"/>
      <c r="G37" s="274" t="s">
        <v>942</v>
      </c>
      <c r="H37" s="274"/>
      <c r="I37" s="274"/>
      <c r="J37" s="274"/>
      <c r="K37" s="272"/>
    </row>
    <row r="38" s="1" customFormat="1" ht="15" customHeight="1">
      <c r="B38" s="275"/>
      <c r="C38" s="276"/>
      <c r="D38" s="274"/>
      <c r="E38" s="277" t="s">
        <v>51</v>
      </c>
      <c r="F38" s="274"/>
      <c r="G38" s="274" t="s">
        <v>943</v>
      </c>
      <c r="H38" s="274"/>
      <c r="I38" s="274"/>
      <c r="J38" s="274"/>
      <c r="K38" s="272"/>
    </row>
    <row r="39" s="1" customFormat="1" ht="15" customHeight="1">
      <c r="B39" s="275"/>
      <c r="C39" s="276"/>
      <c r="D39" s="274"/>
      <c r="E39" s="277" t="s">
        <v>52</v>
      </c>
      <c r="F39" s="274"/>
      <c r="G39" s="274" t="s">
        <v>944</v>
      </c>
      <c r="H39" s="274"/>
      <c r="I39" s="274"/>
      <c r="J39" s="274"/>
      <c r="K39" s="272"/>
    </row>
    <row r="40" s="1" customFormat="1" ht="15" customHeight="1">
      <c r="B40" s="275"/>
      <c r="C40" s="276"/>
      <c r="D40" s="274"/>
      <c r="E40" s="277" t="s">
        <v>139</v>
      </c>
      <c r="F40" s="274"/>
      <c r="G40" s="274" t="s">
        <v>945</v>
      </c>
      <c r="H40" s="274"/>
      <c r="I40" s="274"/>
      <c r="J40" s="274"/>
      <c r="K40" s="272"/>
    </row>
    <row r="41" s="1" customFormat="1" ht="15" customHeight="1">
      <c r="B41" s="275"/>
      <c r="C41" s="276"/>
      <c r="D41" s="274"/>
      <c r="E41" s="277" t="s">
        <v>140</v>
      </c>
      <c r="F41" s="274"/>
      <c r="G41" s="274" t="s">
        <v>946</v>
      </c>
      <c r="H41" s="274"/>
      <c r="I41" s="274"/>
      <c r="J41" s="274"/>
      <c r="K41" s="272"/>
    </row>
    <row r="42" s="1" customFormat="1" ht="15" customHeight="1">
      <c r="B42" s="275"/>
      <c r="C42" s="276"/>
      <c r="D42" s="274"/>
      <c r="E42" s="277" t="s">
        <v>947</v>
      </c>
      <c r="F42" s="274"/>
      <c r="G42" s="274" t="s">
        <v>948</v>
      </c>
      <c r="H42" s="274"/>
      <c r="I42" s="274"/>
      <c r="J42" s="274"/>
      <c r="K42" s="272"/>
    </row>
    <row r="43" s="1" customFormat="1" ht="15" customHeight="1">
      <c r="B43" s="275"/>
      <c r="C43" s="276"/>
      <c r="D43" s="274"/>
      <c r="E43" s="277"/>
      <c r="F43" s="274"/>
      <c r="G43" s="274" t="s">
        <v>949</v>
      </c>
      <c r="H43" s="274"/>
      <c r="I43" s="274"/>
      <c r="J43" s="274"/>
      <c r="K43" s="272"/>
    </row>
    <row r="44" s="1" customFormat="1" ht="15" customHeight="1">
      <c r="B44" s="275"/>
      <c r="C44" s="276"/>
      <c r="D44" s="274"/>
      <c r="E44" s="277" t="s">
        <v>950</v>
      </c>
      <c r="F44" s="274"/>
      <c r="G44" s="274" t="s">
        <v>951</v>
      </c>
      <c r="H44" s="274"/>
      <c r="I44" s="274"/>
      <c r="J44" s="274"/>
      <c r="K44" s="272"/>
    </row>
    <row r="45" s="1" customFormat="1" ht="15" customHeight="1">
      <c r="B45" s="275"/>
      <c r="C45" s="276"/>
      <c r="D45" s="274"/>
      <c r="E45" s="277" t="s">
        <v>142</v>
      </c>
      <c r="F45" s="274"/>
      <c r="G45" s="274" t="s">
        <v>952</v>
      </c>
      <c r="H45" s="274"/>
      <c r="I45" s="274"/>
      <c r="J45" s="274"/>
      <c r="K45" s="272"/>
    </row>
    <row r="46" s="1" customFormat="1" ht="12.75" customHeight="1">
      <c r="B46" s="275"/>
      <c r="C46" s="276"/>
      <c r="D46" s="274"/>
      <c r="E46" s="274"/>
      <c r="F46" s="274"/>
      <c r="G46" s="274"/>
      <c r="H46" s="274"/>
      <c r="I46" s="274"/>
      <c r="J46" s="274"/>
      <c r="K46" s="272"/>
    </row>
    <row r="47" s="1" customFormat="1" ht="15" customHeight="1">
      <c r="B47" s="275"/>
      <c r="C47" s="276"/>
      <c r="D47" s="274" t="s">
        <v>953</v>
      </c>
      <c r="E47" s="274"/>
      <c r="F47" s="274"/>
      <c r="G47" s="274"/>
      <c r="H47" s="274"/>
      <c r="I47" s="274"/>
      <c r="J47" s="274"/>
      <c r="K47" s="272"/>
    </row>
    <row r="48" s="1" customFormat="1" ht="15" customHeight="1">
      <c r="B48" s="275"/>
      <c r="C48" s="276"/>
      <c r="D48" s="276"/>
      <c r="E48" s="274" t="s">
        <v>954</v>
      </c>
      <c r="F48" s="274"/>
      <c r="G48" s="274"/>
      <c r="H48" s="274"/>
      <c r="I48" s="274"/>
      <c r="J48" s="274"/>
      <c r="K48" s="272"/>
    </row>
    <row r="49" s="1" customFormat="1" ht="15" customHeight="1">
      <c r="B49" s="275"/>
      <c r="C49" s="276"/>
      <c r="D49" s="276"/>
      <c r="E49" s="274" t="s">
        <v>955</v>
      </c>
      <c r="F49" s="274"/>
      <c r="G49" s="274"/>
      <c r="H49" s="274"/>
      <c r="I49" s="274"/>
      <c r="J49" s="274"/>
      <c r="K49" s="272"/>
    </row>
    <row r="50" s="1" customFormat="1" ht="15" customHeight="1">
      <c r="B50" s="275"/>
      <c r="C50" s="276"/>
      <c r="D50" s="276"/>
      <c r="E50" s="274" t="s">
        <v>956</v>
      </c>
      <c r="F50" s="274"/>
      <c r="G50" s="274"/>
      <c r="H50" s="274"/>
      <c r="I50" s="274"/>
      <c r="J50" s="274"/>
      <c r="K50" s="272"/>
    </row>
    <row r="51" s="1" customFormat="1" ht="15" customHeight="1">
      <c r="B51" s="275"/>
      <c r="C51" s="276"/>
      <c r="D51" s="274" t="s">
        <v>957</v>
      </c>
      <c r="E51" s="274"/>
      <c r="F51" s="274"/>
      <c r="G51" s="274"/>
      <c r="H51" s="274"/>
      <c r="I51" s="274"/>
      <c r="J51" s="274"/>
      <c r="K51" s="272"/>
    </row>
    <row r="52" s="1" customFormat="1" ht="25.5" customHeight="1">
      <c r="B52" s="270"/>
      <c r="C52" s="271" t="s">
        <v>958</v>
      </c>
      <c r="D52" s="271"/>
      <c r="E52" s="271"/>
      <c r="F52" s="271"/>
      <c r="G52" s="271"/>
      <c r="H52" s="271"/>
      <c r="I52" s="271"/>
      <c r="J52" s="271"/>
      <c r="K52" s="272"/>
    </row>
    <row r="53" s="1" customFormat="1" ht="5.25" customHeight="1">
      <c r="B53" s="270"/>
      <c r="C53" s="273"/>
      <c r="D53" s="273"/>
      <c r="E53" s="273"/>
      <c r="F53" s="273"/>
      <c r="G53" s="273"/>
      <c r="H53" s="273"/>
      <c r="I53" s="273"/>
      <c r="J53" s="273"/>
      <c r="K53" s="272"/>
    </row>
    <row r="54" s="1" customFormat="1" ht="15" customHeight="1">
      <c r="B54" s="270"/>
      <c r="C54" s="274" t="s">
        <v>959</v>
      </c>
      <c r="D54" s="274"/>
      <c r="E54" s="274"/>
      <c r="F54" s="274"/>
      <c r="G54" s="274"/>
      <c r="H54" s="274"/>
      <c r="I54" s="274"/>
      <c r="J54" s="274"/>
      <c r="K54" s="272"/>
    </row>
    <row r="55" s="1" customFormat="1" ht="15" customHeight="1">
      <c r="B55" s="270"/>
      <c r="C55" s="274" t="s">
        <v>960</v>
      </c>
      <c r="D55" s="274"/>
      <c r="E55" s="274"/>
      <c r="F55" s="274"/>
      <c r="G55" s="274"/>
      <c r="H55" s="274"/>
      <c r="I55" s="274"/>
      <c r="J55" s="274"/>
      <c r="K55" s="272"/>
    </row>
    <row r="56" s="1" customFormat="1" ht="12.75" customHeight="1">
      <c r="B56" s="270"/>
      <c r="C56" s="274"/>
      <c r="D56" s="274"/>
      <c r="E56" s="274"/>
      <c r="F56" s="274"/>
      <c r="G56" s="274"/>
      <c r="H56" s="274"/>
      <c r="I56" s="274"/>
      <c r="J56" s="274"/>
      <c r="K56" s="272"/>
    </row>
    <row r="57" s="1" customFormat="1" ht="15" customHeight="1">
      <c r="B57" s="270"/>
      <c r="C57" s="274" t="s">
        <v>961</v>
      </c>
      <c r="D57" s="274"/>
      <c r="E57" s="274"/>
      <c r="F57" s="274"/>
      <c r="G57" s="274"/>
      <c r="H57" s="274"/>
      <c r="I57" s="274"/>
      <c r="J57" s="274"/>
      <c r="K57" s="272"/>
    </row>
    <row r="58" s="1" customFormat="1" ht="15" customHeight="1">
      <c r="B58" s="270"/>
      <c r="C58" s="276"/>
      <c r="D58" s="274" t="s">
        <v>962</v>
      </c>
      <c r="E58" s="274"/>
      <c r="F58" s="274"/>
      <c r="G58" s="274"/>
      <c r="H58" s="274"/>
      <c r="I58" s="274"/>
      <c r="J58" s="274"/>
      <c r="K58" s="272"/>
    </row>
    <row r="59" s="1" customFormat="1" ht="15" customHeight="1">
      <c r="B59" s="270"/>
      <c r="C59" s="276"/>
      <c r="D59" s="274" t="s">
        <v>963</v>
      </c>
      <c r="E59" s="274"/>
      <c r="F59" s="274"/>
      <c r="G59" s="274"/>
      <c r="H59" s="274"/>
      <c r="I59" s="274"/>
      <c r="J59" s="274"/>
      <c r="K59" s="272"/>
    </row>
    <row r="60" s="1" customFormat="1" ht="15" customHeight="1">
      <c r="B60" s="270"/>
      <c r="C60" s="276"/>
      <c r="D60" s="274" t="s">
        <v>964</v>
      </c>
      <c r="E60" s="274"/>
      <c r="F60" s="274"/>
      <c r="G60" s="274"/>
      <c r="H60" s="274"/>
      <c r="I60" s="274"/>
      <c r="J60" s="274"/>
      <c r="K60" s="272"/>
    </row>
    <row r="61" s="1" customFormat="1" ht="15" customHeight="1">
      <c r="B61" s="270"/>
      <c r="C61" s="276"/>
      <c r="D61" s="274" t="s">
        <v>965</v>
      </c>
      <c r="E61" s="274"/>
      <c r="F61" s="274"/>
      <c r="G61" s="274"/>
      <c r="H61" s="274"/>
      <c r="I61" s="274"/>
      <c r="J61" s="274"/>
      <c r="K61" s="272"/>
    </row>
    <row r="62" s="1" customFormat="1" ht="15" customHeight="1">
      <c r="B62" s="270"/>
      <c r="C62" s="276"/>
      <c r="D62" s="279" t="s">
        <v>966</v>
      </c>
      <c r="E62" s="279"/>
      <c r="F62" s="279"/>
      <c r="G62" s="279"/>
      <c r="H62" s="279"/>
      <c r="I62" s="279"/>
      <c r="J62" s="279"/>
      <c r="K62" s="272"/>
    </row>
    <row r="63" s="1" customFormat="1" ht="15" customHeight="1">
      <c r="B63" s="270"/>
      <c r="C63" s="276"/>
      <c r="D63" s="274" t="s">
        <v>967</v>
      </c>
      <c r="E63" s="274"/>
      <c r="F63" s="274"/>
      <c r="G63" s="274"/>
      <c r="H63" s="274"/>
      <c r="I63" s="274"/>
      <c r="J63" s="274"/>
      <c r="K63" s="272"/>
    </row>
    <row r="64" s="1" customFormat="1" ht="12.75" customHeight="1">
      <c r="B64" s="270"/>
      <c r="C64" s="276"/>
      <c r="D64" s="276"/>
      <c r="E64" s="280"/>
      <c r="F64" s="276"/>
      <c r="G64" s="276"/>
      <c r="H64" s="276"/>
      <c r="I64" s="276"/>
      <c r="J64" s="276"/>
      <c r="K64" s="272"/>
    </row>
    <row r="65" s="1" customFormat="1" ht="15" customHeight="1">
      <c r="B65" s="270"/>
      <c r="C65" s="276"/>
      <c r="D65" s="274" t="s">
        <v>968</v>
      </c>
      <c r="E65" s="274"/>
      <c r="F65" s="274"/>
      <c r="G65" s="274"/>
      <c r="H65" s="274"/>
      <c r="I65" s="274"/>
      <c r="J65" s="274"/>
      <c r="K65" s="272"/>
    </row>
    <row r="66" s="1" customFormat="1" ht="15" customHeight="1">
      <c r="B66" s="270"/>
      <c r="C66" s="276"/>
      <c r="D66" s="279" t="s">
        <v>969</v>
      </c>
      <c r="E66" s="279"/>
      <c r="F66" s="279"/>
      <c r="G66" s="279"/>
      <c r="H66" s="279"/>
      <c r="I66" s="279"/>
      <c r="J66" s="279"/>
      <c r="K66" s="272"/>
    </row>
    <row r="67" s="1" customFormat="1" ht="15" customHeight="1">
      <c r="B67" s="270"/>
      <c r="C67" s="276"/>
      <c r="D67" s="274" t="s">
        <v>970</v>
      </c>
      <c r="E67" s="274"/>
      <c r="F67" s="274"/>
      <c r="G67" s="274"/>
      <c r="H67" s="274"/>
      <c r="I67" s="274"/>
      <c r="J67" s="274"/>
      <c r="K67" s="272"/>
    </row>
    <row r="68" s="1" customFormat="1" ht="15" customHeight="1">
      <c r="B68" s="270"/>
      <c r="C68" s="276"/>
      <c r="D68" s="274" t="s">
        <v>971</v>
      </c>
      <c r="E68" s="274"/>
      <c r="F68" s="274"/>
      <c r="G68" s="274"/>
      <c r="H68" s="274"/>
      <c r="I68" s="274"/>
      <c r="J68" s="274"/>
      <c r="K68" s="272"/>
    </row>
    <row r="69" s="1" customFormat="1" ht="15" customHeight="1">
      <c r="B69" s="270"/>
      <c r="C69" s="276"/>
      <c r="D69" s="274" t="s">
        <v>972</v>
      </c>
      <c r="E69" s="274"/>
      <c r="F69" s="274"/>
      <c r="G69" s="274"/>
      <c r="H69" s="274"/>
      <c r="I69" s="274"/>
      <c r="J69" s="274"/>
      <c r="K69" s="272"/>
    </row>
    <row r="70" s="1" customFormat="1" ht="15" customHeight="1">
      <c r="B70" s="270"/>
      <c r="C70" s="276"/>
      <c r="D70" s="274" t="s">
        <v>973</v>
      </c>
      <c r="E70" s="274"/>
      <c r="F70" s="274"/>
      <c r="G70" s="274"/>
      <c r="H70" s="274"/>
      <c r="I70" s="274"/>
      <c r="J70" s="274"/>
      <c r="K70" s="272"/>
    </row>
    <row r="71" s="1" customFormat="1" ht="12.75" customHeight="1">
      <c r="B71" s="281"/>
      <c r="C71" s="282"/>
      <c r="D71" s="282"/>
      <c r="E71" s="282"/>
      <c r="F71" s="282"/>
      <c r="G71" s="282"/>
      <c r="H71" s="282"/>
      <c r="I71" s="282"/>
      <c r="J71" s="282"/>
      <c r="K71" s="283"/>
    </row>
    <row r="72" s="1" customFormat="1" ht="18.75" customHeight="1">
      <c r="B72" s="284"/>
      <c r="C72" s="284"/>
      <c r="D72" s="284"/>
      <c r="E72" s="284"/>
      <c r="F72" s="284"/>
      <c r="G72" s="284"/>
      <c r="H72" s="284"/>
      <c r="I72" s="284"/>
      <c r="J72" s="284"/>
      <c r="K72" s="285"/>
    </row>
    <row r="73" s="1" customFormat="1" ht="18.75" customHeight="1">
      <c r="B73" s="285"/>
      <c r="C73" s="285"/>
      <c r="D73" s="285"/>
      <c r="E73" s="285"/>
      <c r="F73" s="285"/>
      <c r="G73" s="285"/>
      <c r="H73" s="285"/>
      <c r="I73" s="285"/>
      <c r="J73" s="285"/>
      <c r="K73" s="285"/>
    </row>
    <row r="74" s="1" customFormat="1" ht="7.5" customHeight="1">
      <c r="B74" s="286"/>
      <c r="C74" s="287"/>
      <c r="D74" s="287"/>
      <c r="E74" s="287"/>
      <c r="F74" s="287"/>
      <c r="G74" s="287"/>
      <c r="H74" s="287"/>
      <c r="I74" s="287"/>
      <c r="J74" s="287"/>
      <c r="K74" s="288"/>
    </row>
    <row r="75" s="1" customFormat="1" ht="45" customHeight="1">
      <c r="B75" s="289"/>
      <c r="C75" s="290" t="s">
        <v>974</v>
      </c>
      <c r="D75" s="290"/>
      <c r="E75" s="290"/>
      <c r="F75" s="290"/>
      <c r="G75" s="290"/>
      <c r="H75" s="290"/>
      <c r="I75" s="290"/>
      <c r="J75" s="290"/>
      <c r="K75" s="291"/>
    </row>
    <row r="76" s="1" customFormat="1" ht="17.25" customHeight="1">
      <c r="B76" s="289"/>
      <c r="C76" s="292" t="s">
        <v>975</v>
      </c>
      <c r="D76" s="292"/>
      <c r="E76" s="292"/>
      <c r="F76" s="292" t="s">
        <v>976</v>
      </c>
      <c r="G76" s="293"/>
      <c r="H76" s="292" t="s">
        <v>52</v>
      </c>
      <c r="I76" s="292" t="s">
        <v>55</v>
      </c>
      <c r="J76" s="292" t="s">
        <v>977</v>
      </c>
      <c r="K76" s="291"/>
    </row>
    <row r="77" s="1" customFormat="1" ht="17.25" customHeight="1">
      <c r="B77" s="289"/>
      <c r="C77" s="294" t="s">
        <v>978</v>
      </c>
      <c r="D77" s="294"/>
      <c r="E77" s="294"/>
      <c r="F77" s="295" t="s">
        <v>979</v>
      </c>
      <c r="G77" s="296"/>
      <c r="H77" s="294"/>
      <c r="I77" s="294"/>
      <c r="J77" s="294" t="s">
        <v>980</v>
      </c>
      <c r="K77" s="291"/>
    </row>
    <row r="78" s="1" customFormat="1" ht="5.25" customHeight="1">
      <c r="B78" s="289"/>
      <c r="C78" s="297"/>
      <c r="D78" s="297"/>
      <c r="E78" s="297"/>
      <c r="F78" s="297"/>
      <c r="G78" s="298"/>
      <c r="H78" s="297"/>
      <c r="I78" s="297"/>
      <c r="J78" s="297"/>
      <c r="K78" s="291"/>
    </row>
    <row r="79" s="1" customFormat="1" ht="15" customHeight="1">
      <c r="B79" s="289"/>
      <c r="C79" s="277" t="s">
        <v>51</v>
      </c>
      <c r="D79" s="299"/>
      <c r="E79" s="299"/>
      <c r="F79" s="300" t="s">
        <v>981</v>
      </c>
      <c r="G79" s="301"/>
      <c r="H79" s="277" t="s">
        <v>982</v>
      </c>
      <c r="I79" s="277" t="s">
        <v>983</v>
      </c>
      <c r="J79" s="277">
        <v>20</v>
      </c>
      <c r="K79" s="291"/>
    </row>
    <row r="80" s="1" customFormat="1" ht="15" customHeight="1">
      <c r="B80" s="289"/>
      <c r="C80" s="277" t="s">
        <v>984</v>
      </c>
      <c r="D80" s="277"/>
      <c r="E80" s="277"/>
      <c r="F80" s="300" t="s">
        <v>981</v>
      </c>
      <c r="G80" s="301"/>
      <c r="H80" s="277" t="s">
        <v>985</v>
      </c>
      <c r="I80" s="277" t="s">
        <v>983</v>
      </c>
      <c r="J80" s="277">
        <v>120</v>
      </c>
      <c r="K80" s="291"/>
    </row>
    <row r="81" s="1" customFormat="1" ht="15" customHeight="1">
      <c r="B81" s="302"/>
      <c r="C81" s="277" t="s">
        <v>986</v>
      </c>
      <c r="D81" s="277"/>
      <c r="E81" s="277"/>
      <c r="F81" s="300" t="s">
        <v>987</v>
      </c>
      <c r="G81" s="301"/>
      <c r="H81" s="277" t="s">
        <v>988</v>
      </c>
      <c r="I81" s="277" t="s">
        <v>983</v>
      </c>
      <c r="J81" s="277">
        <v>50</v>
      </c>
      <c r="K81" s="291"/>
    </row>
    <row r="82" s="1" customFormat="1" ht="15" customHeight="1">
      <c r="B82" s="302"/>
      <c r="C82" s="277" t="s">
        <v>989</v>
      </c>
      <c r="D82" s="277"/>
      <c r="E82" s="277"/>
      <c r="F82" s="300" t="s">
        <v>981</v>
      </c>
      <c r="G82" s="301"/>
      <c r="H82" s="277" t="s">
        <v>990</v>
      </c>
      <c r="I82" s="277" t="s">
        <v>991</v>
      </c>
      <c r="J82" s="277"/>
      <c r="K82" s="291"/>
    </row>
    <row r="83" s="1" customFormat="1" ht="15" customHeight="1">
      <c r="B83" s="302"/>
      <c r="C83" s="303" t="s">
        <v>992</v>
      </c>
      <c r="D83" s="303"/>
      <c r="E83" s="303"/>
      <c r="F83" s="304" t="s">
        <v>987</v>
      </c>
      <c r="G83" s="303"/>
      <c r="H83" s="303" t="s">
        <v>993</v>
      </c>
      <c r="I83" s="303" t="s">
        <v>983</v>
      </c>
      <c r="J83" s="303">
        <v>15</v>
      </c>
      <c r="K83" s="291"/>
    </row>
    <row r="84" s="1" customFormat="1" ht="15" customHeight="1">
      <c r="B84" s="302"/>
      <c r="C84" s="303" t="s">
        <v>994</v>
      </c>
      <c r="D84" s="303"/>
      <c r="E84" s="303"/>
      <c r="F84" s="304" t="s">
        <v>987</v>
      </c>
      <c r="G84" s="303"/>
      <c r="H84" s="303" t="s">
        <v>995</v>
      </c>
      <c r="I84" s="303" t="s">
        <v>983</v>
      </c>
      <c r="J84" s="303">
        <v>15</v>
      </c>
      <c r="K84" s="291"/>
    </row>
    <row r="85" s="1" customFormat="1" ht="15" customHeight="1">
      <c r="B85" s="302"/>
      <c r="C85" s="303" t="s">
        <v>996</v>
      </c>
      <c r="D85" s="303"/>
      <c r="E85" s="303"/>
      <c r="F85" s="304" t="s">
        <v>987</v>
      </c>
      <c r="G85" s="303"/>
      <c r="H85" s="303" t="s">
        <v>997</v>
      </c>
      <c r="I85" s="303" t="s">
        <v>983</v>
      </c>
      <c r="J85" s="303">
        <v>20</v>
      </c>
      <c r="K85" s="291"/>
    </row>
    <row r="86" s="1" customFormat="1" ht="15" customHeight="1">
      <c r="B86" s="302"/>
      <c r="C86" s="303" t="s">
        <v>998</v>
      </c>
      <c r="D86" s="303"/>
      <c r="E86" s="303"/>
      <c r="F86" s="304" t="s">
        <v>987</v>
      </c>
      <c r="G86" s="303"/>
      <c r="H86" s="303" t="s">
        <v>999</v>
      </c>
      <c r="I86" s="303" t="s">
        <v>983</v>
      </c>
      <c r="J86" s="303">
        <v>20</v>
      </c>
      <c r="K86" s="291"/>
    </row>
    <row r="87" s="1" customFormat="1" ht="15" customHeight="1">
      <c r="B87" s="302"/>
      <c r="C87" s="277" t="s">
        <v>1000</v>
      </c>
      <c r="D87" s="277"/>
      <c r="E87" s="277"/>
      <c r="F87" s="300" t="s">
        <v>987</v>
      </c>
      <c r="G87" s="301"/>
      <c r="H87" s="277" t="s">
        <v>1001</v>
      </c>
      <c r="I87" s="277" t="s">
        <v>983</v>
      </c>
      <c r="J87" s="277">
        <v>50</v>
      </c>
      <c r="K87" s="291"/>
    </row>
    <row r="88" s="1" customFormat="1" ht="15" customHeight="1">
      <c r="B88" s="302"/>
      <c r="C88" s="277" t="s">
        <v>1002</v>
      </c>
      <c r="D88" s="277"/>
      <c r="E88" s="277"/>
      <c r="F88" s="300" t="s">
        <v>987</v>
      </c>
      <c r="G88" s="301"/>
      <c r="H88" s="277" t="s">
        <v>1003</v>
      </c>
      <c r="I88" s="277" t="s">
        <v>983</v>
      </c>
      <c r="J88" s="277">
        <v>20</v>
      </c>
      <c r="K88" s="291"/>
    </row>
    <row r="89" s="1" customFormat="1" ht="15" customHeight="1">
      <c r="B89" s="302"/>
      <c r="C89" s="277" t="s">
        <v>1004</v>
      </c>
      <c r="D89" s="277"/>
      <c r="E89" s="277"/>
      <c r="F89" s="300" t="s">
        <v>987</v>
      </c>
      <c r="G89" s="301"/>
      <c r="H89" s="277" t="s">
        <v>1005</v>
      </c>
      <c r="I89" s="277" t="s">
        <v>983</v>
      </c>
      <c r="J89" s="277">
        <v>20</v>
      </c>
      <c r="K89" s="291"/>
    </row>
    <row r="90" s="1" customFormat="1" ht="15" customHeight="1">
      <c r="B90" s="302"/>
      <c r="C90" s="277" t="s">
        <v>1006</v>
      </c>
      <c r="D90" s="277"/>
      <c r="E90" s="277"/>
      <c r="F90" s="300" t="s">
        <v>987</v>
      </c>
      <c r="G90" s="301"/>
      <c r="H90" s="277" t="s">
        <v>1007</v>
      </c>
      <c r="I90" s="277" t="s">
        <v>983</v>
      </c>
      <c r="J90" s="277">
        <v>50</v>
      </c>
      <c r="K90" s="291"/>
    </row>
    <row r="91" s="1" customFormat="1" ht="15" customHeight="1">
      <c r="B91" s="302"/>
      <c r="C91" s="277" t="s">
        <v>1008</v>
      </c>
      <c r="D91" s="277"/>
      <c r="E91" s="277"/>
      <c r="F91" s="300" t="s">
        <v>987</v>
      </c>
      <c r="G91" s="301"/>
      <c r="H91" s="277" t="s">
        <v>1008</v>
      </c>
      <c r="I91" s="277" t="s">
        <v>983</v>
      </c>
      <c r="J91" s="277">
        <v>50</v>
      </c>
      <c r="K91" s="291"/>
    </row>
    <row r="92" s="1" customFormat="1" ht="15" customHeight="1">
      <c r="B92" s="302"/>
      <c r="C92" s="277" t="s">
        <v>1009</v>
      </c>
      <c r="D92" s="277"/>
      <c r="E92" s="277"/>
      <c r="F92" s="300" t="s">
        <v>987</v>
      </c>
      <c r="G92" s="301"/>
      <c r="H92" s="277" t="s">
        <v>1010</v>
      </c>
      <c r="I92" s="277" t="s">
        <v>983</v>
      </c>
      <c r="J92" s="277">
        <v>255</v>
      </c>
      <c r="K92" s="291"/>
    </row>
    <row r="93" s="1" customFormat="1" ht="15" customHeight="1">
      <c r="B93" s="302"/>
      <c r="C93" s="277" t="s">
        <v>1011</v>
      </c>
      <c r="D93" s="277"/>
      <c r="E93" s="277"/>
      <c r="F93" s="300" t="s">
        <v>981</v>
      </c>
      <c r="G93" s="301"/>
      <c r="H93" s="277" t="s">
        <v>1012</v>
      </c>
      <c r="I93" s="277" t="s">
        <v>1013</v>
      </c>
      <c r="J93" s="277"/>
      <c r="K93" s="291"/>
    </row>
    <row r="94" s="1" customFormat="1" ht="15" customHeight="1">
      <c r="B94" s="302"/>
      <c r="C94" s="277" t="s">
        <v>1014</v>
      </c>
      <c r="D94" s="277"/>
      <c r="E94" s="277"/>
      <c r="F94" s="300" t="s">
        <v>981</v>
      </c>
      <c r="G94" s="301"/>
      <c r="H94" s="277" t="s">
        <v>1015</v>
      </c>
      <c r="I94" s="277" t="s">
        <v>1016</v>
      </c>
      <c r="J94" s="277"/>
      <c r="K94" s="291"/>
    </row>
    <row r="95" s="1" customFormat="1" ht="15" customHeight="1">
      <c r="B95" s="302"/>
      <c r="C95" s="277" t="s">
        <v>1017</v>
      </c>
      <c r="D95" s="277"/>
      <c r="E95" s="277"/>
      <c r="F95" s="300" t="s">
        <v>981</v>
      </c>
      <c r="G95" s="301"/>
      <c r="H95" s="277" t="s">
        <v>1017</v>
      </c>
      <c r="I95" s="277" t="s">
        <v>1016</v>
      </c>
      <c r="J95" s="277"/>
      <c r="K95" s="291"/>
    </row>
    <row r="96" s="1" customFormat="1" ht="15" customHeight="1">
      <c r="B96" s="302"/>
      <c r="C96" s="277" t="s">
        <v>36</v>
      </c>
      <c r="D96" s="277"/>
      <c r="E96" s="277"/>
      <c r="F96" s="300" t="s">
        <v>981</v>
      </c>
      <c r="G96" s="301"/>
      <c r="H96" s="277" t="s">
        <v>1018</v>
      </c>
      <c r="I96" s="277" t="s">
        <v>1016</v>
      </c>
      <c r="J96" s="277"/>
      <c r="K96" s="291"/>
    </row>
    <row r="97" s="1" customFormat="1" ht="15" customHeight="1">
      <c r="B97" s="302"/>
      <c r="C97" s="277" t="s">
        <v>46</v>
      </c>
      <c r="D97" s="277"/>
      <c r="E97" s="277"/>
      <c r="F97" s="300" t="s">
        <v>981</v>
      </c>
      <c r="G97" s="301"/>
      <c r="H97" s="277" t="s">
        <v>1019</v>
      </c>
      <c r="I97" s="277" t="s">
        <v>1016</v>
      </c>
      <c r="J97" s="277"/>
      <c r="K97" s="291"/>
    </row>
    <row r="98" s="1" customFormat="1" ht="15" customHeight="1">
      <c r="B98" s="305"/>
      <c r="C98" s="306"/>
      <c r="D98" s="306"/>
      <c r="E98" s="306"/>
      <c r="F98" s="306"/>
      <c r="G98" s="306"/>
      <c r="H98" s="306"/>
      <c r="I98" s="306"/>
      <c r="J98" s="306"/>
      <c r="K98" s="307"/>
    </row>
    <row r="99" s="1" customFormat="1" ht="18.75" customHeight="1">
      <c r="B99" s="308"/>
      <c r="C99" s="309"/>
      <c r="D99" s="309"/>
      <c r="E99" s="309"/>
      <c r="F99" s="309"/>
      <c r="G99" s="309"/>
      <c r="H99" s="309"/>
      <c r="I99" s="309"/>
      <c r="J99" s="309"/>
      <c r="K99" s="308"/>
    </row>
    <row r="100" s="1" customFormat="1" ht="18.75" customHeight="1"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</row>
    <row r="101" s="1" customFormat="1" ht="7.5" customHeight="1">
      <c r="B101" s="286"/>
      <c r="C101" s="287"/>
      <c r="D101" s="287"/>
      <c r="E101" s="287"/>
      <c r="F101" s="287"/>
      <c r="G101" s="287"/>
      <c r="H101" s="287"/>
      <c r="I101" s="287"/>
      <c r="J101" s="287"/>
      <c r="K101" s="288"/>
    </row>
    <row r="102" s="1" customFormat="1" ht="45" customHeight="1">
      <c r="B102" s="289"/>
      <c r="C102" s="290" t="s">
        <v>1020</v>
      </c>
      <c r="D102" s="290"/>
      <c r="E102" s="290"/>
      <c r="F102" s="290"/>
      <c r="G102" s="290"/>
      <c r="H102" s="290"/>
      <c r="I102" s="290"/>
      <c r="J102" s="290"/>
      <c r="K102" s="291"/>
    </row>
    <row r="103" s="1" customFormat="1" ht="17.25" customHeight="1">
      <c r="B103" s="289"/>
      <c r="C103" s="292" t="s">
        <v>975</v>
      </c>
      <c r="D103" s="292"/>
      <c r="E103" s="292"/>
      <c r="F103" s="292" t="s">
        <v>976</v>
      </c>
      <c r="G103" s="293"/>
      <c r="H103" s="292" t="s">
        <v>52</v>
      </c>
      <c r="I103" s="292" t="s">
        <v>55</v>
      </c>
      <c r="J103" s="292" t="s">
        <v>977</v>
      </c>
      <c r="K103" s="291"/>
    </row>
    <row r="104" s="1" customFormat="1" ht="17.25" customHeight="1">
      <c r="B104" s="289"/>
      <c r="C104" s="294" t="s">
        <v>978</v>
      </c>
      <c r="D104" s="294"/>
      <c r="E104" s="294"/>
      <c r="F104" s="295" t="s">
        <v>979</v>
      </c>
      <c r="G104" s="296"/>
      <c r="H104" s="294"/>
      <c r="I104" s="294"/>
      <c r="J104" s="294" t="s">
        <v>980</v>
      </c>
      <c r="K104" s="291"/>
    </row>
    <row r="105" s="1" customFormat="1" ht="5.25" customHeight="1">
      <c r="B105" s="289"/>
      <c r="C105" s="292"/>
      <c r="D105" s="292"/>
      <c r="E105" s="292"/>
      <c r="F105" s="292"/>
      <c r="G105" s="310"/>
      <c r="H105" s="292"/>
      <c r="I105" s="292"/>
      <c r="J105" s="292"/>
      <c r="K105" s="291"/>
    </row>
    <row r="106" s="1" customFormat="1" ht="15" customHeight="1">
      <c r="B106" s="289"/>
      <c r="C106" s="277" t="s">
        <v>51</v>
      </c>
      <c r="D106" s="299"/>
      <c r="E106" s="299"/>
      <c r="F106" s="300" t="s">
        <v>981</v>
      </c>
      <c r="G106" s="277"/>
      <c r="H106" s="277" t="s">
        <v>1021</v>
      </c>
      <c r="I106" s="277" t="s">
        <v>983</v>
      </c>
      <c r="J106" s="277">
        <v>20</v>
      </c>
      <c r="K106" s="291"/>
    </row>
    <row r="107" s="1" customFormat="1" ht="15" customHeight="1">
      <c r="B107" s="289"/>
      <c r="C107" s="277" t="s">
        <v>984</v>
      </c>
      <c r="D107" s="277"/>
      <c r="E107" s="277"/>
      <c r="F107" s="300" t="s">
        <v>981</v>
      </c>
      <c r="G107" s="277"/>
      <c r="H107" s="277" t="s">
        <v>1021</v>
      </c>
      <c r="I107" s="277" t="s">
        <v>983</v>
      </c>
      <c r="J107" s="277">
        <v>120</v>
      </c>
      <c r="K107" s="291"/>
    </row>
    <row r="108" s="1" customFormat="1" ht="15" customHeight="1">
      <c r="B108" s="302"/>
      <c r="C108" s="277" t="s">
        <v>986</v>
      </c>
      <c r="D108" s="277"/>
      <c r="E108" s="277"/>
      <c r="F108" s="300" t="s">
        <v>987</v>
      </c>
      <c r="G108" s="277"/>
      <c r="H108" s="277" t="s">
        <v>1021</v>
      </c>
      <c r="I108" s="277" t="s">
        <v>983</v>
      </c>
      <c r="J108" s="277">
        <v>50</v>
      </c>
      <c r="K108" s="291"/>
    </row>
    <row r="109" s="1" customFormat="1" ht="15" customHeight="1">
      <c r="B109" s="302"/>
      <c r="C109" s="277" t="s">
        <v>989</v>
      </c>
      <c r="D109" s="277"/>
      <c r="E109" s="277"/>
      <c r="F109" s="300" t="s">
        <v>981</v>
      </c>
      <c r="G109" s="277"/>
      <c r="H109" s="277" t="s">
        <v>1021</v>
      </c>
      <c r="I109" s="277" t="s">
        <v>991</v>
      </c>
      <c r="J109" s="277"/>
      <c r="K109" s="291"/>
    </row>
    <row r="110" s="1" customFormat="1" ht="15" customHeight="1">
      <c r="B110" s="302"/>
      <c r="C110" s="277" t="s">
        <v>1000</v>
      </c>
      <c r="D110" s="277"/>
      <c r="E110" s="277"/>
      <c r="F110" s="300" t="s">
        <v>987</v>
      </c>
      <c r="G110" s="277"/>
      <c r="H110" s="277" t="s">
        <v>1021</v>
      </c>
      <c r="I110" s="277" t="s">
        <v>983</v>
      </c>
      <c r="J110" s="277">
        <v>50</v>
      </c>
      <c r="K110" s="291"/>
    </row>
    <row r="111" s="1" customFormat="1" ht="15" customHeight="1">
      <c r="B111" s="302"/>
      <c r="C111" s="277" t="s">
        <v>1008</v>
      </c>
      <c r="D111" s="277"/>
      <c r="E111" s="277"/>
      <c r="F111" s="300" t="s">
        <v>987</v>
      </c>
      <c r="G111" s="277"/>
      <c r="H111" s="277" t="s">
        <v>1021</v>
      </c>
      <c r="I111" s="277" t="s">
        <v>983</v>
      </c>
      <c r="J111" s="277">
        <v>50</v>
      </c>
      <c r="K111" s="291"/>
    </row>
    <row r="112" s="1" customFormat="1" ht="15" customHeight="1">
      <c r="B112" s="302"/>
      <c r="C112" s="277" t="s">
        <v>1006</v>
      </c>
      <c r="D112" s="277"/>
      <c r="E112" s="277"/>
      <c r="F112" s="300" t="s">
        <v>987</v>
      </c>
      <c r="G112" s="277"/>
      <c r="H112" s="277" t="s">
        <v>1021</v>
      </c>
      <c r="I112" s="277" t="s">
        <v>983</v>
      </c>
      <c r="J112" s="277">
        <v>50</v>
      </c>
      <c r="K112" s="291"/>
    </row>
    <row r="113" s="1" customFormat="1" ht="15" customHeight="1">
      <c r="B113" s="302"/>
      <c r="C113" s="277" t="s">
        <v>51</v>
      </c>
      <c r="D113" s="277"/>
      <c r="E113" s="277"/>
      <c r="F113" s="300" t="s">
        <v>981</v>
      </c>
      <c r="G113" s="277"/>
      <c r="H113" s="277" t="s">
        <v>1022</v>
      </c>
      <c r="I113" s="277" t="s">
        <v>983</v>
      </c>
      <c r="J113" s="277">
        <v>20</v>
      </c>
      <c r="K113" s="291"/>
    </row>
    <row r="114" s="1" customFormat="1" ht="15" customHeight="1">
      <c r="B114" s="302"/>
      <c r="C114" s="277" t="s">
        <v>1023</v>
      </c>
      <c r="D114" s="277"/>
      <c r="E114" s="277"/>
      <c r="F114" s="300" t="s">
        <v>981</v>
      </c>
      <c r="G114" s="277"/>
      <c r="H114" s="277" t="s">
        <v>1024</v>
      </c>
      <c r="I114" s="277" t="s">
        <v>983</v>
      </c>
      <c r="J114" s="277">
        <v>120</v>
      </c>
      <c r="K114" s="291"/>
    </row>
    <row r="115" s="1" customFormat="1" ht="15" customHeight="1">
      <c r="B115" s="302"/>
      <c r="C115" s="277" t="s">
        <v>36</v>
      </c>
      <c r="D115" s="277"/>
      <c r="E115" s="277"/>
      <c r="F115" s="300" t="s">
        <v>981</v>
      </c>
      <c r="G115" s="277"/>
      <c r="H115" s="277" t="s">
        <v>1025</v>
      </c>
      <c r="I115" s="277" t="s">
        <v>1016</v>
      </c>
      <c r="J115" s="277"/>
      <c r="K115" s="291"/>
    </row>
    <row r="116" s="1" customFormat="1" ht="15" customHeight="1">
      <c r="B116" s="302"/>
      <c r="C116" s="277" t="s">
        <v>46</v>
      </c>
      <c r="D116" s="277"/>
      <c r="E116" s="277"/>
      <c r="F116" s="300" t="s">
        <v>981</v>
      </c>
      <c r="G116" s="277"/>
      <c r="H116" s="277" t="s">
        <v>1026</v>
      </c>
      <c r="I116" s="277" t="s">
        <v>1016</v>
      </c>
      <c r="J116" s="277"/>
      <c r="K116" s="291"/>
    </row>
    <row r="117" s="1" customFormat="1" ht="15" customHeight="1">
      <c r="B117" s="302"/>
      <c r="C117" s="277" t="s">
        <v>55</v>
      </c>
      <c r="D117" s="277"/>
      <c r="E117" s="277"/>
      <c r="F117" s="300" t="s">
        <v>981</v>
      </c>
      <c r="G117" s="277"/>
      <c r="H117" s="277" t="s">
        <v>1027</v>
      </c>
      <c r="I117" s="277" t="s">
        <v>1028</v>
      </c>
      <c r="J117" s="277"/>
      <c r="K117" s="291"/>
    </row>
    <row r="118" s="1" customFormat="1" ht="15" customHeight="1">
      <c r="B118" s="305"/>
      <c r="C118" s="311"/>
      <c r="D118" s="311"/>
      <c r="E118" s="311"/>
      <c r="F118" s="311"/>
      <c r="G118" s="311"/>
      <c r="H118" s="311"/>
      <c r="I118" s="311"/>
      <c r="J118" s="311"/>
      <c r="K118" s="307"/>
    </row>
    <row r="119" s="1" customFormat="1" ht="18.75" customHeight="1">
      <c r="B119" s="312"/>
      <c r="C119" s="313"/>
      <c r="D119" s="313"/>
      <c r="E119" s="313"/>
      <c r="F119" s="314"/>
      <c r="G119" s="313"/>
      <c r="H119" s="313"/>
      <c r="I119" s="313"/>
      <c r="J119" s="313"/>
      <c r="K119" s="312"/>
    </row>
    <row r="120" s="1" customFormat="1" ht="18.75" customHeight="1"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</row>
    <row r="121" s="1" customFormat="1" ht="7.5" customHeight="1">
      <c r="B121" s="315"/>
      <c r="C121" s="316"/>
      <c r="D121" s="316"/>
      <c r="E121" s="316"/>
      <c r="F121" s="316"/>
      <c r="G121" s="316"/>
      <c r="H121" s="316"/>
      <c r="I121" s="316"/>
      <c r="J121" s="316"/>
      <c r="K121" s="317"/>
    </row>
    <row r="122" s="1" customFormat="1" ht="45" customHeight="1">
      <c r="B122" s="318"/>
      <c r="C122" s="268" t="s">
        <v>1029</v>
      </c>
      <c r="D122" s="268"/>
      <c r="E122" s="268"/>
      <c r="F122" s="268"/>
      <c r="G122" s="268"/>
      <c r="H122" s="268"/>
      <c r="I122" s="268"/>
      <c r="J122" s="268"/>
      <c r="K122" s="319"/>
    </row>
    <row r="123" s="1" customFormat="1" ht="17.25" customHeight="1">
      <c r="B123" s="320"/>
      <c r="C123" s="292" t="s">
        <v>975</v>
      </c>
      <c r="D123" s="292"/>
      <c r="E123" s="292"/>
      <c r="F123" s="292" t="s">
        <v>976</v>
      </c>
      <c r="G123" s="293"/>
      <c r="H123" s="292" t="s">
        <v>52</v>
      </c>
      <c r="I123" s="292" t="s">
        <v>55</v>
      </c>
      <c r="J123" s="292" t="s">
        <v>977</v>
      </c>
      <c r="K123" s="321"/>
    </row>
    <row r="124" s="1" customFormat="1" ht="17.25" customHeight="1">
      <c r="B124" s="320"/>
      <c r="C124" s="294" t="s">
        <v>978</v>
      </c>
      <c r="D124" s="294"/>
      <c r="E124" s="294"/>
      <c r="F124" s="295" t="s">
        <v>979</v>
      </c>
      <c r="G124" s="296"/>
      <c r="H124" s="294"/>
      <c r="I124" s="294"/>
      <c r="J124" s="294" t="s">
        <v>980</v>
      </c>
      <c r="K124" s="321"/>
    </row>
    <row r="125" s="1" customFormat="1" ht="5.25" customHeight="1">
      <c r="B125" s="322"/>
      <c r="C125" s="297"/>
      <c r="D125" s="297"/>
      <c r="E125" s="297"/>
      <c r="F125" s="297"/>
      <c r="G125" s="323"/>
      <c r="H125" s="297"/>
      <c r="I125" s="297"/>
      <c r="J125" s="297"/>
      <c r="K125" s="324"/>
    </row>
    <row r="126" s="1" customFormat="1" ht="15" customHeight="1">
      <c r="B126" s="322"/>
      <c r="C126" s="277" t="s">
        <v>984</v>
      </c>
      <c r="D126" s="299"/>
      <c r="E126" s="299"/>
      <c r="F126" s="300" t="s">
        <v>981</v>
      </c>
      <c r="G126" s="277"/>
      <c r="H126" s="277" t="s">
        <v>1021</v>
      </c>
      <c r="I126" s="277" t="s">
        <v>983</v>
      </c>
      <c r="J126" s="277">
        <v>120</v>
      </c>
      <c r="K126" s="325"/>
    </row>
    <row r="127" s="1" customFormat="1" ht="15" customHeight="1">
      <c r="B127" s="322"/>
      <c r="C127" s="277" t="s">
        <v>1030</v>
      </c>
      <c r="D127" s="277"/>
      <c r="E127" s="277"/>
      <c r="F127" s="300" t="s">
        <v>981</v>
      </c>
      <c r="G127" s="277"/>
      <c r="H127" s="277" t="s">
        <v>1031</v>
      </c>
      <c r="I127" s="277" t="s">
        <v>983</v>
      </c>
      <c r="J127" s="277" t="s">
        <v>1032</v>
      </c>
      <c r="K127" s="325"/>
    </row>
    <row r="128" s="1" customFormat="1" ht="15" customHeight="1">
      <c r="B128" s="322"/>
      <c r="C128" s="277" t="s">
        <v>82</v>
      </c>
      <c r="D128" s="277"/>
      <c r="E128" s="277"/>
      <c r="F128" s="300" t="s">
        <v>981</v>
      </c>
      <c r="G128" s="277"/>
      <c r="H128" s="277" t="s">
        <v>1033</v>
      </c>
      <c r="I128" s="277" t="s">
        <v>983</v>
      </c>
      <c r="J128" s="277" t="s">
        <v>1032</v>
      </c>
      <c r="K128" s="325"/>
    </row>
    <row r="129" s="1" customFormat="1" ht="15" customHeight="1">
      <c r="B129" s="322"/>
      <c r="C129" s="277" t="s">
        <v>992</v>
      </c>
      <c r="D129" s="277"/>
      <c r="E129" s="277"/>
      <c r="F129" s="300" t="s">
        <v>987</v>
      </c>
      <c r="G129" s="277"/>
      <c r="H129" s="277" t="s">
        <v>993</v>
      </c>
      <c r="I129" s="277" t="s">
        <v>983</v>
      </c>
      <c r="J129" s="277">
        <v>15</v>
      </c>
      <c r="K129" s="325"/>
    </row>
    <row r="130" s="1" customFormat="1" ht="15" customHeight="1">
      <c r="B130" s="322"/>
      <c r="C130" s="303" t="s">
        <v>994</v>
      </c>
      <c r="D130" s="303"/>
      <c r="E130" s="303"/>
      <c r="F130" s="304" t="s">
        <v>987</v>
      </c>
      <c r="G130" s="303"/>
      <c r="H130" s="303" t="s">
        <v>995</v>
      </c>
      <c r="I130" s="303" t="s">
        <v>983</v>
      </c>
      <c r="J130" s="303">
        <v>15</v>
      </c>
      <c r="K130" s="325"/>
    </row>
    <row r="131" s="1" customFormat="1" ht="15" customHeight="1">
      <c r="B131" s="322"/>
      <c r="C131" s="303" t="s">
        <v>996</v>
      </c>
      <c r="D131" s="303"/>
      <c r="E131" s="303"/>
      <c r="F131" s="304" t="s">
        <v>987</v>
      </c>
      <c r="G131" s="303"/>
      <c r="H131" s="303" t="s">
        <v>997</v>
      </c>
      <c r="I131" s="303" t="s">
        <v>983</v>
      </c>
      <c r="J131" s="303">
        <v>20</v>
      </c>
      <c r="K131" s="325"/>
    </row>
    <row r="132" s="1" customFormat="1" ht="15" customHeight="1">
      <c r="B132" s="322"/>
      <c r="C132" s="303" t="s">
        <v>998</v>
      </c>
      <c r="D132" s="303"/>
      <c r="E132" s="303"/>
      <c r="F132" s="304" t="s">
        <v>987</v>
      </c>
      <c r="G132" s="303"/>
      <c r="H132" s="303" t="s">
        <v>999</v>
      </c>
      <c r="I132" s="303" t="s">
        <v>983</v>
      </c>
      <c r="J132" s="303">
        <v>20</v>
      </c>
      <c r="K132" s="325"/>
    </row>
    <row r="133" s="1" customFormat="1" ht="15" customHeight="1">
      <c r="B133" s="322"/>
      <c r="C133" s="277" t="s">
        <v>986</v>
      </c>
      <c r="D133" s="277"/>
      <c r="E133" s="277"/>
      <c r="F133" s="300" t="s">
        <v>987</v>
      </c>
      <c r="G133" s="277"/>
      <c r="H133" s="277" t="s">
        <v>1021</v>
      </c>
      <c r="I133" s="277" t="s">
        <v>983</v>
      </c>
      <c r="J133" s="277">
        <v>50</v>
      </c>
      <c r="K133" s="325"/>
    </row>
    <row r="134" s="1" customFormat="1" ht="15" customHeight="1">
      <c r="B134" s="322"/>
      <c r="C134" s="277" t="s">
        <v>1000</v>
      </c>
      <c r="D134" s="277"/>
      <c r="E134" s="277"/>
      <c r="F134" s="300" t="s">
        <v>987</v>
      </c>
      <c r="G134" s="277"/>
      <c r="H134" s="277" t="s">
        <v>1021</v>
      </c>
      <c r="I134" s="277" t="s">
        <v>983</v>
      </c>
      <c r="J134" s="277">
        <v>50</v>
      </c>
      <c r="K134" s="325"/>
    </row>
    <row r="135" s="1" customFormat="1" ht="15" customHeight="1">
      <c r="B135" s="322"/>
      <c r="C135" s="277" t="s">
        <v>1006</v>
      </c>
      <c r="D135" s="277"/>
      <c r="E135" s="277"/>
      <c r="F135" s="300" t="s">
        <v>987</v>
      </c>
      <c r="G135" s="277"/>
      <c r="H135" s="277" t="s">
        <v>1021</v>
      </c>
      <c r="I135" s="277" t="s">
        <v>983</v>
      </c>
      <c r="J135" s="277">
        <v>50</v>
      </c>
      <c r="K135" s="325"/>
    </row>
    <row r="136" s="1" customFormat="1" ht="15" customHeight="1">
      <c r="B136" s="322"/>
      <c r="C136" s="277" t="s">
        <v>1008</v>
      </c>
      <c r="D136" s="277"/>
      <c r="E136" s="277"/>
      <c r="F136" s="300" t="s">
        <v>987</v>
      </c>
      <c r="G136" s="277"/>
      <c r="H136" s="277" t="s">
        <v>1021</v>
      </c>
      <c r="I136" s="277" t="s">
        <v>983</v>
      </c>
      <c r="J136" s="277">
        <v>50</v>
      </c>
      <c r="K136" s="325"/>
    </row>
    <row r="137" s="1" customFormat="1" ht="15" customHeight="1">
      <c r="B137" s="322"/>
      <c r="C137" s="277" t="s">
        <v>1009</v>
      </c>
      <c r="D137" s="277"/>
      <c r="E137" s="277"/>
      <c r="F137" s="300" t="s">
        <v>987</v>
      </c>
      <c r="G137" s="277"/>
      <c r="H137" s="277" t="s">
        <v>1034</v>
      </c>
      <c r="I137" s="277" t="s">
        <v>983</v>
      </c>
      <c r="J137" s="277">
        <v>255</v>
      </c>
      <c r="K137" s="325"/>
    </row>
    <row r="138" s="1" customFormat="1" ht="15" customHeight="1">
      <c r="B138" s="322"/>
      <c r="C138" s="277" t="s">
        <v>1011</v>
      </c>
      <c r="D138" s="277"/>
      <c r="E138" s="277"/>
      <c r="F138" s="300" t="s">
        <v>981</v>
      </c>
      <c r="G138" s="277"/>
      <c r="H138" s="277" t="s">
        <v>1035</v>
      </c>
      <c r="I138" s="277" t="s">
        <v>1013</v>
      </c>
      <c r="J138" s="277"/>
      <c r="K138" s="325"/>
    </row>
    <row r="139" s="1" customFormat="1" ht="15" customHeight="1">
      <c r="B139" s="322"/>
      <c r="C139" s="277" t="s">
        <v>1014</v>
      </c>
      <c r="D139" s="277"/>
      <c r="E139" s="277"/>
      <c r="F139" s="300" t="s">
        <v>981</v>
      </c>
      <c r="G139" s="277"/>
      <c r="H139" s="277" t="s">
        <v>1036</v>
      </c>
      <c r="I139" s="277" t="s">
        <v>1016</v>
      </c>
      <c r="J139" s="277"/>
      <c r="K139" s="325"/>
    </row>
    <row r="140" s="1" customFormat="1" ht="15" customHeight="1">
      <c r="B140" s="322"/>
      <c r="C140" s="277" t="s">
        <v>1017</v>
      </c>
      <c r="D140" s="277"/>
      <c r="E140" s="277"/>
      <c r="F140" s="300" t="s">
        <v>981</v>
      </c>
      <c r="G140" s="277"/>
      <c r="H140" s="277" t="s">
        <v>1017</v>
      </c>
      <c r="I140" s="277" t="s">
        <v>1016</v>
      </c>
      <c r="J140" s="277"/>
      <c r="K140" s="325"/>
    </row>
    <row r="141" s="1" customFormat="1" ht="15" customHeight="1">
      <c r="B141" s="322"/>
      <c r="C141" s="277" t="s">
        <v>36</v>
      </c>
      <c r="D141" s="277"/>
      <c r="E141" s="277"/>
      <c r="F141" s="300" t="s">
        <v>981</v>
      </c>
      <c r="G141" s="277"/>
      <c r="H141" s="277" t="s">
        <v>1037</v>
      </c>
      <c r="I141" s="277" t="s">
        <v>1016</v>
      </c>
      <c r="J141" s="277"/>
      <c r="K141" s="325"/>
    </row>
    <row r="142" s="1" customFormat="1" ht="15" customHeight="1">
      <c r="B142" s="322"/>
      <c r="C142" s="277" t="s">
        <v>1038</v>
      </c>
      <c r="D142" s="277"/>
      <c r="E142" s="277"/>
      <c r="F142" s="300" t="s">
        <v>981</v>
      </c>
      <c r="G142" s="277"/>
      <c r="H142" s="277" t="s">
        <v>1039</v>
      </c>
      <c r="I142" s="277" t="s">
        <v>1016</v>
      </c>
      <c r="J142" s="277"/>
      <c r="K142" s="325"/>
    </row>
    <row r="143" s="1" customFormat="1" ht="15" customHeight="1">
      <c r="B143" s="326"/>
      <c r="C143" s="327"/>
      <c r="D143" s="327"/>
      <c r="E143" s="327"/>
      <c r="F143" s="327"/>
      <c r="G143" s="327"/>
      <c r="H143" s="327"/>
      <c r="I143" s="327"/>
      <c r="J143" s="327"/>
      <c r="K143" s="328"/>
    </row>
    <row r="144" s="1" customFormat="1" ht="18.75" customHeight="1">
      <c r="B144" s="313"/>
      <c r="C144" s="313"/>
      <c r="D144" s="313"/>
      <c r="E144" s="313"/>
      <c r="F144" s="314"/>
      <c r="G144" s="313"/>
      <c r="H144" s="313"/>
      <c r="I144" s="313"/>
      <c r="J144" s="313"/>
      <c r="K144" s="313"/>
    </row>
    <row r="145" s="1" customFormat="1" ht="18.75" customHeight="1">
      <c r="B145" s="285"/>
      <c r="C145" s="285"/>
      <c r="D145" s="285"/>
      <c r="E145" s="285"/>
      <c r="F145" s="285"/>
      <c r="G145" s="285"/>
      <c r="H145" s="285"/>
      <c r="I145" s="285"/>
      <c r="J145" s="285"/>
      <c r="K145" s="285"/>
    </row>
    <row r="146" s="1" customFormat="1" ht="7.5" customHeight="1">
      <c r="B146" s="286"/>
      <c r="C146" s="287"/>
      <c r="D146" s="287"/>
      <c r="E146" s="287"/>
      <c r="F146" s="287"/>
      <c r="G146" s="287"/>
      <c r="H146" s="287"/>
      <c r="I146" s="287"/>
      <c r="J146" s="287"/>
      <c r="K146" s="288"/>
    </row>
    <row r="147" s="1" customFormat="1" ht="45" customHeight="1">
      <c r="B147" s="289"/>
      <c r="C147" s="290" t="s">
        <v>1040</v>
      </c>
      <c r="D147" s="290"/>
      <c r="E147" s="290"/>
      <c r="F147" s="290"/>
      <c r="G147" s="290"/>
      <c r="H147" s="290"/>
      <c r="I147" s="290"/>
      <c r="J147" s="290"/>
      <c r="K147" s="291"/>
    </row>
    <row r="148" s="1" customFormat="1" ht="17.25" customHeight="1">
      <c r="B148" s="289"/>
      <c r="C148" s="292" t="s">
        <v>975</v>
      </c>
      <c r="D148" s="292"/>
      <c r="E148" s="292"/>
      <c r="F148" s="292" t="s">
        <v>976</v>
      </c>
      <c r="G148" s="293"/>
      <c r="H148" s="292" t="s">
        <v>52</v>
      </c>
      <c r="I148" s="292" t="s">
        <v>55</v>
      </c>
      <c r="J148" s="292" t="s">
        <v>977</v>
      </c>
      <c r="K148" s="291"/>
    </row>
    <row r="149" s="1" customFormat="1" ht="17.25" customHeight="1">
      <c r="B149" s="289"/>
      <c r="C149" s="294" t="s">
        <v>978</v>
      </c>
      <c r="D149" s="294"/>
      <c r="E149" s="294"/>
      <c r="F149" s="295" t="s">
        <v>979</v>
      </c>
      <c r="G149" s="296"/>
      <c r="H149" s="294"/>
      <c r="I149" s="294"/>
      <c r="J149" s="294" t="s">
        <v>980</v>
      </c>
      <c r="K149" s="291"/>
    </row>
    <row r="150" s="1" customFormat="1" ht="5.25" customHeight="1">
      <c r="B150" s="302"/>
      <c r="C150" s="297"/>
      <c r="D150" s="297"/>
      <c r="E150" s="297"/>
      <c r="F150" s="297"/>
      <c r="G150" s="298"/>
      <c r="H150" s="297"/>
      <c r="I150" s="297"/>
      <c r="J150" s="297"/>
      <c r="K150" s="325"/>
    </row>
    <row r="151" s="1" customFormat="1" ht="15" customHeight="1">
      <c r="B151" s="302"/>
      <c r="C151" s="329" t="s">
        <v>984</v>
      </c>
      <c r="D151" s="277"/>
      <c r="E151" s="277"/>
      <c r="F151" s="330" t="s">
        <v>981</v>
      </c>
      <c r="G151" s="277"/>
      <c r="H151" s="329" t="s">
        <v>1021</v>
      </c>
      <c r="I151" s="329" t="s">
        <v>983</v>
      </c>
      <c r="J151" s="329">
        <v>120</v>
      </c>
      <c r="K151" s="325"/>
    </row>
    <row r="152" s="1" customFormat="1" ht="15" customHeight="1">
      <c r="B152" s="302"/>
      <c r="C152" s="329" t="s">
        <v>1030</v>
      </c>
      <c r="D152" s="277"/>
      <c r="E152" s="277"/>
      <c r="F152" s="330" t="s">
        <v>981</v>
      </c>
      <c r="G152" s="277"/>
      <c r="H152" s="329" t="s">
        <v>1041</v>
      </c>
      <c r="I152" s="329" t="s">
        <v>983</v>
      </c>
      <c r="J152" s="329" t="s">
        <v>1032</v>
      </c>
      <c r="K152" s="325"/>
    </row>
    <row r="153" s="1" customFormat="1" ht="15" customHeight="1">
      <c r="B153" s="302"/>
      <c r="C153" s="329" t="s">
        <v>82</v>
      </c>
      <c r="D153" s="277"/>
      <c r="E153" s="277"/>
      <c r="F153" s="330" t="s">
        <v>981</v>
      </c>
      <c r="G153" s="277"/>
      <c r="H153" s="329" t="s">
        <v>1042</v>
      </c>
      <c r="I153" s="329" t="s">
        <v>983</v>
      </c>
      <c r="J153" s="329" t="s">
        <v>1032</v>
      </c>
      <c r="K153" s="325"/>
    </row>
    <row r="154" s="1" customFormat="1" ht="15" customHeight="1">
      <c r="B154" s="302"/>
      <c r="C154" s="329" t="s">
        <v>986</v>
      </c>
      <c r="D154" s="277"/>
      <c r="E154" s="277"/>
      <c r="F154" s="330" t="s">
        <v>987</v>
      </c>
      <c r="G154" s="277"/>
      <c r="H154" s="329" t="s">
        <v>1021</v>
      </c>
      <c r="I154" s="329" t="s">
        <v>983</v>
      </c>
      <c r="J154" s="329">
        <v>50</v>
      </c>
      <c r="K154" s="325"/>
    </row>
    <row r="155" s="1" customFormat="1" ht="15" customHeight="1">
      <c r="B155" s="302"/>
      <c r="C155" s="329" t="s">
        <v>989</v>
      </c>
      <c r="D155" s="277"/>
      <c r="E155" s="277"/>
      <c r="F155" s="330" t="s">
        <v>981</v>
      </c>
      <c r="G155" s="277"/>
      <c r="H155" s="329" t="s">
        <v>1021</v>
      </c>
      <c r="I155" s="329" t="s">
        <v>991</v>
      </c>
      <c r="J155" s="329"/>
      <c r="K155" s="325"/>
    </row>
    <row r="156" s="1" customFormat="1" ht="15" customHeight="1">
      <c r="B156" s="302"/>
      <c r="C156" s="329" t="s">
        <v>1000</v>
      </c>
      <c r="D156" s="277"/>
      <c r="E156" s="277"/>
      <c r="F156" s="330" t="s">
        <v>987</v>
      </c>
      <c r="G156" s="277"/>
      <c r="H156" s="329" t="s">
        <v>1021</v>
      </c>
      <c r="I156" s="329" t="s">
        <v>983</v>
      </c>
      <c r="J156" s="329">
        <v>50</v>
      </c>
      <c r="K156" s="325"/>
    </row>
    <row r="157" s="1" customFormat="1" ht="15" customHeight="1">
      <c r="B157" s="302"/>
      <c r="C157" s="329" t="s">
        <v>1008</v>
      </c>
      <c r="D157" s="277"/>
      <c r="E157" s="277"/>
      <c r="F157" s="330" t="s">
        <v>987</v>
      </c>
      <c r="G157" s="277"/>
      <c r="H157" s="329" t="s">
        <v>1021</v>
      </c>
      <c r="I157" s="329" t="s">
        <v>983</v>
      </c>
      <c r="J157" s="329">
        <v>50</v>
      </c>
      <c r="K157" s="325"/>
    </row>
    <row r="158" s="1" customFormat="1" ht="15" customHeight="1">
      <c r="B158" s="302"/>
      <c r="C158" s="329" t="s">
        <v>1006</v>
      </c>
      <c r="D158" s="277"/>
      <c r="E158" s="277"/>
      <c r="F158" s="330" t="s">
        <v>987</v>
      </c>
      <c r="G158" s="277"/>
      <c r="H158" s="329" t="s">
        <v>1021</v>
      </c>
      <c r="I158" s="329" t="s">
        <v>983</v>
      </c>
      <c r="J158" s="329">
        <v>50</v>
      </c>
      <c r="K158" s="325"/>
    </row>
    <row r="159" s="1" customFormat="1" ht="15" customHeight="1">
      <c r="B159" s="302"/>
      <c r="C159" s="329" t="s">
        <v>130</v>
      </c>
      <c r="D159" s="277"/>
      <c r="E159" s="277"/>
      <c r="F159" s="330" t="s">
        <v>981</v>
      </c>
      <c r="G159" s="277"/>
      <c r="H159" s="329" t="s">
        <v>1043</v>
      </c>
      <c r="I159" s="329" t="s">
        <v>983</v>
      </c>
      <c r="J159" s="329" t="s">
        <v>1044</v>
      </c>
      <c r="K159" s="325"/>
    </row>
    <row r="160" s="1" customFormat="1" ht="15" customHeight="1">
      <c r="B160" s="302"/>
      <c r="C160" s="329" t="s">
        <v>1045</v>
      </c>
      <c r="D160" s="277"/>
      <c r="E160" s="277"/>
      <c r="F160" s="330" t="s">
        <v>981</v>
      </c>
      <c r="G160" s="277"/>
      <c r="H160" s="329" t="s">
        <v>1046</v>
      </c>
      <c r="I160" s="329" t="s">
        <v>1016</v>
      </c>
      <c r="J160" s="329"/>
      <c r="K160" s="325"/>
    </row>
    <row r="161" s="1" customFormat="1" ht="15" customHeight="1">
      <c r="B161" s="331"/>
      <c r="C161" s="311"/>
      <c r="D161" s="311"/>
      <c r="E161" s="311"/>
      <c r="F161" s="311"/>
      <c r="G161" s="311"/>
      <c r="H161" s="311"/>
      <c r="I161" s="311"/>
      <c r="J161" s="311"/>
      <c r="K161" s="332"/>
    </row>
    <row r="162" s="1" customFormat="1" ht="18.75" customHeight="1">
      <c r="B162" s="313"/>
      <c r="C162" s="323"/>
      <c r="D162" s="323"/>
      <c r="E162" s="323"/>
      <c r="F162" s="333"/>
      <c r="G162" s="323"/>
      <c r="H162" s="323"/>
      <c r="I162" s="323"/>
      <c r="J162" s="323"/>
      <c r="K162" s="313"/>
    </row>
    <row r="163" s="1" customFormat="1" ht="18.75" customHeight="1">
      <c r="B163" s="285"/>
      <c r="C163" s="285"/>
      <c r="D163" s="285"/>
      <c r="E163" s="285"/>
      <c r="F163" s="285"/>
      <c r="G163" s="285"/>
      <c r="H163" s="285"/>
      <c r="I163" s="285"/>
      <c r="J163" s="285"/>
      <c r="K163" s="285"/>
    </row>
    <row r="164" s="1" customFormat="1" ht="7.5" customHeight="1">
      <c r="B164" s="264"/>
      <c r="C164" s="265"/>
      <c r="D164" s="265"/>
      <c r="E164" s="265"/>
      <c r="F164" s="265"/>
      <c r="G164" s="265"/>
      <c r="H164" s="265"/>
      <c r="I164" s="265"/>
      <c r="J164" s="265"/>
      <c r="K164" s="266"/>
    </row>
    <row r="165" s="1" customFormat="1" ht="45" customHeight="1">
      <c r="B165" s="267"/>
      <c r="C165" s="268" t="s">
        <v>1047</v>
      </c>
      <c r="D165" s="268"/>
      <c r="E165" s="268"/>
      <c r="F165" s="268"/>
      <c r="G165" s="268"/>
      <c r="H165" s="268"/>
      <c r="I165" s="268"/>
      <c r="J165" s="268"/>
      <c r="K165" s="269"/>
    </row>
    <row r="166" s="1" customFormat="1" ht="17.25" customHeight="1">
      <c r="B166" s="267"/>
      <c r="C166" s="292" t="s">
        <v>975</v>
      </c>
      <c r="D166" s="292"/>
      <c r="E166" s="292"/>
      <c r="F166" s="292" t="s">
        <v>976</v>
      </c>
      <c r="G166" s="334"/>
      <c r="H166" s="335" t="s">
        <v>52</v>
      </c>
      <c r="I166" s="335" t="s">
        <v>55</v>
      </c>
      <c r="J166" s="292" t="s">
        <v>977</v>
      </c>
      <c r="K166" s="269"/>
    </row>
    <row r="167" s="1" customFormat="1" ht="17.25" customHeight="1">
      <c r="B167" s="270"/>
      <c r="C167" s="294" t="s">
        <v>978</v>
      </c>
      <c r="D167" s="294"/>
      <c r="E167" s="294"/>
      <c r="F167" s="295" t="s">
        <v>979</v>
      </c>
      <c r="G167" s="336"/>
      <c r="H167" s="337"/>
      <c r="I167" s="337"/>
      <c r="J167" s="294" t="s">
        <v>980</v>
      </c>
      <c r="K167" s="272"/>
    </row>
    <row r="168" s="1" customFormat="1" ht="5.25" customHeight="1">
      <c r="B168" s="302"/>
      <c r="C168" s="297"/>
      <c r="D168" s="297"/>
      <c r="E168" s="297"/>
      <c r="F168" s="297"/>
      <c r="G168" s="298"/>
      <c r="H168" s="297"/>
      <c r="I168" s="297"/>
      <c r="J168" s="297"/>
      <c r="K168" s="325"/>
    </row>
    <row r="169" s="1" customFormat="1" ht="15" customHeight="1">
      <c r="B169" s="302"/>
      <c r="C169" s="277" t="s">
        <v>984</v>
      </c>
      <c r="D169" s="277"/>
      <c r="E169" s="277"/>
      <c r="F169" s="300" t="s">
        <v>981</v>
      </c>
      <c r="G169" s="277"/>
      <c r="H169" s="277" t="s">
        <v>1021</v>
      </c>
      <c r="I169" s="277" t="s">
        <v>983</v>
      </c>
      <c r="J169" s="277">
        <v>120</v>
      </c>
      <c r="K169" s="325"/>
    </row>
    <row r="170" s="1" customFormat="1" ht="15" customHeight="1">
      <c r="B170" s="302"/>
      <c r="C170" s="277" t="s">
        <v>1030</v>
      </c>
      <c r="D170" s="277"/>
      <c r="E170" s="277"/>
      <c r="F170" s="300" t="s">
        <v>981</v>
      </c>
      <c r="G170" s="277"/>
      <c r="H170" s="277" t="s">
        <v>1031</v>
      </c>
      <c r="I170" s="277" t="s">
        <v>983</v>
      </c>
      <c r="J170" s="277" t="s">
        <v>1032</v>
      </c>
      <c r="K170" s="325"/>
    </row>
    <row r="171" s="1" customFormat="1" ht="15" customHeight="1">
      <c r="B171" s="302"/>
      <c r="C171" s="277" t="s">
        <v>82</v>
      </c>
      <c r="D171" s="277"/>
      <c r="E171" s="277"/>
      <c r="F171" s="300" t="s">
        <v>981</v>
      </c>
      <c r="G171" s="277"/>
      <c r="H171" s="277" t="s">
        <v>1048</v>
      </c>
      <c r="I171" s="277" t="s">
        <v>983</v>
      </c>
      <c r="J171" s="277" t="s">
        <v>1032</v>
      </c>
      <c r="K171" s="325"/>
    </row>
    <row r="172" s="1" customFormat="1" ht="15" customHeight="1">
      <c r="B172" s="302"/>
      <c r="C172" s="277" t="s">
        <v>986</v>
      </c>
      <c r="D172" s="277"/>
      <c r="E172" s="277"/>
      <c r="F172" s="300" t="s">
        <v>987</v>
      </c>
      <c r="G172" s="277"/>
      <c r="H172" s="277" t="s">
        <v>1048</v>
      </c>
      <c r="I172" s="277" t="s">
        <v>983</v>
      </c>
      <c r="J172" s="277">
        <v>50</v>
      </c>
      <c r="K172" s="325"/>
    </row>
    <row r="173" s="1" customFormat="1" ht="15" customHeight="1">
      <c r="B173" s="302"/>
      <c r="C173" s="277" t="s">
        <v>989</v>
      </c>
      <c r="D173" s="277"/>
      <c r="E173" s="277"/>
      <c r="F173" s="300" t="s">
        <v>981</v>
      </c>
      <c r="G173" s="277"/>
      <c r="H173" s="277" t="s">
        <v>1048</v>
      </c>
      <c r="I173" s="277" t="s">
        <v>991</v>
      </c>
      <c r="J173" s="277"/>
      <c r="K173" s="325"/>
    </row>
    <row r="174" s="1" customFormat="1" ht="15" customHeight="1">
      <c r="B174" s="302"/>
      <c r="C174" s="277" t="s">
        <v>1000</v>
      </c>
      <c r="D174" s="277"/>
      <c r="E174" s="277"/>
      <c r="F174" s="300" t="s">
        <v>987</v>
      </c>
      <c r="G174" s="277"/>
      <c r="H174" s="277" t="s">
        <v>1048</v>
      </c>
      <c r="I174" s="277" t="s">
        <v>983</v>
      </c>
      <c r="J174" s="277">
        <v>50</v>
      </c>
      <c r="K174" s="325"/>
    </row>
    <row r="175" s="1" customFormat="1" ht="15" customHeight="1">
      <c r="B175" s="302"/>
      <c r="C175" s="277" t="s">
        <v>1008</v>
      </c>
      <c r="D175" s="277"/>
      <c r="E175" s="277"/>
      <c r="F175" s="300" t="s">
        <v>987</v>
      </c>
      <c r="G175" s="277"/>
      <c r="H175" s="277" t="s">
        <v>1048</v>
      </c>
      <c r="I175" s="277" t="s">
        <v>983</v>
      </c>
      <c r="J175" s="277">
        <v>50</v>
      </c>
      <c r="K175" s="325"/>
    </row>
    <row r="176" s="1" customFormat="1" ht="15" customHeight="1">
      <c r="B176" s="302"/>
      <c r="C176" s="277" t="s">
        <v>1006</v>
      </c>
      <c r="D176" s="277"/>
      <c r="E176" s="277"/>
      <c r="F176" s="300" t="s">
        <v>987</v>
      </c>
      <c r="G176" s="277"/>
      <c r="H176" s="277" t="s">
        <v>1048</v>
      </c>
      <c r="I176" s="277" t="s">
        <v>983</v>
      </c>
      <c r="J176" s="277">
        <v>50</v>
      </c>
      <c r="K176" s="325"/>
    </row>
    <row r="177" s="1" customFormat="1" ht="15" customHeight="1">
      <c r="B177" s="302"/>
      <c r="C177" s="277" t="s">
        <v>138</v>
      </c>
      <c r="D177" s="277"/>
      <c r="E177" s="277"/>
      <c r="F177" s="300" t="s">
        <v>981</v>
      </c>
      <c r="G177" s="277"/>
      <c r="H177" s="277" t="s">
        <v>1049</v>
      </c>
      <c r="I177" s="277" t="s">
        <v>1050</v>
      </c>
      <c r="J177" s="277"/>
      <c r="K177" s="325"/>
    </row>
    <row r="178" s="1" customFormat="1" ht="15" customHeight="1">
      <c r="B178" s="302"/>
      <c r="C178" s="277" t="s">
        <v>55</v>
      </c>
      <c r="D178" s="277"/>
      <c r="E178" s="277"/>
      <c r="F178" s="300" t="s">
        <v>981</v>
      </c>
      <c r="G178" s="277"/>
      <c r="H178" s="277" t="s">
        <v>1051</v>
      </c>
      <c r="I178" s="277" t="s">
        <v>1052</v>
      </c>
      <c r="J178" s="277">
        <v>1</v>
      </c>
      <c r="K178" s="325"/>
    </row>
    <row r="179" s="1" customFormat="1" ht="15" customHeight="1">
      <c r="B179" s="302"/>
      <c r="C179" s="277" t="s">
        <v>51</v>
      </c>
      <c r="D179" s="277"/>
      <c r="E179" s="277"/>
      <c r="F179" s="300" t="s">
        <v>981</v>
      </c>
      <c r="G179" s="277"/>
      <c r="H179" s="277" t="s">
        <v>1053</v>
      </c>
      <c r="I179" s="277" t="s">
        <v>983</v>
      </c>
      <c r="J179" s="277">
        <v>20</v>
      </c>
      <c r="K179" s="325"/>
    </row>
    <row r="180" s="1" customFormat="1" ht="15" customHeight="1">
      <c r="B180" s="302"/>
      <c r="C180" s="277" t="s">
        <v>52</v>
      </c>
      <c r="D180" s="277"/>
      <c r="E180" s="277"/>
      <c r="F180" s="300" t="s">
        <v>981</v>
      </c>
      <c r="G180" s="277"/>
      <c r="H180" s="277" t="s">
        <v>1054</v>
      </c>
      <c r="I180" s="277" t="s">
        <v>983</v>
      </c>
      <c r="J180" s="277">
        <v>255</v>
      </c>
      <c r="K180" s="325"/>
    </row>
    <row r="181" s="1" customFormat="1" ht="15" customHeight="1">
      <c r="B181" s="302"/>
      <c r="C181" s="277" t="s">
        <v>139</v>
      </c>
      <c r="D181" s="277"/>
      <c r="E181" s="277"/>
      <c r="F181" s="300" t="s">
        <v>981</v>
      </c>
      <c r="G181" s="277"/>
      <c r="H181" s="277" t="s">
        <v>945</v>
      </c>
      <c r="I181" s="277" t="s">
        <v>983</v>
      </c>
      <c r="J181" s="277">
        <v>10</v>
      </c>
      <c r="K181" s="325"/>
    </row>
    <row r="182" s="1" customFormat="1" ht="15" customHeight="1">
      <c r="B182" s="302"/>
      <c r="C182" s="277" t="s">
        <v>140</v>
      </c>
      <c r="D182" s="277"/>
      <c r="E182" s="277"/>
      <c r="F182" s="300" t="s">
        <v>981</v>
      </c>
      <c r="G182" s="277"/>
      <c r="H182" s="277" t="s">
        <v>1055</v>
      </c>
      <c r="I182" s="277" t="s">
        <v>1016</v>
      </c>
      <c r="J182" s="277"/>
      <c r="K182" s="325"/>
    </row>
    <row r="183" s="1" customFormat="1" ht="15" customHeight="1">
      <c r="B183" s="302"/>
      <c r="C183" s="277" t="s">
        <v>1056</v>
      </c>
      <c r="D183" s="277"/>
      <c r="E183" s="277"/>
      <c r="F183" s="300" t="s">
        <v>981</v>
      </c>
      <c r="G183" s="277"/>
      <c r="H183" s="277" t="s">
        <v>1057</v>
      </c>
      <c r="I183" s="277" t="s">
        <v>1016</v>
      </c>
      <c r="J183" s="277"/>
      <c r="K183" s="325"/>
    </row>
    <row r="184" s="1" customFormat="1" ht="15" customHeight="1">
      <c r="B184" s="302"/>
      <c r="C184" s="277" t="s">
        <v>1045</v>
      </c>
      <c r="D184" s="277"/>
      <c r="E184" s="277"/>
      <c r="F184" s="300" t="s">
        <v>981</v>
      </c>
      <c r="G184" s="277"/>
      <c r="H184" s="277" t="s">
        <v>1058</v>
      </c>
      <c r="I184" s="277" t="s">
        <v>1016</v>
      </c>
      <c r="J184" s="277"/>
      <c r="K184" s="325"/>
    </row>
    <row r="185" s="1" customFormat="1" ht="15" customHeight="1">
      <c r="B185" s="302"/>
      <c r="C185" s="277" t="s">
        <v>142</v>
      </c>
      <c r="D185" s="277"/>
      <c r="E185" s="277"/>
      <c r="F185" s="300" t="s">
        <v>987</v>
      </c>
      <c r="G185" s="277"/>
      <c r="H185" s="277" t="s">
        <v>1059</v>
      </c>
      <c r="I185" s="277" t="s">
        <v>983</v>
      </c>
      <c r="J185" s="277">
        <v>50</v>
      </c>
      <c r="K185" s="325"/>
    </row>
    <row r="186" s="1" customFormat="1" ht="15" customHeight="1">
      <c r="B186" s="302"/>
      <c r="C186" s="277" t="s">
        <v>1060</v>
      </c>
      <c r="D186" s="277"/>
      <c r="E186" s="277"/>
      <c r="F186" s="300" t="s">
        <v>987</v>
      </c>
      <c r="G186" s="277"/>
      <c r="H186" s="277" t="s">
        <v>1061</v>
      </c>
      <c r="I186" s="277" t="s">
        <v>1062</v>
      </c>
      <c r="J186" s="277"/>
      <c r="K186" s="325"/>
    </row>
    <row r="187" s="1" customFormat="1" ht="15" customHeight="1">
      <c r="B187" s="302"/>
      <c r="C187" s="277" t="s">
        <v>1063</v>
      </c>
      <c r="D187" s="277"/>
      <c r="E187" s="277"/>
      <c r="F187" s="300" t="s">
        <v>987</v>
      </c>
      <c r="G187" s="277"/>
      <c r="H187" s="277" t="s">
        <v>1064</v>
      </c>
      <c r="I187" s="277" t="s">
        <v>1062</v>
      </c>
      <c r="J187" s="277"/>
      <c r="K187" s="325"/>
    </row>
    <row r="188" s="1" customFormat="1" ht="15" customHeight="1">
      <c r="B188" s="302"/>
      <c r="C188" s="277" t="s">
        <v>1065</v>
      </c>
      <c r="D188" s="277"/>
      <c r="E188" s="277"/>
      <c r="F188" s="300" t="s">
        <v>987</v>
      </c>
      <c r="G188" s="277"/>
      <c r="H188" s="277" t="s">
        <v>1066</v>
      </c>
      <c r="I188" s="277" t="s">
        <v>1062</v>
      </c>
      <c r="J188" s="277"/>
      <c r="K188" s="325"/>
    </row>
    <row r="189" s="1" customFormat="1" ht="15" customHeight="1">
      <c r="B189" s="302"/>
      <c r="C189" s="338" t="s">
        <v>1067</v>
      </c>
      <c r="D189" s="277"/>
      <c r="E189" s="277"/>
      <c r="F189" s="300" t="s">
        <v>987</v>
      </c>
      <c r="G189" s="277"/>
      <c r="H189" s="277" t="s">
        <v>1068</v>
      </c>
      <c r="I189" s="277" t="s">
        <v>1069</v>
      </c>
      <c r="J189" s="339" t="s">
        <v>1070</v>
      </c>
      <c r="K189" s="325"/>
    </row>
    <row r="190" s="15" customFormat="1" ht="15" customHeight="1">
      <c r="B190" s="340"/>
      <c r="C190" s="341" t="s">
        <v>1071</v>
      </c>
      <c r="D190" s="342"/>
      <c r="E190" s="342"/>
      <c r="F190" s="343" t="s">
        <v>987</v>
      </c>
      <c r="G190" s="342"/>
      <c r="H190" s="342" t="s">
        <v>1072</v>
      </c>
      <c r="I190" s="342" t="s">
        <v>1069</v>
      </c>
      <c r="J190" s="344" t="s">
        <v>1070</v>
      </c>
      <c r="K190" s="345"/>
    </row>
    <row r="191" s="1" customFormat="1" ht="15" customHeight="1">
      <c r="B191" s="302"/>
      <c r="C191" s="338" t="s">
        <v>40</v>
      </c>
      <c r="D191" s="277"/>
      <c r="E191" s="277"/>
      <c r="F191" s="300" t="s">
        <v>981</v>
      </c>
      <c r="G191" s="277"/>
      <c r="H191" s="274" t="s">
        <v>1073</v>
      </c>
      <c r="I191" s="277" t="s">
        <v>1074</v>
      </c>
      <c r="J191" s="277"/>
      <c r="K191" s="325"/>
    </row>
    <row r="192" s="1" customFormat="1" ht="15" customHeight="1">
      <c r="B192" s="302"/>
      <c r="C192" s="338" t="s">
        <v>1075</v>
      </c>
      <c r="D192" s="277"/>
      <c r="E192" s="277"/>
      <c r="F192" s="300" t="s">
        <v>981</v>
      </c>
      <c r="G192" s="277"/>
      <c r="H192" s="277" t="s">
        <v>1076</v>
      </c>
      <c r="I192" s="277" t="s">
        <v>1016</v>
      </c>
      <c r="J192" s="277"/>
      <c r="K192" s="325"/>
    </row>
    <row r="193" s="1" customFormat="1" ht="15" customHeight="1">
      <c r="B193" s="302"/>
      <c r="C193" s="338" t="s">
        <v>1077</v>
      </c>
      <c r="D193" s="277"/>
      <c r="E193" s="277"/>
      <c r="F193" s="300" t="s">
        <v>981</v>
      </c>
      <c r="G193" s="277"/>
      <c r="H193" s="277" t="s">
        <v>1078</v>
      </c>
      <c r="I193" s="277" t="s">
        <v>1016</v>
      </c>
      <c r="J193" s="277"/>
      <c r="K193" s="325"/>
    </row>
    <row r="194" s="1" customFormat="1" ht="15" customHeight="1">
      <c r="B194" s="302"/>
      <c r="C194" s="338" t="s">
        <v>1079</v>
      </c>
      <c r="D194" s="277"/>
      <c r="E194" s="277"/>
      <c r="F194" s="300" t="s">
        <v>987</v>
      </c>
      <c r="G194" s="277"/>
      <c r="H194" s="277" t="s">
        <v>1080</v>
      </c>
      <c r="I194" s="277" t="s">
        <v>1016</v>
      </c>
      <c r="J194" s="277"/>
      <c r="K194" s="325"/>
    </row>
    <row r="195" s="1" customFormat="1" ht="15" customHeight="1">
      <c r="B195" s="331"/>
      <c r="C195" s="346"/>
      <c r="D195" s="311"/>
      <c r="E195" s="311"/>
      <c r="F195" s="311"/>
      <c r="G195" s="311"/>
      <c r="H195" s="311"/>
      <c r="I195" s="311"/>
      <c r="J195" s="311"/>
      <c r="K195" s="332"/>
    </row>
    <row r="196" s="1" customFormat="1" ht="18.75" customHeight="1">
      <c r="B196" s="313"/>
      <c r="C196" s="323"/>
      <c r="D196" s="323"/>
      <c r="E196" s="323"/>
      <c r="F196" s="333"/>
      <c r="G196" s="323"/>
      <c r="H196" s="323"/>
      <c r="I196" s="323"/>
      <c r="J196" s="323"/>
      <c r="K196" s="313"/>
    </row>
    <row r="197" s="1" customFormat="1" ht="18.75" customHeight="1">
      <c r="B197" s="313"/>
      <c r="C197" s="323"/>
      <c r="D197" s="323"/>
      <c r="E197" s="323"/>
      <c r="F197" s="333"/>
      <c r="G197" s="323"/>
      <c r="H197" s="323"/>
      <c r="I197" s="323"/>
      <c r="J197" s="323"/>
      <c r="K197" s="313"/>
    </row>
    <row r="198" s="1" customFormat="1" ht="18.75" customHeight="1">
      <c r="B198" s="285"/>
      <c r="C198" s="285"/>
      <c r="D198" s="285"/>
      <c r="E198" s="285"/>
      <c r="F198" s="285"/>
      <c r="G198" s="285"/>
      <c r="H198" s="285"/>
      <c r="I198" s="285"/>
      <c r="J198" s="285"/>
      <c r="K198" s="285"/>
    </row>
    <row r="199" s="1" customFormat="1" ht="13.5">
      <c r="B199" s="264"/>
      <c r="C199" s="265"/>
      <c r="D199" s="265"/>
      <c r="E199" s="265"/>
      <c r="F199" s="265"/>
      <c r="G199" s="265"/>
      <c r="H199" s="265"/>
      <c r="I199" s="265"/>
      <c r="J199" s="265"/>
      <c r="K199" s="266"/>
    </row>
    <row r="200" s="1" customFormat="1" ht="21">
      <c r="B200" s="267"/>
      <c r="C200" s="268" t="s">
        <v>1081</v>
      </c>
      <c r="D200" s="268"/>
      <c r="E200" s="268"/>
      <c r="F200" s="268"/>
      <c r="G200" s="268"/>
      <c r="H200" s="268"/>
      <c r="I200" s="268"/>
      <c r="J200" s="268"/>
      <c r="K200" s="269"/>
    </row>
    <row r="201" s="1" customFormat="1" ht="25.5" customHeight="1">
      <c r="B201" s="267"/>
      <c r="C201" s="347" t="s">
        <v>1082</v>
      </c>
      <c r="D201" s="347"/>
      <c r="E201" s="347"/>
      <c r="F201" s="347" t="s">
        <v>1083</v>
      </c>
      <c r="G201" s="348"/>
      <c r="H201" s="347" t="s">
        <v>1084</v>
      </c>
      <c r="I201" s="347"/>
      <c r="J201" s="347"/>
      <c r="K201" s="269"/>
    </row>
    <row r="202" s="1" customFormat="1" ht="5.25" customHeight="1">
      <c r="B202" s="302"/>
      <c r="C202" s="297"/>
      <c r="D202" s="297"/>
      <c r="E202" s="297"/>
      <c r="F202" s="297"/>
      <c r="G202" s="323"/>
      <c r="H202" s="297"/>
      <c r="I202" s="297"/>
      <c r="J202" s="297"/>
      <c r="K202" s="325"/>
    </row>
    <row r="203" s="1" customFormat="1" ht="15" customHeight="1">
      <c r="B203" s="302"/>
      <c r="C203" s="277" t="s">
        <v>1074</v>
      </c>
      <c r="D203" s="277"/>
      <c r="E203" s="277"/>
      <c r="F203" s="300" t="s">
        <v>41</v>
      </c>
      <c r="G203" s="277"/>
      <c r="H203" s="277" t="s">
        <v>1085</v>
      </c>
      <c r="I203" s="277"/>
      <c r="J203" s="277"/>
      <c r="K203" s="325"/>
    </row>
    <row r="204" s="1" customFormat="1" ht="15" customHeight="1">
      <c r="B204" s="302"/>
      <c r="C204" s="277"/>
      <c r="D204" s="277"/>
      <c r="E204" s="277"/>
      <c r="F204" s="300" t="s">
        <v>42</v>
      </c>
      <c r="G204" s="277"/>
      <c r="H204" s="277" t="s">
        <v>1086</v>
      </c>
      <c r="I204" s="277"/>
      <c r="J204" s="277"/>
      <c r="K204" s="325"/>
    </row>
    <row r="205" s="1" customFormat="1" ht="15" customHeight="1">
      <c r="B205" s="302"/>
      <c r="C205" s="277"/>
      <c r="D205" s="277"/>
      <c r="E205" s="277"/>
      <c r="F205" s="300" t="s">
        <v>45</v>
      </c>
      <c r="G205" s="277"/>
      <c r="H205" s="277" t="s">
        <v>1087</v>
      </c>
      <c r="I205" s="277"/>
      <c r="J205" s="277"/>
      <c r="K205" s="325"/>
    </row>
    <row r="206" s="1" customFormat="1" ht="15" customHeight="1">
      <c r="B206" s="302"/>
      <c r="C206" s="277"/>
      <c r="D206" s="277"/>
      <c r="E206" s="277"/>
      <c r="F206" s="300" t="s">
        <v>43</v>
      </c>
      <c r="G206" s="277"/>
      <c r="H206" s="277" t="s">
        <v>1088</v>
      </c>
      <c r="I206" s="277"/>
      <c r="J206" s="277"/>
      <c r="K206" s="325"/>
    </row>
    <row r="207" s="1" customFormat="1" ht="15" customHeight="1">
      <c r="B207" s="302"/>
      <c r="C207" s="277"/>
      <c r="D207" s="277"/>
      <c r="E207" s="277"/>
      <c r="F207" s="300" t="s">
        <v>44</v>
      </c>
      <c r="G207" s="277"/>
      <c r="H207" s="277" t="s">
        <v>1089</v>
      </c>
      <c r="I207" s="277"/>
      <c r="J207" s="277"/>
      <c r="K207" s="325"/>
    </row>
    <row r="208" s="1" customFormat="1" ht="15" customHeight="1">
      <c r="B208" s="302"/>
      <c r="C208" s="277"/>
      <c r="D208" s="277"/>
      <c r="E208" s="277"/>
      <c r="F208" s="300"/>
      <c r="G208" s="277"/>
      <c r="H208" s="277"/>
      <c r="I208" s="277"/>
      <c r="J208" s="277"/>
      <c r="K208" s="325"/>
    </row>
    <row r="209" s="1" customFormat="1" ht="15" customHeight="1">
      <c r="B209" s="302"/>
      <c r="C209" s="277" t="s">
        <v>1028</v>
      </c>
      <c r="D209" s="277"/>
      <c r="E209" s="277"/>
      <c r="F209" s="300" t="s">
        <v>75</v>
      </c>
      <c r="G209" s="277"/>
      <c r="H209" s="277" t="s">
        <v>1090</v>
      </c>
      <c r="I209" s="277"/>
      <c r="J209" s="277"/>
      <c r="K209" s="325"/>
    </row>
    <row r="210" s="1" customFormat="1" ht="15" customHeight="1">
      <c r="B210" s="302"/>
      <c r="C210" s="277"/>
      <c r="D210" s="277"/>
      <c r="E210" s="277"/>
      <c r="F210" s="300" t="s">
        <v>926</v>
      </c>
      <c r="G210" s="277"/>
      <c r="H210" s="277" t="s">
        <v>927</v>
      </c>
      <c r="I210" s="277"/>
      <c r="J210" s="277"/>
      <c r="K210" s="325"/>
    </row>
    <row r="211" s="1" customFormat="1" ht="15" customHeight="1">
      <c r="B211" s="302"/>
      <c r="C211" s="277"/>
      <c r="D211" s="277"/>
      <c r="E211" s="277"/>
      <c r="F211" s="300" t="s">
        <v>924</v>
      </c>
      <c r="G211" s="277"/>
      <c r="H211" s="277" t="s">
        <v>1091</v>
      </c>
      <c r="I211" s="277"/>
      <c r="J211" s="277"/>
      <c r="K211" s="325"/>
    </row>
    <row r="212" s="1" customFormat="1" ht="15" customHeight="1">
      <c r="B212" s="349"/>
      <c r="C212" s="277"/>
      <c r="D212" s="277"/>
      <c r="E212" s="277"/>
      <c r="F212" s="300" t="s">
        <v>928</v>
      </c>
      <c r="G212" s="338"/>
      <c r="H212" s="329" t="s">
        <v>929</v>
      </c>
      <c r="I212" s="329"/>
      <c r="J212" s="329"/>
      <c r="K212" s="350"/>
    </row>
    <row r="213" s="1" customFormat="1" ht="15" customHeight="1">
      <c r="B213" s="349"/>
      <c r="C213" s="277"/>
      <c r="D213" s="277"/>
      <c r="E213" s="277"/>
      <c r="F213" s="300" t="s">
        <v>178</v>
      </c>
      <c r="G213" s="338"/>
      <c r="H213" s="329" t="s">
        <v>1092</v>
      </c>
      <c r="I213" s="329"/>
      <c r="J213" s="329"/>
      <c r="K213" s="350"/>
    </row>
    <row r="214" s="1" customFormat="1" ht="15" customHeight="1">
      <c r="B214" s="349"/>
      <c r="C214" s="277"/>
      <c r="D214" s="277"/>
      <c r="E214" s="277"/>
      <c r="F214" s="300"/>
      <c r="G214" s="338"/>
      <c r="H214" s="329"/>
      <c r="I214" s="329"/>
      <c r="J214" s="329"/>
      <c r="K214" s="350"/>
    </row>
    <row r="215" s="1" customFormat="1" ht="15" customHeight="1">
      <c r="B215" s="349"/>
      <c r="C215" s="277" t="s">
        <v>1052</v>
      </c>
      <c r="D215" s="277"/>
      <c r="E215" s="277"/>
      <c r="F215" s="300">
        <v>1</v>
      </c>
      <c r="G215" s="338"/>
      <c r="H215" s="329" t="s">
        <v>1093</v>
      </c>
      <c r="I215" s="329"/>
      <c r="J215" s="329"/>
      <c r="K215" s="350"/>
    </row>
    <row r="216" s="1" customFormat="1" ht="15" customHeight="1">
      <c r="B216" s="349"/>
      <c r="C216" s="277"/>
      <c r="D216" s="277"/>
      <c r="E216" s="277"/>
      <c r="F216" s="300">
        <v>2</v>
      </c>
      <c r="G216" s="338"/>
      <c r="H216" s="329" t="s">
        <v>1094</v>
      </c>
      <c r="I216" s="329"/>
      <c r="J216" s="329"/>
      <c r="K216" s="350"/>
    </row>
    <row r="217" s="1" customFormat="1" ht="15" customHeight="1">
      <c r="B217" s="349"/>
      <c r="C217" s="277"/>
      <c r="D217" s="277"/>
      <c r="E217" s="277"/>
      <c r="F217" s="300">
        <v>3</v>
      </c>
      <c r="G217" s="338"/>
      <c r="H217" s="329" t="s">
        <v>1095</v>
      </c>
      <c r="I217" s="329"/>
      <c r="J217" s="329"/>
      <c r="K217" s="350"/>
    </row>
    <row r="218" s="1" customFormat="1" ht="15" customHeight="1">
      <c r="B218" s="349"/>
      <c r="C218" s="277"/>
      <c r="D218" s="277"/>
      <c r="E218" s="277"/>
      <c r="F218" s="300">
        <v>4</v>
      </c>
      <c r="G218" s="338"/>
      <c r="H218" s="329" t="s">
        <v>1096</v>
      </c>
      <c r="I218" s="329"/>
      <c r="J218" s="329"/>
      <c r="K218" s="350"/>
    </row>
    <row r="219" s="1" customFormat="1" ht="12.75" customHeight="1">
      <c r="B219" s="351"/>
      <c r="C219" s="352"/>
      <c r="D219" s="352"/>
      <c r="E219" s="352"/>
      <c r="F219" s="352"/>
      <c r="G219" s="352"/>
      <c r="H219" s="352"/>
      <c r="I219" s="352"/>
      <c r="J219" s="352"/>
      <c r="K219" s="35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121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soustavy DOK v oblasti OŘ Praha</v>
      </c>
      <c r="F7" s="142"/>
      <c r="G7" s="142"/>
      <c r="H7" s="142"/>
      <c r="L7" s="20"/>
    </row>
    <row r="8" s="1" customFormat="1" ht="12" customHeight="1">
      <c r="B8" s="20"/>
      <c r="D8" s="142" t="s">
        <v>122</v>
      </c>
      <c r="L8" s="20"/>
    </row>
    <row r="9" s="2" customFormat="1" ht="16.5" customHeight="1">
      <c r="A9" s="38"/>
      <c r="B9" s="44"/>
      <c r="C9" s="38"/>
      <c r="D9" s="38"/>
      <c r="E9" s="143" t="s">
        <v>123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124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125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27</v>
      </c>
      <c r="G14" s="38"/>
      <c r="H14" s="38"/>
      <c r="I14" s="142" t="s">
        <v>23</v>
      </c>
      <c r="J14" s="146" t="str">
        <f>'Rekapitulace stavby'!AN8</f>
        <v>8. 4. 2024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126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127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33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128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ROUND(J89,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40</v>
      </c>
      <c r="E35" s="142" t="s">
        <v>41</v>
      </c>
      <c r="F35" s="156">
        <f>ROUND((SUM(BE89:BE138)),  2)</f>
        <v>0</v>
      </c>
      <c r="G35" s="38"/>
      <c r="H35" s="38"/>
      <c r="I35" s="157">
        <v>0.20999999999999999</v>
      </c>
      <c r="J35" s="156">
        <f>ROUND(((SUM(BE89:BE138))*I35),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42</v>
      </c>
      <c r="F36" s="156">
        <f>ROUND((SUM(BF89:BF138)),  2)</f>
        <v>0</v>
      </c>
      <c r="G36" s="38"/>
      <c r="H36" s="38"/>
      <c r="I36" s="157">
        <v>0.12</v>
      </c>
      <c r="J36" s="156">
        <f>ROUND(((SUM(BF89:BF138))*I36),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ROUND((SUM(BG89:BG138)),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ROUND((SUM(BH89:BH138)),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ROUND((SUM(BI89:BI138)),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129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soustavy DOK v oblasti OŘ Praha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123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124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23030-0101-1 - PS 01-01 úsek Praha Libeň - Běchovice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8. 4. 2024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SŽ, s.o. SZT</v>
      </c>
      <c r="G58" s="40"/>
      <c r="H58" s="40"/>
      <c r="I58" s="32" t="s">
        <v>31</v>
      </c>
      <c r="J58" s="36" t="str">
        <f>E23</f>
        <v>IXPROJEKTA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33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130</v>
      </c>
      <c r="D61" s="171"/>
      <c r="E61" s="171"/>
      <c r="F61" s="171"/>
      <c r="G61" s="171"/>
      <c r="H61" s="171"/>
      <c r="I61" s="171"/>
      <c r="J61" s="172" t="s">
        <v>131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68</v>
      </c>
      <c r="D63" s="40"/>
      <c r="E63" s="40"/>
      <c r="F63" s="40"/>
      <c r="G63" s="40"/>
      <c r="H63" s="40"/>
      <c r="I63" s="40"/>
      <c r="J63" s="102">
        <f>J89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132</v>
      </c>
    </row>
    <row r="64" s="9" customFormat="1" ht="24.96" customHeight="1">
      <c r="A64" s="9"/>
      <c r="B64" s="174"/>
      <c r="C64" s="175"/>
      <c r="D64" s="176" t="s">
        <v>133</v>
      </c>
      <c r="E64" s="177"/>
      <c r="F64" s="177"/>
      <c r="G64" s="177"/>
      <c r="H64" s="177"/>
      <c r="I64" s="177"/>
      <c r="J64" s="178">
        <f>J90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134</v>
      </c>
      <c r="E65" s="182"/>
      <c r="F65" s="182"/>
      <c r="G65" s="182"/>
      <c r="H65" s="182"/>
      <c r="I65" s="182"/>
      <c r="J65" s="183">
        <f>J91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4"/>
      <c r="C66" s="175"/>
      <c r="D66" s="176" t="s">
        <v>135</v>
      </c>
      <c r="E66" s="177"/>
      <c r="F66" s="177"/>
      <c r="G66" s="177"/>
      <c r="H66" s="177"/>
      <c r="I66" s="177"/>
      <c r="J66" s="178">
        <f>J95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4"/>
      <c r="C67" s="175"/>
      <c r="D67" s="176" t="s">
        <v>136</v>
      </c>
      <c r="E67" s="177"/>
      <c r="F67" s="177"/>
      <c r="G67" s="177"/>
      <c r="H67" s="177"/>
      <c r="I67" s="177"/>
      <c r="J67" s="178">
        <f>J97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137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 t="str">
        <f>E7</f>
        <v>Oprava soustavy DOK v oblasti OŘ Praha</v>
      </c>
      <c r="F77" s="32"/>
      <c r="G77" s="32"/>
      <c r="H77" s="32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122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2" customFormat="1" ht="16.5" customHeight="1">
      <c r="A79" s="38"/>
      <c r="B79" s="39"/>
      <c r="C79" s="40"/>
      <c r="D79" s="40"/>
      <c r="E79" s="169" t="s">
        <v>123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124</v>
      </c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E11</f>
        <v>23030-0101-1 - PS 01-01 úsek Praha Libeň - Běchovice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F14</f>
        <v xml:space="preserve"> </v>
      </c>
      <c r="G83" s="40"/>
      <c r="H83" s="40"/>
      <c r="I83" s="32" t="s">
        <v>23</v>
      </c>
      <c r="J83" s="72" t="str">
        <f>IF(J14="","",J14)</f>
        <v>8. 4. 2024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E17</f>
        <v>SŽ, s.o. SZT</v>
      </c>
      <c r="G85" s="40"/>
      <c r="H85" s="40"/>
      <c r="I85" s="32" t="s">
        <v>31</v>
      </c>
      <c r="J85" s="36" t="str">
        <f>E23</f>
        <v>IXPROJEKTA s.r.o.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IF(E20="","",E20)</f>
        <v>Vyplň údaj</v>
      </c>
      <c r="G86" s="40"/>
      <c r="H86" s="40"/>
      <c r="I86" s="32" t="s">
        <v>33</v>
      </c>
      <c r="J86" s="36" t="str">
        <f>E26</f>
        <v xml:space="preserve"> 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85"/>
      <c r="B88" s="186"/>
      <c r="C88" s="187" t="s">
        <v>138</v>
      </c>
      <c r="D88" s="188" t="s">
        <v>55</v>
      </c>
      <c r="E88" s="188" t="s">
        <v>51</v>
      </c>
      <c r="F88" s="188" t="s">
        <v>52</v>
      </c>
      <c r="G88" s="188" t="s">
        <v>139</v>
      </c>
      <c r="H88" s="188" t="s">
        <v>140</v>
      </c>
      <c r="I88" s="188" t="s">
        <v>141</v>
      </c>
      <c r="J88" s="188" t="s">
        <v>131</v>
      </c>
      <c r="K88" s="189" t="s">
        <v>142</v>
      </c>
      <c r="L88" s="190"/>
      <c r="M88" s="92" t="s">
        <v>19</v>
      </c>
      <c r="N88" s="93" t="s">
        <v>40</v>
      </c>
      <c r="O88" s="93" t="s">
        <v>143</v>
      </c>
      <c r="P88" s="93" t="s">
        <v>144</v>
      </c>
      <c r="Q88" s="93" t="s">
        <v>145</v>
      </c>
      <c r="R88" s="93" t="s">
        <v>146</v>
      </c>
      <c r="S88" s="93" t="s">
        <v>147</v>
      </c>
      <c r="T88" s="94" t="s">
        <v>148</v>
      </c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</row>
    <row r="89" s="2" customFormat="1" ht="22.8" customHeight="1">
      <c r="A89" s="38"/>
      <c r="B89" s="39"/>
      <c r="C89" s="99" t="s">
        <v>149</v>
      </c>
      <c r="D89" s="40"/>
      <c r="E89" s="40"/>
      <c r="F89" s="40"/>
      <c r="G89" s="40"/>
      <c r="H89" s="40"/>
      <c r="I89" s="40"/>
      <c r="J89" s="191">
        <f>BK89</f>
        <v>0</v>
      </c>
      <c r="K89" s="40"/>
      <c r="L89" s="44"/>
      <c r="M89" s="95"/>
      <c r="N89" s="192"/>
      <c r="O89" s="96"/>
      <c r="P89" s="193">
        <f>P90+P95+P97</f>
        <v>0</v>
      </c>
      <c r="Q89" s="96"/>
      <c r="R89" s="193">
        <f>R90+R95+R97</f>
        <v>0</v>
      </c>
      <c r="S89" s="96"/>
      <c r="T89" s="194">
        <f>T90+T95+T97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69</v>
      </c>
      <c r="AU89" s="17" t="s">
        <v>132</v>
      </c>
      <c r="BK89" s="195">
        <f>BK90+BK95+BK97</f>
        <v>0</v>
      </c>
    </row>
    <row r="90" s="12" customFormat="1" ht="25.92" customHeight="1">
      <c r="A90" s="12"/>
      <c r="B90" s="196"/>
      <c r="C90" s="197"/>
      <c r="D90" s="198" t="s">
        <v>69</v>
      </c>
      <c r="E90" s="199" t="s">
        <v>150</v>
      </c>
      <c r="F90" s="199" t="s">
        <v>151</v>
      </c>
      <c r="G90" s="197"/>
      <c r="H90" s="197"/>
      <c r="I90" s="200"/>
      <c r="J90" s="201">
        <f>BK90</f>
        <v>0</v>
      </c>
      <c r="K90" s="197"/>
      <c r="L90" s="202"/>
      <c r="M90" s="203"/>
      <c r="N90" s="204"/>
      <c r="O90" s="204"/>
      <c r="P90" s="205">
        <f>P91</f>
        <v>0</v>
      </c>
      <c r="Q90" s="204"/>
      <c r="R90" s="205">
        <f>R91</f>
        <v>0</v>
      </c>
      <c r="S90" s="204"/>
      <c r="T90" s="206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76</v>
      </c>
      <c r="AT90" s="208" t="s">
        <v>69</v>
      </c>
      <c r="AU90" s="208" t="s">
        <v>70</v>
      </c>
      <c r="AY90" s="207" t="s">
        <v>152</v>
      </c>
      <c r="BK90" s="209">
        <f>BK91</f>
        <v>0</v>
      </c>
    </row>
    <row r="91" s="12" customFormat="1" ht="22.8" customHeight="1">
      <c r="A91" s="12"/>
      <c r="B91" s="196"/>
      <c r="C91" s="197"/>
      <c r="D91" s="198" t="s">
        <v>69</v>
      </c>
      <c r="E91" s="210" t="s">
        <v>153</v>
      </c>
      <c r="F91" s="210" t="s">
        <v>154</v>
      </c>
      <c r="G91" s="197"/>
      <c r="H91" s="197"/>
      <c r="I91" s="200"/>
      <c r="J91" s="211">
        <f>BK91</f>
        <v>0</v>
      </c>
      <c r="K91" s="197"/>
      <c r="L91" s="202"/>
      <c r="M91" s="203"/>
      <c r="N91" s="204"/>
      <c r="O91" s="204"/>
      <c r="P91" s="205">
        <f>SUM(P92:P94)</f>
        <v>0</v>
      </c>
      <c r="Q91" s="204"/>
      <c r="R91" s="205">
        <f>SUM(R92:R94)</f>
        <v>0</v>
      </c>
      <c r="S91" s="204"/>
      <c r="T91" s="206">
        <f>SUM(T92:T94)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76</v>
      </c>
      <c r="AT91" s="208" t="s">
        <v>69</v>
      </c>
      <c r="AU91" s="208" t="s">
        <v>76</v>
      </c>
      <c r="AY91" s="207" t="s">
        <v>152</v>
      </c>
      <c r="BK91" s="209">
        <f>SUM(BK92:BK94)</f>
        <v>0</v>
      </c>
    </row>
    <row r="92" s="2" customFormat="1" ht="37.8" customHeight="1">
      <c r="A92" s="38"/>
      <c r="B92" s="39"/>
      <c r="C92" s="212" t="s">
        <v>76</v>
      </c>
      <c r="D92" s="212" t="s">
        <v>155</v>
      </c>
      <c r="E92" s="213" t="s">
        <v>156</v>
      </c>
      <c r="F92" s="214" t="s">
        <v>157</v>
      </c>
      <c r="G92" s="215" t="s">
        <v>158</v>
      </c>
      <c r="H92" s="216">
        <v>126</v>
      </c>
      <c r="I92" s="217"/>
      <c r="J92" s="218">
        <f>ROUND(I92*H92,2)</f>
        <v>0</v>
      </c>
      <c r="K92" s="214" t="s">
        <v>159</v>
      </c>
      <c r="L92" s="44"/>
      <c r="M92" s="219" t="s">
        <v>19</v>
      </c>
      <c r="N92" s="220" t="s">
        <v>41</v>
      </c>
      <c r="O92" s="84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3" t="s">
        <v>160</v>
      </c>
      <c r="AT92" s="223" t="s">
        <v>155</v>
      </c>
      <c r="AU92" s="223" t="s">
        <v>78</v>
      </c>
      <c r="AY92" s="17" t="s">
        <v>152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76</v>
      </c>
      <c r="BK92" s="224">
        <f>ROUND(I92*H92,2)</f>
        <v>0</v>
      </c>
      <c r="BL92" s="17" t="s">
        <v>160</v>
      </c>
      <c r="BM92" s="223" t="s">
        <v>161</v>
      </c>
    </row>
    <row r="93" s="2" customFormat="1" ht="24.15" customHeight="1">
      <c r="A93" s="38"/>
      <c r="B93" s="39"/>
      <c r="C93" s="212" t="s">
        <v>78</v>
      </c>
      <c r="D93" s="212" t="s">
        <v>155</v>
      </c>
      <c r="E93" s="213" t="s">
        <v>162</v>
      </c>
      <c r="F93" s="214" t="s">
        <v>163</v>
      </c>
      <c r="G93" s="215" t="s">
        <v>158</v>
      </c>
      <c r="H93" s="216">
        <v>126</v>
      </c>
      <c r="I93" s="217"/>
      <c r="J93" s="218">
        <f>ROUND(I93*H93,2)</f>
        <v>0</v>
      </c>
      <c r="K93" s="214" t="s">
        <v>159</v>
      </c>
      <c r="L93" s="44"/>
      <c r="M93" s="219" t="s">
        <v>19</v>
      </c>
      <c r="N93" s="220" t="s">
        <v>41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160</v>
      </c>
      <c r="AT93" s="223" t="s">
        <v>155</v>
      </c>
      <c r="AU93" s="223" t="s">
        <v>78</v>
      </c>
      <c r="AY93" s="17" t="s">
        <v>152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76</v>
      </c>
      <c r="BK93" s="224">
        <f>ROUND(I93*H93,2)</f>
        <v>0</v>
      </c>
      <c r="BL93" s="17" t="s">
        <v>160</v>
      </c>
      <c r="BM93" s="223" t="s">
        <v>164</v>
      </c>
    </row>
    <row r="94" s="2" customFormat="1" ht="24.15" customHeight="1">
      <c r="A94" s="38"/>
      <c r="B94" s="39"/>
      <c r="C94" s="212" t="s">
        <v>165</v>
      </c>
      <c r="D94" s="212" t="s">
        <v>155</v>
      </c>
      <c r="E94" s="213" t="s">
        <v>166</v>
      </c>
      <c r="F94" s="214" t="s">
        <v>167</v>
      </c>
      <c r="G94" s="215" t="s">
        <v>168</v>
      </c>
      <c r="H94" s="216">
        <v>126</v>
      </c>
      <c r="I94" s="217"/>
      <c r="J94" s="218">
        <f>ROUND(I94*H94,2)</f>
        <v>0</v>
      </c>
      <c r="K94" s="214" t="s">
        <v>159</v>
      </c>
      <c r="L94" s="44"/>
      <c r="M94" s="219" t="s">
        <v>19</v>
      </c>
      <c r="N94" s="220" t="s">
        <v>41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160</v>
      </c>
      <c r="AT94" s="223" t="s">
        <v>155</v>
      </c>
      <c r="AU94" s="223" t="s">
        <v>78</v>
      </c>
      <c r="AY94" s="17" t="s">
        <v>152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76</v>
      </c>
      <c r="BK94" s="224">
        <f>ROUND(I94*H94,2)</f>
        <v>0</v>
      </c>
      <c r="BL94" s="17" t="s">
        <v>160</v>
      </c>
      <c r="BM94" s="223" t="s">
        <v>169</v>
      </c>
    </row>
    <row r="95" s="12" customFormat="1" ht="25.92" customHeight="1">
      <c r="A95" s="12"/>
      <c r="B95" s="196"/>
      <c r="C95" s="197"/>
      <c r="D95" s="198" t="s">
        <v>69</v>
      </c>
      <c r="E95" s="199" t="s">
        <v>170</v>
      </c>
      <c r="F95" s="199" t="s">
        <v>171</v>
      </c>
      <c r="G95" s="197"/>
      <c r="H95" s="197"/>
      <c r="I95" s="200"/>
      <c r="J95" s="201">
        <f>BK95</f>
        <v>0</v>
      </c>
      <c r="K95" s="197"/>
      <c r="L95" s="202"/>
      <c r="M95" s="203"/>
      <c r="N95" s="204"/>
      <c r="O95" s="204"/>
      <c r="P95" s="205">
        <f>P96</f>
        <v>0</v>
      </c>
      <c r="Q95" s="204"/>
      <c r="R95" s="205">
        <f>R96</f>
        <v>0</v>
      </c>
      <c r="S95" s="204"/>
      <c r="T95" s="206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7" t="s">
        <v>165</v>
      </c>
      <c r="AT95" s="208" t="s">
        <v>69</v>
      </c>
      <c r="AU95" s="208" t="s">
        <v>70</v>
      </c>
      <c r="AY95" s="207" t="s">
        <v>152</v>
      </c>
      <c r="BK95" s="209">
        <f>BK96</f>
        <v>0</v>
      </c>
    </row>
    <row r="96" s="2" customFormat="1" ht="16.5" customHeight="1">
      <c r="A96" s="38"/>
      <c r="B96" s="39"/>
      <c r="C96" s="225" t="s">
        <v>160</v>
      </c>
      <c r="D96" s="225" t="s">
        <v>170</v>
      </c>
      <c r="E96" s="226" t="s">
        <v>172</v>
      </c>
      <c r="F96" s="227" t="s">
        <v>173</v>
      </c>
      <c r="G96" s="228" t="s">
        <v>174</v>
      </c>
      <c r="H96" s="229">
        <v>7</v>
      </c>
      <c r="I96" s="230"/>
      <c r="J96" s="231">
        <f>ROUND(I96*H96,2)</f>
        <v>0</v>
      </c>
      <c r="K96" s="227" t="s">
        <v>159</v>
      </c>
      <c r="L96" s="232"/>
      <c r="M96" s="233" t="s">
        <v>19</v>
      </c>
      <c r="N96" s="234" t="s">
        <v>41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175</v>
      </c>
      <c r="AT96" s="223" t="s">
        <v>170</v>
      </c>
      <c r="AU96" s="223" t="s">
        <v>76</v>
      </c>
      <c r="AY96" s="17" t="s">
        <v>152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76</v>
      </c>
      <c r="BK96" s="224">
        <f>ROUND(I96*H96,2)</f>
        <v>0</v>
      </c>
      <c r="BL96" s="17" t="s">
        <v>176</v>
      </c>
      <c r="BM96" s="223" t="s">
        <v>177</v>
      </c>
    </row>
    <row r="97" s="12" customFormat="1" ht="25.92" customHeight="1">
      <c r="A97" s="12"/>
      <c r="B97" s="196"/>
      <c r="C97" s="197"/>
      <c r="D97" s="198" t="s">
        <v>69</v>
      </c>
      <c r="E97" s="199" t="s">
        <v>178</v>
      </c>
      <c r="F97" s="199" t="s">
        <v>179</v>
      </c>
      <c r="G97" s="197"/>
      <c r="H97" s="197"/>
      <c r="I97" s="200"/>
      <c r="J97" s="201">
        <f>BK97</f>
        <v>0</v>
      </c>
      <c r="K97" s="197"/>
      <c r="L97" s="202"/>
      <c r="M97" s="203"/>
      <c r="N97" s="204"/>
      <c r="O97" s="204"/>
      <c r="P97" s="205">
        <f>SUM(P98:P138)</f>
        <v>0</v>
      </c>
      <c r="Q97" s="204"/>
      <c r="R97" s="205">
        <f>SUM(R98:R138)</f>
        <v>0</v>
      </c>
      <c r="S97" s="204"/>
      <c r="T97" s="206">
        <f>SUM(T98:T138)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7" t="s">
        <v>160</v>
      </c>
      <c r="AT97" s="208" t="s">
        <v>69</v>
      </c>
      <c r="AU97" s="208" t="s">
        <v>70</v>
      </c>
      <c r="AY97" s="207" t="s">
        <v>152</v>
      </c>
      <c r="BK97" s="209">
        <f>SUM(BK98:BK138)</f>
        <v>0</v>
      </c>
    </row>
    <row r="98" s="2" customFormat="1" ht="16.5" customHeight="1">
      <c r="A98" s="38"/>
      <c r="B98" s="39"/>
      <c r="C98" s="212" t="s">
        <v>153</v>
      </c>
      <c r="D98" s="212" t="s">
        <v>155</v>
      </c>
      <c r="E98" s="213" t="s">
        <v>180</v>
      </c>
      <c r="F98" s="214" t="s">
        <v>181</v>
      </c>
      <c r="G98" s="215" t="s">
        <v>174</v>
      </c>
      <c r="H98" s="216">
        <v>6</v>
      </c>
      <c r="I98" s="217"/>
      <c r="J98" s="218">
        <f>ROUND(I98*H98,2)</f>
        <v>0</v>
      </c>
      <c r="K98" s="214" t="s">
        <v>159</v>
      </c>
      <c r="L98" s="44"/>
      <c r="M98" s="219" t="s">
        <v>19</v>
      </c>
      <c r="N98" s="220" t="s">
        <v>41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182</v>
      </c>
      <c r="AT98" s="223" t="s">
        <v>155</v>
      </c>
      <c r="AU98" s="223" t="s">
        <v>76</v>
      </c>
      <c r="AY98" s="17" t="s">
        <v>152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76</v>
      </c>
      <c r="BK98" s="224">
        <f>ROUND(I98*H98,2)</f>
        <v>0</v>
      </c>
      <c r="BL98" s="17" t="s">
        <v>182</v>
      </c>
      <c r="BM98" s="223" t="s">
        <v>183</v>
      </c>
    </row>
    <row r="99" s="2" customFormat="1" ht="24.15" customHeight="1">
      <c r="A99" s="38"/>
      <c r="B99" s="39"/>
      <c r="C99" s="212" t="s">
        <v>184</v>
      </c>
      <c r="D99" s="212" t="s">
        <v>155</v>
      </c>
      <c r="E99" s="213" t="s">
        <v>185</v>
      </c>
      <c r="F99" s="214" t="s">
        <v>186</v>
      </c>
      <c r="G99" s="215" t="s">
        <v>174</v>
      </c>
      <c r="H99" s="216">
        <v>6</v>
      </c>
      <c r="I99" s="217"/>
      <c r="J99" s="218">
        <f>ROUND(I99*H99,2)</f>
        <v>0</v>
      </c>
      <c r="K99" s="214" t="s">
        <v>159</v>
      </c>
      <c r="L99" s="44"/>
      <c r="M99" s="219" t="s">
        <v>19</v>
      </c>
      <c r="N99" s="220" t="s">
        <v>41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182</v>
      </c>
      <c r="AT99" s="223" t="s">
        <v>155</v>
      </c>
      <c r="AU99" s="223" t="s">
        <v>76</v>
      </c>
      <c r="AY99" s="17" t="s">
        <v>152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76</v>
      </c>
      <c r="BK99" s="224">
        <f>ROUND(I99*H99,2)</f>
        <v>0</v>
      </c>
      <c r="BL99" s="17" t="s">
        <v>182</v>
      </c>
      <c r="BM99" s="223" t="s">
        <v>187</v>
      </c>
    </row>
    <row r="100" s="2" customFormat="1" ht="24.15" customHeight="1">
      <c r="A100" s="38"/>
      <c r="B100" s="39"/>
      <c r="C100" s="212" t="s">
        <v>188</v>
      </c>
      <c r="D100" s="212" t="s">
        <v>155</v>
      </c>
      <c r="E100" s="213" t="s">
        <v>189</v>
      </c>
      <c r="F100" s="214" t="s">
        <v>190</v>
      </c>
      <c r="G100" s="215" t="s">
        <v>174</v>
      </c>
      <c r="H100" s="216">
        <v>6</v>
      </c>
      <c r="I100" s="217"/>
      <c r="J100" s="218">
        <f>ROUND(I100*H100,2)</f>
        <v>0</v>
      </c>
      <c r="K100" s="214" t="s">
        <v>159</v>
      </c>
      <c r="L100" s="44"/>
      <c r="M100" s="219" t="s">
        <v>19</v>
      </c>
      <c r="N100" s="220" t="s">
        <v>41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182</v>
      </c>
      <c r="AT100" s="223" t="s">
        <v>155</v>
      </c>
      <c r="AU100" s="223" t="s">
        <v>76</v>
      </c>
      <c r="AY100" s="17" t="s">
        <v>152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76</v>
      </c>
      <c r="BK100" s="224">
        <f>ROUND(I100*H100,2)</f>
        <v>0</v>
      </c>
      <c r="BL100" s="17" t="s">
        <v>182</v>
      </c>
      <c r="BM100" s="223" t="s">
        <v>191</v>
      </c>
    </row>
    <row r="101" s="2" customFormat="1" ht="16.5" customHeight="1">
      <c r="A101" s="38"/>
      <c r="B101" s="39"/>
      <c r="C101" s="212" t="s">
        <v>192</v>
      </c>
      <c r="D101" s="212" t="s">
        <v>155</v>
      </c>
      <c r="E101" s="213" t="s">
        <v>193</v>
      </c>
      <c r="F101" s="214" t="s">
        <v>194</v>
      </c>
      <c r="G101" s="215" t="s">
        <v>174</v>
      </c>
      <c r="H101" s="216">
        <v>4</v>
      </c>
      <c r="I101" s="217"/>
      <c r="J101" s="218">
        <f>ROUND(I101*H101,2)</f>
        <v>0</v>
      </c>
      <c r="K101" s="214" t="s">
        <v>159</v>
      </c>
      <c r="L101" s="44"/>
      <c r="M101" s="219" t="s">
        <v>19</v>
      </c>
      <c r="N101" s="220" t="s">
        <v>41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182</v>
      </c>
      <c r="AT101" s="223" t="s">
        <v>155</v>
      </c>
      <c r="AU101" s="223" t="s">
        <v>76</v>
      </c>
      <c r="AY101" s="17" t="s">
        <v>152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76</v>
      </c>
      <c r="BK101" s="224">
        <f>ROUND(I101*H101,2)</f>
        <v>0</v>
      </c>
      <c r="BL101" s="17" t="s">
        <v>182</v>
      </c>
      <c r="BM101" s="223" t="s">
        <v>195</v>
      </c>
    </row>
    <row r="102" s="2" customFormat="1" ht="16.5" customHeight="1">
      <c r="A102" s="38"/>
      <c r="B102" s="39"/>
      <c r="C102" s="212" t="s">
        <v>196</v>
      </c>
      <c r="D102" s="212" t="s">
        <v>155</v>
      </c>
      <c r="E102" s="213" t="s">
        <v>197</v>
      </c>
      <c r="F102" s="214" t="s">
        <v>198</v>
      </c>
      <c r="G102" s="215" t="s">
        <v>174</v>
      </c>
      <c r="H102" s="216">
        <v>11</v>
      </c>
      <c r="I102" s="217"/>
      <c r="J102" s="218">
        <f>ROUND(I102*H102,2)</f>
        <v>0</v>
      </c>
      <c r="K102" s="214" t="s">
        <v>159</v>
      </c>
      <c r="L102" s="44"/>
      <c r="M102" s="219" t="s">
        <v>19</v>
      </c>
      <c r="N102" s="220" t="s">
        <v>41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182</v>
      </c>
      <c r="AT102" s="223" t="s">
        <v>155</v>
      </c>
      <c r="AU102" s="223" t="s">
        <v>76</v>
      </c>
      <c r="AY102" s="17" t="s">
        <v>152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76</v>
      </c>
      <c r="BK102" s="224">
        <f>ROUND(I102*H102,2)</f>
        <v>0</v>
      </c>
      <c r="BL102" s="17" t="s">
        <v>182</v>
      </c>
      <c r="BM102" s="223" t="s">
        <v>199</v>
      </c>
    </row>
    <row r="103" s="2" customFormat="1" ht="21.75" customHeight="1">
      <c r="A103" s="38"/>
      <c r="B103" s="39"/>
      <c r="C103" s="225" t="s">
        <v>200</v>
      </c>
      <c r="D103" s="225" t="s">
        <v>170</v>
      </c>
      <c r="E103" s="226" t="s">
        <v>201</v>
      </c>
      <c r="F103" s="227" t="s">
        <v>202</v>
      </c>
      <c r="G103" s="228" t="s">
        <v>174</v>
      </c>
      <c r="H103" s="229">
        <v>4</v>
      </c>
      <c r="I103" s="230"/>
      <c r="J103" s="231">
        <f>ROUND(I103*H103,2)</f>
        <v>0</v>
      </c>
      <c r="K103" s="227" t="s">
        <v>159</v>
      </c>
      <c r="L103" s="232"/>
      <c r="M103" s="233" t="s">
        <v>19</v>
      </c>
      <c r="N103" s="234" t="s">
        <v>41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182</v>
      </c>
      <c r="AT103" s="223" t="s">
        <v>170</v>
      </c>
      <c r="AU103" s="223" t="s">
        <v>76</v>
      </c>
      <c r="AY103" s="17" t="s">
        <v>152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76</v>
      </c>
      <c r="BK103" s="224">
        <f>ROUND(I103*H103,2)</f>
        <v>0</v>
      </c>
      <c r="BL103" s="17" t="s">
        <v>182</v>
      </c>
      <c r="BM103" s="223" t="s">
        <v>203</v>
      </c>
    </row>
    <row r="104" s="2" customFormat="1" ht="16.5" customHeight="1">
      <c r="A104" s="38"/>
      <c r="B104" s="39"/>
      <c r="C104" s="225" t="s">
        <v>204</v>
      </c>
      <c r="D104" s="225" t="s">
        <v>170</v>
      </c>
      <c r="E104" s="226" t="s">
        <v>205</v>
      </c>
      <c r="F104" s="227" t="s">
        <v>206</v>
      </c>
      <c r="G104" s="228" t="s">
        <v>174</v>
      </c>
      <c r="H104" s="229">
        <v>72</v>
      </c>
      <c r="I104" s="230"/>
      <c r="J104" s="231">
        <f>ROUND(I104*H104,2)</f>
        <v>0</v>
      </c>
      <c r="K104" s="227" t="s">
        <v>159</v>
      </c>
      <c r="L104" s="232"/>
      <c r="M104" s="233" t="s">
        <v>19</v>
      </c>
      <c r="N104" s="234" t="s">
        <v>41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182</v>
      </c>
      <c r="AT104" s="223" t="s">
        <v>170</v>
      </c>
      <c r="AU104" s="223" t="s">
        <v>76</v>
      </c>
      <c r="AY104" s="17" t="s">
        <v>152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76</v>
      </c>
      <c r="BK104" s="224">
        <f>ROUND(I104*H104,2)</f>
        <v>0</v>
      </c>
      <c r="BL104" s="17" t="s">
        <v>182</v>
      </c>
      <c r="BM104" s="223" t="s">
        <v>207</v>
      </c>
    </row>
    <row r="105" s="2" customFormat="1" ht="21.75" customHeight="1">
      <c r="A105" s="38"/>
      <c r="B105" s="39"/>
      <c r="C105" s="225" t="s">
        <v>8</v>
      </c>
      <c r="D105" s="225" t="s">
        <v>170</v>
      </c>
      <c r="E105" s="226" t="s">
        <v>208</v>
      </c>
      <c r="F105" s="227" t="s">
        <v>209</v>
      </c>
      <c r="G105" s="228" t="s">
        <v>174</v>
      </c>
      <c r="H105" s="229">
        <v>2</v>
      </c>
      <c r="I105" s="230"/>
      <c r="J105" s="231">
        <f>ROUND(I105*H105,2)</f>
        <v>0</v>
      </c>
      <c r="K105" s="227" t="s">
        <v>159</v>
      </c>
      <c r="L105" s="232"/>
      <c r="M105" s="233" t="s">
        <v>19</v>
      </c>
      <c r="N105" s="234" t="s">
        <v>41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182</v>
      </c>
      <c r="AT105" s="223" t="s">
        <v>170</v>
      </c>
      <c r="AU105" s="223" t="s">
        <v>76</v>
      </c>
      <c r="AY105" s="17" t="s">
        <v>152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76</v>
      </c>
      <c r="BK105" s="224">
        <f>ROUND(I105*H105,2)</f>
        <v>0</v>
      </c>
      <c r="BL105" s="17" t="s">
        <v>182</v>
      </c>
      <c r="BM105" s="223" t="s">
        <v>210</v>
      </c>
    </row>
    <row r="106" s="2" customFormat="1" ht="16.5" customHeight="1">
      <c r="A106" s="38"/>
      <c r="B106" s="39"/>
      <c r="C106" s="225" t="s">
        <v>211</v>
      </c>
      <c r="D106" s="225" t="s">
        <v>170</v>
      </c>
      <c r="E106" s="226" t="s">
        <v>212</v>
      </c>
      <c r="F106" s="227" t="s">
        <v>213</v>
      </c>
      <c r="G106" s="228" t="s">
        <v>174</v>
      </c>
      <c r="H106" s="229">
        <v>16</v>
      </c>
      <c r="I106" s="230"/>
      <c r="J106" s="231">
        <f>ROUND(I106*H106,2)</f>
        <v>0</v>
      </c>
      <c r="K106" s="227" t="s">
        <v>159</v>
      </c>
      <c r="L106" s="232"/>
      <c r="M106" s="233" t="s">
        <v>19</v>
      </c>
      <c r="N106" s="234" t="s">
        <v>41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182</v>
      </c>
      <c r="AT106" s="223" t="s">
        <v>170</v>
      </c>
      <c r="AU106" s="223" t="s">
        <v>76</v>
      </c>
      <c r="AY106" s="17" t="s">
        <v>152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76</v>
      </c>
      <c r="BK106" s="224">
        <f>ROUND(I106*H106,2)</f>
        <v>0</v>
      </c>
      <c r="BL106" s="17" t="s">
        <v>182</v>
      </c>
      <c r="BM106" s="223" t="s">
        <v>214</v>
      </c>
    </row>
    <row r="107" s="2" customFormat="1" ht="21.75" customHeight="1">
      <c r="A107" s="38"/>
      <c r="B107" s="39"/>
      <c r="C107" s="225" t="s">
        <v>215</v>
      </c>
      <c r="D107" s="225" t="s">
        <v>170</v>
      </c>
      <c r="E107" s="226" t="s">
        <v>216</v>
      </c>
      <c r="F107" s="227" t="s">
        <v>217</v>
      </c>
      <c r="G107" s="228" t="s">
        <v>174</v>
      </c>
      <c r="H107" s="229">
        <v>2</v>
      </c>
      <c r="I107" s="230"/>
      <c r="J107" s="231">
        <f>ROUND(I107*H107,2)</f>
        <v>0</v>
      </c>
      <c r="K107" s="227" t="s">
        <v>159</v>
      </c>
      <c r="L107" s="232"/>
      <c r="M107" s="233" t="s">
        <v>19</v>
      </c>
      <c r="N107" s="234" t="s">
        <v>41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182</v>
      </c>
      <c r="AT107" s="223" t="s">
        <v>170</v>
      </c>
      <c r="AU107" s="223" t="s">
        <v>76</v>
      </c>
      <c r="AY107" s="17" t="s">
        <v>152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76</v>
      </c>
      <c r="BK107" s="224">
        <f>ROUND(I107*H107,2)</f>
        <v>0</v>
      </c>
      <c r="BL107" s="17" t="s">
        <v>182</v>
      </c>
      <c r="BM107" s="223" t="s">
        <v>218</v>
      </c>
    </row>
    <row r="108" s="2" customFormat="1" ht="24.15" customHeight="1">
      <c r="A108" s="38"/>
      <c r="B108" s="39"/>
      <c r="C108" s="225" t="s">
        <v>219</v>
      </c>
      <c r="D108" s="225" t="s">
        <v>170</v>
      </c>
      <c r="E108" s="226" t="s">
        <v>220</v>
      </c>
      <c r="F108" s="227" t="s">
        <v>221</v>
      </c>
      <c r="G108" s="228" t="s">
        <v>174</v>
      </c>
      <c r="H108" s="229">
        <v>2</v>
      </c>
      <c r="I108" s="230"/>
      <c r="J108" s="231">
        <f>ROUND(I108*H108,2)</f>
        <v>0</v>
      </c>
      <c r="K108" s="227" t="s">
        <v>159</v>
      </c>
      <c r="L108" s="232"/>
      <c r="M108" s="233" t="s">
        <v>19</v>
      </c>
      <c r="N108" s="234" t="s">
        <v>41</v>
      </c>
      <c r="O108" s="84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182</v>
      </c>
      <c r="AT108" s="223" t="s">
        <v>170</v>
      </c>
      <c r="AU108" s="223" t="s">
        <v>76</v>
      </c>
      <c r="AY108" s="17" t="s">
        <v>152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76</v>
      </c>
      <c r="BK108" s="224">
        <f>ROUND(I108*H108,2)</f>
        <v>0</v>
      </c>
      <c r="BL108" s="17" t="s">
        <v>182</v>
      </c>
      <c r="BM108" s="223" t="s">
        <v>222</v>
      </c>
    </row>
    <row r="109" s="2" customFormat="1" ht="24.15" customHeight="1">
      <c r="A109" s="38"/>
      <c r="B109" s="39"/>
      <c r="C109" s="225" t="s">
        <v>223</v>
      </c>
      <c r="D109" s="225" t="s">
        <v>170</v>
      </c>
      <c r="E109" s="226" t="s">
        <v>224</v>
      </c>
      <c r="F109" s="227" t="s">
        <v>225</v>
      </c>
      <c r="G109" s="228" t="s">
        <v>174</v>
      </c>
      <c r="H109" s="229">
        <v>28</v>
      </c>
      <c r="I109" s="230"/>
      <c r="J109" s="231">
        <f>ROUND(I109*H109,2)</f>
        <v>0</v>
      </c>
      <c r="K109" s="227" t="s">
        <v>159</v>
      </c>
      <c r="L109" s="232"/>
      <c r="M109" s="233" t="s">
        <v>19</v>
      </c>
      <c r="N109" s="234" t="s">
        <v>41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182</v>
      </c>
      <c r="AT109" s="223" t="s">
        <v>170</v>
      </c>
      <c r="AU109" s="223" t="s">
        <v>76</v>
      </c>
      <c r="AY109" s="17" t="s">
        <v>152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76</v>
      </c>
      <c r="BK109" s="224">
        <f>ROUND(I109*H109,2)</f>
        <v>0</v>
      </c>
      <c r="BL109" s="17" t="s">
        <v>182</v>
      </c>
      <c r="BM109" s="223" t="s">
        <v>226</v>
      </c>
    </row>
    <row r="110" s="2" customFormat="1" ht="21.75" customHeight="1">
      <c r="A110" s="38"/>
      <c r="B110" s="39"/>
      <c r="C110" s="225" t="s">
        <v>227</v>
      </c>
      <c r="D110" s="225" t="s">
        <v>170</v>
      </c>
      <c r="E110" s="226" t="s">
        <v>228</v>
      </c>
      <c r="F110" s="227" t="s">
        <v>229</v>
      </c>
      <c r="G110" s="228" t="s">
        <v>174</v>
      </c>
      <c r="H110" s="229">
        <v>2</v>
      </c>
      <c r="I110" s="230"/>
      <c r="J110" s="231">
        <f>ROUND(I110*H110,2)</f>
        <v>0</v>
      </c>
      <c r="K110" s="227" t="s">
        <v>159</v>
      </c>
      <c r="L110" s="232"/>
      <c r="M110" s="233" t="s">
        <v>19</v>
      </c>
      <c r="N110" s="234" t="s">
        <v>41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182</v>
      </c>
      <c r="AT110" s="223" t="s">
        <v>170</v>
      </c>
      <c r="AU110" s="223" t="s">
        <v>76</v>
      </c>
      <c r="AY110" s="17" t="s">
        <v>152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76</v>
      </c>
      <c r="BK110" s="224">
        <f>ROUND(I110*H110,2)</f>
        <v>0</v>
      </c>
      <c r="BL110" s="17" t="s">
        <v>182</v>
      </c>
      <c r="BM110" s="223" t="s">
        <v>230</v>
      </c>
    </row>
    <row r="111" s="2" customFormat="1" ht="16.5" customHeight="1">
      <c r="A111" s="38"/>
      <c r="B111" s="39"/>
      <c r="C111" s="225" t="s">
        <v>231</v>
      </c>
      <c r="D111" s="225" t="s">
        <v>170</v>
      </c>
      <c r="E111" s="226" t="s">
        <v>232</v>
      </c>
      <c r="F111" s="227" t="s">
        <v>233</v>
      </c>
      <c r="G111" s="228" t="s">
        <v>174</v>
      </c>
      <c r="H111" s="229">
        <v>6</v>
      </c>
      <c r="I111" s="230"/>
      <c r="J111" s="231">
        <f>ROUND(I111*H111,2)</f>
        <v>0</v>
      </c>
      <c r="K111" s="227" t="s">
        <v>159</v>
      </c>
      <c r="L111" s="232"/>
      <c r="M111" s="233" t="s">
        <v>19</v>
      </c>
      <c r="N111" s="234" t="s">
        <v>41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182</v>
      </c>
      <c r="AT111" s="223" t="s">
        <v>170</v>
      </c>
      <c r="AU111" s="223" t="s">
        <v>76</v>
      </c>
      <c r="AY111" s="17" t="s">
        <v>152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76</v>
      </c>
      <c r="BK111" s="224">
        <f>ROUND(I111*H111,2)</f>
        <v>0</v>
      </c>
      <c r="BL111" s="17" t="s">
        <v>182</v>
      </c>
      <c r="BM111" s="223" t="s">
        <v>234</v>
      </c>
    </row>
    <row r="112" s="2" customFormat="1" ht="21.75" customHeight="1">
      <c r="A112" s="38"/>
      <c r="B112" s="39"/>
      <c r="C112" s="225" t="s">
        <v>235</v>
      </c>
      <c r="D112" s="225" t="s">
        <v>170</v>
      </c>
      <c r="E112" s="226" t="s">
        <v>236</v>
      </c>
      <c r="F112" s="227" t="s">
        <v>237</v>
      </c>
      <c r="G112" s="228" t="s">
        <v>174</v>
      </c>
      <c r="H112" s="229">
        <v>2</v>
      </c>
      <c r="I112" s="230"/>
      <c r="J112" s="231">
        <f>ROUND(I112*H112,2)</f>
        <v>0</v>
      </c>
      <c r="K112" s="227" t="s">
        <v>159</v>
      </c>
      <c r="L112" s="232"/>
      <c r="M112" s="233" t="s">
        <v>19</v>
      </c>
      <c r="N112" s="234" t="s">
        <v>41</v>
      </c>
      <c r="O112" s="84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182</v>
      </c>
      <c r="AT112" s="223" t="s">
        <v>170</v>
      </c>
      <c r="AU112" s="223" t="s">
        <v>76</v>
      </c>
      <c r="AY112" s="17" t="s">
        <v>152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76</v>
      </c>
      <c r="BK112" s="224">
        <f>ROUND(I112*H112,2)</f>
        <v>0</v>
      </c>
      <c r="BL112" s="17" t="s">
        <v>182</v>
      </c>
      <c r="BM112" s="223" t="s">
        <v>238</v>
      </c>
    </row>
    <row r="113" s="2" customFormat="1" ht="24.15" customHeight="1">
      <c r="A113" s="38"/>
      <c r="B113" s="39"/>
      <c r="C113" s="212" t="s">
        <v>239</v>
      </c>
      <c r="D113" s="212" t="s">
        <v>155</v>
      </c>
      <c r="E113" s="213" t="s">
        <v>240</v>
      </c>
      <c r="F113" s="214" t="s">
        <v>241</v>
      </c>
      <c r="G113" s="215" t="s">
        <v>174</v>
      </c>
      <c r="H113" s="216">
        <v>1</v>
      </c>
      <c r="I113" s="217"/>
      <c r="J113" s="218">
        <f>ROUND(I113*H113,2)</f>
        <v>0</v>
      </c>
      <c r="K113" s="214" t="s">
        <v>159</v>
      </c>
      <c r="L113" s="44"/>
      <c r="M113" s="219" t="s">
        <v>19</v>
      </c>
      <c r="N113" s="220" t="s">
        <v>41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182</v>
      </c>
      <c r="AT113" s="223" t="s">
        <v>155</v>
      </c>
      <c r="AU113" s="223" t="s">
        <v>76</v>
      </c>
      <c r="AY113" s="17" t="s">
        <v>152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76</v>
      </c>
      <c r="BK113" s="224">
        <f>ROUND(I113*H113,2)</f>
        <v>0</v>
      </c>
      <c r="BL113" s="17" t="s">
        <v>182</v>
      </c>
      <c r="BM113" s="223" t="s">
        <v>242</v>
      </c>
    </row>
    <row r="114" s="2" customFormat="1" ht="16.5" customHeight="1">
      <c r="A114" s="38"/>
      <c r="B114" s="39"/>
      <c r="C114" s="212" t="s">
        <v>7</v>
      </c>
      <c r="D114" s="212" t="s">
        <v>155</v>
      </c>
      <c r="E114" s="213" t="s">
        <v>243</v>
      </c>
      <c r="F114" s="214" t="s">
        <v>244</v>
      </c>
      <c r="G114" s="215" t="s">
        <v>174</v>
      </c>
      <c r="H114" s="216">
        <v>72</v>
      </c>
      <c r="I114" s="217"/>
      <c r="J114" s="218">
        <f>ROUND(I114*H114,2)</f>
        <v>0</v>
      </c>
      <c r="K114" s="214" t="s">
        <v>159</v>
      </c>
      <c r="L114" s="44"/>
      <c r="M114" s="219" t="s">
        <v>19</v>
      </c>
      <c r="N114" s="220" t="s">
        <v>41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182</v>
      </c>
      <c r="AT114" s="223" t="s">
        <v>155</v>
      </c>
      <c r="AU114" s="223" t="s">
        <v>76</v>
      </c>
      <c r="AY114" s="17" t="s">
        <v>152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76</v>
      </c>
      <c r="BK114" s="224">
        <f>ROUND(I114*H114,2)</f>
        <v>0</v>
      </c>
      <c r="BL114" s="17" t="s">
        <v>182</v>
      </c>
      <c r="BM114" s="223" t="s">
        <v>245</v>
      </c>
    </row>
    <row r="115" s="2" customFormat="1" ht="16.5" customHeight="1">
      <c r="A115" s="38"/>
      <c r="B115" s="39"/>
      <c r="C115" s="212" t="s">
        <v>246</v>
      </c>
      <c r="D115" s="212" t="s">
        <v>155</v>
      </c>
      <c r="E115" s="213" t="s">
        <v>247</v>
      </c>
      <c r="F115" s="214" t="s">
        <v>248</v>
      </c>
      <c r="G115" s="215" t="s">
        <v>174</v>
      </c>
      <c r="H115" s="216">
        <v>2</v>
      </c>
      <c r="I115" s="217"/>
      <c r="J115" s="218">
        <f>ROUND(I115*H115,2)</f>
        <v>0</v>
      </c>
      <c r="K115" s="214" t="s">
        <v>159</v>
      </c>
      <c r="L115" s="44"/>
      <c r="M115" s="219" t="s">
        <v>19</v>
      </c>
      <c r="N115" s="220" t="s">
        <v>41</v>
      </c>
      <c r="O115" s="84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182</v>
      </c>
      <c r="AT115" s="223" t="s">
        <v>155</v>
      </c>
      <c r="AU115" s="223" t="s">
        <v>76</v>
      </c>
      <c r="AY115" s="17" t="s">
        <v>152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76</v>
      </c>
      <c r="BK115" s="224">
        <f>ROUND(I115*H115,2)</f>
        <v>0</v>
      </c>
      <c r="BL115" s="17" t="s">
        <v>182</v>
      </c>
      <c r="BM115" s="223" t="s">
        <v>249</v>
      </c>
    </row>
    <row r="116" s="2" customFormat="1" ht="16.5" customHeight="1">
      <c r="A116" s="38"/>
      <c r="B116" s="39"/>
      <c r="C116" s="212" t="s">
        <v>250</v>
      </c>
      <c r="D116" s="212" t="s">
        <v>155</v>
      </c>
      <c r="E116" s="213" t="s">
        <v>251</v>
      </c>
      <c r="F116" s="214" t="s">
        <v>252</v>
      </c>
      <c r="G116" s="215" t="s">
        <v>253</v>
      </c>
      <c r="H116" s="216">
        <v>180</v>
      </c>
      <c r="I116" s="217"/>
      <c r="J116" s="218">
        <f>ROUND(I116*H116,2)</f>
        <v>0</v>
      </c>
      <c r="K116" s="214" t="s">
        <v>159</v>
      </c>
      <c r="L116" s="44"/>
      <c r="M116" s="219" t="s">
        <v>19</v>
      </c>
      <c r="N116" s="220" t="s">
        <v>41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182</v>
      </c>
      <c r="AT116" s="223" t="s">
        <v>155</v>
      </c>
      <c r="AU116" s="223" t="s">
        <v>76</v>
      </c>
      <c r="AY116" s="17" t="s">
        <v>152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76</v>
      </c>
      <c r="BK116" s="224">
        <f>ROUND(I116*H116,2)</f>
        <v>0</v>
      </c>
      <c r="BL116" s="17" t="s">
        <v>182</v>
      </c>
      <c r="BM116" s="223" t="s">
        <v>254</v>
      </c>
    </row>
    <row r="117" s="2" customFormat="1" ht="16.5" customHeight="1">
      <c r="A117" s="38"/>
      <c r="B117" s="39"/>
      <c r="C117" s="212" t="s">
        <v>255</v>
      </c>
      <c r="D117" s="212" t="s">
        <v>155</v>
      </c>
      <c r="E117" s="213" t="s">
        <v>256</v>
      </c>
      <c r="F117" s="214" t="s">
        <v>257</v>
      </c>
      <c r="G117" s="215" t="s">
        <v>253</v>
      </c>
      <c r="H117" s="216">
        <v>240</v>
      </c>
      <c r="I117" s="217"/>
      <c r="J117" s="218">
        <f>ROUND(I117*H117,2)</f>
        <v>0</v>
      </c>
      <c r="K117" s="214" t="s">
        <v>159</v>
      </c>
      <c r="L117" s="44"/>
      <c r="M117" s="219" t="s">
        <v>19</v>
      </c>
      <c r="N117" s="220" t="s">
        <v>41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182</v>
      </c>
      <c r="AT117" s="223" t="s">
        <v>155</v>
      </c>
      <c r="AU117" s="223" t="s">
        <v>76</v>
      </c>
      <c r="AY117" s="17" t="s">
        <v>152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76</v>
      </c>
      <c r="BK117" s="224">
        <f>ROUND(I117*H117,2)</f>
        <v>0</v>
      </c>
      <c r="BL117" s="17" t="s">
        <v>182</v>
      </c>
      <c r="BM117" s="223" t="s">
        <v>258</v>
      </c>
    </row>
    <row r="118" s="2" customFormat="1" ht="16.5" customHeight="1">
      <c r="A118" s="38"/>
      <c r="B118" s="39"/>
      <c r="C118" s="212" t="s">
        <v>259</v>
      </c>
      <c r="D118" s="212" t="s">
        <v>155</v>
      </c>
      <c r="E118" s="213" t="s">
        <v>260</v>
      </c>
      <c r="F118" s="214" t="s">
        <v>261</v>
      </c>
      <c r="G118" s="215" t="s">
        <v>253</v>
      </c>
      <c r="H118" s="216">
        <v>240</v>
      </c>
      <c r="I118" s="217"/>
      <c r="J118" s="218">
        <f>ROUND(I118*H118,2)</f>
        <v>0</v>
      </c>
      <c r="K118" s="214" t="s">
        <v>159</v>
      </c>
      <c r="L118" s="44"/>
      <c r="M118" s="219" t="s">
        <v>19</v>
      </c>
      <c r="N118" s="220" t="s">
        <v>41</v>
      </c>
      <c r="O118" s="84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182</v>
      </c>
      <c r="AT118" s="223" t="s">
        <v>155</v>
      </c>
      <c r="AU118" s="223" t="s">
        <v>76</v>
      </c>
      <c r="AY118" s="17" t="s">
        <v>152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76</v>
      </c>
      <c r="BK118" s="224">
        <f>ROUND(I118*H118,2)</f>
        <v>0</v>
      </c>
      <c r="BL118" s="17" t="s">
        <v>182</v>
      </c>
      <c r="BM118" s="223" t="s">
        <v>262</v>
      </c>
    </row>
    <row r="119" s="2" customFormat="1" ht="16.5" customHeight="1">
      <c r="A119" s="38"/>
      <c r="B119" s="39"/>
      <c r="C119" s="212" t="s">
        <v>263</v>
      </c>
      <c r="D119" s="212" t="s">
        <v>155</v>
      </c>
      <c r="E119" s="213" t="s">
        <v>264</v>
      </c>
      <c r="F119" s="214" t="s">
        <v>265</v>
      </c>
      <c r="G119" s="215" t="s">
        <v>174</v>
      </c>
      <c r="H119" s="216">
        <v>240</v>
      </c>
      <c r="I119" s="217"/>
      <c r="J119" s="218">
        <f>ROUND(I119*H119,2)</f>
        <v>0</v>
      </c>
      <c r="K119" s="214" t="s">
        <v>159</v>
      </c>
      <c r="L119" s="44"/>
      <c r="M119" s="219" t="s">
        <v>19</v>
      </c>
      <c r="N119" s="220" t="s">
        <v>41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182</v>
      </c>
      <c r="AT119" s="223" t="s">
        <v>155</v>
      </c>
      <c r="AU119" s="223" t="s">
        <v>76</v>
      </c>
      <c r="AY119" s="17" t="s">
        <v>152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76</v>
      </c>
      <c r="BK119" s="224">
        <f>ROUND(I119*H119,2)</f>
        <v>0</v>
      </c>
      <c r="BL119" s="17" t="s">
        <v>182</v>
      </c>
      <c r="BM119" s="223" t="s">
        <v>266</v>
      </c>
    </row>
    <row r="120" s="2" customFormat="1" ht="16.5" customHeight="1">
      <c r="A120" s="38"/>
      <c r="B120" s="39"/>
      <c r="C120" s="212" t="s">
        <v>267</v>
      </c>
      <c r="D120" s="212" t="s">
        <v>155</v>
      </c>
      <c r="E120" s="213" t="s">
        <v>268</v>
      </c>
      <c r="F120" s="214" t="s">
        <v>269</v>
      </c>
      <c r="G120" s="215" t="s">
        <v>174</v>
      </c>
      <c r="H120" s="216">
        <v>16</v>
      </c>
      <c r="I120" s="217"/>
      <c r="J120" s="218">
        <f>ROUND(I120*H120,2)</f>
        <v>0</v>
      </c>
      <c r="K120" s="214" t="s">
        <v>159</v>
      </c>
      <c r="L120" s="44"/>
      <c r="M120" s="219" t="s">
        <v>19</v>
      </c>
      <c r="N120" s="220" t="s">
        <v>41</v>
      </c>
      <c r="O120" s="84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182</v>
      </c>
      <c r="AT120" s="223" t="s">
        <v>155</v>
      </c>
      <c r="AU120" s="223" t="s">
        <v>76</v>
      </c>
      <c r="AY120" s="17" t="s">
        <v>152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76</v>
      </c>
      <c r="BK120" s="224">
        <f>ROUND(I120*H120,2)</f>
        <v>0</v>
      </c>
      <c r="BL120" s="17" t="s">
        <v>182</v>
      </c>
      <c r="BM120" s="223" t="s">
        <v>270</v>
      </c>
    </row>
    <row r="121" s="2" customFormat="1" ht="24.15" customHeight="1">
      <c r="A121" s="38"/>
      <c r="B121" s="39"/>
      <c r="C121" s="212" t="s">
        <v>271</v>
      </c>
      <c r="D121" s="212" t="s">
        <v>155</v>
      </c>
      <c r="E121" s="213" t="s">
        <v>272</v>
      </c>
      <c r="F121" s="214" t="s">
        <v>273</v>
      </c>
      <c r="G121" s="215" t="s">
        <v>174</v>
      </c>
      <c r="H121" s="216">
        <v>7</v>
      </c>
      <c r="I121" s="217"/>
      <c r="J121" s="218">
        <f>ROUND(I121*H121,2)</f>
        <v>0</v>
      </c>
      <c r="K121" s="214" t="s">
        <v>159</v>
      </c>
      <c r="L121" s="44"/>
      <c r="M121" s="219" t="s">
        <v>19</v>
      </c>
      <c r="N121" s="220" t="s">
        <v>41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182</v>
      </c>
      <c r="AT121" s="223" t="s">
        <v>155</v>
      </c>
      <c r="AU121" s="223" t="s">
        <v>76</v>
      </c>
      <c r="AY121" s="17" t="s">
        <v>152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76</v>
      </c>
      <c r="BK121" s="224">
        <f>ROUND(I121*H121,2)</f>
        <v>0</v>
      </c>
      <c r="BL121" s="17" t="s">
        <v>182</v>
      </c>
      <c r="BM121" s="223" t="s">
        <v>274</v>
      </c>
    </row>
    <row r="122" s="2" customFormat="1" ht="16.5" customHeight="1">
      <c r="A122" s="38"/>
      <c r="B122" s="39"/>
      <c r="C122" s="212" t="s">
        <v>275</v>
      </c>
      <c r="D122" s="212" t="s">
        <v>155</v>
      </c>
      <c r="E122" s="213" t="s">
        <v>276</v>
      </c>
      <c r="F122" s="214" t="s">
        <v>277</v>
      </c>
      <c r="G122" s="215" t="s">
        <v>253</v>
      </c>
      <c r="H122" s="216">
        <v>9200</v>
      </c>
      <c r="I122" s="217"/>
      <c r="J122" s="218">
        <f>ROUND(I122*H122,2)</f>
        <v>0</v>
      </c>
      <c r="K122" s="214" t="s">
        <v>159</v>
      </c>
      <c r="L122" s="44"/>
      <c r="M122" s="219" t="s">
        <v>19</v>
      </c>
      <c r="N122" s="220" t="s">
        <v>41</v>
      </c>
      <c r="O122" s="84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182</v>
      </c>
      <c r="AT122" s="223" t="s">
        <v>155</v>
      </c>
      <c r="AU122" s="223" t="s">
        <v>76</v>
      </c>
      <c r="AY122" s="17" t="s">
        <v>152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76</v>
      </c>
      <c r="BK122" s="224">
        <f>ROUND(I122*H122,2)</f>
        <v>0</v>
      </c>
      <c r="BL122" s="17" t="s">
        <v>182</v>
      </c>
      <c r="BM122" s="223" t="s">
        <v>278</v>
      </c>
    </row>
    <row r="123" s="2" customFormat="1" ht="16.5" customHeight="1">
      <c r="A123" s="38"/>
      <c r="B123" s="39"/>
      <c r="C123" s="212" t="s">
        <v>279</v>
      </c>
      <c r="D123" s="212" t="s">
        <v>155</v>
      </c>
      <c r="E123" s="213" t="s">
        <v>280</v>
      </c>
      <c r="F123" s="214" t="s">
        <v>281</v>
      </c>
      <c r="G123" s="215" t="s">
        <v>253</v>
      </c>
      <c r="H123" s="216">
        <v>395</v>
      </c>
      <c r="I123" s="217"/>
      <c r="J123" s="218">
        <f>ROUND(I123*H123,2)</f>
        <v>0</v>
      </c>
      <c r="K123" s="214" t="s">
        <v>159</v>
      </c>
      <c r="L123" s="44"/>
      <c r="M123" s="219" t="s">
        <v>19</v>
      </c>
      <c r="N123" s="220" t="s">
        <v>41</v>
      </c>
      <c r="O123" s="84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182</v>
      </c>
      <c r="AT123" s="223" t="s">
        <v>155</v>
      </c>
      <c r="AU123" s="223" t="s">
        <v>76</v>
      </c>
      <c r="AY123" s="17" t="s">
        <v>152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76</v>
      </c>
      <c r="BK123" s="224">
        <f>ROUND(I123*H123,2)</f>
        <v>0</v>
      </c>
      <c r="BL123" s="17" t="s">
        <v>182</v>
      </c>
      <c r="BM123" s="223" t="s">
        <v>282</v>
      </c>
    </row>
    <row r="124" s="2" customFormat="1" ht="16.5" customHeight="1">
      <c r="A124" s="38"/>
      <c r="B124" s="39"/>
      <c r="C124" s="212" t="s">
        <v>283</v>
      </c>
      <c r="D124" s="212" t="s">
        <v>155</v>
      </c>
      <c r="E124" s="213" t="s">
        <v>284</v>
      </c>
      <c r="F124" s="214" t="s">
        <v>285</v>
      </c>
      <c r="G124" s="215" t="s">
        <v>174</v>
      </c>
      <c r="H124" s="216">
        <v>16</v>
      </c>
      <c r="I124" s="217"/>
      <c r="J124" s="218">
        <f>ROUND(I124*H124,2)</f>
        <v>0</v>
      </c>
      <c r="K124" s="214" t="s">
        <v>159</v>
      </c>
      <c r="L124" s="44"/>
      <c r="M124" s="219" t="s">
        <v>19</v>
      </c>
      <c r="N124" s="220" t="s">
        <v>41</v>
      </c>
      <c r="O124" s="84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182</v>
      </c>
      <c r="AT124" s="223" t="s">
        <v>155</v>
      </c>
      <c r="AU124" s="223" t="s">
        <v>76</v>
      </c>
      <c r="AY124" s="17" t="s">
        <v>152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76</v>
      </c>
      <c r="BK124" s="224">
        <f>ROUND(I124*H124,2)</f>
        <v>0</v>
      </c>
      <c r="BL124" s="17" t="s">
        <v>182</v>
      </c>
      <c r="BM124" s="223" t="s">
        <v>286</v>
      </c>
    </row>
    <row r="125" s="2" customFormat="1" ht="24.15" customHeight="1">
      <c r="A125" s="38"/>
      <c r="B125" s="39"/>
      <c r="C125" s="212" t="s">
        <v>287</v>
      </c>
      <c r="D125" s="212" t="s">
        <v>155</v>
      </c>
      <c r="E125" s="213" t="s">
        <v>288</v>
      </c>
      <c r="F125" s="214" t="s">
        <v>289</v>
      </c>
      <c r="G125" s="215" t="s">
        <v>174</v>
      </c>
      <c r="H125" s="216">
        <v>3</v>
      </c>
      <c r="I125" s="217"/>
      <c r="J125" s="218">
        <f>ROUND(I125*H125,2)</f>
        <v>0</v>
      </c>
      <c r="K125" s="214" t="s">
        <v>159</v>
      </c>
      <c r="L125" s="44"/>
      <c r="M125" s="219" t="s">
        <v>19</v>
      </c>
      <c r="N125" s="220" t="s">
        <v>41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182</v>
      </c>
      <c r="AT125" s="223" t="s">
        <v>155</v>
      </c>
      <c r="AU125" s="223" t="s">
        <v>76</v>
      </c>
      <c r="AY125" s="17" t="s">
        <v>152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76</v>
      </c>
      <c r="BK125" s="224">
        <f>ROUND(I125*H125,2)</f>
        <v>0</v>
      </c>
      <c r="BL125" s="17" t="s">
        <v>182</v>
      </c>
      <c r="BM125" s="223" t="s">
        <v>290</v>
      </c>
    </row>
    <row r="126" s="2" customFormat="1" ht="24.15" customHeight="1">
      <c r="A126" s="38"/>
      <c r="B126" s="39"/>
      <c r="C126" s="225" t="s">
        <v>291</v>
      </c>
      <c r="D126" s="225" t="s">
        <v>170</v>
      </c>
      <c r="E126" s="226" t="s">
        <v>292</v>
      </c>
      <c r="F126" s="227" t="s">
        <v>293</v>
      </c>
      <c r="G126" s="228" t="s">
        <v>253</v>
      </c>
      <c r="H126" s="229">
        <v>9400</v>
      </c>
      <c r="I126" s="230"/>
      <c r="J126" s="231">
        <f>ROUND(I126*H126,2)</f>
        <v>0</v>
      </c>
      <c r="K126" s="227" t="s">
        <v>159</v>
      </c>
      <c r="L126" s="232"/>
      <c r="M126" s="233" t="s">
        <v>19</v>
      </c>
      <c r="N126" s="234" t="s">
        <v>41</v>
      </c>
      <c r="O126" s="84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182</v>
      </c>
      <c r="AT126" s="223" t="s">
        <v>170</v>
      </c>
      <c r="AU126" s="223" t="s">
        <v>76</v>
      </c>
      <c r="AY126" s="17" t="s">
        <v>152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76</v>
      </c>
      <c r="BK126" s="224">
        <f>ROUND(I126*H126,2)</f>
        <v>0</v>
      </c>
      <c r="BL126" s="17" t="s">
        <v>182</v>
      </c>
      <c r="BM126" s="223" t="s">
        <v>294</v>
      </c>
    </row>
    <row r="127" s="2" customFormat="1" ht="24.15" customHeight="1">
      <c r="A127" s="38"/>
      <c r="B127" s="39"/>
      <c r="C127" s="225" t="s">
        <v>295</v>
      </c>
      <c r="D127" s="225" t="s">
        <v>170</v>
      </c>
      <c r="E127" s="226" t="s">
        <v>296</v>
      </c>
      <c r="F127" s="227" t="s">
        <v>297</v>
      </c>
      <c r="G127" s="228" t="s">
        <v>174</v>
      </c>
      <c r="H127" s="229">
        <v>1</v>
      </c>
      <c r="I127" s="230"/>
      <c r="J127" s="231">
        <f>ROUND(I127*H127,2)</f>
        <v>0</v>
      </c>
      <c r="K127" s="227" t="s">
        <v>159</v>
      </c>
      <c r="L127" s="232"/>
      <c r="M127" s="233" t="s">
        <v>19</v>
      </c>
      <c r="N127" s="234" t="s">
        <v>41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182</v>
      </c>
      <c r="AT127" s="223" t="s">
        <v>170</v>
      </c>
      <c r="AU127" s="223" t="s">
        <v>76</v>
      </c>
      <c r="AY127" s="17" t="s">
        <v>152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76</v>
      </c>
      <c r="BK127" s="224">
        <f>ROUND(I127*H127,2)</f>
        <v>0</v>
      </c>
      <c r="BL127" s="17" t="s">
        <v>182</v>
      </c>
      <c r="BM127" s="223" t="s">
        <v>298</v>
      </c>
    </row>
    <row r="128" s="2" customFormat="1" ht="16.5" customHeight="1">
      <c r="A128" s="38"/>
      <c r="B128" s="39"/>
      <c r="C128" s="212" t="s">
        <v>299</v>
      </c>
      <c r="D128" s="212" t="s">
        <v>155</v>
      </c>
      <c r="E128" s="213" t="s">
        <v>300</v>
      </c>
      <c r="F128" s="214" t="s">
        <v>301</v>
      </c>
      <c r="G128" s="215" t="s">
        <v>302</v>
      </c>
      <c r="H128" s="216">
        <v>72</v>
      </c>
      <c r="I128" s="217"/>
      <c r="J128" s="218">
        <f>ROUND(I128*H128,2)</f>
        <v>0</v>
      </c>
      <c r="K128" s="214" t="s">
        <v>159</v>
      </c>
      <c r="L128" s="44"/>
      <c r="M128" s="219" t="s">
        <v>19</v>
      </c>
      <c r="N128" s="220" t="s">
        <v>41</v>
      </c>
      <c r="O128" s="84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182</v>
      </c>
      <c r="AT128" s="223" t="s">
        <v>155</v>
      </c>
      <c r="AU128" s="223" t="s">
        <v>76</v>
      </c>
      <c r="AY128" s="17" t="s">
        <v>152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76</v>
      </c>
      <c r="BK128" s="224">
        <f>ROUND(I128*H128,2)</f>
        <v>0</v>
      </c>
      <c r="BL128" s="17" t="s">
        <v>182</v>
      </c>
      <c r="BM128" s="223" t="s">
        <v>303</v>
      </c>
    </row>
    <row r="129" s="2" customFormat="1" ht="44.25" customHeight="1">
      <c r="A129" s="38"/>
      <c r="B129" s="39"/>
      <c r="C129" s="212" t="s">
        <v>304</v>
      </c>
      <c r="D129" s="212" t="s">
        <v>155</v>
      </c>
      <c r="E129" s="213" t="s">
        <v>305</v>
      </c>
      <c r="F129" s="214" t="s">
        <v>306</v>
      </c>
      <c r="G129" s="215" t="s">
        <v>307</v>
      </c>
      <c r="H129" s="216">
        <v>12</v>
      </c>
      <c r="I129" s="217"/>
      <c r="J129" s="218">
        <f>ROUND(I129*H129,2)</f>
        <v>0</v>
      </c>
      <c r="K129" s="214" t="s">
        <v>159</v>
      </c>
      <c r="L129" s="44"/>
      <c r="M129" s="219" t="s">
        <v>19</v>
      </c>
      <c r="N129" s="220" t="s">
        <v>41</v>
      </c>
      <c r="O129" s="84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160</v>
      </c>
      <c r="AT129" s="223" t="s">
        <v>155</v>
      </c>
      <c r="AU129" s="223" t="s">
        <v>76</v>
      </c>
      <c r="AY129" s="17" t="s">
        <v>152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76</v>
      </c>
      <c r="BK129" s="224">
        <f>ROUND(I129*H129,2)</f>
        <v>0</v>
      </c>
      <c r="BL129" s="17" t="s">
        <v>160</v>
      </c>
      <c r="BM129" s="223" t="s">
        <v>308</v>
      </c>
    </row>
    <row r="130" s="2" customFormat="1">
      <c r="A130" s="38"/>
      <c r="B130" s="39"/>
      <c r="C130" s="40"/>
      <c r="D130" s="235" t="s">
        <v>309</v>
      </c>
      <c r="E130" s="40"/>
      <c r="F130" s="236" t="s">
        <v>310</v>
      </c>
      <c r="G130" s="40"/>
      <c r="H130" s="40"/>
      <c r="I130" s="237"/>
      <c r="J130" s="40"/>
      <c r="K130" s="40"/>
      <c r="L130" s="44"/>
      <c r="M130" s="238"/>
      <c r="N130" s="23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309</v>
      </c>
      <c r="AU130" s="17" t="s">
        <v>76</v>
      </c>
    </row>
    <row r="131" s="2" customFormat="1" ht="16.5" customHeight="1">
      <c r="A131" s="38"/>
      <c r="B131" s="39"/>
      <c r="C131" s="225" t="s">
        <v>311</v>
      </c>
      <c r="D131" s="225" t="s">
        <v>170</v>
      </c>
      <c r="E131" s="226" t="s">
        <v>312</v>
      </c>
      <c r="F131" s="227" t="s">
        <v>313</v>
      </c>
      <c r="G131" s="228" t="s">
        <v>174</v>
      </c>
      <c r="H131" s="229">
        <v>180</v>
      </c>
      <c r="I131" s="230"/>
      <c r="J131" s="231">
        <f>ROUND(I131*H131,2)</f>
        <v>0</v>
      </c>
      <c r="K131" s="227" t="s">
        <v>159</v>
      </c>
      <c r="L131" s="232"/>
      <c r="M131" s="233" t="s">
        <v>19</v>
      </c>
      <c r="N131" s="234" t="s">
        <v>41</v>
      </c>
      <c r="O131" s="84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192</v>
      </c>
      <c r="AT131" s="223" t="s">
        <v>170</v>
      </c>
      <c r="AU131" s="223" t="s">
        <v>76</v>
      </c>
      <c r="AY131" s="17" t="s">
        <v>152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76</v>
      </c>
      <c r="BK131" s="224">
        <f>ROUND(I131*H131,2)</f>
        <v>0</v>
      </c>
      <c r="BL131" s="17" t="s">
        <v>160</v>
      </c>
      <c r="BM131" s="223" t="s">
        <v>314</v>
      </c>
    </row>
    <row r="132" s="2" customFormat="1" ht="16.5" customHeight="1">
      <c r="A132" s="38"/>
      <c r="B132" s="39"/>
      <c r="C132" s="225" t="s">
        <v>315</v>
      </c>
      <c r="D132" s="225" t="s">
        <v>170</v>
      </c>
      <c r="E132" s="226" t="s">
        <v>316</v>
      </c>
      <c r="F132" s="227" t="s">
        <v>317</v>
      </c>
      <c r="G132" s="228" t="s">
        <v>174</v>
      </c>
      <c r="H132" s="229">
        <v>120</v>
      </c>
      <c r="I132" s="230"/>
      <c r="J132" s="231">
        <f>ROUND(I132*H132,2)</f>
        <v>0</v>
      </c>
      <c r="K132" s="227" t="s">
        <v>159</v>
      </c>
      <c r="L132" s="232"/>
      <c r="M132" s="233" t="s">
        <v>19</v>
      </c>
      <c r="N132" s="234" t="s">
        <v>41</v>
      </c>
      <c r="O132" s="84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192</v>
      </c>
      <c r="AT132" s="223" t="s">
        <v>170</v>
      </c>
      <c r="AU132" s="223" t="s">
        <v>76</v>
      </c>
      <c r="AY132" s="17" t="s">
        <v>152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76</v>
      </c>
      <c r="BK132" s="224">
        <f>ROUND(I132*H132,2)</f>
        <v>0</v>
      </c>
      <c r="BL132" s="17" t="s">
        <v>160</v>
      </c>
      <c r="BM132" s="223" t="s">
        <v>318</v>
      </c>
    </row>
    <row r="133" s="2" customFormat="1" ht="16.5" customHeight="1">
      <c r="A133" s="38"/>
      <c r="B133" s="39"/>
      <c r="C133" s="225" t="s">
        <v>319</v>
      </c>
      <c r="D133" s="225" t="s">
        <v>170</v>
      </c>
      <c r="E133" s="226" t="s">
        <v>320</v>
      </c>
      <c r="F133" s="227" t="s">
        <v>321</v>
      </c>
      <c r="G133" s="228" t="s">
        <v>174</v>
      </c>
      <c r="H133" s="229">
        <v>240</v>
      </c>
      <c r="I133" s="230"/>
      <c r="J133" s="231">
        <f>ROUND(I133*H133,2)</f>
        <v>0</v>
      </c>
      <c r="K133" s="227" t="s">
        <v>159</v>
      </c>
      <c r="L133" s="232"/>
      <c r="M133" s="233" t="s">
        <v>19</v>
      </c>
      <c r="N133" s="234" t="s">
        <v>41</v>
      </c>
      <c r="O133" s="84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192</v>
      </c>
      <c r="AT133" s="223" t="s">
        <v>170</v>
      </c>
      <c r="AU133" s="223" t="s">
        <v>76</v>
      </c>
      <c r="AY133" s="17" t="s">
        <v>152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76</v>
      </c>
      <c r="BK133" s="224">
        <f>ROUND(I133*H133,2)</f>
        <v>0</v>
      </c>
      <c r="BL133" s="17" t="s">
        <v>160</v>
      </c>
      <c r="BM133" s="223" t="s">
        <v>322</v>
      </c>
    </row>
    <row r="134" s="2" customFormat="1" ht="24.15" customHeight="1">
      <c r="A134" s="38"/>
      <c r="B134" s="39"/>
      <c r="C134" s="212" t="s">
        <v>323</v>
      </c>
      <c r="D134" s="212" t="s">
        <v>155</v>
      </c>
      <c r="E134" s="213" t="s">
        <v>324</v>
      </c>
      <c r="F134" s="214" t="s">
        <v>325</v>
      </c>
      <c r="G134" s="215" t="s">
        <v>168</v>
      </c>
      <c r="H134" s="216">
        <v>3</v>
      </c>
      <c r="I134" s="217"/>
      <c r="J134" s="218">
        <f>ROUND(I134*H134,2)</f>
        <v>0</v>
      </c>
      <c r="K134" s="214" t="s">
        <v>159</v>
      </c>
      <c r="L134" s="44"/>
      <c r="M134" s="219" t="s">
        <v>19</v>
      </c>
      <c r="N134" s="220" t="s">
        <v>41</v>
      </c>
      <c r="O134" s="84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182</v>
      </c>
      <c r="AT134" s="223" t="s">
        <v>155</v>
      </c>
      <c r="AU134" s="223" t="s">
        <v>76</v>
      </c>
      <c r="AY134" s="17" t="s">
        <v>152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76</v>
      </c>
      <c r="BK134" s="224">
        <f>ROUND(I134*H134,2)</f>
        <v>0</v>
      </c>
      <c r="BL134" s="17" t="s">
        <v>182</v>
      </c>
      <c r="BM134" s="223" t="s">
        <v>326</v>
      </c>
    </row>
    <row r="135" s="2" customFormat="1" ht="16.5" customHeight="1">
      <c r="A135" s="38"/>
      <c r="B135" s="39"/>
      <c r="C135" s="225" t="s">
        <v>327</v>
      </c>
      <c r="D135" s="225" t="s">
        <v>170</v>
      </c>
      <c r="E135" s="226" t="s">
        <v>328</v>
      </c>
      <c r="F135" s="227" t="s">
        <v>329</v>
      </c>
      <c r="G135" s="228" t="s">
        <v>174</v>
      </c>
      <c r="H135" s="229">
        <v>3</v>
      </c>
      <c r="I135" s="230"/>
      <c r="J135" s="231">
        <f>ROUND(I135*H135,2)</f>
        <v>0</v>
      </c>
      <c r="K135" s="227" t="s">
        <v>159</v>
      </c>
      <c r="L135" s="232"/>
      <c r="M135" s="233" t="s">
        <v>19</v>
      </c>
      <c r="N135" s="234" t="s">
        <v>41</v>
      </c>
      <c r="O135" s="84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330</v>
      </c>
      <c r="AT135" s="223" t="s">
        <v>170</v>
      </c>
      <c r="AU135" s="223" t="s">
        <v>76</v>
      </c>
      <c r="AY135" s="17" t="s">
        <v>152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76</v>
      </c>
      <c r="BK135" s="224">
        <f>ROUND(I135*H135,2)</f>
        <v>0</v>
      </c>
      <c r="BL135" s="17" t="s">
        <v>330</v>
      </c>
      <c r="BM135" s="223" t="s">
        <v>331</v>
      </c>
    </row>
    <row r="136" s="2" customFormat="1" ht="21.75" customHeight="1">
      <c r="A136" s="38"/>
      <c r="B136" s="39"/>
      <c r="C136" s="225" t="s">
        <v>332</v>
      </c>
      <c r="D136" s="225" t="s">
        <v>170</v>
      </c>
      <c r="E136" s="226" t="s">
        <v>333</v>
      </c>
      <c r="F136" s="227" t="s">
        <v>334</v>
      </c>
      <c r="G136" s="228" t="s">
        <v>253</v>
      </c>
      <c r="H136" s="229">
        <v>240</v>
      </c>
      <c r="I136" s="230"/>
      <c r="J136" s="231">
        <f>ROUND(I136*H136,2)</f>
        <v>0</v>
      </c>
      <c r="K136" s="227" t="s">
        <v>159</v>
      </c>
      <c r="L136" s="232"/>
      <c r="M136" s="233" t="s">
        <v>19</v>
      </c>
      <c r="N136" s="234" t="s">
        <v>41</v>
      </c>
      <c r="O136" s="84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330</v>
      </c>
      <c r="AT136" s="223" t="s">
        <v>170</v>
      </c>
      <c r="AU136" s="223" t="s">
        <v>76</v>
      </c>
      <c r="AY136" s="17" t="s">
        <v>152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76</v>
      </c>
      <c r="BK136" s="224">
        <f>ROUND(I136*H136,2)</f>
        <v>0</v>
      </c>
      <c r="BL136" s="17" t="s">
        <v>330</v>
      </c>
      <c r="BM136" s="223" t="s">
        <v>335</v>
      </c>
    </row>
    <row r="137" s="2" customFormat="1" ht="49.05" customHeight="1">
      <c r="A137" s="38"/>
      <c r="B137" s="39"/>
      <c r="C137" s="212" t="s">
        <v>336</v>
      </c>
      <c r="D137" s="212" t="s">
        <v>155</v>
      </c>
      <c r="E137" s="213" t="s">
        <v>337</v>
      </c>
      <c r="F137" s="214" t="s">
        <v>338</v>
      </c>
      <c r="G137" s="215" t="s">
        <v>307</v>
      </c>
      <c r="H137" s="216">
        <v>0.5</v>
      </c>
      <c r="I137" s="217"/>
      <c r="J137" s="218">
        <f>ROUND(I137*H137,2)</f>
        <v>0</v>
      </c>
      <c r="K137" s="214" t="s">
        <v>159</v>
      </c>
      <c r="L137" s="44"/>
      <c r="M137" s="219" t="s">
        <v>19</v>
      </c>
      <c r="N137" s="220" t="s">
        <v>41</v>
      </c>
      <c r="O137" s="84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182</v>
      </c>
      <c r="AT137" s="223" t="s">
        <v>155</v>
      </c>
      <c r="AU137" s="223" t="s">
        <v>76</v>
      </c>
      <c r="AY137" s="17" t="s">
        <v>152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76</v>
      </c>
      <c r="BK137" s="224">
        <f>ROUND(I137*H137,2)</f>
        <v>0</v>
      </c>
      <c r="BL137" s="17" t="s">
        <v>182</v>
      </c>
      <c r="BM137" s="223" t="s">
        <v>339</v>
      </c>
    </row>
    <row r="138" s="2" customFormat="1" ht="49.05" customHeight="1">
      <c r="A138" s="38"/>
      <c r="B138" s="39"/>
      <c r="C138" s="212" t="s">
        <v>340</v>
      </c>
      <c r="D138" s="212" t="s">
        <v>155</v>
      </c>
      <c r="E138" s="213" t="s">
        <v>341</v>
      </c>
      <c r="F138" s="214" t="s">
        <v>342</v>
      </c>
      <c r="G138" s="215" t="s">
        <v>307</v>
      </c>
      <c r="H138" s="216">
        <v>0.25</v>
      </c>
      <c r="I138" s="217"/>
      <c r="J138" s="218">
        <f>ROUND(I138*H138,2)</f>
        <v>0</v>
      </c>
      <c r="K138" s="214" t="s">
        <v>159</v>
      </c>
      <c r="L138" s="44"/>
      <c r="M138" s="240" t="s">
        <v>19</v>
      </c>
      <c r="N138" s="241" t="s">
        <v>41</v>
      </c>
      <c r="O138" s="242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182</v>
      </c>
      <c r="AT138" s="223" t="s">
        <v>155</v>
      </c>
      <c r="AU138" s="223" t="s">
        <v>76</v>
      </c>
      <c r="AY138" s="17" t="s">
        <v>152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76</v>
      </c>
      <c r="BK138" s="224">
        <f>ROUND(I138*H138,2)</f>
        <v>0</v>
      </c>
      <c r="BL138" s="17" t="s">
        <v>182</v>
      </c>
      <c r="BM138" s="223" t="s">
        <v>343</v>
      </c>
    </row>
    <row r="139" s="2" customFormat="1" ht="6.96" customHeight="1">
      <c r="A139" s="38"/>
      <c r="B139" s="59"/>
      <c r="C139" s="60"/>
      <c r="D139" s="60"/>
      <c r="E139" s="60"/>
      <c r="F139" s="60"/>
      <c r="G139" s="60"/>
      <c r="H139" s="60"/>
      <c r="I139" s="60"/>
      <c r="J139" s="60"/>
      <c r="K139" s="60"/>
      <c r="L139" s="44"/>
      <c r="M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</sheetData>
  <sheetProtection sheet="1" autoFilter="0" formatColumns="0" formatRows="0" objects="1" scenarios="1" spinCount="100000" saltValue="E+OjOznHGa4CthIPbdq0MJpPkBUhzR/N+Ex7w3oWvrEm8hVFhyFWb3YcfaEQjBEmpyTZJ2JuWt6U/KRhIcAkaw==" hashValue="9zNejJ18OvfPYnK8fxk1dfS6io7b6WaCDLY+i3ytge46SpBwwDiN3Txn0uposmdk/E2nFpjeaCpJBomlQN82AQ==" algorithmName="SHA-512" password="CC35"/>
  <autoFilter ref="C88:K13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121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soustavy DOK v oblasti OŘ Praha</v>
      </c>
      <c r="F7" s="142"/>
      <c r="G7" s="142"/>
      <c r="H7" s="142"/>
      <c r="L7" s="20"/>
    </row>
    <row r="8" s="1" customFormat="1" ht="12" customHeight="1">
      <c r="B8" s="20"/>
      <c r="D8" s="142" t="s">
        <v>122</v>
      </c>
      <c r="L8" s="20"/>
    </row>
    <row r="9" s="2" customFormat="1" ht="16.5" customHeight="1">
      <c r="A9" s="38"/>
      <c r="B9" s="44"/>
      <c r="C9" s="38"/>
      <c r="D9" s="38"/>
      <c r="E9" s="143" t="s">
        <v>123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124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344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27</v>
      </c>
      <c r="G14" s="38"/>
      <c r="H14" s="38"/>
      <c r="I14" s="142" t="s">
        <v>23</v>
      </c>
      <c r="J14" s="146" t="str">
        <f>'Rekapitulace stavby'!AN8</f>
        <v>8. 4. 2024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126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127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33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345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40</v>
      </c>
      <c r="E35" s="142" t="s">
        <v>41</v>
      </c>
      <c r="F35" s="156">
        <f>ROUND((SUM(BE87:BE93)),  2)</f>
        <v>0</v>
      </c>
      <c r="G35" s="38"/>
      <c r="H35" s="38"/>
      <c r="I35" s="157">
        <v>0.20999999999999999</v>
      </c>
      <c r="J35" s="156">
        <f>ROUND(((SUM(BE87:BE93))*I35),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42</v>
      </c>
      <c r="F36" s="156">
        <f>ROUND((SUM(BF87:BF93)),  2)</f>
        <v>0</v>
      </c>
      <c r="G36" s="38"/>
      <c r="H36" s="38"/>
      <c r="I36" s="157">
        <v>0.12</v>
      </c>
      <c r="J36" s="156">
        <f>ROUND(((SUM(BF87:BF93))*I36),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ROUND((SUM(BG87:BG93)),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ROUND((SUM(BH87:BH93)),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ROUND((SUM(BI87:BI93)),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129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soustavy DOK v oblasti OŘ Praha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123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124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23030-0101-2 - PS 01-01 úsek Praha Libeň - Běchovice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8. 4. 2024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SŽ, s.o. SZT</v>
      </c>
      <c r="G58" s="40"/>
      <c r="H58" s="40"/>
      <c r="I58" s="32" t="s">
        <v>31</v>
      </c>
      <c r="J58" s="36" t="str">
        <f>E23</f>
        <v>IXPROJEKTA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33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130</v>
      </c>
      <c r="D61" s="171"/>
      <c r="E61" s="171"/>
      <c r="F61" s="171"/>
      <c r="G61" s="171"/>
      <c r="H61" s="171"/>
      <c r="I61" s="171"/>
      <c r="J61" s="172" t="s">
        <v>131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68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132</v>
      </c>
    </row>
    <row r="64" s="9" customFormat="1" ht="24.96" customHeight="1">
      <c r="A64" s="9"/>
      <c r="B64" s="174"/>
      <c r="C64" s="175"/>
      <c r="D64" s="176" t="s">
        <v>135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346</v>
      </c>
      <c r="E65" s="182"/>
      <c r="F65" s="182"/>
      <c r="G65" s="182"/>
      <c r="H65" s="182"/>
      <c r="I65" s="182"/>
      <c r="J65" s="183">
        <f>J89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137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Oprava soustavy DOK v oblasti OŘ Praha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122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123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124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23030-0101-2 - PS 01-01 úsek Praha Libeň - Běchovice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 xml:space="preserve"> </v>
      </c>
      <c r="G81" s="40"/>
      <c r="H81" s="40"/>
      <c r="I81" s="32" t="s">
        <v>23</v>
      </c>
      <c r="J81" s="72" t="str">
        <f>IF(J14="","",J14)</f>
        <v>8. 4. 2024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>SŽ, s.o. SZT</v>
      </c>
      <c r="G83" s="40"/>
      <c r="H83" s="40"/>
      <c r="I83" s="32" t="s">
        <v>31</v>
      </c>
      <c r="J83" s="36" t="str">
        <f>E23</f>
        <v>IXPROJEKTA s.r.o.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29</v>
      </c>
      <c r="D84" s="40"/>
      <c r="E84" s="40"/>
      <c r="F84" s="27" t="str">
        <f>IF(E20="","",E20)</f>
        <v>Vyplň údaj</v>
      </c>
      <c r="G84" s="40"/>
      <c r="H84" s="40"/>
      <c r="I84" s="32" t="s">
        <v>33</v>
      </c>
      <c r="J84" s="36" t="str">
        <f>E26</f>
        <v xml:space="preserve"> 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5"/>
      <c r="B86" s="186"/>
      <c r="C86" s="187" t="s">
        <v>138</v>
      </c>
      <c r="D86" s="188" t="s">
        <v>55</v>
      </c>
      <c r="E86" s="188" t="s">
        <v>51</v>
      </c>
      <c r="F86" s="188" t="s">
        <v>52</v>
      </c>
      <c r="G86" s="188" t="s">
        <v>139</v>
      </c>
      <c r="H86" s="188" t="s">
        <v>140</v>
      </c>
      <c r="I86" s="188" t="s">
        <v>141</v>
      </c>
      <c r="J86" s="188" t="s">
        <v>131</v>
      </c>
      <c r="K86" s="189" t="s">
        <v>142</v>
      </c>
      <c r="L86" s="190"/>
      <c r="M86" s="92" t="s">
        <v>19</v>
      </c>
      <c r="N86" s="93" t="s">
        <v>40</v>
      </c>
      <c r="O86" s="93" t="s">
        <v>143</v>
      </c>
      <c r="P86" s="93" t="s">
        <v>144</v>
      </c>
      <c r="Q86" s="93" t="s">
        <v>145</v>
      </c>
      <c r="R86" s="93" t="s">
        <v>146</v>
      </c>
      <c r="S86" s="93" t="s">
        <v>147</v>
      </c>
      <c r="T86" s="94" t="s">
        <v>148</v>
      </c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</row>
    <row r="87" s="2" customFormat="1" ht="22.8" customHeight="1">
      <c r="A87" s="38"/>
      <c r="B87" s="39"/>
      <c r="C87" s="99" t="s">
        <v>149</v>
      </c>
      <c r="D87" s="40"/>
      <c r="E87" s="40"/>
      <c r="F87" s="40"/>
      <c r="G87" s="40"/>
      <c r="H87" s="40"/>
      <c r="I87" s="40"/>
      <c r="J87" s="191">
        <f>BK87</f>
        <v>0</v>
      </c>
      <c r="K87" s="40"/>
      <c r="L87" s="44"/>
      <c r="M87" s="95"/>
      <c r="N87" s="192"/>
      <c r="O87" s="96"/>
      <c r="P87" s="193">
        <f>P88</f>
        <v>0</v>
      </c>
      <c r="Q87" s="96"/>
      <c r="R87" s="193">
        <f>R88</f>
        <v>0.37775999999999998</v>
      </c>
      <c r="S87" s="96"/>
      <c r="T87" s="194">
        <f>T88</f>
        <v>1.236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69</v>
      </c>
      <c r="AU87" s="17" t="s">
        <v>132</v>
      </c>
      <c r="BK87" s="195">
        <f>BK88</f>
        <v>0</v>
      </c>
    </row>
    <row r="88" s="12" customFormat="1" ht="25.92" customHeight="1">
      <c r="A88" s="12"/>
      <c r="B88" s="196"/>
      <c r="C88" s="197"/>
      <c r="D88" s="198" t="s">
        <v>69</v>
      </c>
      <c r="E88" s="199" t="s">
        <v>170</v>
      </c>
      <c r="F88" s="199" t="s">
        <v>171</v>
      </c>
      <c r="G88" s="197"/>
      <c r="H88" s="197"/>
      <c r="I88" s="200"/>
      <c r="J88" s="201">
        <f>BK88</f>
        <v>0</v>
      </c>
      <c r="K88" s="197"/>
      <c r="L88" s="202"/>
      <c r="M88" s="203"/>
      <c r="N88" s="204"/>
      <c r="O88" s="204"/>
      <c r="P88" s="205">
        <f>P89</f>
        <v>0</v>
      </c>
      <c r="Q88" s="204"/>
      <c r="R88" s="205">
        <f>R89</f>
        <v>0.37775999999999998</v>
      </c>
      <c r="S88" s="204"/>
      <c r="T88" s="206">
        <f>T89</f>
        <v>1.236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165</v>
      </c>
      <c r="AT88" s="208" t="s">
        <v>69</v>
      </c>
      <c r="AU88" s="208" t="s">
        <v>70</v>
      </c>
      <c r="AY88" s="207" t="s">
        <v>152</v>
      </c>
      <c r="BK88" s="209">
        <f>BK89</f>
        <v>0</v>
      </c>
    </row>
    <row r="89" s="12" customFormat="1" ht="22.8" customHeight="1">
      <c r="A89" s="12"/>
      <c r="B89" s="196"/>
      <c r="C89" s="197"/>
      <c r="D89" s="198" t="s">
        <v>69</v>
      </c>
      <c r="E89" s="210" t="s">
        <v>347</v>
      </c>
      <c r="F89" s="210" t="s">
        <v>348</v>
      </c>
      <c r="G89" s="197"/>
      <c r="H89" s="197"/>
      <c r="I89" s="200"/>
      <c r="J89" s="211">
        <f>BK89</f>
        <v>0</v>
      </c>
      <c r="K89" s="197"/>
      <c r="L89" s="202"/>
      <c r="M89" s="203"/>
      <c r="N89" s="204"/>
      <c r="O89" s="204"/>
      <c r="P89" s="205">
        <f>SUM(P90:P93)</f>
        <v>0</v>
      </c>
      <c r="Q89" s="204"/>
      <c r="R89" s="205">
        <f>SUM(R90:R93)</f>
        <v>0.37775999999999998</v>
      </c>
      <c r="S89" s="204"/>
      <c r="T89" s="206">
        <f>SUM(T90:T93)</f>
        <v>1.236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165</v>
      </c>
      <c r="AT89" s="208" t="s">
        <v>69</v>
      </c>
      <c r="AU89" s="208" t="s">
        <v>76</v>
      </c>
      <c r="AY89" s="207" t="s">
        <v>152</v>
      </c>
      <c r="BK89" s="209">
        <f>SUM(BK90:BK93)</f>
        <v>0</v>
      </c>
    </row>
    <row r="90" s="2" customFormat="1" ht="24.15" customHeight="1">
      <c r="A90" s="38"/>
      <c r="B90" s="39"/>
      <c r="C90" s="212" t="s">
        <v>76</v>
      </c>
      <c r="D90" s="212" t="s">
        <v>155</v>
      </c>
      <c r="E90" s="213" t="s">
        <v>349</v>
      </c>
      <c r="F90" s="214" t="s">
        <v>350</v>
      </c>
      <c r="G90" s="215" t="s">
        <v>174</v>
      </c>
      <c r="H90" s="216">
        <v>3</v>
      </c>
      <c r="I90" s="217"/>
      <c r="J90" s="218">
        <f>ROUND(I90*H90,2)</f>
        <v>0</v>
      </c>
      <c r="K90" s="214" t="s">
        <v>351</v>
      </c>
      <c r="L90" s="44"/>
      <c r="M90" s="219" t="s">
        <v>19</v>
      </c>
      <c r="N90" s="220" t="s">
        <v>41</v>
      </c>
      <c r="O90" s="84"/>
      <c r="P90" s="221">
        <f>O90*H90</f>
        <v>0</v>
      </c>
      <c r="Q90" s="221">
        <v>0.12592</v>
      </c>
      <c r="R90" s="221">
        <f>Q90*H90</f>
        <v>0.37775999999999998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176</v>
      </c>
      <c r="AT90" s="223" t="s">
        <v>155</v>
      </c>
      <c r="AU90" s="223" t="s">
        <v>78</v>
      </c>
      <c r="AY90" s="17" t="s">
        <v>152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76</v>
      </c>
      <c r="BK90" s="224">
        <f>ROUND(I90*H90,2)</f>
        <v>0</v>
      </c>
      <c r="BL90" s="17" t="s">
        <v>176</v>
      </c>
      <c r="BM90" s="223" t="s">
        <v>352</v>
      </c>
    </row>
    <row r="91" s="2" customFormat="1">
      <c r="A91" s="38"/>
      <c r="B91" s="39"/>
      <c r="C91" s="40"/>
      <c r="D91" s="245" t="s">
        <v>353</v>
      </c>
      <c r="E91" s="40"/>
      <c r="F91" s="246" t="s">
        <v>354</v>
      </c>
      <c r="G91" s="40"/>
      <c r="H91" s="40"/>
      <c r="I91" s="237"/>
      <c r="J91" s="40"/>
      <c r="K91" s="40"/>
      <c r="L91" s="44"/>
      <c r="M91" s="238"/>
      <c r="N91" s="23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353</v>
      </c>
      <c r="AU91" s="17" t="s">
        <v>78</v>
      </c>
    </row>
    <row r="92" s="2" customFormat="1" ht="21.75" customHeight="1">
      <c r="A92" s="38"/>
      <c r="B92" s="39"/>
      <c r="C92" s="212" t="s">
        <v>78</v>
      </c>
      <c r="D92" s="212" t="s">
        <v>155</v>
      </c>
      <c r="E92" s="213" t="s">
        <v>355</v>
      </c>
      <c r="F92" s="214" t="s">
        <v>356</v>
      </c>
      <c r="G92" s="215" t="s">
        <v>174</v>
      </c>
      <c r="H92" s="216">
        <v>3</v>
      </c>
      <c r="I92" s="217"/>
      <c r="J92" s="218">
        <f>ROUND(I92*H92,2)</f>
        <v>0</v>
      </c>
      <c r="K92" s="214" t="s">
        <v>351</v>
      </c>
      <c r="L92" s="44"/>
      <c r="M92" s="219" t="s">
        <v>19</v>
      </c>
      <c r="N92" s="220" t="s">
        <v>41</v>
      </c>
      <c r="O92" s="84"/>
      <c r="P92" s="221">
        <f>O92*H92</f>
        <v>0</v>
      </c>
      <c r="Q92" s="221">
        <v>0</v>
      </c>
      <c r="R92" s="221">
        <f>Q92*H92</f>
        <v>0</v>
      </c>
      <c r="S92" s="221">
        <v>0.41199999999999998</v>
      </c>
      <c r="T92" s="222">
        <f>S92*H92</f>
        <v>1.236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3" t="s">
        <v>176</v>
      </c>
      <c r="AT92" s="223" t="s">
        <v>155</v>
      </c>
      <c r="AU92" s="223" t="s">
        <v>78</v>
      </c>
      <c r="AY92" s="17" t="s">
        <v>152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76</v>
      </c>
      <c r="BK92" s="224">
        <f>ROUND(I92*H92,2)</f>
        <v>0</v>
      </c>
      <c r="BL92" s="17" t="s">
        <v>176</v>
      </c>
      <c r="BM92" s="223" t="s">
        <v>357</v>
      </c>
    </row>
    <row r="93" s="2" customFormat="1">
      <c r="A93" s="38"/>
      <c r="B93" s="39"/>
      <c r="C93" s="40"/>
      <c r="D93" s="245" t="s">
        <v>353</v>
      </c>
      <c r="E93" s="40"/>
      <c r="F93" s="246" t="s">
        <v>358</v>
      </c>
      <c r="G93" s="40"/>
      <c r="H93" s="40"/>
      <c r="I93" s="237"/>
      <c r="J93" s="40"/>
      <c r="K93" s="40"/>
      <c r="L93" s="44"/>
      <c r="M93" s="247"/>
      <c r="N93" s="248"/>
      <c r="O93" s="242"/>
      <c r="P93" s="242"/>
      <c r="Q93" s="242"/>
      <c r="R93" s="242"/>
      <c r="S93" s="242"/>
      <c r="T93" s="249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353</v>
      </c>
      <c r="AU93" s="17" t="s">
        <v>78</v>
      </c>
    </row>
    <row r="94" s="2" customFormat="1" ht="6.96" customHeight="1">
      <c r="A94" s="38"/>
      <c r="B94" s="59"/>
      <c r="C94" s="60"/>
      <c r="D94" s="60"/>
      <c r="E94" s="60"/>
      <c r="F94" s="60"/>
      <c r="G94" s="60"/>
      <c r="H94" s="60"/>
      <c r="I94" s="60"/>
      <c r="J94" s="60"/>
      <c r="K94" s="60"/>
      <c r="L94" s="44"/>
      <c r="M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</sheetData>
  <sheetProtection sheet="1" autoFilter="0" formatColumns="0" formatRows="0" objects="1" scenarios="1" spinCount="100000" saltValue="ai4/Nu2f+5p5HVSS3MkVegc/L3mXDZsjwIloqX9tUJW6ggbVTs9TXxbuviI7NgtsUPCuZZF/P19vlzbr0PF8sg==" hashValue="UlPOzDsjy0c0z90+DquJfW4sODhQ2CdEErCBAd9i8Z/T3hFQ+Jhy2kkXJQqaLGsqgxP1GY2eFWl7sA1YnYCcnw==" algorithmName="SHA-512" password="CC35"/>
  <autoFilter ref="C86:K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4_01/460952485"/>
    <hyperlink ref="F93" r:id="rId2" display="https://podminky.urs.cz/item/CS_URS_2024_01/46808143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121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soustavy DOK v oblasti OŘ Praha</v>
      </c>
      <c r="F7" s="142"/>
      <c r="G7" s="142"/>
      <c r="H7" s="142"/>
      <c r="L7" s="20"/>
    </row>
    <row r="8" s="1" customFormat="1" ht="12" customHeight="1">
      <c r="B8" s="20"/>
      <c r="D8" s="142" t="s">
        <v>122</v>
      </c>
      <c r="L8" s="20"/>
    </row>
    <row r="9" s="2" customFormat="1" ht="16.5" customHeight="1">
      <c r="A9" s="38"/>
      <c r="B9" s="44"/>
      <c r="C9" s="38"/>
      <c r="D9" s="38"/>
      <c r="E9" s="143" t="s">
        <v>123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124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359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27</v>
      </c>
      <c r="G14" s="38"/>
      <c r="H14" s="38"/>
      <c r="I14" s="142" t="s">
        <v>23</v>
      </c>
      <c r="J14" s="146" t="str">
        <f>'Rekapitulace stavby'!AN8</f>
        <v>8. 4. 2024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126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127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33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360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ROUND(J86,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40</v>
      </c>
      <c r="E35" s="142" t="s">
        <v>41</v>
      </c>
      <c r="F35" s="156">
        <f>ROUND((SUM(BE86:BE94)),  2)</f>
        <v>0</v>
      </c>
      <c r="G35" s="38"/>
      <c r="H35" s="38"/>
      <c r="I35" s="157">
        <v>0.20999999999999999</v>
      </c>
      <c r="J35" s="156">
        <f>ROUND(((SUM(BE86:BE94))*I35),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42</v>
      </c>
      <c r="F36" s="156">
        <f>ROUND((SUM(BF86:BF94)),  2)</f>
        <v>0</v>
      </c>
      <c r="G36" s="38"/>
      <c r="H36" s="38"/>
      <c r="I36" s="157">
        <v>0.12</v>
      </c>
      <c r="J36" s="156">
        <f>ROUND(((SUM(BF86:BF94))*I36),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ROUND((SUM(BG86:BG94)),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ROUND((SUM(BH86:BH94)),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ROUND((SUM(BI86:BI94)),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129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soustavy DOK v oblasti OŘ Praha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123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124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23030-0101-3 - PS 01-01 úsek Praha Libeň - Běchovice - VON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8. 4. 2024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SŽ, s.o. SZT</v>
      </c>
      <c r="G58" s="40"/>
      <c r="H58" s="40"/>
      <c r="I58" s="32" t="s">
        <v>31</v>
      </c>
      <c r="J58" s="36" t="str">
        <f>E23</f>
        <v>IXPROJEKTA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33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130</v>
      </c>
      <c r="D61" s="171"/>
      <c r="E61" s="171"/>
      <c r="F61" s="171"/>
      <c r="G61" s="171"/>
      <c r="H61" s="171"/>
      <c r="I61" s="171"/>
      <c r="J61" s="172" t="s">
        <v>131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68</v>
      </c>
      <c r="D63" s="40"/>
      <c r="E63" s="40"/>
      <c r="F63" s="40"/>
      <c r="G63" s="40"/>
      <c r="H63" s="40"/>
      <c r="I63" s="40"/>
      <c r="J63" s="102">
        <f>J86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132</v>
      </c>
    </row>
    <row r="64" s="9" customFormat="1" ht="24.96" customHeight="1">
      <c r="A64" s="9"/>
      <c r="B64" s="174"/>
      <c r="C64" s="175"/>
      <c r="D64" s="176" t="s">
        <v>361</v>
      </c>
      <c r="E64" s="177"/>
      <c r="F64" s="177"/>
      <c r="G64" s="177"/>
      <c r="H64" s="177"/>
      <c r="I64" s="177"/>
      <c r="J64" s="178">
        <f>J87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137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9" t="str">
        <f>E7</f>
        <v>Oprava soustavy DOK v oblasti OŘ Praha</v>
      </c>
      <c r="F74" s="32"/>
      <c r="G74" s="32"/>
      <c r="H74" s="32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122</v>
      </c>
      <c r="D75" s="22"/>
      <c r="E75" s="22"/>
      <c r="F75" s="22"/>
      <c r="G75" s="22"/>
      <c r="H75" s="22"/>
      <c r="I75" s="22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69" t="s">
        <v>123</v>
      </c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124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23030-0101-3 - PS 01-01 úsek Praha Libeň - Běchovice - VON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 xml:space="preserve"> </v>
      </c>
      <c r="G80" s="40"/>
      <c r="H80" s="40"/>
      <c r="I80" s="32" t="s">
        <v>23</v>
      </c>
      <c r="J80" s="72" t="str">
        <f>IF(J14="","",J14)</f>
        <v>8. 4. 2024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>SŽ, s.o. SZT</v>
      </c>
      <c r="G82" s="40"/>
      <c r="H82" s="40"/>
      <c r="I82" s="32" t="s">
        <v>31</v>
      </c>
      <c r="J82" s="36" t="str">
        <f>E23</f>
        <v>IXPROJEKTA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29</v>
      </c>
      <c r="D83" s="40"/>
      <c r="E83" s="40"/>
      <c r="F83" s="27" t="str">
        <f>IF(E20="","",E20)</f>
        <v>Vyplň údaj</v>
      </c>
      <c r="G83" s="40"/>
      <c r="H83" s="40"/>
      <c r="I83" s="32" t="s">
        <v>33</v>
      </c>
      <c r="J83" s="36" t="str">
        <f>E26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85"/>
      <c r="B85" s="186"/>
      <c r="C85" s="187" t="s">
        <v>138</v>
      </c>
      <c r="D85" s="188" t="s">
        <v>55</v>
      </c>
      <c r="E85" s="188" t="s">
        <v>51</v>
      </c>
      <c r="F85" s="188" t="s">
        <v>52</v>
      </c>
      <c r="G85" s="188" t="s">
        <v>139</v>
      </c>
      <c r="H85" s="188" t="s">
        <v>140</v>
      </c>
      <c r="I85" s="188" t="s">
        <v>141</v>
      </c>
      <c r="J85" s="188" t="s">
        <v>131</v>
      </c>
      <c r="K85" s="189" t="s">
        <v>142</v>
      </c>
      <c r="L85" s="190"/>
      <c r="M85" s="92" t="s">
        <v>19</v>
      </c>
      <c r="N85" s="93" t="s">
        <v>40</v>
      </c>
      <c r="O85" s="93" t="s">
        <v>143</v>
      </c>
      <c r="P85" s="93" t="s">
        <v>144</v>
      </c>
      <c r="Q85" s="93" t="s">
        <v>145</v>
      </c>
      <c r="R85" s="93" t="s">
        <v>146</v>
      </c>
      <c r="S85" s="93" t="s">
        <v>147</v>
      </c>
      <c r="T85" s="94" t="s">
        <v>148</v>
      </c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</row>
    <row r="86" s="2" customFormat="1" ht="22.8" customHeight="1">
      <c r="A86" s="38"/>
      <c r="B86" s="39"/>
      <c r="C86" s="99" t="s">
        <v>149</v>
      </c>
      <c r="D86" s="40"/>
      <c r="E86" s="40"/>
      <c r="F86" s="40"/>
      <c r="G86" s="40"/>
      <c r="H86" s="40"/>
      <c r="I86" s="40"/>
      <c r="J86" s="191">
        <f>BK86</f>
        <v>0</v>
      </c>
      <c r="K86" s="40"/>
      <c r="L86" s="44"/>
      <c r="M86" s="95"/>
      <c r="N86" s="192"/>
      <c r="O86" s="96"/>
      <c r="P86" s="193">
        <f>P87</f>
        <v>0</v>
      </c>
      <c r="Q86" s="96"/>
      <c r="R86" s="193">
        <f>R87</f>
        <v>0</v>
      </c>
      <c r="S86" s="96"/>
      <c r="T86" s="194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69</v>
      </c>
      <c r="AU86" s="17" t="s">
        <v>132</v>
      </c>
      <c r="BK86" s="195">
        <f>BK87</f>
        <v>0</v>
      </c>
    </row>
    <row r="87" s="12" customFormat="1" ht="25.92" customHeight="1">
      <c r="A87" s="12"/>
      <c r="B87" s="196"/>
      <c r="C87" s="197"/>
      <c r="D87" s="198" t="s">
        <v>69</v>
      </c>
      <c r="E87" s="199" t="s">
        <v>362</v>
      </c>
      <c r="F87" s="199" t="s">
        <v>363</v>
      </c>
      <c r="G87" s="197"/>
      <c r="H87" s="197"/>
      <c r="I87" s="200"/>
      <c r="J87" s="201">
        <f>BK87</f>
        <v>0</v>
      </c>
      <c r="K87" s="197"/>
      <c r="L87" s="202"/>
      <c r="M87" s="203"/>
      <c r="N87" s="204"/>
      <c r="O87" s="204"/>
      <c r="P87" s="205">
        <f>SUM(P88:P94)</f>
        <v>0</v>
      </c>
      <c r="Q87" s="204"/>
      <c r="R87" s="205">
        <f>SUM(R88:R94)</f>
        <v>0</v>
      </c>
      <c r="S87" s="204"/>
      <c r="T87" s="206">
        <f>SUM(T88:T94)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7" t="s">
        <v>153</v>
      </c>
      <c r="AT87" s="208" t="s">
        <v>69</v>
      </c>
      <c r="AU87" s="208" t="s">
        <v>70</v>
      </c>
      <c r="AY87" s="207" t="s">
        <v>152</v>
      </c>
      <c r="BK87" s="209">
        <f>SUM(BK88:BK94)</f>
        <v>0</v>
      </c>
    </row>
    <row r="88" s="2" customFormat="1" ht="16.5" customHeight="1">
      <c r="A88" s="38"/>
      <c r="B88" s="39"/>
      <c r="C88" s="212" t="s">
        <v>76</v>
      </c>
      <c r="D88" s="212" t="s">
        <v>155</v>
      </c>
      <c r="E88" s="213" t="s">
        <v>364</v>
      </c>
      <c r="F88" s="214" t="s">
        <v>365</v>
      </c>
      <c r="G88" s="215" t="s">
        <v>366</v>
      </c>
      <c r="H88" s="250"/>
      <c r="I88" s="217"/>
      <c r="J88" s="218">
        <f>ROUND(I88*H88,2)</f>
        <v>0</v>
      </c>
      <c r="K88" s="214" t="s">
        <v>159</v>
      </c>
      <c r="L88" s="44"/>
      <c r="M88" s="219" t="s">
        <v>19</v>
      </c>
      <c r="N88" s="220" t="s">
        <v>41</v>
      </c>
      <c r="O88" s="84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3" t="s">
        <v>367</v>
      </c>
      <c r="AT88" s="223" t="s">
        <v>155</v>
      </c>
      <c r="AU88" s="223" t="s">
        <v>76</v>
      </c>
      <c r="AY88" s="17" t="s">
        <v>152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7" t="s">
        <v>76</v>
      </c>
      <c r="BK88" s="224">
        <f>ROUND(I88*H88,2)</f>
        <v>0</v>
      </c>
      <c r="BL88" s="17" t="s">
        <v>367</v>
      </c>
      <c r="BM88" s="223" t="s">
        <v>368</v>
      </c>
    </row>
    <row r="89" s="2" customFormat="1" ht="16.5" customHeight="1">
      <c r="A89" s="38"/>
      <c r="B89" s="39"/>
      <c r="C89" s="212" t="s">
        <v>78</v>
      </c>
      <c r="D89" s="212" t="s">
        <v>155</v>
      </c>
      <c r="E89" s="213" t="s">
        <v>369</v>
      </c>
      <c r="F89" s="214" t="s">
        <v>370</v>
      </c>
      <c r="G89" s="215" t="s">
        <v>366</v>
      </c>
      <c r="H89" s="250"/>
      <c r="I89" s="217"/>
      <c r="J89" s="218">
        <f>ROUND(I89*H89,2)</f>
        <v>0</v>
      </c>
      <c r="K89" s="214" t="s">
        <v>159</v>
      </c>
      <c r="L89" s="44"/>
      <c r="M89" s="219" t="s">
        <v>19</v>
      </c>
      <c r="N89" s="220" t="s">
        <v>41</v>
      </c>
      <c r="O89" s="84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3" t="s">
        <v>367</v>
      </c>
      <c r="AT89" s="223" t="s">
        <v>155</v>
      </c>
      <c r="AU89" s="223" t="s">
        <v>76</v>
      </c>
      <c r="AY89" s="17" t="s">
        <v>152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7" t="s">
        <v>76</v>
      </c>
      <c r="BK89" s="224">
        <f>ROUND(I89*H89,2)</f>
        <v>0</v>
      </c>
      <c r="BL89" s="17" t="s">
        <v>367</v>
      </c>
      <c r="BM89" s="223" t="s">
        <v>371</v>
      </c>
    </row>
    <row r="90" s="2" customFormat="1" ht="37.8" customHeight="1">
      <c r="A90" s="38"/>
      <c r="B90" s="39"/>
      <c r="C90" s="212" t="s">
        <v>165</v>
      </c>
      <c r="D90" s="212" t="s">
        <v>155</v>
      </c>
      <c r="E90" s="213" t="s">
        <v>372</v>
      </c>
      <c r="F90" s="214" t="s">
        <v>373</v>
      </c>
      <c r="G90" s="215" t="s">
        <v>366</v>
      </c>
      <c r="H90" s="250"/>
      <c r="I90" s="217"/>
      <c r="J90" s="218">
        <f>ROUND(I90*H90,2)</f>
        <v>0</v>
      </c>
      <c r="K90" s="214" t="s">
        <v>159</v>
      </c>
      <c r="L90" s="44"/>
      <c r="M90" s="219" t="s">
        <v>19</v>
      </c>
      <c r="N90" s="220" t="s">
        <v>41</v>
      </c>
      <c r="O90" s="84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367</v>
      </c>
      <c r="AT90" s="223" t="s">
        <v>155</v>
      </c>
      <c r="AU90" s="223" t="s">
        <v>76</v>
      </c>
      <c r="AY90" s="17" t="s">
        <v>152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76</v>
      </c>
      <c r="BK90" s="224">
        <f>ROUND(I90*H90,2)</f>
        <v>0</v>
      </c>
      <c r="BL90" s="17" t="s">
        <v>367</v>
      </c>
      <c r="BM90" s="223" t="s">
        <v>374</v>
      </c>
    </row>
    <row r="91" s="2" customFormat="1" ht="49.05" customHeight="1">
      <c r="A91" s="38"/>
      <c r="B91" s="39"/>
      <c r="C91" s="212" t="s">
        <v>160</v>
      </c>
      <c r="D91" s="212" t="s">
        <v>155</v>
      </c>
      <c r="E91" s="213" t="s">
        <v>375</v>
      </c>
      <c r="F91" s="214" t="s">
        <v>376</v>
      </c>
      <c r="G91" s="215" t="s">
        <v>366</v>
      </c>
      <c r="H91" s="250"/>
      <c r="I91" s="217"/>
      <c r="J91" s="218">
        <f>ROUND(I91*H91,2)</f>
        <v>0</v>
      </c>
      <c r="K91" s="214" t="s">
        <v>159</v>
      </c>
      <c r="L91" s="44"/>
      <c r="M91" s="219" t="s">
        <v>19</v>
      </c>
      <c r="N91" s="220" t="s">
        <v>41</v>
      </c>
      <c r="O91" s="84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3" t="s">
        <v>367</v>
      </c>
      <c r="AT91" s="223" t="s">
        <v>155</v>
      </c>
      <c r="AU91" s="223" t="s">
        <v>76</v>
      </c>
      <c r="AY91" s="17" t="s">
        <v>152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76</v>
      </c>
      <c r="BK91" s="224">
        <f>ROUND(I91*H91,2)</f>
        <v>0</v>
      </c>
      <c r="BL91" s="17" t="s">
        <v>367</v>
      </c>
      <c r="BM91" s="223" t="s">
        <v>377</v>
      </c>
    </row>
    <row r="92" s="2" customFormat="1">
      <c r="A92" s="38"/>
      <c r="B92" s="39"/>
      <c r="C92" s="40"/>
      <c r="D92" s="235" t="s">
        <v>309</v>
      </c>
      <c r="E92" s="40"/>
      <c r="F92" s="236" t="s">
        <v>378</v>
      </c>
      <c r="G92" s="40"/>
      <c r="H92" s="40"/>
      <c r="I92" s="237"/>
      <c r="J92" s="40"/>
      <c r="K92" s="40"/>
      <c r="L92" s="44"/>
      <c r="M92" s="238"/>
      <c r="N92" s="239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309</v>
      </c>
      <c r="AU92" s="17" t="s">
        <v>76</v>
      </c>
    </row>
    <row r="93" s="2" customFormat="1" ht="16.5" customHeight="1">
      <c r="A93" s="38"/>
      <c r="B93" s="39"/>
      <c r="C93" s="212" t="s">
        <v>153</v>
      </c>
      <c r="D93" s="212" t="s">
        <v>155</v>
      </c>
      <c r="E93" s="213" t="s">
        <v>379</v>
      </c>
      <c r="F93" s="214" t="s">
        <v>380</v>
      </c>
      <c r="G93" s="215" t="s">
        <v>366</v>
      </c>
      <c r="H93" s="250"/>
      <c r="I93" s="217"/>
      <c r="J93" s="218">
        <f>ROUND(I93*H93,2)</f>
        <v>0</v>
      </c>
      <c r="K93" s="214" t="s">
        <v>159</v>
      </c>
      <c r="L93" s="44"/>
      <c r="M93" s="219" t="s">
        <v>19</v>
      </c>
      <c r="N93" s="220" t="s">
        <v>41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367</v>
      </c>
      <c r="AT93" s="223" t="s">
        <v>155</v>
      </c>
      <c r="AU93" s="223" t="s">
        <v>76</v>
      </c>
      <c r="AY93" s="17" t="s">
        <v>152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76</v>
      </c>
      <c r="BK93" s="224">
        <f>ROUND(I93*H93,2)</f>
        <v>0</v>
      </c>
      <c r="BL93" s="17" t="s">
        <v>367</v>
      </c>
      <c r="BM93" s="223" t="s">
        <v>381</v>
      </c>
    </row>
    <row r="94" s="2" customFormat="1">
      <c r="A94" s="38"/>
      <c r="B94" s="39"/>
      <c r="C94" s="40"/>
      <c r="D94" s="235" t="s">
        <v>309</v>
      </c>
      <c r="E94" s="40"/>
      <c r="F94" s="236" t="s">
        <v>382</v>
      </c>
      <c r="G94" s="40"/>
      <c r="H94" s="40"/>
      <c r="I94" s="237"/>
      <c r="J94" s="40"/>
      <c r="K94" s="40"/>
      <c r="L94" s="44"/>
      <c r="M94" s="247"/>
      <c r="N94" s="248"/>
      <c r="O94" s="242"/>
      <c r="P94" s="242"/>
      <c r="Q94" s="242"/>
      <c r="R94" s="242"/>
      <c r="S94" s="242"/>
      <c r="T94" s="249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309</v>
      </c>
      <c r="AU94" s="17" t="s">
        <v>76</v>
      </c>
    </row>
    <row r="95" s="2" customFormat="1" ht="6.96" customHeight="1">
      <c r="A95" s="38"/>
      <c r="B95" s="59"/>
      <c r="C95" s="60"/>
      <c r="D95" s="60"/>
      <c r="E95" s="60"/>
      <c r="F95" s="60"/>
      <c r="G95" s="60"/>
      <c r="H95" s="60"/>
      <c r="I95" s="60"/>
      <c r="J95" s="60"/>
      <c r="K95" s="60"/>
      <c r="L95" s="44"/>
      <c r="M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</sheetData>
  <sheetProtection sheet="1" autoFilter="0" formatColumns="0" formatRows="0" objects="1" scenarios="1" spinCount="100000" saltValue="QaUkN0hoWNylvSsFopn2pEb4S5cv6XzkMgY2nkOT/CQwDb+fb+yYQ64Iyy3yPllXTpwiJmmnD2urqdgWWt+OZA==" hashValue="BPTYTeahvB8hfmM1f+5VSstCsOyM0j500y8MCnzj6OqT7cYx5KDW09c837pPXXPYJ7+fI1POUl6oT4Lqr89Scw==" algorithmName="SHA-512" password="CC35"/>
  <autoFilter ref="C85:K9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121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soustavy DOK v oblasti OŘ Praha</v>
      </c>
      <c r="F7" s="142"/>
      <c r="G7" s="142"/>
      <c r="H7" s="142"/>
      <c r="L7" s="20"/>
    </row>
    <row r="8" s="1" customFormat="1" ht="12" customHeight="1">
      <c r="B8" s="20"/>
      <c r="D8" s="142" t="s">
        <v>122</v>
      </c>
      <c r="L8" s="20"/>
    </row>
    <row r="9" s="2" customFormat="1" ht="16.5" customHeight="1">
      <c r="A9" s="38"/>
      <c r="B9" s="44"/>
      <c r="C9" s="38"/>
      <c r="D9" s="38"/>
      <c r="E9" s="143" t="s">
        <v>383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124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384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385</v>
      </c>
      <c r="G14" s="38"/>
      <c r="H14" s="38"/>
      <c r="I14" s="142" t="s">
        <v>23</v>
      </c>
      <c r="J14" s="146" t="str">
        <f>'Rekapitulace stavby'!AN8</f>
        <v>8. 4. 2024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126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127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33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128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ROUND(J89,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40</v>
      </c>
      <c r="E35" s="142" t="s">
        <v>41</v>
      </c>
      <c r="F35" s="156">
        <f>ROUND((SUM(BE89:BE160)),  2)</f>
        <v>0</v>
      </c>
      <c r="G35" s="38"/>
      <c r="H35" s="38"/>
      <c r="I35" s="157">
        <v>0.20999999999999999</v>
      </c>
      <c r="J35" s="156">
        <f>ROUND(((SUM(BE89:BE160))*I35),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42</v>
      </c>
      <c r="F36" s="156">
        <f>ROUND((SUM(BF89:BF160)),  2)</f>
        <v>0</v>
      </c>
      <c r="G36" s="38"/>
      <c r="H36" s="38"/>
      <c r="I36" s="157">
        <v>0.12</v>
      </c>
      <c r="J36" s="156">
        <f>ROUND(((SUM(BF89:BF160))*I36),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ROUND((SUM(BG89:BG160)),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ROUND((SUM(BH89:BH160)),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ROUND((SUM(BI89:BI160)),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129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soustavy DOK v oblasti OŘ Praha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383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124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23030-0102-1 - PS 01-02 úsek Chotětov - Mladá Boleslav - 1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Mladá Boleslav</v>
      </c>
      <c r="G56" s="40"/>
      <c r="H56" s="40"/>
      <c r="I56" s="32" t="s">
        <v>23</v>
      </c>
      <c r="J56" s="72" t="str">
        <f>IF(J14="","",J14)</f>
        <v>8. 4. 2024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SŽ, s.o. SZT</v>
      </c>
      <c r="G58" s="40"/>
      <c r="H58" s="40"/>
      <c r="I58" s="32" t="s">
        <v>31</v>
      </c>
      <c r="J58" s="36" t="str">
        <f>E23</f>
        <v>IXPROJEKTA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33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130</v>
      </c>
      <c r="D61" s="171"/>
      <c r="E61" s="171"/>
      <c r="F61" s="171"/>
      <c r="G61" s="171"/>
      <c r="H61" s="171"/>
      <c r="I61" s="171"/>
      <c r="J61" s="172" t="s">
        <v>131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68</v>
      </c>
      <c r="D63" s="40"/>
      <c r="E63" s="40"/>
      <c r="F63" s="40"/>
      <c r="G63" s="40"/>
      <c r="H63" s="40"/>
      <c r="I63" s="40"/>
      <c r="J63" s="102">
        <f>J89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132</v>
      </c>
    </row>
    <row r="64" s="9" customFormat="1" ht="24.96" customHeight="1">
      <c r="A64" s="9"/>
      <c r="B64" s="174"/>
      <c r="C64" s="175"/>
      <c r="D64" s="176" t="s">
        <v>133</v>
      </c>
      <c r="E64" s="177"/>
      <c r="F64" s="177"/>
      <c r="G64" s="177"/>
      <c r="H64" s="177"/>
      <c r="I64" s="177"/>
      <c r="J64" s="178">
        <f>J90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134</v>
      </c>
      <c r="E65" s="182"/>
      <c r="F65" s="182"/>
      <c r="G65" s="182"/>
      <c r="H65" s="182"/>
      <c r="I65" s="182"/>
      <c r="J65" s="183">
        <f>J91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4"/>
      <c r="C66" s="175"/>
      <c r="D66" s="176" t="s">
        <v>135</v>
      </c>
      <c r="E66" s="177"/>
      <c r="F66" s="177"/>
      <c r="G66" s="177"/>
      <c r="H66" s="177"/>
      <c r="I66" s="177"/>
      <c r="J66" s="178">
        <f>J97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4"/>
      <c r="C67" s="175"/>
      <c r="D67" s="176" t="s">
        <v>136</v>
      </c>
      <c r="E67" s="177"/>
      <c r="F67" s="177"/>
      <c r="G67" s="177"/>
      <c r="H67" s="177"/>
      <c r="I67" s="177"/>
      <c r="J67" s="178">
        <f>J99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137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 t="str">
        <f>E7</f>
        <v>Oprava soustavy DOK v oblasti OŘ Praha</v>
      </c>
      <c r="F77" s="32"/>
      <c r="G77" s="32"/>
      <c r="H77" s="32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122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2" customFormat="1" ht="16.5" customHeight="1">
      <c r="A79" s="38"/>
      <c r="B79" s="39"/>
      <c r="C79" s="40"/>
      <c r="D79" s="40"/>
      <c r="E79" s="169" t="s">
        <v>383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124</v>
      </c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E11</f>
        <v>23030-0102-1 - PS 01-02 úsek Chotětov - Mladá Boleslav - 1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F14</f>
        <v>Mladá Boleslav</v>
      </c>
      <c r="G83" s="40"/>
      <c r="H83" s="40"/>
      <c r="I83" s="32" t="s">
        <v>23</v>
      </c>
      <c r="J83" s="72" t="str">
        <f>IF(J14="","",J14)</f>
        <v>8. 4. 2024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E17</f>
        <v>SŽ, s.o. SZT</v>
      </c>
      <c r="G85" s="40"/>
      <c r="H85" s="40"/>
      <c r="I85" s="32" t="s">
        <v>31</v>
      </c>
      <c r="J85" s="36" t="str">
        <f>E23</f>
        <v>IXPROJEKTA s.r.o.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IF(E20="","",E20)</f>
        <v>Vyplň údaj</v>
      </c>
      <c r="G86" s="40"/>
      <c r="H86" s="40"/>
      <c r="I86" s="32" t="s">
        <v>33</v>
      </c>
      <c r="J86" s="36" t="str">
        <f>E26</f>
        <v xml:space="preserve"> 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85"/>
      <c r="B88" s="186"/>
      <c r="C88" s="187" t="s">
        <v>138</v>
      </c>
      <c r="D88" s="188" t="s">
        <v>55</v>
      </c>
      <c r="E88" s="188" t="s">
        <v>51</v>
      </c>
      <c r="F88" s="188" t="s">
        <v>52</v>
      </c>
      <c r="G88" s="188" t="s">
        <v>139</v>
      </c>
      <c r="H88" s="188" t="s">
        <v>140</v>
      </c>
      <c r="I88" s="188" t="s">
        <v>141</v>
      </c>
      <c r="J88" s="188" t="s">
        <v>131</v>
      </c>
      <c r="K88" s="189" t="s">
        <v>142</v>
      </c>
      <c r="L88" s="190"/>
      <c r="M88" s="92" t="s">
        <v>19</v>
      </c>
      <c r="N88" s="93" t="s">
        <v>40</v>
      </c>
      <c r="O88" s="93" t="s">
        <v>143</v>
      </c>
      <c r="P88" s="93" t="s">
        <v>144</v>
      </c>
      <c r="Q88" s="93" t="s">
        <v>145</v>
      </c>
      <c r="R88" s="93" t="s">
        <v>146</v>
      </c>
      <c r="S88" s="93" t="s">
        <v>147</v>
      </c>
      <c r="T88" s="94" t="s">
        <v>148</v>
      </c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</row>
    <row r="89" s="2" customFormat="1" ht="22.8" customHeight="1">
      <c r="A89" s="38"/>
      <c r="B89" s="39"/>
      <c r="C89" s="99" t="s">
        <v>149</v>
      </c>
      <c r="D89" s="40"/>
      <c r="E89" s="40"/>
      <c r="F89" s="40"/>
      <c r="G89" s="40"/>
      <c r="H89" s="40"/>
      <c r="I89" s="40"/>
      <c r="J89" s="191">
        <f>BK89</f>
        <v>0</v>
      </c>
      <c r="K89" s="40"/>
      <c r="L89" s="44"/>
      <c r="M89" s="95"/>
      <c r="N89" s="192"/>
      <c r="O89" s="96"/>
      <c r="P89" s="193">
        <f>P90+P97+P99</f>
        <v>0</v>
      </c>
      <c r="Q89" s="96"/>
      <c r="R89" s="193">
        <f>R90+R97+R99</f>
        <v>0</v>
      </c>
      <c r="S89" s="96"/>
      <c r="T89" s="194">
        <f>T90+T97+T99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69</v>
      </c>
      <c r="AU89" s="17" t="s">
        <v>132</v>
      </c>
      <c r="BK89" s="195">
        <f>BK90+BK97+BK99</f>
        <v>0</v>
      </c>
    </row>
    <row r="90" s="12" customFormat="1" ht="25.92" customHeight="1">
      <c r="A90" s="12"/>
      <c r="B90" s="196"/>
      <c r="C90" s="197"/>
      <c r="D90" s="198" t="s">
        <v>69</v>
      </c>
      <c r="E90" s="199" t="s">
        <v>150</v>
      </c>
      <c r="F90" s="199" t="s">
        <v>151</v>
      </c>
      <c r="G90" s="197"/>
      <c r="H90" s="197"/>
      <c r="I90" s="200"/>
      <c r="J90" s="201">
        <f>BK90</f>
        <v>0</v>
      </c>
      <c r="K90" s="197"/>
      <c r="L90" s="202"/>
      <c r="M90" s="203"/>
      <c r="N90" s="204"/>
      <c r="O90" s="204"/>
      <c r="P90" s="205">
        <f>P91</f>
        <v>0</v>
      </c>
      <c r="Q90" s="204"/>
      <c r="R90" s="205">
        <f>R91</f>
        <v>0</v>
      </c>
      <c r="S90" s="204"/>
      <c r="T90" s="206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76</v>
      </c>
      <c r="AT90" s="208" t="s">
        <v>69</v>
      </c>
      <c r="AU90" s="208" t="s">
        <v>70</v>
      </c>
      <c r="AY90" s="207" t="s">
        <v>152</v>
      </c>
      <c r="BK90" s="209">
        <f>BK91</f>
        <v>0</v>
      </c>
    </row>
    <row r="91" s="12" customFormat="1" ht="22.8" customHeight="1">
      <c r="A91" s="12"/>
      <c r="B91" s="196"/>
      <c r="C91" s="197"/>
      <c r="D91" s="198" t="s">
        <v>69</v>
      </c>
      <c r="E91" s="210" t="s">
        <v>153</v>
      </c>
      <c r="F91" s="210" t="s">
        <v>154</v>
      </c>
      <c r="G91" s="197"/>
      <c r="H91" s="197"/>
      <c r="I91" s="200"/>
      <c r="J91" s="211">
        <f>BK91</f>
        <v>0</v>
      </c>
      <c r="K91" s="197"/>
      <c r="L91" s="202"/>
      <c r="M91" s="203"/>
      <c r="N91" s="204"/>
      <c r="O91" s="204"/>
      <c r="P91" s="205">
        <f>SUM(P92:P96)</f>
        <v>0</v>
      </c>
      <c r="Q91" s="204"/>
      <c r="R91" s="205">
        <f>SUM(R92:R96)</f>
        <v>0</v>
      </c>
      <c r="S91" s="204"/>
      <c r="T91" s="206">
        <f>SUM(T92:T96)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76</v>
      </c>
      <c r="AT91" s="208" t="s">
        <v>69</v>
      </c>
      <c r="AU91" s="208" t="s">
        <v>76</v>
      </c>
      <c r="AY91" s="207" t="s">
        <v>152</v>
      </c>
      <c r="BK91" s="209">
        <f>SUM(BK92:BK96)</f>
        <v>0</v>
      </c>
    </row>
    <row r="92" s="2" customFormat="1" ht="37.8" customHeight="1">
      <c r="A92" s="38"/>
      <c r="B92" s="39"/>
      <c r="C92" s="212" t="s">
        <v>76</v>
      </c>
      <c r="D92" s="212" t="s">
        <v>155</v>
      </c>
      <c r="E92" s="213" t="s">
        <v>156</v>
      </c>
      <c r="F92" s="214" t="s">
        <v>157</v>
      </c>
      <c r="G92" s="215" t="s">
        <v>158</v>
      </c>
      <c r="H92" s="216">
        <v>206.32499999999999</v>
      </c>
      <c r="I92" s="217"/>
      <c r="J92" s="218">
        <f>ROUND(I92*H92,2)</f>
        <v>0</v>
      </c>
      <c r="K92" s="214" t="s">
        <v>159</v>
      </c>
      <c r="L92" s="44"/>
      <c r="M92" s="219" t="s">
        <v>19</v>
      </c>
      <c r="N92" s="220" t="s">
        <v>41</v>
      </c>
      <c r="O92" s="84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3" t="s">
        <v>160</v>
      </c>
      <c r="AT92" s="223" t="s">
        <v>155</v>
      </c>
      <c r="AU92" s="223" t="s">
        <v>78</v>
      </c>
      <c r="AY92" s="17" t="s">
        <v>152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76</v>
      </c>
      <c r="BK92" s="224">
        <f>ROUND(I92*H92,2)</f>
        <v>0</v>
      </c>
      <c r="BL92" s="17" t="s">
        <v>160</v>
      </c>
      <c r="BM92" s="223" t="s">
        <v>161</v>
      </c>
    </row>
    <row r="93" s="2" customFormat="1" ht="24.15" customHeight="1">
      <c r="A93" s="38"/>
      <c r="B93" s="39"/>
      <c r="C93" s="212" t="s">
        <v>78</v>
      </c>
      <c r="D93" s="212" t="s">
        <v>155</v>
      </c>
      <c r="E93" s="213" t="s">
        <v>162</v>
      </c>
      <c r="F93" s="214" t="s">
        <v>163</v>
      </c>
      <c r="G93" s="215" t="s">
        <v>158</v>
      </c>
      <c r="H93" s="216">
        <v>206.32499999999999</v>
      </c>
      <c r="I93" s="217"/>
      <c r="J93" s="218">
        <f>ROUND(I93*H93,2)</f>
        <v>0</v>
      </c>
      <c r="K93" s="214" t="s">
        <v>159</v>
      </c>
      <c r="L93" s="44"/>
      <c r="M93" s="219" t="s">
        <v>19</v>
      </c>
      <c r="N93" s="220" t="s">
        <v>41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160</v>
      </c>
      <c r="AT93" s="223" t="s">
        <v>155</v>
      </c>
      <c r="AU93" s="223" t="s">
        <v>78</v>
      </c>
      <c r="AY93" s="17" t="s">
        <v>152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76</v>
      </c>
      <c r="BK93" s="224">
        <f>ROUND(I93*H93,2)</f>
        <v>0</v>
      </c>
      <c r="BL93" s="17" t="s">
        <v>160</v>
      </c>
      <c r="BM93" s="223" t="s">
        <v>164</v>
      </c>
    </row>
    <row r="94" s="2" customFormat="1" ht="24.15" customHeight="1">
      <c r="A94" s="38"/>
      <c r="B94" s="39"/>
      <c r="C94" s="212" t="s">
        <v>165</v>
      </c>
      <c r="D94" s="212" t="s">
        <v>155</v>
      </c>
      <c r="E94" s="213" t="s">
        <v>166</v>
      </c>
      <c r="F94" s="214" t="s">
        <v>167</v>
      </c>
      <c r="G94" s="215" t="s">
        <v>168</v>
      </c>
      <c r="H94" s="216">
        <v>520</v>
      </c>
      <c r="I94" s="217"/>
      <c r="J94" s="218">
        <f>ROUND(I94*H94,2)</f>
        <v>0</v>
      </c>
      <c r="K94" s="214" t="s">
        <v>159</v>
      </c>
      <c r="L94" s="44"/>
      <c r="M94" s="219" t="s">
        <v>19</v>
      </c>
      <c r="N94" s="220" t="s">
        <v>41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160</v>
      </c>
      <c r="AT94" s="223" t="s">
        <v>155</v>
      </c>
      <c r="AU94" s="223" t="s">
        <v>78</v>
      </c>
      <c r="AY94" s="17" t="s">
        <v>152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76</v>
      </c>
      <c r="BK94" s="224">
        <f>ROUND(I94*H94,2)</f>
        <v>0</v>
      </c>
      <c r="BL94" s="17" t="s">
        <v>160</v>
      </c>
      <c r="BM94" s="223" t="s">
        <v>169</v>
      </c>
    </row>
    <row r="95" s="2" customFormat="1" ht="21.75" customHeight="1">
      <c r="A95" s="38"/>
      <c r="B95" s="39"/>
      <c r="C95" s="225" t="s">
        <v>160</v>
      </c>
      <c r="D95" s="225" t="s">
        <v>170</v>
      </c>
      <c r="E95" s="226" t="s">
        <v>386</v>
      </c>
      <c r="F95" s="227" t="s">
        <v>387</v>
      </c>
      <c r="G95" s="228" t="s">
        <v>253</v>
      </c>
      <c r="H95" s="229">
        <v>10</v>
      </c>
      <c r="I95" s="230"/>
      <c r="J95" s="231">
        <f>ROUND(I95*H95,2)</f>
        <v>0</v>
      </c>
      <c r="K95" s="227" t="s">
        <v>159</v>
      </c>
      <c r="L95" s="232"/>
      <c r="M95" s="233" t="s">
        <v>19</v>
      </c>
      <c r="N95" s="234" t="s">
        <v>41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192</v>
      </c>
      <c r="AT95" s="223" t="s">
        <v>170</v>
      </c>
      <c r="AU95" s="223" t="s">
        <v>78</v>
      </c>
      <c r="AY95" s="17" t="s">
        <v>152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76</v>
      </c>
      <c r="BK95" s="224">
        <f>ROUND(I95*H95,2)</f>
        <v>0</v>
      </c>
      <c r="BL95" s="17" t="s">
        <v>160</v>
      </c>
      <c r="BM95" s="223" t="s">
        <v>388</v>
      </c>
    </row>
    <row r="96" s="2" customFormat="1" ht="16.5" customHeight="1">
      <c r="A96" s="38"/>
      <c r="B96" s="39"/>
      <c r="C96" s="225" t="s">
        <v>153</v>
      </c>
      <c r="D96" s="225" t="s">
        <v>170</v>
      </c>
      <c r="E96" s="226" t="s">
        <v>389</v>
      </c>
      <c r="F96" s="227" t="s">
        <v>390</v>
      </c>
      <c r="G96" s="228" t="s">
        <v>253</v>
      </c>
      <c r="H96" s="229">
        <v>35</v>
      </c>
      <c r="I96" s="230"/>
      <c r="J96" s="231">
        <f>ROUND(I96*H96,2)</f>
        <v>0</v>
      </c>
      <c r="K96" s="227" t="s">
        <v>159</v>
      </c>
      <c r="L96" s="232"/>
      <c r="M96" s="233" t="s">
        <v>19</v>
      </c>
      <c r="N96" s="234" t="s">
        <v>41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192</v>
      </c>
      <c r="AT96" s="223" t="s">
        <v>170</v>
      </c>
      <c r="AU96" s="223" t="s">
        <v>78</v>
      </c>
      <c r="AY96" s="17" t="s">
        <v>152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76</v>
      </c>
      <c r="BK96" s="224">
        <f>ROUND(I96*H96,2)</f>
        <v>0</v>
      </c>
      <c r="BL96" s="17" t="s">
        <v>160</v>
      </c>
      <c r="BM96" s="223" t="s">
        <v>391</v>
      </c>
    </row>
    <row r="97" s="12" customFormat="1" ht="25.92" customHeight="1">
      <c r="A97" s="12"/>
      <c r="B97" s="196"/>
      <c r="C97" s="197"/>
      <c r="D97" s="198" t="s">
        <v>69</v>
      </c>
      <c r="E97" s="199" t="s">
        <v>170</v>
      </c>
      <c r="F97" s="199" t="s">
        <v>171</v>
      </c>
      <c r="G97" s="197"/>
      <c r="H97" s="197"/>
      <c r="I97" s="200"/>
      <c r="J97" s="201">
        <f>BK97</f>
        <v>0</v>
      </c>
      <c r="K97" s="197"/>
      <c r="L97" s="202"/>
      <c r="M97" s="203"/>
      <c r="N97" s="204"/>
      <c r="O97" s="204"/>
      <c r="P97" s="205">
        <f>P98</f>
        <v>0</v>
      </c>
      <c r="Q97" s="204"/>
      <c r="R97" s="205">
        <f>R98</f>
        <v>0</v>
      </c>
      <c r="S97" s="204"/>
      <c r="T97" s="206">
        <f>T98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7" t="s">
        <v>165</v>
      </c>
      <c r="AT97" s="208" t="s">
        <v>69</v>
      </c>
      <c r="AU97" s="208" t="s">
        <v>70</v>
      </c>
      <c r="AY97" s="207" t="s">
        <v>152</v>
      </c>
      <c r="BK97" s="209">
        <f>BK98</f>
        <v>0</v>
      </c>
    </row>
    <row r="98" s="2" customFormat="1" ht="16.5" customHeight="1">
      <c r="A98" s="38"/>
      <c r="B98" s="39"/>
      <c r="C98" s="225" t="s">
        <v>184</v>
      </c>
      <c r="D98" s="225" t="s">
        <v>170</v>
      </c>
      <c r="E98" s="226" t="s">
        <v>172</v>
      </c>
      <c r="F98" s="227" t="s">
        <v>173</v>
      </c>
      <c r="G98" s="228" t="s">
        <v>174</v>
      </c>
      <c r="H98" s="229">
        <v>16</v>
      </c>
      <c r="I98" s="230"/>
      <c r="J98" s="231">
        <f>ROUND(I98*H98,2)</f>
        <v>0</v>
      </c>
      <c r="K98" s="227" t="s">
        <v>159</v>
      </c>
      <c r="L98" s="232"/>
      <c r="M98" s="233" t="s">
        <v>19</v>
      </c>
      <c r="N98" s="234" t="s">
        <v>41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175</v>
      </c>
      <c r="AT98" s="223" t="s">
        <v>170</v>
      </c>
      <c r="AU98" s="223" t="s">
        <v>76</v>
      </c>
      <c r="AY98" s="17" t="s">
        <v>152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76</v>
      </c>
      <c r="BK98" s="224">
        <f>ROUND(I98*H98,2)</f>
        <v>0</v>
      </c>
      <c r="BL98" s="17" t="s">
        <v>176</v>
      </c>
      <c r="BM98" s="223" t="s">
        <v>177</v>
      </c>
    </row>
    <row r="99" s="12" customFormat="1" ht="25.92" customHeight="1">
      <c r="A99" s="12"/>
      <c r="B99" s="196"/>
      <c r="C99" s="197"/>
      <c r="D99" s="198" t="s">
        <v>69</v>
      </c>
      <c r="E99" s="199" t="s">
        <v>178</v>
      </c>
      <c r="F99" s="199" t="s">
        <v>179</v>
      </c>
      <c r="G99" s="197"/>
      <c r="H99" s="197"/>
      <c r="I99" s="200"/>
      <c r="J99" s="201">
        <f>BK99</f>
        <v>0</v>
      </c>
      <c r="K99" s="197"/>
      <c r="L99" s="202"/>
      <c r="M99" s="203"/>
      <c r="N99" s="204"/>
      <c r="O99" s="204"/>
      <c r="P99" s="205">
        <f>SUM(P100:P160)</f>
        <v>0</v>
      </c>
      <c r="Q99" s="204"/>
      <c r="R99" s="205">
        <f>SUM(R100:R160)</f>
        <v>0</v>
      </c>
      <c r="S99" s="204"/>
      <c r="T99" s="206">
        <f>SUM(T100:T160)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7" t="s">
        <v>160</v>
      </c>
      <c r="AT99" s="208" t="s">
        <v>69</v>
      </c>
      <c r="AU99" s="208" t="s">
        <v>70</v>
      </c>
      <c r="AY99" s="207" t="s">
        <v>152</v>
      </c>
      <c r="BK99" s="209">
        <f>SUM(BK100:BK160)</f>
        <v>0</v>
      </c>
    </row>
    <row r="100" s="2" customFormat="1" ht="21.75" customHeight="1">
      <c r="A100" s="38"/>
      <c r="B100" s="39"/>
      <c r="C100" s="225" t="s">
        <v>188</v>
      </c>
      <c r="D100" s="225" t="s">
        <v>170</v>
      </c>
      <c r="E100" s="226" t="s">
        <v>392</v>
      </c>
      <c r="F100" s="227" t="s">
        <v>393</v>
      </c>
      <c r="G100" s="228" t="s">
        <v>394</v>
      </c>
      <c r="H100" s="229">
        <v>2</v>
      </c>
      <c r="I100" s="230"/>
      <c r="J100" s="231">
        <f>ROUND(I100*H100,2)</f>
        <v>0</v>
      </c>
      <c r="K100" s="227" t="s">
        <v>159</v>
      </c>
      <c r="L100" s="232"/>
      <c r="M100" s="233" t="s">
        <v>19</v>
      </c>
      <c r="N100" s="234" t="s">
        <v>41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330</v>
      </c>
      <c r="AT100" s="223" t="s">
        <v>170</v>
      </c>
      <c r="AU100" s="223" t="s">
        <v>76</v>
      </c>
      <c r="AY100" s="17" t="s">
        <v>152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76</v>
      </c>
      <c r="BK100" s="224">
        <f>ROUND(I100*H100,2)</f>
        <v>0</v>
      </c>
      <c r="BL100" s="17" t="s">
        <v>330</v>
      </c>
      <c r="BM100" s="223" t="s">
        <v>395</v>
      </c>
    </row>
    <row r="101" s="2" customFormat="1" ht="24.15" customHeight="1">
      <c r="A101" s="38"/>
      <c r="B101" s="39"/>
      <c r="C101" s="212" t="s">
        <v>192</v>
      </c>
      <c r="D101" s="212" t="s">
        <v>155</v>
      </c>
      <c r="E101" s="213" t="s">
        <v>396</v>
      </c>
      <c r="F101" s="214" t="s">
        <v>397</v>
      </c>
      <c r="G101" s="215" t="s">
        <v>174</v>
      </c>
      <c r="H101" s="216">
        <v>1</v>
      </c>
      <c r="I101" s="217"/>
      <c r="J101" s="218">
        <f>ROUND(I101*H101,2)</f>
        <v>0</v>
      </c>
      <c r="K101" s="214" t="s">
        <v>159</v>
      </c>
      <c r="L101" s="44"/>
      <c r="M101" s="219" t="s">
        <v>19</v>
      </c>
      <c r="N101" s="220" t="s">
        <v>41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182</v>
      </c>
      <c r="AT101" s="223" t="s">
        <v>155</v>
      </c>
      <c r="AU101" s="223" t="s">
        <v>76</v>
      </c>
      <c r="AY101" s="17" t="s">
        <v>152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76</v>
      </c>
      <c r="BK101" s="224">
        <f>ROUND(I101*H101,2)</f>
        <v>0</v>
      </c>
      <c r="BL101" s="17" t="s">
        <v>182</v>
      </c>
      <c r="BM101" s="223" t="s">
        <v>398</v>
      </c>
    </row>
    <row r="102" s="2" customFormat="1" ht="24.15" customHeight="1">
      <c r="A102" s="38"/>
      <c r="B102" s="39"/>
      <c r="C102" s="212" t="s">
        <v>196</v>
      </c>
      <c r="D102" s="212" t="s">
        <v>155</v>
      </c>
      <c r="E102" s="213" t="s">
        <v>399</v>
      </c>
      <c r="F102" s="214" t="s">
        <v>400</v>
      </c>
      <c r="G102" s="215" t="s">
        <v>174</v>
      </c>
      <c r="H102" s="216">
        <v>10</v>
      </c>
      <c r="I102" s="217"/>
      <c r="J102" s="218">
        <f>ROUND(I102*H102,2)</f>
        <v>0</v>
      </c>
      <c r="K102" s="214" t="s">
        <v>159</v>
      </c>
      <c r="L102" s="44"/>
      <c r="M102" s="219" t="s">
        <v>19</v>
      </c>
      <c r="N102" s="220" t="s">
        <v>41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182</v>
      </c>
      <c r="AT102" s="223" t="s">
        <v>155</v>
      </c>
      <c r="AU102" s="223" t="s">
        <v>76</v>
      </c>
      <c r="AY102" s="17" t="s">
        <v>152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76</v>
      </c>
      <c r="BK102" s="224">
        <f>ROUND(I102*H102,2)</f>
        <v>0</v>
      </c>
      <c r="BL102" s="17" t="s">
        <v>182</v>
      </c>
      <c r="BM102" s="223" t="s">
        <v>401</v>
      </c>
    </row>
    <row r="103" s="2" customFormat="1" ht="16.5" customHeight="1">
      <c r="A103" s="38"/>
      <c r="B103" s="39"/>
      <c r="C103" s="212" t="s">
        <v>200</v>
      </c>
      <c r="D103" s="212" t="s">
        <v>155</v>
      </c>
      <c r="E103" s="213" t="s">
        <v>180</v>
      </c>
      <c r="F103" s="214" t="s">
        <v>181</v>
      </c>
      <c r="G103" s="215" t="s">
        <v>174</v>
      </c>
      <c r="H103" s="216">
        <v>10</v>
      </c>
      <c r="I103" s="217"/>
      <c r="J103" s="218">
        <f>ROUND(I103*H103,2)</f>
        <v>0</v>
      </c>
      <c r="K103" s="214" t="s">
        <v>159</v>
      </c>
      <c r="L103" s="44"/>
      <c r="M103" s="219" t="s">
        <v>19</v>
      </c>
      <c r="N103" s="220" t="s">
        <v>41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182</v>
      </c>
      <c r="AT103" s="223" t="s">
        <v>155</v>
      </c>
      <c r="AU103" s="223" t="s">
        <v>76</v>
      </c>
      <c r="AY103" s="17" t="s">
        <v>152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76</v>
      </c>
      <c r="BK103" s="224">
        <f>ROUND(I103*H103,2)</f>
        <v>0</v>
      </c>
      <c r="BL103" s="17" t="s">
        <v>182</v>
      </c>
      <c r="BM103" s="223" t="s">
        <v>183</v>
      </c>
    </row>
    <row r="104" s="2" customFormat="1" ht="49.05" customHeight="1">
      <c r="A104" s="38"/>
      <c r="B104" s="39"/>
      <c r="C104" s="212" t="s">
        <v>204</v>
      </c>
      <c r="D104" s="212" t="s">
        <v>155</v>
      </c>
      <c r="E104" s="213" t="s">
        <v>402</v>
      </c>
      <c r="F104" s="214" t="s">
        <v>403</v>
      </c>
      <c r="G104" s="215" t="s">
        <v>253</v>
      </c>
      <c r="H104" s="216">
        <v>20</v>
      </c>
      <c r="I104" s="217"/>
      <c r="J104" s="218">
        <f>ROUND(I104*H104,2)</f>
        <v>0</v>
      </c>
      <c r="K104" s="214" t="s">
        <v>159</v>
      </c>
      <c r="L104" s="44"/>
      <c r="M104" s="219" t="s">
        <v>19</v>
      </c>
      <c r="N104" s="220" t="s">
        <v>41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182</v>
      </c>
      <c r="AT104" s="223" t="s">
        <v>155</v>
      </c>
      <c r="AU104" s="223" t="s">
        <v>76</v>
      </c>
      <c r="AY104" s="17" t="s">
        <v>152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76</v>
      </c>
      <c r="BK104" s="224">
        <f>ROUND(I104*H104,2)</f>
        <v>0</v>
      </c>
      <c r="BL104" s="17" t="s">
        <v>182</v>
      </c>
      <c r="BM104" s="223" t="s">
        <v>404</v>
      </c>
    </row>
    <row r="105" s="2" customFormat="1" ht="16.5" customHeight="1">
      <c r="A105" s="38"/>
      <c r="B105" s="39"/>
      <c r="C105" s="212" t="s">
        <v>8</v>
      </c>
      <c r="D105" s="212" t="s">
        <v>155</v>
      </c>
      <c r="E105" s="213" t="s">
        <v>405</v>
      </c>
      <c r="F105" s="214" t="s">
        <v>406</v>
      </c>
      <c r="G105" s="215" t="s">
        <v>174</v>
      </c>
      <c r="H105" s="216">
        <v>2</v>
      </c>
      <c r="I105" s="217"/>
      <c r="J105" s="218">
        <f>ROUND(I105*H105,2)</f>
        <v>0</v>
      </c>
      <c r="K105" s="214" t="s">
        <v>159</v>
      </c>
      <c r="L105" s="44"/>
      <c r="M105" s="219" t="s">
        <v>19</v>
      </c>
      <c r="N105" s="220" t="s">
        <v>41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182</v>
      </c>
      <c r="AT105" s="223" t="s">
        <v>155</v>
      </c>
      <c r="AU105" s="223" t="s">
        <v>76</v>
      </c>
      <c r="AY105" s="17" t="s">
        <v>152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76</v>
      </c>
      <c r="BK105" s="224">
        <f>ROUND(I105*H105,2)</f>
        <v>0</v>
      </c>
      <c r="BL105" s="17" t="s">
        <v>182</v>
      </c>
      <c r="BM105" s="223" t="s">
        <v>407</v>
      </c>
    </row>
    <row r="106" s="2" customFormat="1" ht="24.15" customHeight="1">
      <c r="A106" s="38"/>
      <c r="B106" s="39"/>
      <c r="C106" s="212" t="s">
        <v>211</v>
      </c>
      <c r="D106" s="212" t="s">
        <v>155</v>
      </c>
      <c r="E106" s="213" t="s">
        <v>185</v>
      </c>
      <c r="F106" s="214" t="s">
        <v>186</v>
      </c>
      <c r="G106" s="215" t="s">
        <v>174</v>
      </c>
      <c r="H106" s="216">
        <v>42</v>
      </c>
      <c r="I106" s="217"/>
      <c r="J106" s="218">
        <f>ROUND(I106*H106,2)</f>
        <v>0</v>
      </c>
      <c r="K106" s="214" t="s">
        <v>159</v>
      </c>
      <c r="L106" s="44"/>
      <c r="M106" s="219" t="s">
        <v>19</v>
      </c>
      <c r="N106" s="220" t="s">
        <v>41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182</v>
      </c>
      <c r="AT106" s="223" t="s">
        <v>155</v>
      </c>
      <c r="AU106" s="223" t="s">
        <v>76</v>
      </c>
      <c r="AY106" s="17" t="s">
        <v>152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76</v>
      </c>
      <c r="BK106" s="224">
        <f>ROUND(I106*H106,2)</f>
        <v>0</v>
      </c>
      <c r="BL106" s="17" t="s">
        <v>182</v>
      </c>
      <c r="BM106" s="223" t="s">
        <v>187</v>
      </c>
    </row>
    <row r="107" s="2" customFormat="1" ht="16.5" customHeight="1">
      <c r="A107" s="38"/>
      <c r="B107" s="39"/>
      <c r="C107" s="212" t="s">
        <v>215</v>
      </c>
      <c r="D107" s="212" t="s">
        <v>155</v>
      </c>
      <c r="E107" s="213" t="s">
        <v>408</v>
      </c>
      <c r="F107" s="214" t="s">
        <v>409</v>
      </c>
      <c r="G107" s="215" t="s">
        <v>253</v>
      </c>
      <c r="H107" s="216">
        <v>2020</v>
      </c>
      <c r="I107" s="217"/>
      <c r="J107" s="218">
        <f>ROUND(I107*H107,2)</f>
        <v>0</v>
      </c>
      <c r="K107" s="214" t="s">
        <v>159</v>
      </c>
      <c r="L107" s="44"/>
      <c r="M107" s="219" t="s">
        <v>19</v>
      </c>
      <c r="N107" s="220" t="s">
        <v>41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182</v>
      </c>
      <c r="AT107" s="223" t="s">
        <v>155</v>
      </c>
      <c r="AU107" s="223" t="s">
        <v>76</v>
      </c>
      <c r="AY107" s="17" t="s">
        <v>152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76</v>
      </c>
      <c r="BK107" s="224">
        <f>ROUND(I107*H107,2)</f>
        <v>0</v>
      </c>
      <c r="BL107" s="17" t="s">
        <v>182</v>
      </c>
      <c r="BM107" s="223" t="s">
        <v>410</v>
      </c>
    </row>
    <row r="108" s="2" customFormat="1" ht="24.15" customHeight="1">
      <c r="A108" s="38"/>
      <c r="B108" s="39"/>
      <c r="C108" s="212" t="s">
        <v>219</v>
      </c>
      <c r="D108" s="212" t="s">
        <v>155</v>
      </c>
      <c r="E108" s="213" t="s">
        <v>411</v>
      </c>
      <c r="F108" s="214" t="s">
        <v>412</v>
      </c>
      <c r="G108" s="215" t="s">
        <v>174</v>
      </c>
      <c r="H108" s="216">
        <v>6</v>
      </c>
      <c r="I108" s="217"/>
      <c r="J108" s="218">
        <f>ROUND(I108*H108,2)</f>
        <v>0</v>
      </c>
      <c r="K108" s="214" t="s">
        <v>159</v>
      </c>
      <c r="L108" s="44"/>
      <c r="M108" s="219" t="s">
        <v>19</v>
      </c>
      <c r="N108" s="220" t="s">
        <v>41</v>
      </c>
      <c r="O108" s="84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182</v>
      </c>
      <c r="AT108" s="223" t="s">
        <v>155</v>
      </c>
      <c r="AU108" s="223" t="s">
        <v>76</v>
      </c>
      <c r="AY108" s="17" t="s">
        <v>152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76</v>
      </c>
      <c r="BK108" s="224">
        <f>ROUND(I108*H108,2)</f>
        <v>0</v>
      </c>
      <c r="BL108" s="17" t="s">
        <v>182</v>
      </c>
      <c r="BM108" s="223" t="s">
        <v>413</v>
      </c>
    </row>
    <row r="109" s="2" customFormat="1" ht="16.5" customHeight="1">
      <c r="A109" s="38"/>
      <c r="B109" s="39"/>
      <c r="C109" s="212" t="s">
        <v>223</v>
      </c>
      <c r="D109" s="212" t="s">
        <v>155</v>
      </c>
      <c r="E109" s="213" t="s">
        <v>193</v>
      </c>
      <c r="F109" s="214" t="s">
        <v>194</v>
      </c>
      <c r="G109" s="215" t="s">
        <v>174</v>
      </c>
      <c r="H109" s="216">
        <v>3</v>
      </c>
      <c r="I109" s="217"/>
      <c r="J109" s="218">
        <f>ROUND(I109*H109,2)</f>
        <v>0</v>
      </c>
      <c r="K109" s="214" t="s">
        <v>159</v>
      </c>
      <c r="L109" s="44"/>
      <c r="M109" s="219" t="s">
        <v>19</v>
      </c>
      <c r="N109" s="220" t="s">
        <v>41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182</v>
      </c>
      <c r="AT109" s="223" t="s">
        <v>155</v>
      </c>
      <c r="AU109" s="223" t="s">
        <v>76</v>
      </c>
      <c r="AY109" s="17" t="s">
        <v>152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76</v>
      </c>
      <c r="BK109" s="224">
        <f>ROUND(I109*H109,2)</f>
        <v>0</v>
      </c>
      <c r="BL109" s="17" t="s">
        <v>182</v>
      </c>
      <c r="BM109" s="223" t="s">
        <v>195</v>
      </c>
    </row>
    <row r="110" s="2" customFormat="1" ht="24.15" customHeight="1">
      <c r="A110" s="38"/>
      <c r="B110" s="39"/>
      <c r="C110" s="225" t="s">
        <v>227</v>
      </c>
      <c r="D110" s="225" t="s">
        <v>170</v>
      </c>
      <c r="E110" s="226" t="s">
        <v>414</v>
      </c>
      <c r="F110" s="227" t="s">
        <v>415</v>
      </c>
      <c r="G110" s="228" t="s">
        <v>174</v>
      </c>
      <c r="H110" s="229">
        <v>50</v>
      </c>
      <c r="I110" s="230"/>
      <c r="J110" s="231">
        <f>ROUND(I110*H110,2)</f>
        <v>0</v>
      </c>
      <c r="K110" s="227" t="s">
        <v>159</v>
      </c>
      <c r="L110" s="232"/>
      <c r="M110" s="233" t="s">
        <v>19</v>
      </c>
      <c r="N110" s="234" t="s">
        <v>41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330</v>
      </c>
      <c r="AT110" s="223" t="s">
        <v>170</v>
      </c>
      <c r="AU110" s="223" t="s">
        <v>76</v>
      </c>
      <c r="AY110" s="17" t="s">
        <v>152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76</v>
      </c>
      <c r="BK110" s="224">
        <f>ROUND(I110*H110,2)</f>
        <v>0</v>
      </c>
      <c r="BL110" s="17" t="s">
        <v>330</v>
      </c>
      <c r="BM110" s="223" t="s">
        <v>416</v>
      </c>
    </row>
    <row r="111" s="2" customFormat="1" ht="16.5" customHeight="1">
      <c r="A111" s="38"/>
      <c r="B111" s="39"/>
      <c r="C111" s="225" t="s">
        <v>231</v>
      </c>
      <c r="D111" s="225" t="s">
        <v>170</v>
      </c>
      <c r="E111" s="226" t="s">
        <v>417</v>
      </c>
      <c r="F111" s="227" t="s">
        <v>418</v>
      </c>
      <c r="G111" s="228" t="s">
        <v>253</v>
      </c>
      <c r="H111" s="229">
        <v>50</v>
      </c>
      <c r="I111" s="230"/>
      <c r="J111" s="231">
        <f>ROUND(I111*H111,2)</f>
        <v>0</v>
      </c>
      <c r="K111" s="227" t="s">
        <v>159</v>
      </c>
      <c r="L111" s="232"/>
      <c r="M111" s="233" t="s">
        <v>19</v>
      </c>
      <c r="N111" s="234" t="s">
        <v>41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182</v>
      </c>
      <c r="AT111" s="223" t="s">
        <v>170</v>
      </c>
      <c r="AU111" s="223" t="s">
        <v>76</v>
      </c>
      <c r="AY111" s="17" t="s">
        <v>152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76</v>
      </c>
      <c r="BK111" s="224">
        <f>ROUND(I111*H111,2)</f>
        <v>0</v>
      </c>
      <c r="BL111" s="17" t="s">
        <v>182</v>
      </c>
      <c r="BM111" s="223" t="s">
        <v>419</v>
      </c>
    </row>
    <row r="112" s="2" customFormat="1" ht="21.75" customHeight="1">
      <c r="A112" s="38"/>
      <c r="B112" s="39"/>
      <c r="C112" s="225" t="s">
        <v>235</v>
      </c>
      <c r="D112" s="225" t="s">
        <v>170</v>
      </c>
      <c r="E112" s="226" t="s">
        <v>420</v>
      </c>
      <c r="F112" s="227" t="s">
        <v>421</v>
      </c>
      <c r="G112" s="228" t="s">
        <v>174</v>
      </c>
      <c r="H112" s="229">
        <v>4</v>
      </c>
      <c r="I112" s="230"/>
      <c r="J112" s="231">
        <f>ROUND(I112*H112,2)</f>
        <v>0</v>
      </c>
      <c r="K112" s="227" t="s">
        <v>159</v>
      </c>
      <c r="L112" s="232"/>
      <c r="M112" s="233" t="s">
        <v>19</v>
      </c>
      <c r="N112" s="234" t="s">
        <v>41</v>
      </c>
      <c r="O112" s="84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182</v>
      </c>
      <c r="AT112" s="223" t="s">
        <v>170</v>
      </c>
      <c r="AU112" s="223" t="s">
        <v>76</v>
      </c>
      <c r="AY112" s="17" t="s">
        <v>152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76</v>
      </c>
      <c r="BK112" s="224">
        <f>ROUND(I112*H112,2)</f>
        <v>0</v>
      </c>
      <c r="BL112" s="17" t="s">
        <v>182</v>
      </c>
      <c r="BM112" s="223" t="s">
        <v>422</v>
      </c>
    </row>
    <row r="113" s="2" customFormat="1" ht="16.5" customHeight="1">
      <c r="A113" s="38"/>
      <c r="B113" s="39"/>
      <c r="C113" s="225" t="s">
        <v>239</v>
      </c>
      <c r="D113" s="225" t="s">
        <v>170</v>
      </c>
      <c r="E113" s="226" t="s">
        <v>423</v>
      </c>
      <c r="F113" s="227" t="s">
        <v>424</v>
      </c>
      <c r="G113" s="228" t="s">
        <v>253</v>
      </c>
      <c r="H113" s="229">
        <v>20</v>
      </c>
      <c r="I113" s="230"/>
      <c r="J113" s="231">
        <f>ROUND(I113*H113,2)</f>
        <v>0</v>
      </c>
      <c r="K113" s="227" t="s">
        <v>159</v>
      </c>
      <c r="L113" s="232"/>
      <c r="M113" s="233" t="s">
        <v>19</v>
      </c>
      <c r="N113" s="234" t="s">
        <v>41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182</v>
      </c>
      <c r="AT113" s="223" t="s">
        <v>170</v>
      </c>
      <c r="AU113" s="223" t="s">
        <v>76</v>
      </c>
      <c r="AY113" s="17" t="s">
        <v>152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76</v>
      </c>
      <c r="BK113" s="224">
        <f>ROUND(I113*H113,2)</f>
        <v>0</v>
      </c>
      <c r="BL113" s="17" t="s">
        <v>182</v>
      </c>
      <c r="BM113" s="223" t="s">
        <v>425</v>
      </c>
    </row>
    <row r="114" s="2" customFormat="1" ht="24.15" customHeight="1">
      <c r="A114" s="38"/>
      <c r="B114" s="39"/>
      <c r="C114" s="225" t="s">
        <v>7</v>
      </c>
      <c r="D114" s="225" t="s">
        <v>170</v>
      </c>
      <c r="E114" s="226" t="s">
        <v>292</v>
      </c>
      <c r="F114" s="227" t="s">
        <v>293</v>
      </c>
      <c r="G114" s="228" t="s">
        <v>253</v>
      </c>
      <c r="H114" s="229">
        <v>14980</v>
      </c>
      <c r="I114" s="230"/>
      <c r="J114" s="231">
        <f>ROUND(I114*H114,2)</f>
        <v>0</v>
      </c>
      <c r="K114" s="227" t="s">
        <v>159</v>
      </c>
      <c r="L114" s="232"/>
      <c r="M114" s="233" t="s">
        <v>19</v>
      </c>
      <c r="N114" s="234" t="s">
        <v>41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182</v>
      </c>
      <c r="AT114" s="223" t="s">
        <v>170</v>
      </c>
      <c r="AU114" s="223" t="s">
        <v>76</v>
      </c>
      <c r="AY114" s="17" t="s">
        <v>152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76</v>
      </c>
      <c r="BK114" s="224">
        <f>ROUND(I114*H114,2)</f>
        <v>0</v>
      </c>
      <c r="BL114" s="17" t="s">
        <v>182</v>
      </c>
      <c r="BM114" s="223" t="s">
        <v>426</v>
      </c>
    </row>
    <row r="115" s="2" customFormat="1" ht="16.5" customHeight="1">
      <c r="A115" s="38"/>
      <c r="B115" s="39"/>
      <c r="C115" s="225" t="s">
        <v>246</v>
      </c>
      <c r="D115" s="225" t="s">
        <v>170</v>
      </c>
      <c r="E115" s="226" t="s">
        <v>427</v>
      </c>
      <c r="F115" s="227" t="s">
        <v>428</v>
      </c>
      <c r="G115" s="228" t="s">
        <v>174</v>
      </c>
      <c r="H115" s="229">
        <v>3</v>
      </c>
      <c r="I115" s="230"/>
      <c r="J115" s="231">
        <f>ROUND(I115*H115,2)</f>
        <v>0</v>
      </c>
      <c r="K115" s="227" t="s">
        <v>159</v>
      </c>
      <c r="L115" s="232"/>
      <c r="M115" s="233" t="s">
        <v>19</v>
      </c>
      <c r="N115" s="234" t="s">
        <v>41</v>
      </c>
      <c r="O115" s="84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182</v>
      </c>
      <c r="AT115" s="223" t="s">
        <v>170</v>
      </c>
      <c r="AU115" s="223" t="s">
        <v>76</v>
      </c>
      <c r="AY115" s="17" t="s">
        <v>152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76</v>
      </c>
      <c r="BK115" s="224">
        <f>ROUND(I115*H115,2)</f>
        <v>0</v>
      </c>
      <c r="BL115" s="17" t="s">
        <v>182</v>
      </c>
      <c r="BM115" s="223" t="s">
        <v>429</v>
      </c>
    </row>
    <row r="116" s="2" customFormat="1" ht="16.5" customHeight="1">
      <c r="A116" s="38"/>
      <c r="B116" s="39"/>
      <c r="C116" s="212" t="s">
        <v>250</v>
      </c>
      <c r="D116" s="212" t="s">
        <v>155</v>
      </c>
      <c r="E116" s="213" t="s">
        <v>197</v>
      </c>
      <c r="F116" s="214" t="s">
        <v>198</v>
      </c>
      <c r="G116" s="215" t="s">
        <v>174</v>
      </c>
      <c r="H116" s="216">
        <v>18</v>
      </c>
      <c r="I116" s="217"/>
      <c r="J116" s="218">
        <f>ROUND(I116*H116,2)</f>
        <v>0</v>
      </c>
      <c r="K116" s="214" t="s">
        <v>159</v>
      </c>
      <c r="L116" s="44"/>
      <c r="M116" s="219" t="s">
        <v>19</v>
      </c>
      <c r="N116" s="220" t="s">
        <v>41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182</v>
      </c>
      <c r="AT116" s="223" t="s">
        <v>155</v>
      </c>
      <c r="AU116" s="223" t="s">
        <v>76</v>
      </c>
      <c r="AY116" s="17" t="s">
        <v>152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76</v>
      </c>
      <c r="BK116" s="224">
        <f>ROUND(I116*H116,2)</f>
        <v>0</v>
      </c>
      <c r="BL116" s="17" t="s">
        <v>182</v>
      </c>
      <c r="BM116" s="223" t="s">
        <v>199</v>
      </c>
    </row>
    <row r="117" s="2" customFormat="1" ht="21.75" customHeight="1">
      <c r="A117" s="38"/>
      <c r="B117" s="39"/>
      <c r="C117" s="225" t="s">
        <v>255</v>
      </c>
      <c r="D117" s="225" t="s">
        <v>170</v>
      </c>
      <c r="E117" s="226" t="s">
        <v>201</v>
      </c>
      <c r="F117" s="227" t="s">
        <v>202</v>
      </c>
      <c r="G117" s="228" t="s">
        <v>174</v>
      </c>
      <c r="H117" s="229">
        <v>3</v>
      </c>
      <c r="I117" s="230"/>
      <c r="J117" s="231">
        <f>ROUND(I117*H117,2)</f>
        <v>0</v>
      </c>
      <c r="K117" s="227" t="s">
        <v>159</v>
      </c>
      <c r="L117" s="232"/>
      <c r="M117" s="233" t="s">
        <v>19</v>
      </c>
      <c r="N117" s="234" t="s">
        <v>41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182</v>
      </c>
      <c r="AT117" s="223" t="s">
        <v>170</v>
      </c>
      <c r="AU117" s="223" t="s">
        <v>76</v>
      </c>
      <c r="AY117" s="17" t="s">
        <v>152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76</v>
      </c>
      <c r="BK117" s="224">
        <f>ROUND(I117*H117,2)</f>
        <v>0</v>
      </c>
      <c r="BL117" s="17" t="s">
        <v>182</v>
      </c>
      <c r="BM117" s="223" t="s">
        <v>203</v>
      </c>
    </row>
    <row r="118" s="2" customFormat="1" ht="16.5" customHeight="1">
      <c r="A118" s="38"/>
      <c r="B118" s="39"/>
      <c r="C118" s="225" t="s">
        <v>259</v>
      </c>
      <c r="D118" s="225" t="s">
        <v>170</v>
      </c>
      <c r="E118" s="226" t="s">
        <v>205</v>
      </c>
      <c r="F118" s="227" t="s">
        <v>206</v>
      </c>
      <c r="G118" s="228" t="s">
        <v>174</v>
      </c>
      <c r="H118" s="229">
        <v>216</v>
      </c>
      <c r="I118" s="230"/>
      <c r="J118" s="231">
        <f>ROUND(I118*H118,2)</f>
        <v>0</v>
      </c>
      <c r="K118" s="227" t="s">
        <v>159</v>
      </c>
      <c r="L118" s="232"/>
      <c r="M118" s="233" t="s">
        <v>19</v>
      </c>
      <c r="N118" s="234" t="s">
        <v>41</v>
      </c>
      <c r="O118" s="84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182</v>
      </c>
      <c r="AT118" s="223" t="s">
        <v>170</v>
      </c>
      <c r="AU118" s="223" t="s">
        <v>76</v>
      </c>
      <c r="AY118" s="17" t="s">
        <v>152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76</v>
      </c>
      <c r="BK118" s="224">
        <f>ROUND(I118*H118,2)</f>
        <v>0</v>
      </c>
      <c r="BL118" s="17" t="s">
        <v>182</v>
      </c>
      <c r="BM118" s="223" t="s">
        <v>207</v>
      </c>
    </row>
    <row r="119" s="2" customFormat="1" ht="21.75" customHeight="1">
      <c r="A119" s="38"/>
      <c r="B119" s="39"/>
      <c r="C119" s="225" t="s">
        <v>263</v>
      </c>
      <c r="D119" s="225" t="s">
        <v>170</v>
      </c>
      <c r="E119" s="226" t="s">
        <v>208</v>
      </c>
      <c r="F119" s="227" t="s">
        <v>209</v>
      </c>
      <c r="G119" s="228" t="s">
        <v>174</v>
      </c>
      <c r="H119" s="229">
        <v>2</v>
      </c>
      <c r="I119" s="230"/>
      <c r="J119" s="231">
        <f>ROUND(I119*H119,2)</f>
        <v>0</v>
      </c>
      <c r="K119" s="227" t="s">
        <v>159</v>
      </c>
      <c r="L119" s="232"/>
      <c r="M119" s="233" t="s">
        <v>19</v>
      </c>
      <c r="N119" s="234" t="s">
        <v>41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182</v>
      </c>
      <c r="AT119" s="223" t="s">
        <v>170</v>
      </c>
      <c r="AU119" s="223" t="s">
        <v>76</v>
      </c>
      <c r="AY119" s="17" t="s">
        <v>152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76</v>
      </c>
      <c r="BK119" s="224">
        <f>ROUND(I119*H119,2)</f>
        <v>0</v>
      </c>
      <c r="BL119" s="17" t="s">
        <v>182</v>
      </c>
      <c r="BM119" s="223" t="s">
        <v>210</v>
      </c>
    </row>
    <row r="120" s="2" customFormat="1" ht="21.75" customHeight="1">
      <c r="A120" s="38"/>
      <c r="B120" s="39"/>
      <c r="C120" s="225" t="s">
        <v>267</v>
      </c>
      <c r="D120" s="225" t="s">
        <v>170</v>
      </c>
      <c r="E120" s="226" t="s">
        <v>216</v>
      </c>
      <c r="F120" s="227" t="s">
        <v>217</v>
      </c>
      <c r="G120" s="228" t="s">
        <v>174</v>
      </c>
      <c r="H120" s="229">
        <v>2</v>
      </c>
      <c r="I120" s="230"/>
      <c r="J120" s="231">
        <f>ROUND(I120*H120,2)</f>
        <v>0</v>
      </c>
      <c r="K120" s="227" t="s">
        <v>159</v>
      </c>
      <c r="L120" s="232"/>
      <c r="M120" s="233" t="s">
        <v>19</v>
      </c>
      <c r="N120" s="234" t="s">
        <v>41</v>
      </c>
      <c r="O120" s="84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182</v>
      </c>
      <c r="AT120" s="223" t="s">
        <v>170</v>
      </c>
      <c r="AU120" s="223" t="s">
        <v>76</v>
      </c>
      <c r="AY120" s="17" t="s">
        <v>152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76</v>
      </c>
      <c r="BK120" s="224">
        <f>ROUND(I120*H120,2)</f>
        <v>0</v>
      </c>
      <c r="BL120" s="17" t="s">
        <v>182</v>
      </c>
      <c r="BM120" s="223" t="s">
        <v>218</v>
      </c>
    </row>
    <row r="121" s="2" customFormat="1" ht="24.15" customHeight="1">
      <c r="A121" s="38"/>
      <c r="B121" s="39"/>
      <c r="C121" s="225" t="s">
        <v>271</v>
      </c>
      <c r="D121" s="225" t="s">
        <v>170</v>
      </c>
      <c r="E121" s="226" t="s">
        <v>220</v>
      </c>
      <c r="F121" s="227" t="s">
        <v>221</v>
      </c>
      <c r="G121" s="228" t="s">
        <v>174</v>
      </c>
      <c r="H121" s="229">
        <v>2</v>
      </c>
      <c r="I121" s="230"/>
      <c r="J121" s="231">
        <f>ROUND(I121*H121,2)</f>
        <v>0</v>
      </c>
      <c r="K121" s="227" t="s">
        <v>159</v>
      </c>
      <c r="L121" s="232"/>
      <c r="M121" s="233" t="s">
        <v>19</v>
      </c>
      <c r="N121" s="234" t="s">
        <v>41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182</v>
      </c>
      <c r="AT121" s="223" t="s">
        <v>170</v>
      </c>
      <c r="AU121" s="223" t="s">
        <v>76</v>
      </c>
      <c r="AY121" s="17" t="s">
        <v>152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76</v>
      </c>
      <c r="BK121" s="224">
        <f>ROUND(I121*H121,2)</f>
        <v>0</v>
      </c>
      <c r="BL121" s="17" t="s">
        <v>182</v>
      </c>
      <c r="BM121" s="223" t="s">
        <v>222</v>
      </c>
    </row>
    <row r="122" s="2" customFormat="1" ht="24.15" customHeight="1">
      <c r="A122" s="38"/>
      <c r="B122" s="39"/>
      <c r="C122" s="225" t="s">
        <v>275</v>
      </c>
      <c r="D122" s="225" t="s">
        <v>170</v>
      </c>
      <c r="E122" s="226" t="s">
        <v>224</v>
      </c>
      <c r="F122" s="227" t="s">
        <v>225</v>
      </c>
      <c r="G122" s="228" t="s">
        <v>174</v>
      </c>
      <c r="H122" s="229">
        <v>13</v>
      </c>
      <c r="I122" s="230"/>
      <c r="J122" s="231">
        <f>ROUND(I122*H122,2)</f>
        <v>0</v>
      </c>
      <c r="K122" s="227" t="s">
        <v>159</v>
      </c>
      <c r="L122" s="232"/>
      <c r="M122" s="233" t="s">
        <v>19</v>
      </c>
      <c r="N122" s="234" t="s">
        <v>41</v>
      </c>
      <c r="O122" s="84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182</v>
      </c>
      <c r="AT122" s="223" t="s">
        <v>170</v>
      </c>
      <c r="AU122" s="223" t="s">
        <v>76</v>
      </c>
      <c r="AY122" s="17" t="s">
        <v>152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76</v>
      </c>
      <c r="BK122" s="224">
        <f>ROUND(I122*H122,2)</f>
        <v>0</v>
      </c>
      <c r="BL122" s="17" t="s">
        <v>182</v>
      </c>
      <c r="BM122" s="223" t="s">
        <v>226</v>
      </c>
    </row>
    <row r="123" s="2" customFormat="1" ht="21.75" customHeight="1">
      <c r="A123" s="38"/>
      <c r="B123" s="39"/>
      <c r="C123" s="225" t="s">
        <v>279</v>
      </c>
      <c r="D123" s="225" t="s">
        <v>170</v>
      </c>
      <c r="E123" s="226" t="s">
        <v>236</v>
      </c>
      <c r="F123" s="227" t="s">
        <v>237</v>
      </c>
      <c r="G123" s="228" t="s">
        <v>174</v>
      </c>
      <c r="H123" s="229">
        <v>2</v>
      </c>
      <c r="I123" s="230"/>
      <c r="J123" s="231">
        <f>ROUND(I123*H123,2)</f>
        <v>0</v>
      </c>
      <c r="K123" s="227" t="s">
        <v>159</v>
      </c>
      <c r="L123" s="232"/>
      <c r="M123" s="233" t="s">
        <v>19</v>
      </c>
      <c r="N123" s="234" t="s">
        <v>41</v>
      </c>
      <c r="O123" s="84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182</v>
      </c>
      <c r="AT123" s="223" t="s">
        <v>170</v>
      </c>
      <c r="AU123" s="223" t="s">
        <v>76</v>
      </c>
      <c r="AY123" s="17" t="s">
        <v>152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76</v>
      </c>
      <c r="BK123" s="224">
        <f>ROUND(I123*H123,2)</f>
        <v>0</v>
      </c>
      <c r="BL123" s="17" t="s">
        <v>182</v>
      </c>
      <c r="BM123" s="223" t="s">
        <v>238</v>
      </c>
    </row>
    <row r="124" s="2" customFormat="1" ht="21.75" customHeight="1">
      <c r="A124" s="38"/>
      <c r="B124" s="39"/>
      <c r="C124" s="225" t="s">
        <v>283</v>
      </c>
      <c r="D124" s="225" t="s">
        <v>170</v>
      </c>
      <c r="E124" s="226" t="s">
        <v>228</v>
      </c>
      <c r="F124" s="227" t="s">
        <v>229</v>
      </c>
      <c r="G124" s="228" t="s">
        <v>174</v>
      </c>
      <c r="H124" s="229">
        <v>6</v>
      </c>
      <c r="I124" s="230"/>
      <c r="J124" s="231">
        <f>ROUND(I124*H124,2)</f>
        <v>0</v>
      </c>
      <c r="K124" s="227" t="s">
        <v>159</v>
      </c>
      <c r="L124" s="232"/>
      <c r="M124" s="233" t="s">
        <v>19</v>
      </c>
      <c r="N124" s="234" t="s">
        <v>41</v>
      </c>
      <c r="O124" s="84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182</v>
      </c>
      <c r="AT124" s="223" t="s">
        <v>170</v>
      </c>
      <c r="AU124" s="223" t="s">
        <v>76</v>
      </c>
      <c r="AY124" s="17" t="s">
        <v>152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76</v>
      </c>
      <c r="BK124" s="224">
        <f>ROUND(I124*H124,2)</f>
        <v>0</v>
      </c>
      <c r="BL124" s="17" t="s">
        <v>182</v>
      </c>
      <c r="BM124" s="223" t="s">
        <v>430</v>
      </c>
    </row>
    <row r="125" s="2" customFormat="1" ht="16.5" customHeight="1">
      <c r="A125" s="38"/>
      <c r="B125" s="39"/>
      <c r="C125" s="225" t="s">
        <v>287</v>
      </c>
      <c r="D125" s="225" t="s">
        <v>170</v>
      </c>
      <c r="E125" s="226" t="s">
        <v>232</v>
      </c>
      <c r="F125" s="227" t="s">
        <v>233</v>
      </c>
      <c r="G125" s="228" t="s">
        <v>174</v>
      </c>
      <c r="H125" s="229">
        <v>14</v>
      </c>
      <c r="I125" s="230"/>
      <c r="J125" s="231">
        <f>ROUND(I125*H125,2)</f>
        <v>0</v>
      </c>
      <c r="K125" s="227" t="s">
        <v>159</v>
      </c>
      <c r="L125" s="232"/>
      <c r="M125" s="233" t="s">
        <v>19</v>
      </c>
      <c r="N125" s="234" t="s">
        <v>41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182</v>
      </c>
      <c r="AT125" s="223" t="s">
        <v>170</v>
      </c>
      <c r="AU125" s="223" t="s">
        <v>76</v>
      </c>
      <c r="AY125" s="17" t="s">
        <v>152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76</v>
      </c>
      <c r="BK125" s="224">
        <f>ROUND(I125*H125,2)</f>
        <v>0</v>
      </c>
      <c r="BL125" s="17" t="s">
        <v>182</v>
      </c>
      <c r="BM125" s="223" t="s">
        <v>431</v>
      </c>
    </row>
    <row r="126" s="2" customFormat="1" ht="24.15" customHeight="1">
      <c r="A126" s="38"/>
      <c r="B126" s="39"/>
      <c r="C126" s="212" t="s">
        <v>291</v>
      </c>
      <c r="D126" s="212" t="s">
        <v>155</v>
      </c>
      <c r="E126" s="213" t="s">
        <v>240</v>
      </c>
      <c r="F126" s="214" t="s">
        <v>241</v>
      </c>
      <c r="G126" s="215" t="s">
        <v>174</v>
      </c>
      <c r="H126" s="216">
        <v>1</v>
      </c>
      <c r="I126" s="217"/>
      <c r="J126" s="218">
        <f>ROUND(I126*H126,2)</f>
        <v>0</v>
      </c>
      <c r="K126" s="214" t="s">
        <v>159</v>
      </c>
      <c r="L126" s="44"/>
      <c r="M126" s="219" t="s">
        <v>19</v>
      </c>
      <c r="N126" s="220" t="s">
        <v>41</v>
      </c>
      <c r="O126" s="84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182</v>
      </c>
      <c r="AT126" s="223" t="s">
        <v>155</v>
      </c>
      <c r="AU126" s="223" t="s">
        <v>76</v>
      </c>
      <c r="AY126" s="17" t="s">
        <v>152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76</v>
      </c>
      <c r="BK126" s="224">
        <f>ROUND(I126*H126,2)</f>
        <v>0</v>
      </c>
      <c r="BL126" s="17" t="s">
        <v>182</v>
      </c>
      <c r="BM126" s="223" t="s">
        <v>432</v>
      </c>
    </row>
    <row r="127" s="2" customFormat="1" ht="24.15" customHeight="1">
      <c r="A127" s="38"/>
      <c r="B127" s="39"/>
      <c r="C127" s="225" t="s">
        <v>295</v>
      </c>
      <c r="D127" s="225" t="s">
        <v>170</v>
      </c>
      <c r="E127" s="226" t="s">
        <v>433</v>
      </c>
      <c r="F127" s="227" t="s">
        <v>434</v>
      </c>
      <c r="G127" s="228" t="s">
        <v>174</v>
      </c>
      <c r="H127" s="229">
        <v>2</v>
      </c>
      <c r="I127" s="230"/>
      <c r="J127" s="231">
        <f>ROUND(I127*H127,2)</f>
        <v>0</v>
      </c>
      <c r="K127" s="227" t="s">
        <v>159</v>
      </c>
      <c r="L127" s="232"/>
      <c r="M127" s="233" t="s">
        <v>19</v>
      </c>
      <c r="N127" s="234" t="s">
        <v>41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182</v>
      </c>
      <c r="AT127" s="223" t="s">
        <v>170</v>
      </c>
      <c r="AU127" s="223" t="s">
        <v>76</v>
      </c>
      <c r="AY127" s="17" t="s">
        <v>152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76</v>
      </c>
      <c r="BK127" s="224">
        <f>ROUND(I127*H127,2)</f>
        <v>0</v>
      </c>
      <c r="BL127" s="17" t="s">
        <v>182</v>
      </c>
      <c r="BM127" s="223" t="s">
        <v>435</v>
      </c>
    </row>
    <row r="128" s="2" customFormat="1" ht="16.5" customHeight="1">
      <c r="A128" s="38"/>
      <c r="B128" s="39"/>
      <c r="C128" s="212" t="s">
        <v>299</v>
      </c>
      <c r="D128" s="212" t="s">
        <v>155</v>
      </c>
      <c r="E128" s="213" t="s">
        <v>243</v>
      </c>
      <c r="F128" s="214" t="s">
        <v>244</v>
      </c>
      <c r="G128" s="215" t="s">
        <v>174</v>
      </c>
      <c r="H128" s="216">
        <v>216</v>
      </c>
      <c r="I128" s="217"/>
      <c r="J128" s="218">
        <f>ROUND(I128*H128,2)</f>
        <v>0</v>
      </c>
      <c r="K128" s="214" t="s">
        <v>159</v>
      </c>
      <c r="L128" s="44"/>
      <c r="M128" s="219" t="s">
        <v>19</v>
      </c>
      <c r="N128" s="220" t="s">
        <v>41</v>
      </c>
      <c r="O128" s="84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182</v>
      </c>
      <c r="AT128" s="223" t="s">
        <v>155</v>
      </c>
      <c r="AU128" s="223" t="s">
        <v>76</v>
      </c>
      <c r="AY128" s="17" t="s">
        <v>152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76</v>
      </c>
      <c r="BK128" s="224">
        <f>ROUND(I128*H128,2)</f>
        <v>0</v>
      </c>
      <c r="BL128" s="17" t="s">
        <v>182</v>
      </c>
      <c r="BM128" s="223" t="s">
        <v>245</v>
      </c>
    </row>
    <row r="129" s="2" customFormat="1" ht="16.5" customHeight="1">
      <c r="A129" s="38"/>
      <c r="B129" s="39"/>
      <c r="C129" s="212" t="s">
        <v>304</v>
      </c>
      <c r="D129" s="212" t="s">
        <v>155</v>
      </c>
      <c r="E129" s="213" t="s">
        <v>247</v>
      </c>
      <c r="F129" s="214" t="s">
        <v>248</v>
      </c>
      <c r="G129" s="215" t="s">
        <v>174</v>
      </c>
      <c r="H129" s="216">
        <v>3</v>
      </c>
      <c r="I129" s="217"/>
      <c r="J129" s="218">
        <f>ROUND(I129*H129,2)</f>
        <v>0</v>
      </c>
      <c r="K129" s="214" t="s">
        <v>159</v>
      </c>
      <c r="L129" s="44"/>
      <c r="M129" s="219" t="s">
        <v>19</v>
      </c>
      <c r="N129" s="220" t="s">
        <v>41</v>
      </c>
      <c r="O129" s="84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182</v>
      </c>
      <c r="AT129" s="223" t="s">
        <v>155</v>
      </c>
      <c r="AU129" s="223" t="s">
        <v>76</v>
      </c>
      <c r="AY129" s="17" t="s">
        <v>152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76</v>
      </c>
      <c r="BK129" s="224">
        <f>ROUND(I129*H129,2)</f>
        <v>0</v>
      </c>
      <c r="BL129" s="17" t="s">
        <v>182</v>
      </c>
      <c r="BM129" s="223" t="s">
        <v>249</v>
      </c>
    </row>
    <row r="130" s="2" customFormat="1" ht="16.5" customHeight="1">
      <c r="A130" s="38"/>
      <c r="B130" s="39"/>
      <c r="C130" s="225" t="s">
        <v>311</v>
      </c>
      <c r="D130" s="225" t="s">
        <v>170</v>
      </c>
      <c r="E130" s="226" t="s">
        <v>436</v>
      </c>
      <c r="F130" s="227" t="s">
        <v>437</v>
      </c>
      <c r="G130" s="228" t="s">
        <v>174</v>
      </c>
      <c r="H130" s="229">
        <v>36</v>
      </c>
      <c r="I130" s="230"/>
      <c r="J130" s="231">
        <f>ROUND(I130*H130,2)</f>
        <v>0</v>
      </c>
      <c r="K130" s="227" t="s">
        <v>159</v>
      </c>
      <c r="L130" s="232"/>
      <c r="M130" s="233" t="s">
        <v>19</v>
      </c>
      <c r="N130" s="234" t="s">
        <v>41</v>
      </c>
      <c r="O130" s="84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182</v>
      </c>
      <c r="AT130" s="223" t="s">
        <v>170</v>
      </c>
      <c r="AU130" s="223" t="s">
        <v>76</v>
      </c>
      <c r="AY130" s="17" t="s">
        <v>152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76</v>
      </c>
      <c r="BK130" s="224">
        <f>ROUND(I130*H130,2)</f>
        <v>0</v>
      </c>
      <c r="BL130" s="17" t="s">
        <v>182</v>
      </c>
      <c r="BM130" s="223" t="s">
        <v>438</v>
      </c>
    </row>
    <row r="131" s="2" customFormat="1" ht="44.25" customHeight="1">
      <c r="A131" s="38"/>
      <c r="B131" s="39"/>
      <c r="C131" s="212" t="s">
        <v>315</v>
      </c>
      <c r="D131" s="212" t="s">
        <v>155</v>
      </c>
      <c r="E131" s="213" t="s">
        <v>439</v>
      </c>
      <c r="F131" s="214" t="s">
        <v>440</v>
      </c>
      <c r="G131" s="215" t="s">
        <v>253</v>
      </c>
      <c r="H131" s="216">
        <v>10</v>
      </c>
      <c r="I131" s="217"/>
      <c r="J131" s="218">
        <f>ROUND(I131*H131,2)</f>
        <v>0</v>
      </c>
      <c r="K131" s="214" t="s">
        <v>159</v>
      </c>
      <c r="L131" s="44"/>
      <c r="M131" s="219" t="s">
        <v>19</v>
      </c>
      <c r="N131" s="220" t="s">
        <v>41</v>
      </c>
      <c r="O131" s="84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182</v>
      </c>
      <c r="AT131" s="223" t="s">
        <v>155</v>
      </c>
      <c r="AU131" s="223" t="s">
        <v>76</v>
      </c>
      <c r="AY131" s="17" t="s">
        <v>152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76</v>
      </c>
      <c r="BK131" s="224">
        <f>ROUND(I131*H131,2)</f>
        <v>0</v>
      </c>
      <c r="BL131" s="17" t="s">
        <v>182</v>
      </c>
      <c r="BM131" s="223" t="s">
        <v>441</v>
      </c>
    </row>
    <row r="132" s="2" customFormat="1" ht="16.5" customHeight="1">
      <c r="A132" s="38"/>
      <c r="B132" s="39"/>
      <c r="C132" s="225" t="s">
        <v>319</v>
      </c>
      <c r="D132" s="225" t="s">
        <v>170</v>
      </c>
      <c r="E132" s="226" t="s">
        <v>442</v>
      </c>
      <c r="F132" s="227" t="s">
        <v>443</v>
      </c>
      <c r="G132" s="228" t="s">
        <v>253</v>
      </c>
      <c r="H132" s="229">
        <v>10</v>
      </c>
      <c r="I132" s="230"/>
      <c r="J132" s="231">
        <f>ROUND(I132*H132,2)</f>
        <v>0</v>
      </c>
      <c r="K132" s="227" t="s">
        <v>159</v>
      </c>
      <c r="L132" s="232"/>
      <c r="M132" s="233" t="s">
        <v>19</v>
      </c>
      <c r="N132" s="234" t="s">
        <v>41</v>
      </c>
      <c r="O132" s="84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182</v>
      </c>
      <c r="AT132" s="223" t="s">
        <v>170</v>
      </c>
      <c r="AU132" s="223" t="s">
        <v>76</v>
      </c>
      <c r="AY132" s="17" t="s">
        <v>152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76</v>
      </c>
      <c r="BK132" s="224">
        <f>ROUND(I132*H132,2)</f>
        <v>0</v>
      </c>
      <c r="BL132" s="17" t="s">
        <v>182</v>
      </c>
      <c r="BM132" s="223" t="s">
        <v>444</v>
      </c>
    </row>
    <row r="133" s="2" customFormat="1" ht="44.25" customHeight="1">
      <c r="A133" s="38"/>
      <c r="B133" s="39"/>
      <c r="C133" s="212" t="s">
        <v>323</v>
      </c>
      <c r="D133" s="212" t="s">
        <v>155</v>
      </c>
      <c r="E133" s="213" t="s">
        <v>445</v>
      </c>
      <c r="F133" s="214" t="s">
        <v>446</v>
      </c>
      <c r="G133" s="215" t="s">
        <v>253</v>
      </c>
      <c r="H133" s="216">
        <v>44</v>
      </c>
      <c r="I133" s="217"/>
      <c r="J133" s="218">
        <f>ROUND(I133*H133,2)</f>
        <v>0</v>
      </c>
      <c r="K133" s="214" t="s">
        <v>159</v>
      </c>
      <c r="L133" s="44"/>
      <c r="M133" s="219" t="s">
        <v>19</v>
      </c>
      <c r="N133" s="220" t="s">
        <v>41</v>
      </c>
      <c r="O133" s="84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182</v>
      </c>
      <c r="AT133" s="223" t="s">
        <v>155</v>
      </c>
      <c r="AU133" s="223" t="s">
        <v>76</v>
      </c>
      <c r="AY133" s="17" t="s">
        <v>152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76</v>
      </c>
      <c r="BK133" s="224">
        <f>ROUND(I133*H133,2)</f>
        <v>0</v>
      </c>
      <c r="BL133" s="17" t="s">
        <v>182</v>
      </c>
      <c r="BM133" s="223" t="s">
        <v>447</v>
      </c>
    </row>
    <row r="134" s="2" customFormat="1" ht="16.5" customHeight="1">
      <c r="A134" s="38"/>
      <c r="B134" s="39"/>
      <c r="C134" s="225" t="s">
        <v>327</v>
      </c>
      <c r="D134" s="225" t="s">
        <v>170</v>
      </c>
      <c r="E134" s="226" t="s">
        <v>448</v>
      </c>
      <c r="F134" s="227" t="s">
        <v>449</v>
      </c>
      <c r="G134" s="228" t="s">
        <v>253</v>
      </c>
      <c r="H134" s="229">
        <v>50</v>
      </c>
      <c r="I134" s="230"/>
      <c r="J134" s="231">
        <f>ROUND(I134*H134,2)</f>
        <v>0</v>
      </c>
      <c r="K134" s="227" t="s">
        <v>159</v>
      </c>
      <c r="L134" s="232"/>
      <c r="M134" s="233" t="s">
        <v>19</v>
      </c>
      <c r="N134" s="234" t="s">
        <v>41</v>
      </c>
      <c r="O134" s="84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182</v>
      </c>
      <c r="AT134" s="223" t="s">
        <v>170</v>
      </c>
      <c r="AU134" s="223" t="s">
        <v>76</v>
      </c>
      <c r="AY134" s="17" t="s">
        <v>152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76</v>
      </c>
      <c r="BK134" s="224">
        <f>ROUND(I134*H134,2)</f>
        <v>0</v>
      </c>
      <c r="BL134" s="17" t="s">
        <v>182</v>
      </c>
      <c r="BM134" s="223" t="s">
        <v>450</v>
      </c>
    </row>
    <row r="135" s="2" customFormat="1" ht="16.5" customHeight="1">
      <c r="A135" s="38"/>
      <c r="B135" s="39"/>
      <c r="C135" s="212" t="s">
        <v>332</v>
      </c>
      <c r="D135" s="212" t="s">
        <v>155</v>
      </c>
      <c r="E135" s="213" t="s">
        <v>251</v>
      </c>
      <c r="F135" s="214" t="s">
        <v>252</v>
      </c>
      <c r="G135" s="215" t="s">
        <v>253</v>
      </c>
      <c r="H135" s="216">
        <v>70</v>
      </c>
      <c r="I135" s="217"/>
      <c r="J135" s="218">
        <f>ROUND(I135*H135,2)</f>
        <v>0</v>
      </c>
      <c r="K135" s="214" t="s">
        <v>159</v>
      </c>
      <c r="L135" s="44"/>
      <c r="M135" s="219" t="s">
        <v>19</v>
      </c>
      <c r="N135" s="220" t="s">
        <v>41</v>
      </c>
      <c r="O135" s="84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182</v>
      </c>
      <c r="AT135" s="223" t="s">
        <v>155</v>
      </c>
      <c r="AU135" s="223" t="s">
        <v>76</v>
      </c>
      <c r="AY135" s="17" t="s">
        <v>152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76</v>
      </c>
      <c r="BK135" s="224">
        <f>ROUND(I135*H135,2)</f>
        <v>0</v>
      </c>
      <c r="BL135" s="17" t="s">
        <v>182</v>
      </c>
      <c r="BM135" s="223" t="s">
        <v>254</v>
      </c>
    </row>
    <row r="136" s="2" customFormat="1" ht="16.5" customHeight="1">
      <c r="A136" s="38"/>
      <c r="B136" s="39"/>
      <c r="C136" s="212" t="s">
        <v>336</v>
      </c>
      <c r="D136" s="212" t="s">
        <v>155</v>
      </c>
      <c r="E136" s="213" t="s">
        <v>256</v>
      </c>
      <c r="F136" s="214" t="s">
        <v>257</v>
      </c>
      <c r="G136" s="215" t="s">
        <v>253</v>
      </c>
      <c r="H136" s="216">
        <v>520</v>
      </c>
      <c r="I136" s="217"/>
      <c r="J136" s="218">
        <f>ROUND(I136*H136,2)</f>
        <v>0</v>
      </c>
      <c r="K136" s="214" t="s">
        <v>159</v>
      </c>
      <c r="L136" s="44"/>
      <c r="M136" s="219" t="s">
        <v>19</v>
      </c>
      <c r="N136" s="220" t="s">
        <v>41</v>
      </c>
      <c r="O136" s="84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182</v>
      </c>
      <c r="AT136" s="223" t="s">
        <v>155</v>
      </c>
      <c r="AU136" s="223" t="s">
        <v>76</v>
      </c>
      <c r="AY136" s="17" t="s">
        <v>152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76</v>
      </c>
      <c r="BK136" s="224">
        <f>ROUND(I136*H136,2)</f>
        <v>0</v>
      </c>
      <c r="BL136" s="17" t="s">
        <v>182</v>
      </c>
      <c r="BM136" s="223" t="s">
        <v>258</v>
      </c>
    </row>
    <row r="137" s="2" customFormat="1" ht="21.75" customHeight="1">
      <c r="A137" s="38"/>
      <c r="B137" s="39"/>
      <c r="C137" s="225" t="s">
        <v>340</v>
      </c>
      <c r="D137" s="225" t="s">
        <v>170</v>
      </c>
      <c r="E137" s="226" t="s">
        <v>333</v>
      </c>
      <c r="F137" s="227" t="s">
        <v>334</v>
      </c>
      <c r="G137" s="228" t="s">
        <v>253</v>
      </c>
      <c r="H137" s="229">
        <v>520</v>
      </c>
      <c r="I137" s="230"/>
      <c r="J137" s="231">
        <f>ROUND(I137*H137,2)</f>
        <v>0</v>
      </c>
      <c r="K137" s="227" t="s">
        <v>159</v>
      </c>
      <c r="L137" s="232"/>
      <c r="M137" s="233" t="s">
        <v>19</v>
      </c>
      <c r="N137" s="234" t="s">
        <v>41</v>
      </c>
      <c r="O137" s="84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182</v>
      </c>
      <c r="AT137" s="223" t="s">
        <v>170</v>
      </c>
      <c r="AU137" s="223" t="s">
        <v>76</v>
      </c>
      <c r="AY137" s="17" t="s">
        <v>152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76</v>
      </c>
      <c r="BK137" s="224">
        <f>ROUND(I137*H137,2)</f>
        <v>0</v>
      </c>
      <c r="BL137" s="17" t="s">
        <v>182</v>
      </c>
      <c r="BM137" s="223" t="s">
        <v>451</v>
      </c>
    </row>
    <row r="138" s="2" customFormat="1" ht="16.5" customHeight="1">
      <c r="A138" s="38"/>
      <c r="B138" s="39"/>
      <c r="C138" s="212" t="s">
        <v>452</v>
      </c>
      <c r="D138" s="212" t="s">
        <v>155</v>
      </c>
      <c r="E138" s="213" t="s">
        <v>453</v>
      </c>
      <c r="F138" s="214" t="s">
        <v>454</v>
      </c>
      <c r="G138" s="215" t="s">
        <v>174</v>
      </c>
      <c r="H138" s="216">
        <v>50</v>
      </c>
      <c r="I138" s="217"/>
      <c r="J138" s="218">
        <f>ROUND(I138*H138,2)</f>
        <v>0</v>
      </c>
      <c r="K138" s="214" t="s">
        <v>159</v>
      </c>
      <c r="L138" s="44"/>
      <c r="M138" s="219" t="s">
        <v>19</v>
      </c>
      <c r="N138" s="220" t="s">
        <v>41</v>
      </c>
      <c r="O138" s="84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182</v>
      </c>
      <c r="AT138" s="223" t="s">
        <v>155</v>
      </c>
      <c r="AU138" s="223" t="s">
        <v>76</v>
      </c>
      <c r="AY138" s="17" t="s">
        <v>152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76</v>
      </c>
      <c r="BK138" s="224">
        <f>ROUND(I138*H138,2)</f>
        <v>0</v>
      </c>
      <c r="BL138" s="17" t="s">
        <v>182</v>
      </c>
      <c r="BM138" s="223" t="s">
        <v>455</v>
      </c>
    </row>
    <row r="139" s="2" customFormat="1" ht="16.5" customHeight="1">
      <c r="A139" s="38"/>
      <c r="B139" s="39"/>
      <c r="C139" s="212" t="s">
        <v>456</v>
      </c>
      <c r="D139" s="212" t="s">
        <v>155</v>
      </c>
      <c r="E139" s="213" t="s">
        <v>457</v>
      </c>
      <c r="F139" s="214" t="s">
        <v>458</v>
      </c>
      <c r="G139" s="215" t="s">
        <v>174</v>
      </c>
      <c r="H139" s="216">
        <v>4</v>
      </c>
      <c r="I139" s="217"/>
      <c r="J139" s="218">
        <f>ROUND(I139*H139,2)</f>
        <v>0</v>
      </c>
      <c r="K139" s="214" t="s">
        <v>159</v>
      </c>
      <c r="L139" s="44"/>
      <c r="M139" s="219" t="s">
        <v>19</v>
      </c>
      <c r="N139" s="220" t="s">
        <v>41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182</v>
      </c>
      <c r="AT139" s="223" t="s">
        <v>155</v>
      </c>
      <c r="AU139" s="223" t="s">
        <v>76</v>
      </c>
      <c r="AY139" s="17" t="s">
        <v>152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76</v>
      </c>
      <c r="BK139" s="224">
        <f>ROUND(I139*H139,2)</f>
        <v>0</v>
      </c>
      <c r="BL139" s="17" t="s">
        <v>182</v>
      </c>
      <c r="BM139" s="223" t="s">
        <v>459</v>
      </c>
    </row>
    <row r="140" s="2" customFormat="1" ht="16.5" customHeight="1">
      <c r="A140" s="38"/>
      <c r="B140" s="39"/>
      <c r="C140" s="212" t="s">
        <v>460</v>
      </c>
      <c r="D140" s="212" t="s">
        <v>155</v>
      </c>
      <c r="E140" s="213" t="s">
        <v>268</v>
      </c>
      <c r="F140" s="214" t="s">
        <v>269</v>
      </c>
      <c r="G140" s="215" t="s">
        <v>174</v>
      </c>
      <c r="H140" s="216">
        <v>8</v>
      </c>
      <c r="I140" s="217"/>
      <c r="J140" s="218">
        <f>ROUND(I140*H140,2)</f>
        <v>0</v>
      </c>
      <c r="K140" s="214" t="s">
        <v>159</v>
      </c>
      <c r="L140" s="44"/>
      <c r="M140" s="219" t="s">
        <v>19</v>
      </c>
      <c r="N140" s="220" t="s">
        <v>41</v>
      </c>
      <c r="O140" s="84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182</v>
      </c>
      <c r="AT140" s="223" t="s">
        <v>155</v>
      </c>
      <c r="AU140" s="223" t="s">
        <v>76</v>
      </c>
      <c r="AY140" s="17" t="s">
        <v>152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76</v>
      </c>
      <c r="BK140" s="224">
        <f>ROUND(I140*H140,2)</f>
        <v>0</v>
      </c>
      <c r="BL140" s="17" t="s">
        <v>182</v>
      </c>
      <c r="BM140" s="223" t="s">
        <v>270</v>
      </c>
    </row>
    <row r="141" s="2" customFormat="1" ht="16.5" customHeight="1">
      <c r="A141" s="38"/>
      <c r="B141" s="39"/>
      <c r="C141" s="212" t="s">
        <v>461</v>
      </c>
      <c r="D141" s="212" t="s">
        <v>155</v>
      </c>
      <c r="E141" s="213" t="s">
        <v>462</v>
      </c>
      <c r="F141" s="214" t="s">
        <v>463</v>
      </c>
      <c r="G141" s="215" t="s">
        <v>174</v>
      </c>
      <c r="H141" s="216">
        <v>4</v>
      </c>
      <c r="I141" s="217"/>
      <c r="J141" s="218">
        <f>ROUND(I141*H141,2)</f>
        <v>0</v>
      </c>
      <c r="K141" s="214" t="s">
        <v>159</v>
      </c>
      <c r="L141" s="44"/>
      <c r="M141" s="219" t="s">
        <v>19</v>
      </c>
      <c r="N141" s="220" t="s">
        <v>41</v>
      </c>
      <c r="O141" s="84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182</v>
      </c>
      <c r="AT141" s="223" t="s">
        <v>155</v>
      </c>
      <c r="AU141" s="223" t="s">
        <v>76</v>
      </c>
      <c r="AY141" s="17" t="s">
        <v>152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76</v>
      </c>
      <c r="BK141" s="224">
        <f>ROUND(I141*H141,2)</f>
        <v>0</v>
      </c>
      <c r="BL141" s="17" t="s">
        <v>182</v>
      </c>
      <c r="BM141" s="223" t="s">
        <v>464</v>
      </c>
    </row>
    <row r="142" s="2" customFormat="1" ht="24.15" customHeight="1">
      <c r="A142" s="38"/>
      <c r="B142" s="39"/>
      <c r="C142" s="212" t="s">
        <v>465</v>
      </c>
      <c r="D142" s="212" t="s">
        <v>155</v>
      </c>
      <c r="E142" s="213" t="s">
        <v>272</v>
      </c>
      <c r="F142" s="214" t="s">
        <v>273</v>
      </c>
      <c r="G142" s="215" t="s">
        <v>174</v>
      </c>
      <c r="H142" s="216">
        <v>16</v>
      </c>
      <c r="I142" s="217"/>
      <c r="J142" s="218">
        <f>ROUND(I142*H142,2)</f>
        <v>0</v>
      </c>
      <c r="K142" s="214" t="s">
        <v>159</v>
      </c>
      <c r="L142" s="44"/>
      <c r="M142" s="219" t="s">
        <v>19</v>
      </c>
      <c r="N142" s="220" t="s">
        <v>41</v>
      </c>
      <c r="O142" s="84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3" t="s">
        <v>182</v>
      </c>
      <c r="AT142" s="223" t="s">
        <v>155</v>
      </c>
      <c r="AU142" s="223" t="s">
        <v>76</v>
      </c>
      <c r="AY142" s="17" t="s">
        <v>152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7" t="s">
        <v>76</v>
      </c>
      <c r="BK142" s="224">
        <f>ROUND(I142*H142,2)</f>
        <v>0</v>
      </c>
      <c r="BL142" s="17" t="s">
        <v>182</v>
      </c>
      <c r="BM142" s="223" t="s">
        <v>274</v>
      </c>
    </row>
    <row r="143" s="2" customFormat="1" ht="16.5" customHeight="1">
      <c r="A143" s="38"/>
      <c r="B143" s="39"/>
      <c r="C143" s="212" t="s">
        <v>466</v>
      </c>
      <c r="D143" s="212" t="s">
        <v>155</v>
      </c>
      <c r="E143" s="213" t="s">
        <v>467</v>
      </c>
      <c r="F143" s="214" t="s">
        <v>468</v>
      </c>
      <c r="G143" s="215" t="s">
        <v>253</v>
      </c>
      <c r="H143" s="216">
        <v>14980</v>
      </c>
      <c r="I143" s="217"/>
      <c r="J143" s="218">
        <f>ROUND(I143*H143,2)</f>
        <v>0</v>
      </c>
      <c r="K143" s="214" t="s">
        <v>159</v>
      </c>
      <c r="L143" s="44"/>
      <c r="M143" s="219" t="s">
        <v>19</v>
      </c>
      <c r="N143" s="220" t="s">
        <v>41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182</v>
      </c>
      <c r="AT143" s="223" t="s">
        <v>155</v>
      </c>
      <c r="AU143" s="223" t="s">
        <v>76</v>
      </c>
      <c r="AY143" s="17" t="s">
        <v>152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76</v>
      </c>
      <c r="BK143" s="224">
        <f>ROUND(I143*H143,2)</f>
        <v>0</v>
      </c>
      <c r="BL143" s="17" t="s">
        <v>182</v>
      </c>
      <c r="BM143" s="223" t="s">
        <v>469</v>
      </c>
    </row>
    <row r="144" s="2" customFormat="1" ht="16.5" customHeight="1">
      <c r="A144" s="38"/>
      <c r="B144" s="39"/>
      <c r="C144" s="212" t="s">
        <v>470</v>
      </c>
      <c r="D144" s="212" t="s">
        <v>155</v>
      </c>
      <c r="E144" s="213" t="s">
        <v>280</v>
      </c>
      <c r="F144" s="214" t="s">
        <v>281</v>
      </c>
      <c r="G144" s="215" t="s">
        <v>253</v>
      </c>
      <c r="H144" s="216">
        <v>70</v>
      </c>
      <c r="I144" s="217"/>
      <c r="J144" s="218">
        <f>ROUND(I144*H144,2)</f>
        <v>0</v>
      </c>
      <c r="K144" s="214" t="s">
        <v>159</v>
      </c>
      <c r="L144" s="44"/>
      <c r="M144" s="219" t="s">
        <v>19</v>
      </c>
      <c r="N144" s="220" t="s">
        <v>41</v>
      </c>
      <c r="O144" s="84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182</v>
      </c>
      <c r="AT144" s="223" t="s">
        <v>155</v>
      </c>
      <c r="AU144" s="223" t="s">
        <v>76</v>
      </c>
      <c r="AY144" s="17" t="s">
        <v>152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76</v>
      </c>
      <c r="BK144" s="224">
        <f>ROUND(I144*H144,2)</f>
        <v>0</v>
      </c>
      <c r="BL144" s="17" t="s">
        <v>182</v>
      </c>
      <c r="BM144" s="223" t="s">
        <v>282</v>
      </c>
    </row>
    <row r="145" s="2" customFormat="1" ht="16.5" customHeight="1">
      <c r="A145" s="38"/>
      <c r="B145" s="39"/>
      <c r="C145" s="212" t="s">
        <v>471</v>
      </c>
      <c r="D145" s="212" t="s">
        <v>155</v>
      </c>
      <c r="E145" s="213" t="s">
        <v>284</v>
      </c>
      <c r="F145" s="214" t="s">
        <v>285</v>
      </c>
      <c r="G145" s="215" t="s">
        <v>174</v>
      </c>
      <c r="H145" s="216">
        <v>16</v>
      </c>
      <c r="I145" s="217"/>
      <c r="J145" s="218">
        <f>ROUND(I145*H145,2)</f>
        <v>0</v>
      </c>
      <c r="K145" s="214" t="s">
        <v>159</v>
      </c>
      <c r="L145" s="44"/>
      <c r="M145" s="219" t="s">
        <v>19</v>
      </c>
      <c r="N145" s="220" t="s">
        <v>41</v>
      </c>
      <c r="O145" s="84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3" t="s">
        <v>182</v>
      </c>
      <c r="AT145" s="223" t="s">
        <v>155</v>
      </c>
      <c r="AU145" s="223" t="s">
        <v>76</v>
      </c>
      <c r="AY145" s="17" t="s">
        <v>152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7" t="s">
        <v>76</v>
      </c>
      <c r="BK145" s="224">
        <f>ROUND(I145*H145,2)</f>
        <v>0</v>
      </c>
      <c r="BL145" s="17" t="s">
        <v>182</v>
      </c>
      <c r="BM145" s="223" t="s">
        <v>286</v>
      </c>
    </row>
    <row r="146" s="2" customFormat="1" ht="16.5" customHeight="1">
      <c r="A146" s="38"/>
      <c r="B146" s="39"/>
      <c r="C146" s="225" t="s">
        <v>472</v>
      </c>
      <c r="D146" s="225" t="s">
        <v>170</v>
      </c>
      <c r="E146" s="226" t="s">
        <v>473</v>
      </c>
      <c r="F146" s="227" t="s">
        <v>474</v>
      </c>
      <c r="G146" s="228" t="s">
        <v>174</v>
      </c>
      <c r="H146" s="229">
        <v>1</v>
      </c>
      <c r="I146" s="230"/>
      <c r="J146" s="231">
        <f>ROUND(I146*H146,2)</f>
        <v>0</v>
      </c>
      <c r="K146" s="227" t="s">
        <v>159</v>
      </c>
      <c r="L146" s="232"/>
      <c r="M146" s="233" t="s">
        <v>19</v>
      </c>
      <c r="N146" s="234" t="s">
        <v>41</v>
      </c>
      <c r="O146" s="84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182</v>
      </c>
      <c r="AT146" s="223" t="s">
        <v>170</v>
      </c>
      <c r="AU146" s="223" t="s">
        <v>76</v>
      </c>
      <c r="AY146" s="17" t="s">
        <v>152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76</v>
      </c>
      <c r="BK146" s="224">
        <f>ROUND(I146*H146,2)</f>
        <v>0</v>
      </c>
      <c r="BL146" s="17" t="s">
        <v>182</v>
      </c>
      <c r="BM146" s="223" t="s">
        <v>475</v>
      </c>
    </row>
    <row r="147" s="2" customFormat="1" ht="16.5" customHeight="1">
      <c r="A147" s="38"/>
      <c r="B147" s="39"/>
      <c r="C147" s="225" t="s">
        <v>476</v>
      </c>
      <c r="D147" s="225" t="s">
        <v>170</v>
      </c>
      <c r="E147" s="226" t="s">
        <v>477</v>
      </c>
      <c r="F147" s="227" t="s">
        <v>478</v>
      </c>
      <c r="G147" s="228" t="s">
        <v>174</v>
      </c>
      <c r="H147" s="229">
        <v>1</v>
      </c>
      <c r="I147" s="230"/>
      <c r="J147" s="231">
        <f>ROUND(I147*H147,2)</f>
        <v>0</v>
      </c>
      <c r="K147" s="227" t="s">
        <v>159</v>
      </c>
      <c r="L147" s="232"/>
      <c r="M147" s="233" t="s">
        <v>19</v>
      </c>
      <c r="N147" s="234" t="s">
        <v>41</v>
      </c>
      <c r="O147" s="84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182</v>
      </c>
      <c r="AT147" s="223" t="s">
        <v>170</v>
      </c>
      <c r="AU147" s="223" t="s">
        <v>76</v>
      </c>
      <c r="AY147" s="17" t="s">
        <v>152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76</v>
      </c>
      <c r="BK147" s="224">
        <f>ROUND(I147*H147,2)</f>
        <v>0</v>
      </c>
      <c r="BL147" s="17" t="s">
        <v>182</v>
      </c>
      <c r="BM147" s="223" t="s">
        <v>479</v>
      </c>
    </row>
    <row r="148" s="2" customFormat="1" ht="16.5" customHeight="1">
      <c r="A148" s="38"/>
      <c r="B148" s="39"/>
      <c r="C148" s="212" t="s">
        <v>480</v>
      </c>
      <c r="D148" s="212" t="s">
        <v>155</v>
      </c>
      <c r="E148" s="213" t="s">
        <v>481</v>
      </c>
      <c r="F148" s="214" t="s">
        <v>482</v>
      </c>
      <c r="G148" s="215" t="s">
        <v>174</v>
      </c>
      <c r="H148" s="216">
        <v>1</v>
      </c>
      <c r="I148" s="217"/>
      <c r="J148" s="218">
        <f>ROUND(I148*H148,2)</f>
        <v>0</v>
      </c>
      <c r="K148" s="214" t="s">
        <v>159</v>
      </c>
      <c r="L148" s="44"/>
      <c r="M148" s="219" t="s">
        <v>19</v>
      </c>
      <c r="N148" s="220" t="s">
        <v>41</v>
      </c>
      <c r="O148" s="84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182</v>
      </c>
      <c r="AT148" s="223" t="s">
        <v>155</v>
      </c>
      <c r="AU148" s="223" t="s">
        <v>76</v>
      </c>
      <c r="AY148" s="17" t="s">
        <v>152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76</v>
      </c>
      <c r="BK148" s="224">
        <f>ROUND(I148*H148,2)</f>
        <v>0</v>
      </c>
      <c r="BL148" s="17" t="s">
        <v>182</v>
      </c>
      <c r="BM148" s="223" t="s">
        <v>483</v>
      </c>
    </row>
    <row r="149" s="2" customFormat="1" ht="24.15" customHeight="1">
      <c r="A149" s="38"/>
      <c r="B149" s="39"/>
      <c r="C149" s="225" t="s">
        <v>484</v>
      </c>
      <c r="D149" s="225" t="s">
        <v>170</v>
      </c>
      <c r="E149" s="226" t="s">
        <v>485</v>
      </c>
      <c r="F149" s="227" t="s">
        <v>486</v>
      </c>
      <c r="G149" s="228" t="s">
        <v>174</v>
      </c>
      <c r="H149" s="229">
        <v>1</v>
      </c>
      <c r="I149" s="230"/>
      <c r="J149" s="231">
        <f>ROUND(I149*H149,2)</f>
        <v>0</v>
      </c>
      <c r="K149" s="227" t="s">
        <v>159</v>
      </c>
      <c r="L149" s="232"/>
      <c r="M149" s="233" t="s">
        <v>19</v>
      </c>
      <c r="N149" s="234" t="s">
        <v>41</v>
      </c>
      <c r="O149" s="84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3" t="s">
        <v>182</v>
      </c>
      <c r="AT149" s="223" t="s">
        <v>170</v>
      </c>
      <c r="AU149" s="223" t="s">
        <v>76</v>
      </c>
      <c r="AY149" s="17" t="s">
        <v>152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7" t="s">
        <v>76</v>
      </c>
      <c r="BK149" s="224">
        <f>ROUND(I149*H149,2)</f>
        <v>0</v>
      </c>
      <c r="BL149" s="17" t="s">
        <v>182</v>
      </c>
      <c r="BM149" s="223" t="s">
        <v>487</v>
      </c>
    </row>
    <row r="150" s="2" customFormat="1" ht="16.5" customHeight="1">
      <c r="A150" s="38"/>
      <c r="B150" s="39"/>
      <c r="C150" s="212" t="s">
        <v>488</v>
      </c>
      <c r="D150" s="212" t="s">
        <v>155</v>
      </c>
      <c r="E150" s="213" t="s">
        <v>489</v>
      </c>
      <c r="F150" s="214" t="s">
        <v>490</v>
      </c>
      <c r="G150" s="215" t="s">
        <v>174</v>
      </c>
      <c r="H150" s="216">
        <v>1</v>
      </c>
      <c r="I150" s="217"/>
      <c r="J150" s="218">
        <f>ROUND(I150*H150,2)</f>
        <v>0</v>
      </c>
      <c r="K150" s="214" t="s">
        <v>159</v>
      </c>
      <c r="L150" s="44"/>
      <c r="M150" s="219" t="s">
        <v>19</v>
      </c>
      <c r="N150" s="220" t="s">
        <v>41</v>
      </c>
      <c r="O150" s="84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182</v>
      </c>
      <c r="AT150" s="223" t="s">
        <v>155</v>
      </c>
      <c r="AU150" s="223" t="s">
        <v>76</v>
      </c>
      <c r="AY150" s="17" t="s">
        <v>152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76</v>
      </c>
      <c r="BK150" s="224">
        <f>ROUND(I150*H150,2)</f>
        <v>0</v>
      </c>
      <c r="BL150" s="17" t="s">
        <v>182</v>
      </c>
      <c r="BM150" s="223" t="s">
        <v>491</v>
      </c>
    </row>
    <row r="151" s="2" customFormat="1" ht="16.5" customHeight="1">
      <c r="A151" s="38"/>
      <c r="B151" s="39"/>
      <c r="C151" s="212" t="s">
        <v>492</v>
      </c>
      <c r="D151" s="212" t="s">
        <v>155</v>
      </c>
      <c r="E151" s="213" t="s">
        <v>493</v>
      </c>
      <c r="F151" s="214" t="s">
        <v>494</v>
      </c>
      <c r="G151" s="215" t="s">
        <v>495</v>
      </c>
      <c r="H151" s="216">
        <v>10</v>
      </c>
      <c r="I151" s="217"/>
      <c r="J151" s="218">
        <f>ROUND(I151*H151,2)</f>
        <v>0</v>
      </c>
      <c r="K151" s="214" t="s">
        <v>159</v>
      </c>
      <c r="L151" s="44"/>
      <c r="M151" s="219" t="s">
        <v>19</v>
      </c>
      <c r="N151" s="220" t="s">
        <v>41</v>
      </c>
      <c r="O151" s="84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182</v>
      </c>
      <c r="AT151" s="223" t="s">
        <v>155</v>
      </c>
      <c r="AU151" s="223" t="s">
        <v>76</v>
      </c>
      <c r="AY151" s="17" t="s">
        <v>152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76</v>
      </c>
      <c r="BK151" s="224">
        <f>ROUND(I151*H151,2)</f>
        <v>0</v>
      </c>
      <c r="BL151" s="17" t="s">
        <v>182</v>
      </c>
      <c r="BM151" s="223" t="s">
        <v>496</v>
      </c>
    </row>
    <row r="152" s="2" customFormat="1" ht="16.5" customHeight="1">
      <c r="A152" s="38"/>
      <c r="B152" s="39"/>
      <c r="C152" s="212" t="s">
        <v>497</v>
      </c>
      <c r="D152" s="212" t="s">
        <v>155</v>
      </c>
      <c r="E152" s="213" t="s">
        <v>498</v>
      </c>
      <c r="F152" s="214" t="s">
        <v>499</v>
      </c>
      <c r="G152" s="215" t="s">
        <v>500</v>
      </c>
      <c r="H152" s="216">
        <v>216</v>
      </c>
      <c r="I152" s="217"/>
      <c r="J152" s="218">
        <f>ROUND(I152*H152,2)</f>
        <v>0</v>
      </c>
      <c r="K152" s="214" t="s">
        <v>159</v>
      </c>
      <c r="L152" s="44"/>
      <c r="M152" s="219" t="s">
        <v>19</v>
      </c>
      <c r="N152" s="220" t="s">
        <v>41</v>
      </c>
      <c r="O152" s="84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182</v>
      </c>
      <c r="AT152" s="223" t="s">
        <v>155</v>
      </c>
      <c r="AU152" s="223" t="s">
        <v>76</v>
      </c>
      <c r="AY152" s="17" t="s">
        <v>152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76</v>
      </c>
      <c r="BK152" s="224">
        <f>ROUND(I152*H152,2)</f>
        <v>0</v>
      </c>
      <c r="BL152" s="17" t="s">
        <v>182</v>
      </c>
      <c r="BM152" s="223" t="s">
        <v>501</v>
      </c>
    </row>
    <row r="153" s="2" customFormat="1" ht="16.5" customHeight="1">
      <c r="A153" s="38"/>
      <c r="B153" s="39"/>
      <c r="C153" s="212" t="s">
        <v>502</v>
      </c>
      <c r="D153" s="212" t="s">
        <v>155</v>
      </c>
      <c r="E153" s="213" t="s">
        <v>503</v>
      </c>
      <c r="F153" s="214" t="s">
        <v>504</v>
      </c>
      <c r="G153" s="215" t="s">
        <v>174</v>
      </c>
      <c r="H153" s="216">
        <v>10</v>
      </c>
      <c r="I153" s="217"/>
      <c r="J153" s="218">
        <f>ROUND(I153*H153,2)</f>
        <v>0</v>
      </c>
      <c r="K153" s="214" t="s">
        <v>159</v>
      </c>
      <c r="L153" s="44"/>
      <c r="M153" s="219" t="s">
        <v>19</v>
      </c>
      <c r="N153" s="220" t="s">
        <v>41</v>
      </c>
      <c r="O153" s="84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182</v>
      </c>
      <c r="AT153" s="223" t="s">
        <v>155</v>
      </c>
      <c r="AU153" s="223" t="s">
        <v>76</v>
      </c>
      <c r="AY153" s="17" t="s">
        <v>152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76</v>
      </c>
      <c r="BK153" s="224">
        <f>ROUND(I153*H153,2)</f>
        <v>0</v>
      </c>
      <c r="BL153" s="17" t="s">
        <v>182</v>
      </c>
      <c r="BM153" s="223" t="s">
        <v>505</v>
      </c>
    </row>
    <row r="154" s="2" customFormat="1" ht="16.5" customHeight="1">
      <c r="A154" s="38"/>
      <c r="B154" s="39"/>
      <c r="C154" s="212" t="s">
        <v>506</v>
      </c>
      <c r="D154" s="212" t="s">
        <v>155</v>
      </c>
      <c r="E154" s="213" t="s">
        <v>507</v>
      </c>
      <c r="F154" s="214" t="s">
        <v>508</v>
      </c>
      <c r="G154" s="215" t="s">
        <v>509</v>
      </c>
      <c r="H154" s="216">
        <v>14.869999999999999</v>
      </c>
      <c r="I154" s="217"/>
      <c r="J154" s="218">
        <f>ROUND(I154*H154,2)</f>
        <v>0</v>
      </c>
      <c r="K154" s="214" t="s">
        <v>159</v>
      </c>
      <c r="L154" s="44"/>
      <c r="M154" s="219" t="s">
        <v>19</v>
      </c>
      <c r="N154" s="220" t="s">
        <v>41</v>
      </c>
      <c r="O154" s="84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3" t="s">
        <v>182</v>
      </c>
      <c r="AT154" s="223" t="s">
        <v>155</v>
      </c>
      <c r="AU154" s="223" t="s">
        <v>76</v>
      </c>
      <c r="AY154" s="17" t="s">
        <v>152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76</v>
      </c>
      <c r="BK154" s="224">
        <f>ROUND(I154*H154,2)</f>
        <v>0</v>
      </c>
      <c r="BL154" s="17" t="s">
        <v>182</v>
      </c>
      <c r="BM154" s="223" t="s">
        <v>510</v>
      </c>
    </row>
    <row r="155" s="2" customFormat="1" ht="16.5" customHeight="1">
      <c r="A155" s="38"/>
      <c r="B155" s="39"/>
      <c r="C155" s="212" t="s">
        <v>511</v>
      </c>
      <c r="D155" s="212" t="s">
        <v>155</v>
      </c>
      <c r="E155" s="213" t="s">
        <v>300</v>
      </c>
      <c r="F155" s="214" t="s">
        <v>301</v>
      </c>
      <c r="G155" s="215" t="s">
        <v>302</v>
      </c>
      <c r="H155" s="216">
        <v>180</v>
      </c>
      <c r="I155" s="217"/>
      <c r="J155" s="218">
        <f>ROUND(I155*H155,2)</f>
        <v>0</v>
      </c>
      <c r="K155" s="214" t="s">
        <v>159</v>
      </c>
      <c r="L155" s="44"/>
      <c r="M155" s="219" t="s">
        <v>19</v>
      </c>
      <c r="N155" s="220" t="s">
        <v>41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182</v>
      </c>
      <c r="AT155" s="223" t="s">
        <v>155</v>
      </c>
      <c r="AU155" s="223" t="s">
        <v>76</v>
      </c>
      <c r="AY155" s="17" t="s">
        <v>152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76</v>
      </c>
      <c r="BK155" s="224">
        <f>ROUND(I155*H155,2)</f>
        <v>0</v>
      </c>
      <c r="BL155" s="17" t="s">
        <v>182</v>
      </c>
      <c r="BM155" s="223" t="s">
        <v>512</v>
      </c>
    </row>
    <row r="156" s="2" customFormat="1" ht="44.25" customHeight="1">
      <c r="A156" s="38"/>
      <c r="B156" s="39"/>
      <c r="C156" s="212" t="s">
        <v>513</v>
      </c>
      <c r="D156" s="212" t="s">
        <v>155</v>
      </c>
      <c r="E156" s="213" t="s">
        <v>305</v>
      </c>
      <c r="F156" s="214" t="s">
        <v>306</v>
      </c>
      <c r="G156" s="215" t="s">
        <v>307</v>
      </c>
      <c r="H156" s="216">
        <v>9</v>
      </c>
      <c r="I156" s="217"/>
      <c r="J156" s="218">
        <f>ROUND(I156*H156,2)</f>
        <v>0</v>
      </c>
      <c r="K156" s="214" t="s">
        <v>159</v>
      </c>
      <c r="L156" s="44"/>
      <c r="M156" s="219" t="s">
        <v>19</v>
      </c>
      <c r="N156" s="220" t="s">
        <v>41</v>
      </c>
      <c r="O156" s="84"/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3" t="s">
        <v>160</v>
      </c>
      <c r="AT156" s="223" t="s">
        <v>155</v>
      </c>
      <c r="AU156" s="223" t="s">
        <v>76</v>
      </c>
      <c r="AY156" s="17" t="s">
        <v>152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7" t="s">
        <v>76</v>
      </c>
      <c r="BK156" s="224">
        <f>ROUND(I156*H156,2)</f>
        <v>0</v>
      </c>
      <c r="BL156" s="17" t="s">
        <v>160</v>
      </c>
      <c r="BM156" s="223" t="s">
        <v>308</v>
      </c>
    </row>
    <row r="157" s="2" customFormat="1">
      <c r="A157" s="38"/>
      <c r="B157" s="39"/>
      <c r="C157" s="40"/>
      <c r="D157" s="235" t="s">
        <v>309</v>
      </c>
      <c r="E157" s="40"/>
      <c r="F157" s="236" t="s">
        <v>310</v>
      </c>
      <c r="G157" s="40"/>
      <c r="H157" s="40"/>
      <c r="I157" s="237"/>
      <c r="J157" s="40"/>
      <c r="K157" s="40"/>
      <c r="L157" s="44"/>
      <c r="M157" s="238"/>
      <c r="N157" s="23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309</v>
      </c>
      <c r="AU157" s="17" t="s">
        <v>76</v>
      </c>
    </row>
    <row r="158" s="2" customFormat="1" ht="16.5" customHeight="1">
      <c r="A158" s="38"/>
      <c r="B158" s="39"/>
      <c r="C158" s="225" t="s">
        <v>176</v>
      </c>
      <c r="D158" s="225" t="s">
        <v>170</v>
      </c>
      <c r="E158" s="226" t="s">
        <v>312</v>
      </c>
      <c r="F158" s="227" t="s">
        <v>313</v>
      </c>
      <c r="G158" s="228" t="s">
        <v>174</v>
      </c>
      <c r="H158" s="229">
        <v>70</v>
      </c>
      <c r="I158" s="230"/>
      <c r="J158" s="231">
        <f>ROUND(I158*H158,2)</f>
        <v>0</v>
      </c>
      <c r="K158" s="227" t="s">
        <v>159</v>
      </c>
      <c r="L158" s="232"/>
      <c r="M158" s="233" t="s">
        <v>19</v>
      </c>
      <c r="N158" s="234" t="s">
        <v>41</v>
      </c>
      <c r="O158" s="84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3" t="s">
        <v>192</v>
      </c>
      <c r="AT158" s="223" t="s">
        <v>170</v>
      </c>
      <c r="AU158" s="223" t="s">
        <v>76</v>
      </c>
      <c r="AY158" s="17" t="s">
        <v>152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7" t="s">
        <v>76</v>
      </c>
      <c r="BK158" s="224">
        <f>ROUND(I158*H158,2)</f>
        <v>0</v>
      </c>
      <c r="BL158" s="17" t="s">
        <v>160</v>
      </c>
      <c r="BM158" s="223" t="s">
        <v>314</v>
      </c>
    </row>
    <row r="159" s="2" customFormat="1" ht="49.05" customHeight="1">
      <c r="A159" s="38"/>
      <c r="B159" s="39"/>
      <c r="C159" s="212" t="s">
        <v>514</v>
      </c>
      <c r="D159" s="212" t="s">
        <v>155</v>
      </c>
      <c r="E159" s="213" t="s">
        <v>337</v>
      </c>
      <c r="F159" s="214" t="s">
        <v>338</v>
      </c>
      <c r="G159" s="215" t="s">
        <v>307</v>
      </c>
      <c r="H159" s="216">
        <v>0.10000000000000001</v>
      </c>
      <c r="I159" s="217"/>
      <c r="J159" s="218">
        <f>ROUND(I159*H159,2)</f>
        <v>0</v>
      </c>
      <c r="K159" s="214" t="s">
        <v>159</v>
      </c>
      <c r="L159" s="44"/>
      <c r="M159" s="219" t="s">
        <v>19</v>
      </c>
      <c r="N159" s="220" t="s">
        <v>41</v>
      </c>
      <c r="O159" s="84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3" t="s">
        <v>182</v>
      </c>
      <c r="AT159" s="223" t="s">
        <v>155</v>
      </c>
      <c r="AU159" s="223" t="s">
        <v>76</v>
      </c>
      <c r="AY159" s="17" t="s">
        <v>152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7" t="s">
        <v>76</v>
      </c>
      <c r="BK159" s="224">
        <f>ROUND(I159*H159,2)</f>
        <v>0</v>
      </c>
      <c r="BL159" s="17" t="s">
        <v>182</v>
      </c>
      <c r="BM159" s="223" t="s">
        <v>339</v>
      </c>
    </row>
    <row r="160" s="2" customFormat="1" ht="49.05" customHeight="1">
      <c r="A160" s="38"/>
      <c r="B160" s="39"/>
      <c r="C160" s="212" t="s">
        <v>515</v>
      </c>
      <c r="D160" s="212" t="s">
        <v>155</v>
      </c>
      <c r="E160" s="213" t="s">
        <v>341</v>
      </c>
      <c r="F160" s="214" t="s">
        <v>342</v>
      </c>
      <c r="G160" s="215" t="s">
        <v>307</v>
      </c>
      <c r="H160" s="216">
        <v>0.5</v>
      </c>
      <c r="I160" s="217"/>
      <c r="J160" s="218">
        <f>ROUND(I160*H160,2)</f>
        <v>0</v>
      </c>
      <c r="K160" s="214" t="s">
        <v>159</v>
      </c>
      <c r="L160" s="44"/>
      <c r="M160" s="240" t="s">
        <v>19</v>
      </c>
      <c r="N160" s="241" t="s">
        <v>41</v>
      </c>
      <c r="O160" s="242"/>
      <c r="P160" s="243">
        <f>O160*H160</f>
        <v>0</v>
      </c>
      <c r="Q160" s="243">
        <v>0</v>
      </c>
      <c r="R160" s="243">
        <f>Q160*H160</f>
        <v>0</v>
      </c>
      <c r="S160" s="243">
        <v>0</v>
      </c>
      <c r="T160" s="24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182</v>
      </c>
      <c r="AT160" s="223" t="s">
        <v>155</v>
      </c>
      <c r="AU160" s="223" t="s">
        <v>76</v>
      </c>
      <c r="AY160" s="17" t="s">
        <v>152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76</v>
      </c>
      <c r="BK160" s="224">
        <f>ROUND(I160*H160,2)</f>
        <v>0</v>
      </c>
      <c r="BL160" s="17" t="s">
        <v>182</v>
      </c>
      <c r="BM160" s="223" t="s">
        <v>343</v>
      </c>
    </row>
    <row r="161" s="2" customFormat="1" ht="6.96" customHeight="1">
      <c r="A161" s="38"/>
      <c r="B161" s="59"/>
      <c r="C161" s="60"/>
      <c r="D161" s="60"/>
      <c r="E161" s="60"/>
      <c r="F161" s="60"/>
      <c r="G161" s="60"/>
      <c r="H161" s="60"/>
      <c r="I161" s="60"/>
      <c r="J161" s="60"/>
      <c r="K161" s="60"/>
      <c r="L161" s="44"/>
      <c r="M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</row>
  </sheetData>
  <sheetProtection sheet="1" autoFilter="0" formatColumns="0" formatRows="0" objects="1" scenarios="1" spinCount="100000" saltValue="IHJn/2SjxtSpenOFKHYW6hKFBI0zHJopeKmgf3qgyKkOK3ykIwicceVyiQ8rHguh+K1frHPeLZ46RQjMSuVpbQ==" hashValue="TKmtrGkVNbCR1mOh01fgUr9Cekc6W8vWsrK8lOLToeQ/T5PRXDW5fWV/REkS2VvJCEV+m2FjXiEXGpaxUsTBHw==" algorithmName="SHA-512" password="CC35"/>
  <autoFilter ref="C88:K16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121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soustavy DOK v oblasti OŘ Praha</v>
      </c>
      <c r="F7" s="142"/>
      <c r="G7" s="142"/>
      <c r="H7" s="142"/>
      <c r="L7" s="20"/>
    </row>
    <row r="8" s="1" customFormat="1" ht="12" customHeight="1">
      <c r="B8" s="20"/>
      <c r="D8" s="142" t="s">
        <v>122</v>
      </c>
      <c r="L8" s="20"/>
    </row>
    <row r="9" s="2" customFormat="1" ht="16.5" customHeight="1">
      <c r="A9" s="38"/>
      <c r="B9" s="44"/>
      <c r="C9" s="38"/>
      <c r="D9" s="38"/>
      <c r="E9" s="143" t="s">
        <v>383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124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516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385</v>
      </c>
      <c r="G14" s="38"/>
      <c r="H14" s="38"/>
      <c r="I14" s="142" t="s">
        <v>23</v>
      </c>
      <c r="J14" s="146" t="str">
        <f>'Rekapitulace stavby'!AN8</f>
        <v>8. 4. 2024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126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127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33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345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ROUND(J93,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40</v>
      </c>
      <c r="E35" s="142" t="s">
        <v>41</v>
      </c>
      <c r="F35" s="156">
        <f>ROUND((SUM(BE93:BE139)),  2)</f>
        <v>0</v>
      </c>
      <c r="G35" s="38"/>
      <c r="H35" s="38"/>
      <c r="I35" s="157">
        <v>0.20999999999999999</v>
      </c>
      <c r="J35" s="156">
        <f>ROUND(((SUM(BE93:BE139))*I35),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42</v>
      </c>
      <c r="F36" s="156">
        <f>ROUND((SUM(BF93:BF139)),  2)</f>
        <v>0</v>
      </c>
      <c r="G36" s="38"/>
      <c r="H36" s="38"/>
      <c r="I36" s="157">
        <v>0.12</v>
      </c>
      <c r="J36" s="156">
        <f>ROUND(((SUM(BF93:BF139))*I36),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ROUND((SUM(BG93:BG139)),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ROUND((SUM(BH93:BH139)),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ROUND((SUM(BI93:BI139)),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129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soustavy DOK v oblasti OŘ Praha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383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124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23030-0102-2 - PS 01-02 úsek Chotětov - Mladá Boleslav - 2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Mladá Boleslav</v>
      </c>
      <c r="G56" s="40"/>
      <c r="H56" s="40"/>
      <c r="I56" s="32" t="s">
        <v>23</v>
      </c>
      <c r="J56" s="72" t="str">
        <f>IF(J14="","",J14)</f>
        <v>8. 4. 2024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SŽ, s.o. SZT</v>
      </c>
      <c r="G58" s="40"/>
      <c r="H58" s="40"/>
      <c r="I58" s="32" t="s">
        <v>31</v>
      </c>
      <c r="J58" s="36" t="str">
        <f>E23</f>
        <v>IXPROJEKTA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33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130</v>
      </c>
      <c r="D61" s="171"/>
      <c r="E61" s="171"/>
      <c r="F61" s="171"/>
      <c r="G61" s="171"/>
      <c r="H61" s="171"/>
      <c r="I61" s="171"/>
      <c r="J61" s="172" t="s">
        <v>131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68</v>
      </c>
      <c r="D63" s="40"/>
      <c r="E63" s="40"/>
      <c r="F63" s="40"/>
      <c r="G63" s="40"/>
      <c r="H63" s="40"/>
      <c r="I63" s="40"/>
      <c r="J63" s="102">
        <f>J93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132</v>
      </c>
    </row>
    <row r="64" s="9" customFormat="1" ht="24.96" customHeight="1">
      <c r="A64" s="9"/>
      <c r="B64" s="174"/>
      <c r="C64" s="175"/>
      <c r="D64" s="176" t="s">
        <v>133</v>
      </c>
      <c r="E64" s="177"/>
      <c r="F64" s="177"/>
      <c r="G64" s="177"/>
      <c r="H64" s="177"/>
      <c r="I64" s="177"/>
      <c r="J64" s="178">
        <f>J94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517</v>
      </c>
      <c r="E65" s="182"/>
      <c r="F65" s="182"/>
      <c r="G65" s="182"/>
      <c r="H65" s="182"/>
      <c r="I65" s="182"/>
      <c r="J65" s="183">
        <f>J95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4"/>
      <c r="C66" s="175"/>
      <c r="D66" s="176" t="s">
        <v>518</v>
      </c>
      <c r="E66" s="177"/>
      <c r="F66" s="177"/>
      <c r="G66" s="177"/>
      <c r="H66" s="177"/>
      <c r="I66" s="177"/>
      <c r="J66" s="178">
        <f>J97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0"/>
      <c r="C67" s="125"/>
      <c r="D67" s="181" t="s">
        <v>519</v>
      </c>
      <c r="E67" s="182"/>
      <c r="F67" s="182"/>
      <c r="G67" s="182"/>
      <c r="H67" s="182"/>
      <c r="I67" s="182"/>
      <c r="J67" s="183">
        <f>J98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4"/>
      <c r="C68" s="175"/>
      <c r="D68" s="176" t="s">
        <v>135</v>
      </c>
      <c r="E68" s="177"/>
      <c r="F68" s="177"/>
      <c r="G68" s="177"/>
      <c r="H68" s="177"/>
      <c r="I68" s="177"/>
      <c r="J68" s="178">
        <f>J104</f>
        <v>0</v>
      </c>
      <c r="K68" s="175"/>
      <c r="L68" s="17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0"/>
      <c r="C69" s="125"/>
      <c r="D69" s="181" t="s">
        <v>520</v>
      </c>
      <c r="E69" s="182"/>
      <c r="F69" s="182"/>
      <c r="G69" s="182"/>
      <c r="H69" s="182"/>
      <c r="I69" s="182"/>
      <c r="J69" s="183">
        <f>J105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0"/>
      <c r="C70" s="125"/>
      <c r="D70" s="181" t="s">
        <v>346</v>
      </c>
      <c r="E70" s="182"/>
      <c r="F70" s="182"/>
      <c r="G70" s="182"/>
      <c r="H70" s="182"/>
      <c r="I70" s="182"/>
      <c r="J70" s="183">
        <f>J115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0"/>
      <c r="C71" s="125"/>
      <c r="D71" s="181" t="s">
        <v>521</v>
      </c>
      <c r="E71" s="182"/>
      <c r="F71" s="182"/>
      <c r="G71" s="182"/>
      <c r="H71" s="182"/>
      <c r="I71" s="182"/>
      <c r="J71" s="183">
        <f>J137</f>
        <v>0</v>
      </c>
      <c r="K71" s="125"/>
      <c r="L71" s="18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137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169" t="str">
        <f>E7</f>
        <v>Oprava soustavy DOK v oblasti OŘ Praha</v>
      </c>
      <c r="F81" s="32"/>
      <c r="G81" s="32"/>
      <c r="H81" s="32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" customFormat="1" ht="12" customHeight="1">
      <c r="B82" s="21"/>
      <c r="C82" s="32" t="s">
        <v>122</v>
      </c>
      <c r="D82" s="22"/>
      <c r="E82" s="22"/>
      <c r="F82" s="22"/>
      <c r="G82" s="22"/>
      <c r="H82" s="22"/>
      <c r="I82" s="22"/>
      <c r="J82" s="22"/>
      <c r="K82" s="22"/>
      <c r="L82" s="20"/>
    </row>
    <row r="83" s="2" customFormat="1" ht="16.5" customHeight="1">
      <c r="A83" s="38"/>
      <c r="B83" s="39"/>
      <c r="C83" s="40"/>
      <c r="D83" s="40"/>
      <c r="E83" s="169" t="s">
        <v>383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124</v>
      </c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69" t="str">
        <f>E11</f>
        <v>23030-0102-2 - PS 01-02 úsek Chotětov - Mladá Boleslav - 2</v>
      </c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40"/>
      <c r="E87" s="40"/>
      <c r="F87" s="27" t="str">
        <f>F14</f>
        <v>Mladá Boleslav</v>
      </c>
      <c r="G87" s="40"/>
      <c r="H87" s="40"/>
      <c r="I87" s="32" t="s">
        <v>23</v>
      </c>
      <c r="J87" s="72" t="str">
        <f>IF(J14="","",J14)</f>
        <v>8. 4. 2024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25</v>
      </c>
      <c r="D89" s="40"/>
      <c r="E89" s="40"/>
      <c r="F89" s="27" t="str">
        <f>E17</f>
        <v>SŽ, s.o. SZT</v>
      </c>
      <c r="G89" s="40"/>
      <c r="H89" s="40"/>
      <c r="I89" s="32" t="s">
        <v>31</v>
      </c>
      <c r="J89" s="36" t="str">
        <f>E23</f>
        <v>IXPROJEKTA s.r.o.</v>
      </c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29</v>
      </c>
      <c r="D90" s="40"/>
      <c r="E90" s="40"/>
      <c r="F90" s="27" t="str">
        <f>IF(E20="","",E20)</f>
        <v>Vyplň údaj</v>
      </c>
      <c r="G90" s="40"/>
      <c r="H90" s="40"/>
      <c r="I90" s="32" t="s">
        <v>33</v>
      </c>
      <c r="J90" s="36" t="str">
        <f>E26</f>
        <v xml:space="preserve"> </v>
      </c>
      <c r="K90" s="40"/>
      <c r="L90" s="14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4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85"/>
      <c r="B92" s="186"/>
      <c r="C92" s="187" t="s">
        <v>138</v>
      </c>
      <c r="D92" s="188" t="s">
        <v>55</v>
      </c>
      <c r="E92" s="188" t="s">
        <v>51</v>
      </c>
      <c r="F92" s="188" t="s">
        <v>52</v>
      </c>
      <c r="G92" s="188" t="s">
        <v>139</v>
      </c>
      <c r="H92" s="188" t="s">
        <v>140</v>
      </c>
      <c r="I92" s="188" t="s">
        <v>141</v>
      </c>
      <c r="J92" s="188" t="s">
        <v>131</v>
      </c>
      <c r="K92" s="189" t="s">
        <v>142</v>
      </c>
      <c r="L92" s="190"/>
      <c r="M92" s="92" t="s">
        <v>19</v>
      </c>
      <c r="N92" s="93" t="s">
        <v>40</v>
      </c>
      <c r="O92" s="93" t="s">
        <v>143</v>
      </c>
      <c r="P92" s="93" t="s">
        <v>144</v>
      </c>
      <c r="Q92" s="93" t="s">
        <v>145</v>
      </c>
      <c r="R92" s="93" t="s">
        <v>146</v>
      </c>
      <c r="S92" s="93" t="s">
        <v>147</v>
      </c>
      <c r="T92" s="94" t="s">
        <v>148</v>
      </c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</row>
    <row r="93" s="2" customFormat="1" ht="22.8" customHeight="1">
      <c r="A93" s="38"/>
      <c r="B93" s="39"/>
      <c r="C93" s="99" t="s">
        <v>149</v>
      </c>
      <c r="D93" s="40"/>
      <c r="E93" s="40"/>
      <c r="F93" s="40"/>
      <c r="G93" s="40"/>
      <c r="H93" s="40"/>
      <c r="I93" s="40"/>
      <c r="J93" s="191">
        <f>BK93</f>
        <v>0</v>
      </c>
      <c r="K93" s="40"/>
      <c r="L93" s="44"/>
      <c r="M93" s="95"/>
      <c r="N93" s="192"/>
      <c r="O93" s="96"/>
      <c r="P93" s="193">
        <f>P94+P97+P104</f>
        <v>0</v>
      </c>
      <c r="Q93" s="96"/>
      <c r="R93" s="193">
        <f>R94+R97+R104</f>
        <v>13.100059999999999</v>
      </c>
      <c r="S93" s="96"/>
      <c r="T93" s="194">
        <f>T94+T97+T104</f>
        <v>0.7145999999999999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69</v>
      </c>
      <c r="AU93" s="17" t="s">
        <v>132</v>
      </c>
      <c r="BK93" s="195">
        <f>BK94+BK97+BK104</f>
        <v>0</v>
      </c>
    </row>
    <row r="94" s="12" customFormat="1" ht="25.92" customHeight="1">
      <c r="A94" s="12"/>
      <c r="B94" s="196"/>
      <c r="C94" s="197"/>
      <c r="D94" s="198" t="s">
        <v>69</v>
      </c>
      <c r="E94" s="199" t="s">
        <v>150</v>
      </c>
      <c r="F94" s="199" t="s">
        <v>151</v>
      </c>
      <c r="G94" s="197"/>
      <c r="H94" s="197"/>
      <c r="I94" s="200"/>
      <c r="J94" s="201">
        <f>BK94</f>
        <v>0</v>
      </c>
      <c r="K94" s="197"/>
      <c r="L94" s="202"/>
      <c r="M94" s="203"/>
      <c r="N94" s="204"/>
      <c r="O94" s="204"/>
      <c r="P94" s="205">
        <f>P95</f>
        <v>0</v>
      </c>
      <c r="Q94" s="204"/>
      <c r="R94" s="205">
        <f>R95</f>
        <v>0.0012800000000000001</v>
      </c>
      <c r="S94" s="204"/>
      <c r="T94" s="206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7" t="s">
        <v>76</v>
      </c>
      <c r="AT94" s="208" t="s">
        <v>69</v>
      </c>
      <c r="AU94" s="208" t="s">
        <v>70</v>
      </c>
      <c r="AY94" s="207" t="s">
        <v>152</v>
      </c>
      <c r="BK94" s="209">
        <f>BK95</f>
        <v>0</v>
      </c>
    </row>
    <row r="95" s="12" customFormat="1" ht="22.8" customHeight="1">
      <c r="A95" s="12"/>
      <c r="B95" s="196"/>
      <c r="C95" s="197"/>
      <c r="D95" s="198" t="s">
        <v>69</v>
      </c>
      <c r="E95" s="210" t="s">
        <v>76</v>
      </c>
      <c r="F95" s="210" t="s">
        <v>522</v>
      </c>
      <c r="G95" s="197"/>
      <c r="H95" s="197"/>
      <c r="I95" s="200"/>
      <c r="J95" s="211">
        <f>BK95</f>
        <v>0</v>
      </c>
      <c r="K95" s="197"/>
      <c r="L95" s="202"/>
      <c r="M95" s="203"/>
      <c r="N95" s="204"/>
      <c r="O95" s="204"/>
      <c r="P95" s="205">
        <f>P96</f>
        <v>0</v>
      </c>
      <c r="Q95" s="204"/>
      <c r="R95" s="205">
        <f>R96</f>
        <v>0.0012800000000000001</v>
      </c>
      <c r="S95" s="204"/>
      <c r="T95" s="206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7" t="s">
        <v>76</v>
      </c>
      <c r="AT95" s="208" t="s">
        <v>69</v>
      </c>
      <c r="AU95" s="208" t="s">
        <v>76</v>
      </c>
      <c r="AY95" s="207" t="s">
        <v>152</v>
      </c>
      <c r="BK95" s="209">
        <f>BK96</f>
        <v>0</v>
      </c>
    </row>
    <row r="96" s="2" customFormat="1" ht="16.5" customHeight="1">
      <c r="A96" s="38"/>
      <c r="B96" s="39"/>
      <c r="C96" s="225" t="s">
        <v>76</v>
      </c>
      <c r="D96" s="225" t="s">
        <v>170</v>
      </c>
      <c r="E96" s="226" t="s">
        <v>523</v>
      </c>
      <c r="F96" s="227" t="s">
        <v>524</v>
      </c>
      <c r="G96" s="228" t="s">
        <v>174</v>
      </c>
      <c r="H96" s="229">
        <v>8</v>
      </c>
      <c r="I96" s="230"/>
      <c r="J96" s="231">
        <f>ROUND(I96*H96,2)</f>
        <v>0</v>
      </c>
      <c r="K96" s="227" t="s">
        <v>351</v>
      </c>
      <c r="L96" s="232"/>
      <c r="M96" s="233" t="s">
        <v>19</v>
      </c>
      <c r="N96" s="234" t="s">
        <v>41</v>
      </c>
      <c r="O96" s="84"/>
      <c r="P96" s="221">
        <f>O96*H96</f>
        <v>0</v>
      </c>
      <c r="Q96" s="221">
        <v>0.00016000000000000001</v>
      </c>
      <c r="R96" s="221">
        <f>Q96*H96</f>
        <v>0.0012800000000000001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192</v>
      </c>
      <c r="AT96" s="223" t="s">
        <v>170</v>
      </c>
      <c r="AU96" s="223" t="s">
        <v>78</v>
      </c>
      <c r="AY96" s="17" t="s">
        <v>152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76</v>
      </c>
      <c r="BK96" s="224">
        <f>ROUND(I96*H96,2)</f>
        <v>0</v>
      </c>
      <c r="BL96" s="17" t="s">
        <v>160</v>
      </c>
      <c r="BM96" s="223" t="s">
        <v>525</v>
      </c>
    </row>
    <row r="97" s="12" customFormat="1" ht="25.92" customHeight="1">
      <c r="A97" s="12"/>
      <c r="B97" s="196"/>
      <c r="C97" s="197"/>
      <c r="D97" s="198" t="s">
        <v>69</v>
      </c>
      <c r="E97" s="199" t="s">
        <v>526</v>
      </c>
      <c r="F97" s="199" t="s">
        <v>527</v>
      </c>
      <c r="G97" s="197"/>
      <c r="H97" s="197"/>
      <c r="I97" s="200"/>
      <c r="J97" s="201">
        <f>BK97</f>
        <v>0</v>
      </c>
      <c r="K97" s="197"/>
      <c r="L97" s="202"/>
      <c r="M97" s="203"/>
      <c r="N97" s="204"/>
      <c r="O97" s="204"/>
      <c r="P97" s="205">
        <f>P98</f>
        <v>0</v>
      </c>
      <c r="Q97" s="204"/>
      <c r="R97" s="205">
        <f>R98</f>
        <v>0.18562999999999999</v>
      </c>
      <c r="S97" s="204"/>
      <c r="T97" s="206">
        <f>T98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7" t="s">
        <v>78</v>
      </c>
      <c r="AT97" s="208" t="s">
        <v>69</v>
      </c>
      <c r="AU97" s="208" t="s">
        <v>70</v>
      </c>
      <c r="AY97" s="207" t="s">
        <v>152</v>
      </c>
      <c r="BK97" s="209">
        <f>BK98</f>
        <v>0</v>
      </c>
    </row>
    <row r="98" s="12" customFormat="1" ht="22.8" customHeight="1">
      <c r="A98" s="12"/>
      <c r="B98" s="196"/>
      <c r="C98" s="197"/>
      <c r="D98" s="198" t="s">
        <v>69</v>
      </c>
      <c r="E98" s="210" t="s">
        <v>528</v>
      </c>
      <c r="F98" s="210" t="s">
        <v>529</v>
      </c>
      <c r="G98" s="197"/>
      <c r="H98" s="197"/>
      <c r="I98" s="200"/>
      <c r="J98" s="211">
        <f>BK98</f>
        <v>0</v>
      </c>
      <c r="K98" s="197"/>
      <c r="L98" s="202"/>
      <c r="M98" s="203"/>
      <c r="N98" s="204"/>
      <c r="O98" s="204"/>
      <c r="P98" s="205">
        <f>SUM(P99:P103)</f>
        <v>0</v>
      </c>
      <c r="Q98" s="204"/>
      <c r="R98" s="205">
        <f>SUM(R99:R103)</f>
        <v>0.18562999999999999</v>
      </c>
      <c r="S98" s="204"/>
      <c r="T98" s="206">
        <f>SUM(T99:T103)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7" t="s">
        <v>78</v>
      </c>
      <c r="AT98" s="208" t="s">
        <v>69</v>
      </c>
      <c r="AU98" s="208" t="s">
        <v>76</v>
      </c>
      <c r="AY98" s="207" t="s">
        <v>152</v>
      </c>
      <c r="BK98" s="209">
        <f>SUM(BK99:BK103)</f>
        <v>0</v>
      </c>
    </row>
    <row r="99" s="2" customFormat="1" ht="24.15" customHeight="1">
      <c r="A99" s="38"/>
      <c r="B99" s="39"/>
      <c r="C99" s="212" t="s">
        <v>78</v>
      </c>
      <c r="D99" s="212" t="s">
        <v>155</v>
      </c>
      <c r="E99" s="213" t="s">
        <v>530</v>
      </c>
      <c r="F99" s="214" t="s">
        <v>531</v>
      </c>
      <c r="G99" s="215" t="s">
        <v>532</v>
      </c>
      <c r="H99" s="216">
        <v>282</v>
      </c>
      <c r="I99" s="217"/>
      <c r="J99" s="218">
        <f>ROUND(I99*H99,2)</f>
        <v>0</v>
      </c>
      <c r="K99" s="214" t="s">
        <v>351</v>
      </c>
      <c r="L99" s="44"/>
      <c r="M99" s="219" t="s">
        <v>19</v>
      </c>
      <c r="N99" s="220" t="s">
        <v>41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223</v>
      </c>
      <c r="AT99" s="223" t="s">
        <v>155</v>
      </c>
      <c r="AU99" s="223" t="s">
        <v>78</v>
      </c>
      <c r="AY99" s="17" t="s">
        <v>152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76</v>
      </c>
      <c r="BK99" s="224">
        <f>ROUND(I99*H99,2)</f>
        <v>0</v>
      </c>
      <c r="BL99" s="17" t="s">
        <v>223</v>
      </c>
      <c r="BM99" s="223" t="s">
        <v>533</v>
      </c>
    </row>
    <row r="100" s="2" customFormat="1">
      <c r="A100" s="38"/>
      <c r="B100" s="39"/>
      <c r="C100" s="40"/>
      <c r="D100" s="245" t="s">
        <v>353</v>
      </c>
      <c r="E100" s="40"/>
      <c r="F100" s="246" t="s">
        <v>534</v>
      </c>
      <c r="G100" s="40"/>
      <c r="H100" s="40"/>
      <c r="I100" s="237"/>
      <c r="J100" s="40"/>
      <c r="K100" s="40"/>
      <c r="L100" s="44"/>
      <c r="M100" s="238"/>
      <c r="N100" s="23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353</v>
      </c>
      <c r="AU100" s="17" t="s">
        <v>78</v>
      </c>
    </row>
    <row r="101" s="2" customFormat="1" ht="16.5" customHeight="1">
      <c r="A101" s="38"/>
      <c r="B101" s="39"/>
      <c r="C101" s="225" t="s">
        <v>165</v>
      </c>
      <c r="D101" s="225" t="s">
        <v>170</v>
      </c>
      <c r="E101" s="226" t="s">
        <v>535</v>
      </c>
      <c r="F101" s="227" t="s">
        <v>536</v>
      </c>
      <c r="G101" s="228" t="s">
        <v>253</v>
      </c>
      <c r="H101" s="229">
        <v>25</v>
      </c>
      <c r="I101" s="230"/>
      <c r="J101" s="231">
        <f>ROUND(I101*H101,2)</f>
        <v>0</v>
      </c>
      <c r="K101" s="227" t="s">
        <v>351</v>
      </c>
      <c r="L101" s="232"/>
      <c r="M101" s="233" t="s">
        <v>19</v>
      </c>
      <c r="N101" s="234" t="s">
        <v>41</v>
      </c>
      <c r="O101" s="84"/>
      <c r="P101" s="221">
        <f>O101*H101</f>
        <v>0</v>
      </c>
      <c r="Q101" s="221">
        <v>0.0069899999999999997</v>
      </c>
      <c r="R101" s="221">
        <f>Q101*H101</f>
        <v>0.17474999999999999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287</v>
      </c>
      <c r="AT101" s="223" t="s">
        <v>170</v>
      </c>
      <c r="AU101" s="223" t="s">
        <v>78</v>
      </c>
      <c r="AY101" s="17" t="s">
        <v>152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76</v>
      </c>
      <c r="BK101" s="224">
        <f>ROUND(I101*H101,2)</f>
        <v>0</v>
      </c>
      <c r="BL101" s="17" t="s">
        <v>223</v>
      </c>
      <c r="BM101" s="223" t="s">
        <v>537</v>
      </c>
    </row>
    <row r="102" s="2" customFormat="1" ht="16.5" customHeight="1">
      <c r="A102" s="38"/>
      <c r="B102" s="39"/>
      <c r="C102" s="225" t="s">
        <v>160</v>
      </c>
      <c r="D102" s="225" t="s">
        <v>170</v>
      </c>
      <c r="E102" s="226" t="s">
        <v>538</v>
      </c>
      <c r="F102" s="227" t="s">
        <v>539</v>
      </c>
      <c r="G102" s="228" t="s">
        <v>174</v>
      </c>
      <c r="H102" s="229">
        <v>8</v>
      </c>
      <c r="I102" s="230"/>
      <c r="J102" s="231">
        <f>ROUND(I102*H102,2)</f>
        <v>0</v>
      </c>
      <c r="K102" s="227" t="s">
        <v>351</v>
      </c>
      <c r="L102" s="232"/>
      <c r="M102" s="233" t="s">
        <v>19</v>
      </c>
      <c r="N102" s="234" t="s">
        <v>41</v>
      </c>
      <c r="O102" s="84"/>
      <c r="P102" s="221">
        <f>O102*H102</f>
        <v>0</v>
      </c>
      <c r="Q102" s="221">
        <v>0.00011</v>
      </c>
      <c r="R102" s="221">
        <f>Q102*H102</f>
        <v>0.00088000000000000003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287</v>
      </c>
      <c r="AT102" s="223" t="s">
        <v>170</v>
      </c>
      <c r="AU102" s="223" t="s">
        <v>78</v>
      </c>
      <c r="AY102" s="17" t="s">
        <v>152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76</v>
      </c>
      <c r="BK102" s="224">
        <f>ROUND(I102*H102,2)</f>
        <v>0</v>
      </c>
      <c r="BL102" s="17" t="s">
        <v>223</v>
      </c>
      <c r="BM102" s="223" t="s">
        <v>540</v>
      </c>
    </row>
    <row r="103" s="2" customFormat="1" ht="21.75" customHeight="1">
      <c r="A103" s="38"/>
      <c r="B103" s="39"/>
      <c r="C103" s="225" t="s">
        <v>153</v>
      </c>
      <c r="D103" s="225" t="s">
        <v>170</v>
      </c>
      <c r="E103" s="226" t="s">
        <v>541</v>
      </c>
      <c r="F103" s="227" t="s">
        <v>542</v>
      </c>
      <c r="G103" s="228" t="s">
        <v>174</v>
      </c>
      <c r="H103" s="229">
        <v>1</v>
      </c>
      <c r="I103" s="230"/>
      <c r="J103" s="231">
        <f>ROUND(I103*H103,2)</f>
        <v>0</v>
      </c>
      <c r="K103" s="227" t="s">
        <v>351</v>
      </c>
      <c r="L103" s="232"/>
      <c r="M103" s="233" t="s">
        <v>19</v>
      </c>
      <c r="N103" s="234" t="s">
        <v>41</v>
      </c>
      <c r="O103" s="84"/>
      <c r="P103" s="221">
        <f>O103*H103</f>
        <v>0</v>
      </c>
      <c r="Q103" s="221">
        <v>0.01</v>
      </c>
      <c r="R103" s="221">
        <f>Q103*H103</f>
        <v>0.01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287</v>
      </c>
      <c r="AT103" s="223" t="s">
        <v>170</v>
      </c>
      <c r="AU103" s="223" t="s">
        <v>78</v>
      </c>
      <c r="AY103" s="17" t="s">
        <v>152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76</v>
      </c>
      <c r="BK103" s="224">
        <f>ROUND(I103*H103,2)</f>
        <v>0</v>
      </c>
      <c r="BL103" s="17" t="s">
        <v>223</v>
      </c>
      <c r="BM103" s="223" t="s">
        <v>543</v>
      </c>
    </row>
    <row r="104" s="12" customFormat="1" ht="25.92" customHeight="1">
      <c r="A104" s="12"/>
      <c r="B104" s="196"/>
      <c r="C104" s="197"/>
      <c r="D104" s="198" t="s">
        <v>69</v>
      </c>
      <c r="E104" s="199" t="s">
        <v>170</v>
      </c>
      <c r="F104" s="199" t="s">
        <v>171</v>
      </c>
      <c r="G104" s="197"/>
      <c r="H104" s="197"/>
      <c r="I104" s="200"/>
      <c r="J104" s="201">
        <f>BK104</f>
        <v>0</v>
      </c>
      <c r="K104" s="197"/>
      <c r="L104" s="202"/>
      <c r="M104" s="203"/>
      <c r="N104" s="204"/>
      <c r="O104" s="204"/>
      <c r="P104" s="205">
        <f>P105+P115+P137</f>
        <v>0</v>
      </c>
      <c r="Q104" s="204"/>
      <c r="R104" s="205">
        <f>R105+R115+R137</f>
        <v>12.91315</v>
      </c>
      <c r="S104" s="204"/>
      <c r="T104" s="206">
        <f>T105+T115+T137</f>
        <v>0.7145999999999999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7" t="s">
        <v>165</v>
      </c>
      <c r="AT104" s="208" t="s">
        <v>69</v>
      </c>
      <c r="AU104" s="208" t="s">
        <v>70</v>
      </c>
      <c r="AY104" s="207" t="s">
        <v>152</v>
      </c>
      <c r="BK104" s="209">
        <f>BK105+BK115+BK137</f>
        <v>0</v>
      </c>
    </row>
    <row r="105" s="12" customFormat="1" ht="22.8" customHeight="1">
      <c r="A105" s="12"/>
      <c r="B105" s="196"/>
      <c r="C105" s="197"/>
      <c r="D105" s="198" t="s">
        <v>69</v>
      </c>
      <c r="E105" s="210" t="s">
        <v>544</v>
      </c>
      <c r="F105" s="210" t="s">
        <v>545</v>
      </c>
      <c r="G105" s="197"/>
      <c r="H105" s="197"/>
      <c r="I105" s="200"/>
      <c r="J105" s="211">
        <f>BK105</f>
        <v>0</v>
      </c>
      <c r="K105" s="197"/>
      <c r="L105" s="202"/>
      <c r="M105" s="203"/>
      <c r="N105" s="204"/>
      <c r="O105" s="204"/>
      <c r="P105" s="205">
        <f>SUM(P106:P114)</f>
        <v>0</v>
      </c>
      <c r="Q105" s="204"/>
      <c r="R105" s="205">
        <f>SUM(R106:R114)</f>
        <v>0.72999999999999998</v>
      </c>
      <c r="S105" s="204"/>
      <c r="T105" s="206">
        <f>SUM(T106:T114)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7" t="s">
        <v>165</v>
      </c>
      <c r="AT105" s="208" t="s">
        <v>69</v>
      </c>
      <c r="AU105" s="208" t="s">
        <v>76</v>
      </c>
      <c r="AY105" s="207" t="s">
        <v>152</v>
      </c>
      <c r="BK105" s="209">
        <f>SUM(BK106:BK114)</f>
        <v>0</v>
      </c>
    </row>
    <row r="106" s="2" customFormat="1" ht="44.25" customHeight="1">
      <c r="A106" s="38"/>
      <c r="B106" s="39"/>
      <c r="C106" s="212" t="s">
        <v>184</v>
      </c>
      <c r="D106" s="212" t="s">
        <v>155</v>
      </c>
      <c r="E106" s="213" t="s">
        <v>546</v>
      </c>
      <c r="F106" s="214" t="s">
        <v>547</v>
      </c>
      <c r="G106" s="215" t="s">
        <v>174</v>
      </c>
      <c r="H106" s="216">
        <v>1</v>
      </c>
      <c r="I106" s="217"/>
      <c r="J106" s="218">
        <f>ROUND(I106*H106,2)</f>
        <v>0</v>
      </c>
      <c r="K106" s="214" t="s">
        <v>351</v>
      </c>
      <c r="L106" s="44"/>
      <c r="M106" s="219" t="s">
        <v>19</v>
      </c>
      <c r="N106" s="220" t="s">
        <v>41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176</v>
      </c>
      <c r="AT106" s="223" t="s">
        <v>155</v>
      </c>
      <c r="AU106" s="223" t="s">
        <v>78</v>
      </c>
      <c r="AY106" s="17" t="s">
        <v>152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76</v>
      </c>
      <c r="BK106" s="224">
        <f>ROUND(I106*H106,2)</f>
        <v>0</v>
      </c>
      <c r="BL106" s="17" t="s">
        <v>176</v>
      </c>
      <c r="BM106" s="223" t="s">
        <v>548</v>
      </c>
    </row>
    <row r="107" s="2" customFormat="1">
      <c r="A107" s="38"/>
      <c r="B107" s="39"/>
      <c r="C107" s="40"/>
      <c r="D107" s="245" t="s">
        <v>353</v>
      </c>
      <c r="E107" s="40"/>
      <c r="F107" s="246" t="s">
        <v>549</v>
      </c>
      <c r="G107" s="40"/>
      <c r="H107" s="40"/>
      <c r="I107" s="237"/>
      <c r="J107" s="40"/>
      <c r="K107" s="40"/>
      <c r="L107" s="44"/>
      <c r="M107" s="238"/>
      <c r="N107" s="23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353</v>
      </c>
      <c r="AU107" s="17" t="s">
        <v>78</v>
      </c>
    </row>
    <row r="108" s="2" customFormat="1" ht="16.5" customHeight="1">
      <c r="A108" s="38"/>
      <c r="B108" s="39"/>
      <c r="C108" s="225" t="s">
        <v>188</v>
      </c>
      <c r="D108" s="225" t="s">
        <v>170</v>
      </c>
      <c r="E108" s="226" t="s">
        <v>550</v>
      </c>
      <c r="F108" s="227" t="s">
        <v>551</v>
      </c>
      <c r="G108" s="228" t="s">
        <v>307</v>
      </c>
      <c r="H108" s="229">
        <v>0.28199999999999997</v>
      </c>
      <c r="I108" s="230"/>
      <c r="J108" s="231">
        <f>ROUND(I108*H108,2)</f>
        <v>0</v>
      </c>
      <c r="K108" s="227" t="s">
        <v>351</v>
      </c>
      <c r="L108" s="232"/>
      <c r="M108" s="233" t="s">
        <v>19</v>
      </c>
      <c r="N108" s="234" t="s">
        <v>41</v>
      </c>
      <c r="O108" s="84"/>
      <c r="P108" s="221">
        <f>O108*H108</f>
        <v>0</v>
      </c>
      <c r="Q108" s="221">
        <v>1</v>
      </c>
      <c r="R108" s="221">
        <f>Q108*H108</f>
        <v>0.28199999999999997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175</v>
      </c>
      <c r="AT108" s="223" t="s">
        <v>170</v>
      </c>
      <c r="AU108" s="223" t="s">
        <v>78</v>
      </c>
      <c r="AY108" s="17" t="s">
        <v>152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76</v>
      </c>
      <c r="BK108" s="224">
        <f>ROUND(I108*H108,2)</f>
        <v>0</v>
      </c>
      <c r="BL108" s="17" t="s">
        <v>176</v>
      </c>
      <c r="BM108" s="223" t="s">
        <v>552</v>
      </c>
    </row>
    <row r="109" s="2" customFormat="1">
      <c r="A109" s="38"/>
      <c r="B109" s="39"/>
      <c r="C109" s="40"/>
      <c r="D109" s="235" t="s">
        <v>309</v>
      </c>
      <c r="E109" s="40"/>
      <c r="F109" s="236" t="s">
        <v>553</v>
      </c>
      <c r="G109" s="40"/>
      <c r="H109" s="40"/>
      <c r="I109" s="237"/>
      <c r="J109" s="40"/>
      <c r="K109" s="40"/>
      <c r="L109" s="44"/>
      <c r="M109" s="238"/>
      <c r="N109" s="23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309</v>
      </c>
      <c r="AU109" s="17" t="s">
        <v>78</v>
      </c>
    </row>
    <row r="110" s="2" customFormat="1" ht="16.5" customHeight="1">
      <c r="A110" s="38"/>
      <c r="B110" s="39"/>
      <c r="C110" s="212" t="s">
        <v>192</v>
      </c>
      <c r="D110" s="212" t="s">
        <v>155</v>
      </c>
      <c r="E110" s="213" t="s">
        <v>554</v>
      </c>
      <c r="F110" s="214" t="s">
        <v>555</v>
      </c>
      <c r="G110" s="215" t="s">
        <v>174</v>
      </c>
      <c r="H110" s="216">
        <v>16</v>
      </c>
      <c r="I110" s="217"/>
      <c r="J110" s="218">
        <f>ROUND(I110*H110,2)</f>
        <v>0</v>
      </c>
      <c r="K110" s="214" t="s">
        <v>351</v>
      </c>
      <c r="L110" s="44"/>
      <c r="M110" s="219" t="s">
        <v>19</v>
      </c>
      <c r="N110" s="220" t="s">
        <v>41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176</v>
      </c>
      <c r="AT110" s="223" t="s">
        <v>155</v>
      </c>
      <c r="AU110" s="223" t="s">
        <v>78</v>
      </c>
      <c r="AY110" s="17" t="s">
        <v>152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76</v>
      </c>
      <c r="BK110" s="224">
        <f>ROUND(I110*H110,2)</f>
        <v>0</v>
      </c>
      <c r="BL110" s="17" t="s">
        <v>176</v>
      </c>
      <c r="BM110" s="223" t="s">
        <v>556</v>
      </c>
    </row>
    <row r="111" s="2" customFormat="1">
      <c r="A111" s="38"/>
      <c r="B111" s="39"/>
      <c r="C111" s="40"/>
      <c r="D111" s="245" t="s">
        <v>353</v>
      </c>
      <c r="E111" s="40"/>
      <c r="F111" s="246" t="s">
        <v>557</v>
      </c>
      <c r="G111" s="40"/>
      <c r="H111" s="40"/>
      <c r="I111" s="237"/>
      <c r="J111" s="40"/>
      <c r="K111" s="40"/>
      <c r="L111" s="44"/>
      <c r="M111" s="238"/>
      <c r="N111" s="23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353</v>
      </c>
      <c r="AU111" s="17" t="s">
        <v>78</v>
      </c>
    </row>
    <row r="112" s="2" customFormat="1" ht="16.5" customHeight="1">
      <c r="A112" s="38"/>
      <c r="B112" s="39"/>
      <c r="C112" s="212" t="s">
        <v>196</v>
      </c>
      <c r="D112" s="212" t="s">
        <v>155</v>
      </c>
      <c r="E112" s="213" t="s">
        <v>558</v>
      </c>
      <c r="F112" s="214" t="s">
        <v>559</v>
      </c>
      <c r="G112" s="215" t="s">
        <v>174</v>
      </c>
      <c r="H112" s="216">
        <v>16</v>
      </c>
      <c r="I112" s="217"/>
      <c r="J112" s="218">
        <f>ROUND(I112*H112,2)</f>
        <v>0</v>
      </c>
      <c r="K112" s="214" t="s">
        <v>351</v>
      </c>
      <c r="L112" s="44"/>
      <c r="M112" s="219" t="s">
        <v>19</v>
      </c>
      <c r="N112" s="220" t="s">
        <v>41</v>
      </c>
      <c r="O112" s="84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176</v>
      </c>
      <c r="AT112" s="223" t="s">
        <v>155</v>
      </c>
      <c r="AU112" s="223" t="s">
        <v>78</v>
      </c>
      <c r="AY112" s="17" t="s">
        <v>152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76</v>
      </c>
      <c r="BK112" s="224">
        <f>ROUND(I112*H112,2)</f>
        <v>0</v>
      </c>
      <c r="BL112" s="17" t="s">
        <v>176</v>
      </c>
      <c r="BM112" s="223" t="s">
        <v>560</v>
      </c>
    </row>
    <row r="113" s="2" customFormat="1">
      <c r="A113" s="38"/>
      <c r="B113" s="39"/>
      <c r="C113" s="40"/>
      <c r="D113" s="245" t="s">
        <v>353</v>
      </c>
      <c r="E113" s="40"/>
      <c r="F113" s="246" t="s">
        <v>561</v>
      </c>
      <c r="G113" s="40"/>
      <c r="H113" s="40"/>
      <c r="I113" s="237"/>
      <c r="J113" s="40"/>
      <c r="K113" s="40"/>
      <c r="L113" s="44"/>
      <c r="M113" s="238"/>
      <c r="N113" s="23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353</v>
      </c>
      <c r="AU113" s="17" t="s">
        <v>78</v>
      </c>
    </row>
    <row r="114" s="2" customFormat="1" ht="16.5" customHeight="1">
      <c r="A114" s="38"/>
      <c r="B114" s="39"/>
      <c r="C114" s="225" t="s">
        <v>200</v>
      </c>
      <c r="D114" s="225" t="s">
        <v>170</v>
      </c>
      <c r="E114" s="226" t="s">
        <v>562</v>
      </c>
      <c r="F114" s="227" t="s">
        <v>563</v>
      </c>
      <c r="G114" s="228" t="s">
        <v>174</v>
      </c>
      <c r="H114" s="229">
        <v>16</v>
      </c>
      <c r="I114" s="230"/>
      <c r="J114" s="231">
        <f>ROUND(I114*H114,2)</f>
        <v>0</v>
      </c>
      <c r="K114" s="227" t="s">
        <v>351</v>
      </c>
      <c r="L114" s="232"/>
      <c r="M114" s="233" t="s">
        <v>19</v>
      </c>
      <c r="N114" s="234" t="s">
        <v>41</v>
      </c>
      <c r="O114" s="84"/>
      <c r="P114" s="221">
        <f>O114*H114</f>
        <v>0</v>
      </c>
      <c r="Q114" s="221">
        <v>0.028000000000000001</v>
      </c>
      <c r="R114" s="221">
        <f>Q114*H114</f>
        <v>0.44800000000000001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175</v>
      </c>
      <c r="AT114" s="223" t="s">
        <v>170</v>
      </c>
      <c r="AU114" s="223" t="s">
        <v>78</v>
      </c>
      <c r="AY114" s="17" t="s">
        <v>152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76</v>
      </c>
      <c r="BK114" s="224">
        <f>ROUND(I114*H114,2)</f>
        <v>0</v>
      </c>
      <c r="BL114" s="17" t="s">
        <v>176</v>
      </c>
      <c r="BM114" s="223" t="s">
        <v>564</v>
      </c>
    </row>
    <row r="115" s="12" customFormat="1" ht="22.8" customHeight="1">
      <c r="A115" s="12"/>
      <c r="B115" s="196"/>
      <c r="C115" s="197"/>
      <c r="D115" s="198" t="s">
        <v>69</v>
      </c>
      <c r="E115" s="210" t="s">
        <v>347</v>
      </c>
      <c r="F115" s="210" t="s">
        <v>348</v>
      </c>
      <c r="G115" s="197"/>
      <c r="H115" s="197"/>
      <c r="I115" s="200"/>
      <c r="J115" s="211">
        <f>BK115</f>
        <v>0</v>
      </c>
      <c r="K115" s="197"/>
      <c r="L115" s="202"/>
      <c r="M115" s="203"/>
      <c r="N115" s="204"/>
      <c r="O115" s="204"/>
      <c r="P115" s="205">
        <f>SUM(P116:P136)</f>
        <v>0</v>
      </c>
      <c r="Q115" s="204"/>
      <c r="R115" s="205">
        <f>SUM(R116:R136)</f>
        <v>12.18315</v>
      </c>
      <c r="S115" s="204"/>
      <c r="T115" s="206">
        <f>SUM(T116:T136)</f>
        <v>0.7145999999999999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7" t="s">
        <v>165</v>
      </c>
      <c r="AT115" s="208" t="s">
        <v>69</v>
      </c>
      <c r="AU115" s="208" t="s">
        <v>76</v>
      </c>
      <c r="AY115" s="207" t="s">
        <v>152</v>
      </c>
      <c r="BK115" s="209">
        <f>SUM(BK116:BK136)</f>
        <v>0</v>
      </c>
    </row>
    <row r="116" s="2" customFormat="1" ht="16.5" customHeight="1">
      <c r="A116" s="38"/>
      <c r="B116" s="39"/>
      <c r="C116" s="212" t="s">
        <v>204</v>
      </c>
      <c r="D116" s="212" t="s">
        <v>155</v>
      </c>
      <c r="E116" s="213" t="s">
        <v>565</v>
      </c>
      <c r="F116" s="214" t="s">
        <v>566</v>
      </c>
      <c r="G116" s="215" t="s">
        <v>509</v>
      </c>
      <c r="H116" s="216">
        <v>12</v>
      </c>
      <c r="I116" s="217"/>
      <c r="J116" s="218">
        <f>ROUND(I116*H116,2)</f>
        <v>0</v>
      </c>
      <c r="K116" s="214" t="s">
        <v>351</v>
      </c>
      <c r="L116" s="44"/>
      <c r="M116" s="219" t="s">
        <v>19</v>
      </c>
      <c r="N116" s="220" t="s">
        <v>41</v>
      </c>
      <c r="O116" s="84"/>
      <c r="P116" s="221">
        <f>O116*H116</f>
        <v>0</v>
      </c>
      <c r="Q116" s="221">
        <v>0.0044000000000000003</v>
      </c>
      <c r="R116" s="221">
        <f>Q116*H116</f>
        <v>0.0528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176</v>
      </c>
      <c r="AT116" s="223" t="s">
        <v>155</v>
      </c>
      <c r="AU116" s="223" t="s">
        <v>78</v>
      </c>
      <c r="AY116" s="17" t="s">
        <v>152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76</v>
      </c>
      <c r="BK116" s="224">
        <f>ROUND(I116*H116,2)</f>
        <v>0</v>
      </c>
      <c r="BL116" s="17" t="s">
        <v>176</v>
      </c>
      <c r="BM116" s="223" t="s">
        <v>567</v>
      </c>
    </row>
    <row r="117" s="2" customFormat="1">
      <c r="A117" s="38"/>
      <c r="B117" s="39"/>
      <c r="C117" s="40"/>
      <c r="D117" s="245" t="s">
        <v>353</v>
      </c>
      <c r="E117" s="40"/>
      <c r="F117" s="246" t="s">
        <v>568</v>
      </c>
      <c r="G117" s="40"/>
      <c r="H117" s="40"/>
      <c r="I117" s="237"/>
      <c r="J117" s="40"/>
      <c r="K117" s="40"/>
      <c r="L117" s="44"/>
      <c r="M117" s="238"/>
      <c r="N117" s="23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353</v>
      </c>
      <c r="AU117" s="17" t="s">
        <v>78</v>
      </c>
    </row>
    <row r="118" s="2" customFormat="1" ht="33" customHeight="1">
      <c r="A118" s="38"/>
      <c r="B118" s="39"/>
      <c r="C118" s="212" t="s">
        <v>8</v>
      </c>
      <c r="D118" s="212" t="s">
        <v>155</v>
      </c>
      <c r="E118" s="213" t="s">
        <v>569</v>
      </c>
      <c r="F118" s="214" t="s">
        <v>570</v>
      </c>
      <c r="G118" s="215" t="s">
        <v>168</v>
      </c>
      <c r="H118" s="216">
        <v>5</v>
      </c>
      <c r="I118" s="217"/>
      <c r="J118" s="218">
        <f>ROUND(I118*H118,2)</f>
        <v>0</v>
      </c>
      <c r="K118" s="214" t="s">
        <v>351</v>
      </c>
      <c r="L118" s="44"/>
      <c r="M118" s="219" t="s">
        <v>19</v>
      </c>
      <c r="N118" s="220" t="s">
        <v>41</v>
      </c>
      <c r="O118" s="84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176</v>
      </c>
      <c r="AT118" s="223" t="s">
        <v>155</v>
      </c>
      <c r="AU118" s="223" t="s">
        <v>78</v>
      </c>
      <c r="AY118" s="17" t="s">
        <v>152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76</v>
      </c>
      <c r="BK118" s="224">
        <f>ROUND(I118*H118,2)</f>
        <v>0</v>
      </c>
      <c r="BL118" s="17" t="s">
        <v>176</v>
      </c>
      <c r="BM118" s="223" t="s">
        <v>571</v>
      </c>
    </row>
    <row r="119" s="2" customFormat="1">
      <c r="A119" s="38"/>
      <c r="B119" s="39"/>
      <c r="C119" s="40"/>
      <c r="D119" s="245" t="s">
        <v>353</v>
      </c>
      <c r="E119" s="40"/>
      <c r="F119" s="246" t="s">
        <v>572</v>
      </c>
      <c r="G119" s="40"/>
      <c r="H119" s="40"/>
      <c r="I119" s="237"/>
      <c r="J119" s="40"/>
      <c r="K119" s="40"/>
      <c r="L119" s="44"/>
      <c r="M119" s="238"/>
      <c r="N119" s="239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353</v>
      </c>
      <c r="AU119" s="17" t="s">
        <v>78</v>
      </c>
    </row>
    <row r="120" s="2" customFormat="1" ht="16.5" customHeight="1">
      <c r="A120" s="38"/>
      <c r="B120" s="39"/>
      <c r="C120" s="212" t="s">
        <v>211</v>
      </c>
      <c r="D120" s="212" t="s">
        <v>155</v>
      </c>
      <c r="E120" s="213" t="s">
        <v>573</v>
      </c>
      <c r="F120" s="214" t="s">
        <v>574</v>
      </c>
      <c r="G120" s="215" t="s">
        <v>174</v>
      </c>
      <c r="H120" s="216">
        <v>5</v>
      </c>
      <c r="I120" s="217"/>
      <c r="J120" s="218">
        <f>ROUND(I120*H120,2)</f>
        <v>0</v>
      </c>
      <c r="K120" s="214" t="s">
        <v>351</v>
      </c>
      <c r="L120" s="44"/>
      <c r="M120" s="219" t="s">
        <v>19</v>
      </c>
      <c r="N120" s="220" t="s">
        <v>41</v>
      </c>
      <c r="O120" s="84"/>
      <c r="P120" s="221">
        <f>O120*H120</f>
        <v>0</v>
      </c>
      <c r="Q120" s="221">
        <v>0.0038</v>
      </c>
      <c r="R120" s="221">
        <f>Q120*H120</f>
        <v>0.019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176</v>
      </c>
      <c r="AT120" s="223" t="s">
        <v>155</v>
      </c>
      <c r="AU120" s="223" t="s">
        <v>78</v>
      </c>
      <c r="AY120" s="17" t="s">
        <v>152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76</v>
      </c>
      <c r="BK120" s="224">
        <f>ROUND(I120*H120,2)</f>
        <v>0</v>
      </c>
      <c r="BL120" s="17" t="s">
        <v>176</v>
      </c>
      <c r="BM120" s="223" t="s">
        <v>575</v>
      </c>
    </row>
    <row r="121" s="2" customFormat="1">
      <c r="A121" s="38"/>
      <c r="B121" s="39"/>
      <c r="C121" s="40"/>
      <c r="D121" s="245" t="s">
        <v>353</v>
      </c>
      <c r="E121" s="40"/>
      <c r="F121" s="246" t="s">
        <v>576</v>
      </c>
      <c r="G121" s="40"/>
      <c r="H121" s="40"/>
      <c r="I121" s="237"/>
      <c r="J121" s="40"/>
      <c r="K121" s="40"/>
      <c r="L121" s="44"/>
      <c r="M121" s="238"/>
      <c r="N121" s="23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353</v>
      </c>
      <c r="AU121" s="17" t="s">
        <v>78</v>
      </c>
    </row>
    <row r="122" s="2" customFormat="1" ht="21.75" customHeight="1">
      <c r="A122" s="38"/>
      <c r="B122" s="39"/>
      <c r="C122" s="212" t="s">
        <v>215</v>
      </c>
      <c r="D122" s="212" t="s">
        <v>155</v>
      </c>
      <c r="E122" s="213" t="s">
        <v>577</v>
      </c>
      <c r="F122" s="214" t="s">
        <v>578</v>
      </c>
      <c r="G122" s="215" t="s">
        <v>253</v>
      </c>
      <c r="H122" s="216">
        <v>25</v>
      </c>
      <c r="I122" s="217"/>
      <c r="J122" s="218">
        <f>ROUND(I122*H122,2)</f>
        <v>0</v>
      </c>
      <c r="K122" s="214" t="s">
        <v>351</v>
      </c>
      <c r="L122" s="44"/>
      <c r="M122" s="219" t="s">
        <v>19</v>
      </c>
      <c r="N122" s="220" t="s">
        <v>41</v>
      </c>
      <c r="O122" s="84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176</v>
      </c>
      <c r="AT122" s="223" t="s">
        <v>155</v>
      </c>
      <c r="AU122" s="223" t="s">
        <v>78</v>
      </c>
      <c r="AY122" s="17" t="s">
        <v>152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76</v>
      </c>
      <c r="BK122" s="224">
        <f>ROUND(I122*H122,2)</f>
        <v>0</v>
      </c>
      <c r="BL122" s="17" t="s">
        <v>176</v>
      </c>
      <c r="BM122" s="223" t="s">
        <v>579</v>
      </c>
    </row>
    <row r="123" s="2" customFormat="1">
      <c r="A123" s="38"/>
      <c r="B123" s="39"/>
      <c r="C123" s="40"/>
      <c r="D123" s="245" t="s">
        <v>353</v>
      </c>
      <c r="E123" s="40"/>
      <c r="F123" s="246" t="s">
        <v>580</v>
      </c>
      <c r="G123" s="40"/>
      <c r="H123" s="40"/>
      <c r="I123" s="237"/>
      <c r="J123" s="40"/>
      <c r="K123" s="40"/>
      <c r="L123" s="44"/>
      <c r="M123" s="238"/>
      <c r="N123" s="23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353</v>
      </c>
      <c r="AU123" s="17" t="s">
        <v>78</v>
      </c>
    </row>
    <row r="124" s="2" customFormat="1" ht="24.15" customHeight="1">
      <c r="A124" s="38"/>
      <c r="B124" s="39"/>
      <c r="C124" s="212" t="s">
        <v>219</v>
      </c>
      <c r="D124" s="212" t="s">
        <v>155</v>
      </c>
      <c r="E124" s="213" t="s">
        <v>581</v>
      </c>
      <c r="F124" s="214" t="s">
        <v>582</v>
      </c>
      <c r="G124" s="215" t="s">
        <v>253</v>
      </c>
      <c r="H124" s="216">
        <v>45</v>
      </c>
      <c r="I124" s="217"/>
      <c r="J124" s="218">
        <f>ROUND(I124*H124,2)</f>
        <v>0</v>
      </c>
      <c r="K124" s="214" t="s">
        <v>351</v>
      </c>
      <c r="L124" s="44"/>
      <c r="M124" s="219" t="s">
        <v>19</v>
      </c>
      <c r="N124" s="220" t="s">
        <v>41</v>
      </c>
      <c r="O124" s="84"/>
      <c r="P124" s="221">
        <f>O124*H124</f>
        <v>0</v>
      </c>
      <c r="Q124" s="221">
        <v>0.22563</v>
      </c>
      <c r="R124" s="221">
        <f>Q124*H124</f>
        <v>10.15335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176</v>
      </c>
      <c r="AT124" s="223" t="s">
        <v>155</v>
      </c>
      <c r="AU124" s="223" t="s">
        <v>78</v>
      </c>
      <c r="AY124" s="17" t="s">
        <v>152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76</v>
      </c>
      <c r="BK124" s="224">
        <f>ROUND(I124*H124,2)</f>
        <v>0</v>
      </c>
      <c r="BL124" s="17" t="s">
        <v>176</v>
      </c>
      <c r="BM124" s="223" t="s">
        <v>583</v>
      </c>
    </row>
    <row r="125" s="2" customFormat="1">
      <c r="A125" s="38"/>
      <c r="B125" s="39"/>
      <c r="C125" s="40"/>
      <c r="D125" s="245" t="s">
        <v>353</v>
      </c>
      <c r="E125" s="40"/>
      <c r="F125" s="246" t="s">
        <v>584</v>
      </c>
      <c r="G125" s="40"/>
      <c r="H125" s="40"/>
      <c r="I125" s="237"/>
      <c r="J125" s="40"/>
      <c r="K125" s="40"/>
      <c r="L125" s="44"/>
      <c r="M125" s="238"/>
      <c r="N125" s="239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353</v>
      </c>
      <c r="AU125" s="17" t="s">
        <v>78</v>
      </c>
    </row>
    <row r="126" s="2" customFormat="1" ht="16.5" customHeight="1">
      <c r="A126" s="38"/>
      <c r="B126" s="39"/>
      <c r="C126" s="225" t="s">
        <v>223</v>
      </c>
      <c r="D126" s="225" t="s">
        <v>170</v>
      </c>
      <c r="E126" s="226" t="s">
        <v>585</v>
      </c>
      <c r="F126" s="227" t="s">
        <v>586</v>
      </c>
      <c r="G126" s="228" t="s">
        <v>174</v>
      </c>
      <c r="H126" s="229">
        <v>200</v>
      </c>
      <c r="I126" s="230"/>
      <c r="J126" s="231">
        <f>ROUND(I126*H126,2)</f>
        <v>0</v>
      </c>
      <c r="K126" s="227" t="s">
        <v>351</v>
      </c>
      <c r="L126" s="232"/>
      <c r="M126" s="233" t="s">
        <v>19</v>
      </c>
      <c r="N126" s="234" t="s">
        <v>41</v>
      </c>
      <c r="O126" s="84"/>
      <c r="P126" s="221">
        <f>O126*H126</f>
        <v>0</v>
      </c>
      <c r="Q126" s="221">
        <v>9.0000000000000006E-05</v>
      </c>
      <c r="R126" s="221">
        <f>Q126*H126</f>
        <v>0.018000000000000002</v>
      </c>
      <c r="S126" s="221">
        <v>0</v>
      </c>
      <c r="T126" s="22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175</v>
      </c>
      <c r="AT126" s="223" t="s">
        <v>170</v>
      </c>
      <c r="AU126" s="223" t="s">
        <v>78</v>
      </c>
      <c r="AY126" s="17" t="s">
        <v>152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76</v>
      </c>
      <c r="BK126" s="224">
        <f>ROUND(I126*H126,2)</f>
        <v>0</v>
      </c>
      <c r="BL126" s="17" t="s">
        <v>176</v>
      </c>
      <c r="BM126" s="223" t="s">
        <v>587</v>
      </c>
    </row>
    <row r="127" s="2" customFormat="1" ht="24.15" customHeight="1">
      <c r="A127" s="38"/>
      <c r="B127" s="39"/>
      <c r="C127" s="212" t="s">
        <v>227</v>
      </c>
      <c r="D127" s="212" t="s">
        <v>155</v>
      </c>
      <c r="E127" s="213" t="s">
        <v>588</v>
      </c>
      <c r="F127" s="214" t="s">
        <v>589</v>
      </c>
      <c r="G127" s="215" t="s">
        <v>253</v>
      </c>
      <c r="H127" s="216">
        <v>25</v>
      </c>
      <c r="I127" s="217"/>
      <c r="J127" s="218">
        <f>ROUND(I127*H127,2)</f>
        <v>0</v>
      </c>
      <c r="K127" s="214" t="s">
        <v>351</v>
      </c>
      <c r="L127" s="44"/>
      <c r="M127" s="219" t="s">
        <v>19</v>
      </c>
      <c r="N127" s="220" t="s">
        <v>41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176</v>
      </c>
      <c r="AT127" s="223" t="s">
        <v>155</v>
      </c>
      <c r="AU127" s="223" t="s">
        <v>78</v>
      </c>
      <c r="AY127" s="17" t="s">
        <v>152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76</v>
      </c>
      <c r="BK127" s="224">
        <f>ROUND(I127*H127,2)</f>
        <v>0</v>
      </c>
      <c r="BL127" s="17" t="s">
        <v>176</v>
      </c>
      <c r="BM127" s="223" t="s">
        <v>590</v>
      </c>
    </row>
    <row r="128" s="2" customFormat="1">
      <c r="A128" s="38"/>
      <c r="B128" s="39"/>
      <c r="C128" s="40"/>
      <c r="D128" s="245" t="s">
        <v>353</v>
      </c>
      <c r="E128" s="40"/>
      <c r="F128" s="246" t="s">
        <v>591</v>
      </c>
      <c r="G128" s="40"/>
      <c r="H128" s="40"/>
      <c r="I128" s="237"/>
      <c r="J128" s="40"/>
      <c r="K128" s="40"/>
      <c r="L128" s="44"/>
      <c r="M128" s="238"/>
      <c r="N128" s="23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353</v>
      </c>
      <c r="AU128" s="17" t="s">
        <v>78</v>
      </c>
    </row>
    <row r="129" s="2" customFormat="1" ht="24.15" customHeight="1">
      <c r="A129" s="38"/>
      <c r="B129" s="39"/>
      <c r="C129" s="212" t="s">
        <v>231</v>
      </c>
      <c r="D129" s="212" t="s">
        <v>155</v>
      </c>
      <c r="E129" s="213" t="s">
        <v>592</v>
      </c>
      <c r="F129" s="214" t="s">
        <v>593</v>
      </c>
      <c r="G129" s="215" t="s">
        <v>174</v>
      </c>
      <c r="H129" s="216">
        <v>10</v>
      </c>
      <c r="I129" s="217"/>
      <c r="J129" s="218">
        <f>ROUND(I129*H129,2)</f>
        <v>0</v>
      </c>
      <c r="K129" s="214" t="s">
        <v>351</v>
      </c>
      <c r="L129" s="44"/>
      <c r="M129" s="219" t="s">
        <v>19</v>
      </c>
      <c r="N129" s="220" t="s">
        <v>41</v>
      </c>
      <c r="O129" s="84"/>
      <c r="P129" s="221">
        <f>O129*H129</f>
        <v>0</v>
      </c>
      <c r="Q129" s="221">
        <v>0.19400000000000001</v>
      </c>
      <c r="R129" s="221">
        <f>Q129*H129</f>
        <v>1.94</v>
      </c>
      <c r="S129" s="221">
        <v>0</v>
      </c>
      <c r="T129" s="22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160</v>
      </c>
      <c r="AT129" s="223" t="s">
        <v>155</v>
      </c>
      <c r="AU129" s="223" t="s">
        <v>78</v>
      </c>
      <c r="AY129" s="17" t="s">
        <v>152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76</v>
      </c>
      <c r="BK129" s="224">
        <f>ROUND(I129*H129,2)</f>
        <v>0</v>
      </c>
      <c r="BL129" s="17" t="s">
        <v>160</v>
      </c>
      <c r="BM129" s="223" t="s">
        <v>594</v>
      </c>
    </row>
    <row r="130" s="2" customFormat="1">
      <c r="A130" s="38"/>
      <c r="B130" s="39"/>
      <c r="C130" s="40"/>
      <c r="D130" s="245" t="s">
        <v>353</v>
      </c>
      <c r="E130" s="40"/>
      <c r="F130" s="246" t="s">
        <v>595</v>
      </c>
      <c r="G130" s="40"/>
      <c r="H130" s="40"/>
      <c r="I130" s="237"/>
      <c r="J130" s="40"/>
      <c r="K130" s="40"/>
      <c r="L130" s="44"/>
      <c r="M130" s="238"/>
      <c r="N130" s="23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353</v>
      </c>
      <c r="AU130" s="17" t="s">
        <v>78</v>
      </c>
    </row>
    <row r="131" s="2" customFormat="1" ht="21.75" customHeight="1">
      <c r="A131" s="38"/>
      <c r="B131" s="39"/>
      <c r="C131" s="212" t="s">
        <v>235</v>
      </c>
      <c r="D131" s="212" t="s">
        <v>155</v>
      </c>
      <c r="E131" s="213" t="s">
        <v>355</v>
      </c>
      <c r="F131" s="214" t="s">
        <v>356</v>
      </c>
      <c r="G131" s="215" t="s">
        <v>174</v>
      </c>
      <c r="H131" s="216">
        <v>1</v>
      </c>
      <c r="I131" s="217"/>
      <c r="J131" s="218">
        <f>ROUND(I131*H131,2)</f>
        <v>0</v>
      </c>
      <c r="K131" s="214" t="s">
        <v>351</v>
      </c>
      <c r="L131" s="44"/>
      <c r="M131" s="219" t="s">
        <v>19</v>
      </c>
      <c r="N131" s="220" t="s">
        <v>41</v>
      </c>
      <c r="O131" s="84"/>
      <c r="P131" s="221">
        <f>O131*H131</f>
        <v>0</v>
      </c>
      <c r="Q131" s="221">
        <v>0</v>
      </c>
      <c r="R131" s="221">
        <f>Q131*H131</f>
        <v>0</v>
      </c>
      <c r="S131" s="221">
        <v>0.41199999999999998</v>
      </c>
      <c r="T131" s="222">
        <f>S131*H131</f>
        <v>0.41199999999999998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176</v>
      </c>
      <c r="AT131" s="223" t="s">
        <v>155</v>
      </c>
      <c r="AU131" s="223" t="s">
        <v>78</v>
      </c>
      <c r="AY131" s="17" t="s">
        <v>152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76</v>
      </c>
      <c r="BK131" s="224">
        <f>ROUND(I131*H131,2)</f>
        <v>0</v>
      </c>
      <c r="BL131" s="17" t="s">
        <v>176</v>
      </c>
      <c r="BM131" s="223" t="s">
        <v>357</v>
      </c>
    </row>
    <row r="132" s="2" customFormat="1">
      <c r="A132" s="38"/>
      <c r="B132" s="39"/>
      <c r="C132" s="40"/>
      <c r="D132" s="245" t="s">
        <v>353</v>
      </c>
      <c r="E132" s="40"/>
      <c r="F132" s="246" t="s">
        <v>358</v>
      </c>
      <c r="G132" s="40"/>
      <c r="H132" s="40"/>
      <c r="I132" s="237"/>
      <c r="J132" s="40"/>
      <c r="K132" s="40"/>
      <c r="L132" s="44"/>
      <c r="M132" s="238"/>
      <c r="N132" s="239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353</v>
      </c>
      <c r="AU132" s="17" t="s">
        <v>78</v>
      </c>
    </row>
    <row r="133" s="2" customFormat="1" ht="24.15" customHeight="1">
      <c r="A133" s="38"/>
      <c r="B133" s="39"/>
      <c r="C133" s="212" t="s">
        <v>239</v>
      </c>
      <c r="D133" s="212" t="s">
        <v>155</v>
      </c>
      <c r="E133" s="213" t="s">
        <v>596</v>
      </c>
      <c r="F133" s="214" t="s">
        <v>597</v>
      </c>
      <c r="G133" s="215" t="s">
        <v>253</v>
      </c>
      <c r="H133" s="216">
        <v>50</v>
      </c>
      <c r="I133" s="217"/>
      <c r="J133" s="218">
        <f>ROUND(I133*H133,2)</f>
        <v>0</v>
      </c>
      <c r="K133" s="214" t="s">
        <v>351</v>
      </c>
      <c r="L133" s="44"/>
      <c r="M133" s="219" t="s">
        <v>19</v>
      </c>
      <c r="N133" s="220" t="s">
        <v>41</v>
      </c>
      <c r="O133" s="84"/>
      <c r="P133" s="221">
        <f>O133*H133</f>
        <v>0</v>
      </c>
      <c r="Q133" s="221">
        <v>0</v>
      </c>
      <c r="R133" s="221">
        <f>Q133*H133</f>
        <v>0</v>
      </c>
      <c r="S133" s="221">
        <v>0.0054999999999999997</v>
      </c>
      <c r="T133" s="222">
        <f>S133*H133</f>
        <v>0.27499999999999997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176</v>
      </c>
      <c r="AT133" s="223" t="s">
        <v>155</v>
      </c>
      <c r="AU133" s="223" t="s">
        <v>78</v>
      </c>
      <c r="AY133" s="17" t="s">
        <v>152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76</v>
      </c>
      <c r="BK133" s="224">
        <f>ROUND(I133*H133,2)</f>
        <v>0</v>
      </c>
      <c r="BL133" s="17" t="s">
        <v>176</v>
      </c>
      <c r="BM133" s="223" t="s">
        <v>598</v>
      </c>
    </row>
    <row r="134" s="2" customFormat="1">
      <c r="A134" s="38"/>
      <c r="B134" s="39"/>
      <c r="C134" s="40"/>
      <c r="D134" s="245" t="s">
        <v>353</v>
      </c>
      <c r="E134" s="40"/>
      <c r="F134" s="246" t="s">
        <v>599</v>
      </c>
      <c r="G134" s="40"/>
      <c r="H134" s="40"/>
      <c r="I134" s="237"/>
      <c r="J134" s="40"/>
      <c r="K134" s="40"/>
      <c r="L134" s="44"/>
      <c r="M134" s="238"/>
      <c r="N134" s="23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353</v>
      </c>
      <c r="AU134" s="17" t="s">
        <v>78</v>
      </c>
    </row>
    <row r="135" s="2" customFormat="1" ht="24.15" customHeight="1">
      <c r="A135" s="38"/>
      <c r="B135" s="39"/>
      <c r="C135" s="212" t="s">
        <v>7</v>
      </c>
      <c r="D135" s="212" t="s">
        <v>155</v>
      </c>
      <c r="E135" s="213" t="s">
        <v>600</v>
      </c>
      <c r="F135" s="214" t="s">
        <v>601</v>
      </c>
      <c r="G135" s="215" t="s">
        <v>253</v>
      </c>
      <c r="H135" s="216">
        <v>30</v>
      </c>
      <c r="I135" s="217"/>
      <c r="J135" s="218">
        <f>ROUND(I135*H135,2)</f>
        <v>0</v>
      </c>
      <c r="K135" s="214" t="s">
        <v>351</v>
      </c>
      <c r="L135" s="44"/>
      <c r="M135" s="219" t="s">
        <v>19</v>
      </c>
      <c r="N135" s="220" t="s">
        <v>41</v>
      </c>
      <c r="O135" s="84"/>
      <c r="P135" s="221">
        <f>O135*H135</f>
        <v>0</v>
      </c>
      <c r="Q135" s="221">
        <v>0</v>
      </c>
      <c r="R135" s="221">
        <f>Q135*H135</f>
        <v>0</v>
      </c>
      <c r="S135" s="221">
        <v>0.00092000000000000003</v>
      </c>
      <c r="T135" s="222">
        <f>S135*H135</f>
        <v>0.0276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176</v>
      </c>
      <c r="AT135" s="223" t="s">
        <v>155</v>
      </c>
      <c r="AU135" s="223" t="s">
        <v>78</v>
      </c>
      <c r="AY135" s="17" t="s">
        <v>152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76</v>
      </c>
      <c r="BK135" s="224">
        <f>ROUND(I135*H135,2)</f>
        <v>0</v>
      </c>
      <c r="BL135" s="17" t="s">
        <v>176</v>
      </c>
      <c r="BM135" s="223" t="s">
        <v>602</v>
      </c>
    </row>
    <row r="136" s="2" customFormat="1">
      <c r="A136" s="38"/>
      <c r="B136" s="39"/>
      <c r="C136" s="40"/>
      <c r="D136" s="245" t="s">
        <v>353</v>
      </c>
      <c r="E136" s="40"/>
      <c r="F136" s="246" t="s">
        <v>603</v>
      </c>
      <c r="G136" s="40"/>
      <c r="H136" s="40"/>
      <c r="I136" s="237"/>
      <c r="J136" s="40"/>
      <c r="K136" s="40"/>
      <c r="L136" s="44"/>
      <c r="M136" s="238"/>
      <c r="N136" s="239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353</v>
      </c>
      <c r="AU136" s="17" t="s">
        <v>78</v>
      </c>
    </row>
    <row r="137" s="12" customFormat="1" ht="22.8" customHeight="1">
      <c r="A137" s="12"/>
      <c r="B137" s="196"/>
      <c r="C137" s="197"/>
      <c r="D137" s="198" t="s">
        <v>69</v>
      </c>
      <c r="E137" s="210" t="s">
        <v>604</v>
      </c>
      <c r="F137" s="210" t="s">
        <v>605</v>
      </c>
      <c r="G137" s="197"/>
      <c r="H137" s="197"/>
      <c r="I137" s="200"/>
      <c r="J137" s="211">
        <f>BK137</f>
        <v>0</v>
      </c>
      <c r="K137" s="197"/>
      <c r="L137" s="202"/>
      <c r="M137" s="203"/>
      <c r="N137" s="204"/>
      <c r="O137" s="204"/>
      <c r="P137" s="205">
        <f>SUM(P138:P139)</f>
        <v>0</v>
      </c>
      <c r="Q137" s="204"/>
      <c r="R137" s="205">
        <f>SUM(R138:R139)</f>
        <v>0</v>
      </c>
      <c r="S137" s="204"/>
      <c r="T137" s="206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7" t="s">
        <v>165</v>
      </c>
      <c r="AT137" s="208" t="s">
        <v>69</v>
      </c>
      <c r="AU137" s="208" t="s">
        <v>76</v>
      </c>
      <c r="AY137" s="207" t="s">
        <v>152</v>
      </c>
      <c r="BK137" s="209">
        <f>SUM(BK138:BK139)</f>
        <v>0</v>
      </c>
    </row>
    <row r="138" s="2" customFormat="1" ht="24.15" customHeight="1">
      <c r="A138" s="38"/>
      <c r="B138" s="39"/>
      <c r="C138" s="212" t="s">
        <v>246</v>
      </c>
      <c r="D138" s="212" t="s">
        <v>155</v>
      </c>
      <c r="E138" s="213" t="s">
        <v>606</v>
      </c>
      <c r="F138" s="214" t="s">
        <v>607</v>
      </c>
      <c r="G138" s="215" t="s">
        <v>608</v>
      </c>
      <c r="H138" s="216">
        <v>1</v>
      </c>
      <c r="I138" s="217"/>
      <c r="J138" s="218">
        <f>ROUND(I138*H138,2)</f>
        <v>0</v>
      </c>
      <c r="K138" s="214" t="s">
        <v>351</v>
      </c>
      <c r="L138" s="44"/>
      <c r="M138" s="219" t="s">
        <v>19</v>
      </c>
      <c r="N138" s="220" t="s">
        <v>41</v>
      </c>
      <c r="O138" s="84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176</v>
      </c>
      <c r="AT138" s="223" t="s">
        <v>155</v>
      </c>
      <c r="AU138" s="223" t="s">
        <v>78</v>
      </c>
      <c r="AY138" s="17" t="s">
        <v>152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76</v>
      </c>
      <c r="BK138" s="224">
        <f>ROUND(I138*H138,2)</f>
        <v>0</v>
      </c>
      <c r="BL138" s="17" t="s">
        <v>176</v>
      </c>
      <c r="BM138" s="223" t="s">
        <v>609</v>
      </c>
    </row>
    <row r="139" s="2" customFormat="1">
      <c r="A139" s="38"/>
      <c r="B139" s="39"/>
      <c r="C139" s="40"/>
      <c r="D139" s="245" t="s">
        <v>353</v>
      </c>
      <c r="E139" s="40"/>
      <c r="F139" s="246" t="s">
        <v>610</v>
      </c>
      <c r="G139" s="40"/>
      <c r="H139" s="40"/>
      <c r="I139" s="237"/>
      <c r="J139" s="40"/>
      <c r="K139" s="40"/>
      <c r="L139" s="44"/>
      <c r="M139" s="247"/>
      <c r="N139" s="248"/>
      <c r="O139" s="242"/>
      <c r="P139" s="242"/>
      <c r="Q139" s="242"/>
      <c r="R139" s="242"/>
      <c r="S139" s="242"/>
      <c r="T139" s="249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353</v>
      </c>
      <c r="AU139" s="17" t="s">
        <v>78</v>
      </c>
    </row>
    <row r="140" s="2" customFormat="1" ht="6.96" customHeight="1">
      <c r="A140" s="38"/>
      <c r="B140" s="59"/>
      <c r="C140" s="60"/>
      <c r="D140" s="60"/>
      <c r="E140" s="60"/>
      <c r="F140" s="60"/>
      <c r="G140" s="60"/>
      <c r="H140" s="60"/>
      <c r="I140" s="60"/>
      <c r="J140" s="60"/>
      <c r="K140" s="60"/>
      <c r="L140" s="44"/>
      <c r="M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</sheetData>
  <sheetProtection sheet="1" autoFilter="0" formatColumns="0" formatRows="0" objects="1" scenarios="1" spinCount="100000" saltValue="eYR81NtTvPBGLfWuGXEppvOeXQzbZfeUMkS/MlxlYQ4YGIRt9Hs4cDLpYwuG0HbMKKlmvYsCLyEDgMlZaHHtNw==" hashValue="3vViVHFtb9wvIHsR58R6kxSRzwp8jDDUfRGI5rMC+BACYsZrPT7zGckzWe0HNlFcXXQ81zQjAs8ep2gZ2m2A4A==" algorithmName="SHA-512" password="CC35"/>
  <autoFilter ref="C92:K13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100" r:id="rId1" display="https://podminky.urs.cz/item/CS_URS_2024_01/741910181"/>
    <hyperlink ref="F107" r:id="rId2" display="https://podminky.urs.cz/item/CS_URS_2024_01/220111891"/>
    <hyperlink ref="F111" r:id="rId3" display="https://podminky.urs.cz/item/CS_URS_2024_01/220182027"/>
    <hyperlink ref="F113" r:id="rId4" display="https://podminky.urs.cz/item/CS_URS_2024_01/220182087"/>
    <hyperlink ref="F117" r:id="rId5" display="https://podminky.urs.cz/item/CS_URS_2024_01/460010001"/>
    <hyperlink ref="F119" r:id="rId6" display="https://podminky.urs.cz/item/CS_URS_2024_01/460030023"/>
    <hyperlink ref="F121" r:id="rId7" display="https://podminky.urs.cz/item/CS_URS_2024_01/460242111"/>
    <hyperlink ref="F123" r:id="rId8" display="https://podminky.urs.cz/item/CS_URS_2024_01/460661111"/>
    <hyperlink ref="F125" r:id="rId9" display="https://podminky.urs.cz/item/CS_URS_2024_01/460742132"/>
    <hyperlink ref="F128" r:id="rId10" display="https://podminky.urs.cz/item/CS_URS_2024_01/460752112"/>
    <hyperlink ref="F130" r:id="rId11" display="https://podminky.urs.cz/item/CS_URS_2024_01/460762111"/>
    <hyperlink ref="F132" r:id="rId12" display="https://podminky.urs.cz/item/CS_URS_2024_01/468081435"/>
    <hyperlink ref="F134" r:id="rId13" display="https://podminky.urs.cz/item/CS_URS_2024_01/468132112"/>
    <hyperlink ref="F136" r:id="rId14" display="https://podminky.urs.cz/item/CS_URS_2024_01/468161115"/>
    <hyperlink ref="F139" r:id="rId15" display="https://podminky.urs.cz/item/CS_URS_2024_01/5801060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121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soustavy DOK v oblasti OŘ Praha</v>
      </c>
      <c r="F7" s="142"/>
      <c r="G7" s="142"/>
      <c r="H7" s="142"/>
      <c r="L7" s="20"/>
    </row>
    <row r="8" s="1" customFormat="1" ht="12" customHeight="1">
      <c r="B8" s="20"/>
      <c r="D8" s="142" t="s">
        <v>122</v>
      </c>
      <c r="L8" s="20"/>
    </row>
    <row r="9" s="2" customFormat="1" ht="16.5" customHeight="1">
      <c r="A9" s="38"/>
      <c r="B9" s="44"/>
      <c r="C9" s="38"/>
      <c r="D9" s="38"/>
      <c r="E9" s="143" t="s">
        <v>383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124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611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385</v>
      </c>
      <c r="G14" s="38"/>
      <c r="H14" s="38"/>
      <c r="I14" s="142" t="s">
        <v>23</v>
      </c>
      <c r="J14" s="146" t="str">
        <f>'Rekapitulace stavby'!AN8</f>
        <v>8. 4. 2024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126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127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33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360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ROUND(J86,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40</v>
      </c>
      <c r="E35" s="142" t="s">
        <v>41</v>
      </c>
      <c r="F35" s="156">
        <f>ROUND((SUM(BE86:BE94)),  2)</f>
        <v>0</v>
      </c>
      <c r="G35" s="38"/>
      <c r="H35" s="38"/>
      <c r="I35" s="157">
        <v>0.20999999999999999</v>
      </c>
      <c r="J35" s="156">
        <f>ROUND(((SUM(BE86:BE94))*I35),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42</v>
      </c>
      <c r="F36" s="156">
        <f>ROUND((SUM(BF86:BF94)),  2)</f>
        <v>0</v>
      </c>
      <c r="G36" s="38"/>
      <c r="H36" s="38"/>
      <c r="I36" s="157">
        <v>0.12</v>
      </c>
      <c r="J36" s="156">
        <f>ROUND(((SUM(BF86:BF94))*I36),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ROUND((SUM(BG86:BG94)),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ROUND((SUM(BH86:BH94)),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ROUND((SUM(BI86:BI94)),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129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soustavy DOK v oblasti OŘ Praha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383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124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23030-0102-3 - PS 01-02 úsek Chotětov - Mladá Boleslav - 3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Mladá Boleslav</v>
      </c>
      <c r="G56" s="40"/>
      <c r="H56" s="40"/>
      <c r="I56" s="32" t="s">
        <v>23</v>
      </c>
      <c r="J56" s="72" t="str">
        <f>IF(J14="","",J14)</f>
        <v>8. 4. 2024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SŽ, s.o. SZT</v>
      </c>
      <c r="G58" s="40"/>
      <c r="H58" s="40"/>
      <c r="I58" s="32" t="s">
        <v>31</v>
      </c>
      <c r="J58" s="36" t="str">
        <f>E23</f>
        <v>IXPROJEKTA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33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130</v>
      </c>
      <c r="D61" s="171"/>
      <c r="E61" s="171"/>
      <c r="F61" s="171"/>
      <c r="G61" s="171"/>
      <c r="H61" s="171"/>
      <c r="I61" s="171"/>
      <c r="J61" s="172" t="s">
        <v>131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68</v>
      </c>
      <c r="D63" s="40"/>
      <c r="E63" s="40"/>
      <c r="F63" s="40"/>
      <c r="G63" s="40"/>
      <c r="H63" s="40"/>
      <c r="I63" s="40"/>
      <c r="J63" s="102">
        <f>J86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132</v>
      </c>
    </row>
    <row r="64" s="9" customFormat="1" ht="24.96" customHeight="1">
      <c r="A64" s="9"/>
      <c r="B64" s="174"/>
      <c r="C64" s="175"/>
      <c r="D64" s="176" t="s">
        <v>361</v>
      </c>
      <c r="E64" s="177"/>
      <c r="F64" s="177"/>
      <c r="G64" s="177"/>
      <c r="H64" s="177"/>
      <c r="I64" s="177"/>
      <c r="J64" s="178">
        <f>J87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137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9" t="str">
        <f>E7</f>
        <v>Oprava soustavy DOK v oblasti OŘ Praha</v>
      </c>
      <c r="F74" s="32"/>
      <c r="G74" s="32"/>
      <c r="H74" s="32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122</v>
      </c>
      <c r="D75" s="22"/>
      <c r="E75" s="22"/>
      <c r="F75" s="22"/>
      <c r="G75" s="22"/>
      <c r="H75" s="22"/>
      <c r="I75" s="22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69" t="s">
        <v>383</v>
      </c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124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23030-0102-3 - PS 01-02 úsek Chotětov - Mladá Boleslav - 3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>Mladá Boleslav</v>
      </c>
      <c r="G80" s="40"/>
      <c r="H80" s="40"/>
      <c r="I80" s="32" t="s">
        <v>23</v>
      </c>
      <c r="J80" s="72" t="str">
        <f>IF(J14="","",J14)</f>
        <v>8. 4. 2024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>SŽ, s.o. SZT</v>
      </c>
      <c r="G82" s="40"/>
      <c r="H82" s="40"/>
      <c r="I82" s="32" t="s">
        <v>31</v>
      </c>
      <c r="J82" s="36" t="str">
        <f>E23</f>
        <v>IXPROJEKTA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29</v>
      </c>
      <c r="D83" s="40"/>
      <c r="E83" s="40"/>
      <c r="F83" s="27" t="str">
        <f>IF(E20="","",E20)</f>
        <v>Vyplň údaj</v>
      </c>
      <c r="G83" s="40"/>
      <c r="H83" s="40"/>
      <c r="I83" s="32" t="s">
        <v>33</v>
      </c>
      <c r="J83" s="36" t="str">
        <f>E26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85"/>
      <c r="B85" s="186"/>
      <c r="C85" s="187" t="s">
        <v>138</v>
      </c>
      <c r="D85" s="188" t="s">
        <v>55</v>
      </c>
      <c r="E85" s="188" t="s">
        <v>51</v>
      </c>
      <c r="F85" s="188" t="s">
        <v>52</v>
      </c>
      <c r="G85" s="188" t="s">
        <v>139</v>
      </c>
      <c r="H85" s="188" t="s">
        <v>140</v>
      </c>
      <c r="I85" s="188" t="s">
        <v>141</v>
      </c>
      <c r="J85" s="188" t="s">
        <v>131</v>
      </c>
      <c r="K85" s="189" t="s">
        <v>142</v>
      </c>
      <c r="L85" s="190"/>
      <c r="M85" s="92" t="s">
        <v>19</v>
      </c>
      <c r="N85" s="93" t="s">
        <v>40</v>
      </c>
      <c r="O85" s="93" t="s">
        <v>143</v>
      </c>
      <c r="P85" s="93" t="s">
        <v>144</v>
      </c>
      <c r="Q85" s="93" t="s">
        <v>145</v>
      </c>
      <c r="R85" s="93" t="s">
        <v>146</v>
      </c>
      <c r="S85" s="93" t="s">
        <v>147</v>
      </c>
      <c r="T85" s="94" t="s">
        <v>148</v>
      </c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</row>
    <row r="86" s="2" customFormat="1" ht="22.8" customHeight="1">
      <c r="A86" s="38"/>
      <c r="B86" s="39"/>
      <c r="C86" s="99" t="s">
        <v>149</v>
      </c>
      <c r="D86" s="40"/>
      <c r="E86" s="40"/>
      <c r="F86" s="40"/>
      <c r="G86" s="40"/>
      <c r="H86" s="40"/>
      <c r="I86" s="40"/>
      <c r="J86" s="191">
        <f>BK86</f>
        <v>0</v>
      </c>
      <c r="K86" s="40"/>
      <c r="L86" s="44"/>
      <c r="M86" s="95"/>
      <c r="N86" s="192"/>
      <c r="O86" s="96"/>
      <c r="P86" s="193">
        <f>P87</f>
        <v>0</v>
      </c>
      <c r="Q86" s="96"/>
      <c r="R86" s="193">
        <f>R87</f>
        <v>0</v>
      </c>
      <c r="S86" s="96"/>
      <c r="T86" s="194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69</v>
      </c>
      <c r="AU86" s="17" t="s">
        <v>132</v>
      </c>
      <c r="BK86" s="195">
        <f>BK87</f>
        <v>0</v>
      </c>
    </row>
    <row r="87" s="12" customFormat="1" ht="25.92" customHeight="1">
      <c r="A87" s="12"/>
      <c r="B87" s="196"/>
      <c r="C87" s="197"/>
      <c r="D87" s="198" t="s">
        <v>69</v>
      </c>
      <c r="E87" s="199" t="s">
        <v>362</v>
      </c>
      <c r="F87" s="199" t="s">
        <v>363</v>
      </c>
      <c r="G87" s="197"/>
      <c r="H87" s="197"/>
      <c r="I87" s="200"/>
      <c r="J87" s="201">
        <f>BK87</f>
        <v>0</v>
      </c>
      <c r="K87" s="197"/>
      <c r="L87" s="202"/>
      <c r="M87" s="203"/>
      <c r="N87" s="204"/>
      <c r="O87" s="204"/>
      <c r="P87" s="205">
        <f>SUM(P88:P94)</f>
        <v>0</v>
      </c>
      <c r="Q87" s="204"/>
      <c r="R87" s="205">
        <f>SUM(R88:R94)</f>
        <v>0</v>
      </c>
      <c r="S87" s="204"/>
      <c r="T87" s="206">
        <f>SUM(T88:T94)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7" t="s">
        <v>153</v>
      </c>
      <c r="AT87" s="208" t="s">
        <v>69</v>
      </c>
      <c r="AU87" s="208" t="s">
        <v>70</v>
      </c>
      <c r="AY87" s="207" t="s">
        <v>152</v>
      </c>
      <c r="BK87" s="209">
        <f>SUM(BK88:BK94)</f>
        <v>0</v>
      </c>
    </row>
    <row r="88" s="2" customFormat="1" ht="16.5" customHeight="1">
      <c r="A88" s="38"/>
      <c r="B88" s="39"/>
      <c r="C88" s="212" t="s">
        <v>76</v>
      </c>
      <c r="D88" s="212" t="s">
        <v>155</v>
      </c>
      <c r="E88" s="213" t="s">
        <v>364</v>
      </c>
      <c r="F88" s="214" t="s">
        <v>365</v>
      </c>
      <c r="G88" s="215" t="s">
        <v>366</v>
      </c>
      <c r="H88" s="250"/>
      <c r="I88" s="217"/>
      <c r="J88" s="218">
        <f>ROUND(I88*H88,2)</f>
        <v>0</v>
      </c>
      <c r="K88" s="214" t="s">
        <v>159</v>
      </c>
      <c r="L88" s="44"/>
      <c r="M88" s="219" t="s">
        <v>19</v>
      </c>
      <c r="N88" s="220" t="s">
        <v>41</v>
      </c>
      <c r="O88" s="84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3" t="s">
        <v>367</v>
      </c>
      <c r="AT88" s="223" t="s">
        <v>155</v>
      </c>
      <c r="AU88" s="223" t="s">
        <v>76</v>
      </c>
      <c r="AY88" s="17" t="s">
        <v>152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7" t="s">
        <v>76</v>
      </c>
      <c r="BK88" s="224">
        <f>ROUND(I88*H88,2)</f>
        <v>0</v>
      </c>
      <c r="BL88" s="17" t="s">
        <v>367</v>
      </c>
      <c r="BM88" s="223" t="s">
        <v>368</v>
      </c>
    </row>
    <row r="89" s="2" customFormat="1" ht="16.5" customHeight="1">
      <c r="A89" s="38"/>
      <c r="B89" s="39"/>
      <c r="C89" s="212" t="s">
        <v>78</v>
      </c>
      <c r="D89" s="212" t="s">
        <v>155</v>
      </c>
      <c r="E89" s="213" t="s">
        <v>369</v>
      </c>
      <c r="F89" s="214" t="s">
        <v>370</v>
      </c>
      <c r="G89" s="215" t="s">
        <v>366</v>
      </c>
      <c r="H89" s="250"/>
      <c r="I89" s="217"/>
      <c r="J89" s="218">
        <f>ROUND(I89*H89,2)</f>
        <v>0</v>
      </c>
      <c r="K89" s="214" t="s">
        <v>159</v>
      </c>
      <c r="L89" s="44"/>
      <c r="M89" s="219" t="s">
        <v>19</v>
      </c>
      <c r="N89" s="220" t="s">
        <v>41</v>
      </c>
      <c r="O89" s="84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3" t="s">
        <v>367</v>
      </c>
      <c r="AT89" s="223" t="s">
        <v>155</v>
      </c>
      <c r="AU89" s="223" t="s">
        <v>76</v>
      </c>
      <c r="AY89" s="17" t="s">
        <v>152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7" t="s">
        <v>76</v>
      </c>
      <c r="BK89" s="224">
        <f>ROUND(I89*H89,2)</f>
        <v>0</v>
      </c>
      <c r="BL89" s="17" t="s">
        <v>367</v>
      </c>
      <c r="BM89" s="223" t="s">
        <v>371</v>
      </c>
    </row>
    <row r="90" s="2" customFormat="1" ht="37.8" customHeight="1">
      <c r="A90" s="38"/>
      <c r="B90" s="39"/>
      <c r="C90" s="212" t="s">
        <v>165</v>
      </c>
      <c r="D90" s="212" t="s">
        <v>155</v>
      </c>
      <c r="E90" s="213" t="s">
        <v>372</v>
      </c>
      <c r="F90" s="214" t="s">
        <v>373</v>
      </c>
      <c r="G90" s="215" t="s">
        <v>366</v>
      </c>
      <c r="H90" s="250"/>
      <c r="I90" s="217"/>
      <c r="J90" s="218">
        <f>ROUND(I90*H90,2)</f>
        <v>0</v>
      </c>
      <c r="K90" s="214" t="s">
        <v>159</v>
      </c>
      <c r="L90" s="44"/>
      <c r="M90" s="219" t="s">
        <v>19</v>
      </c>
      <c r="N90" s="220" t="s">
        <v>41</v>
      </c>
      <c r="O90" s="84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367</v>
      </c>
      <c r="AT90" s="223" t="s">
        <v>155</v>
      </c>
      <c r="AU90" s="223" t="s">
        <v>76</v>
      </c>
      <c r="AY90" s="17" t="s">
        <v>152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76</v>
      </c>
      <c r="BK90" s="224">
        <f>ROUND(I90*H90,2)</f>
        <v>0</v>
      </c>
      <c r="BL90" s="17" t="s">
        <v>367</v>
      </c>
      <c r="BM90" s="223" t="s">
        <v>374</v>
      </c>
    </row>
    <row r="91" s="2" customFormat="1" ht="49.05" customHeight="1">
      <c r="A91" s="38"/>
      <c r="B91" s="39"/>
      <c r="C91" s="212" t="s">
        <v>160</v>
      </c>
      <c r="D91" s="212" t="s">
        <v>155</v>
      </c>
      <c r="E91" s="213" t="s">
        <v>375</v>
      </c>
      <c r="F91" s="214" t="s">
        <v>376</v>
      </c>
      <c r="G91" s="215" t="s">
        <v>366</v>
      </c>
      <c r="H91" s="250"/>
      <c r="I91" s="217"/>
      <c r="J91" s="218">
        <f>ROUND(I91*H91,2)</f>
        <v>0</v>
      </c>
      <c r="K91" s="214" t="s">
        <v>159</v>
      </c>
      <c r="L91" s="44"/>
      <c r="M91" s="219" t="s">
        <v>19</v>
      </c>
      <c r="N91" s="220" t="s">
        <v>41</v>
      </c>
      <c r="O91" s="84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3" t="s">
        <v>367</v>
      </c>
      <c r="AT91" s="223" t="s">
        <v>155</v>
      </c>
      <c r="AU91" s="223" t="s">
        <v>76</v>
      </c>
      <c r="AY91" s="17" t="s">
        <v>152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76</v>
      </c>
      <c r="BK91" s="224">
        <f>ROUND(I91*H91,2)</f>
        <v>0</v>
      </c>
      <c r="BL91" s="17" t="s">
        <v>367</v>
      </c>
      <c r="BM91" s="223" t="s">
        <v>377</v>
      </c>
    </row>
    <row r="92" s="2" customFormat="1">
      <c r="A92" s="38"/>
      <c r="B92" s="39"/>
      <c r="C92" s="40"/>
      <c r="D92" s="235" t="s">
        <v>309</v>
      </c>
      <c r="E92" s="40"/>
      <c r="F92" s="236" t="s">
        <v>378</v>
      </c>
      <c r="G92" s="40"/>
      <c r="H92" s="40"/>
      <c r="I92" s="237"/>
      <c r="J92" s="40"/>
      <c r="K92" s="40"/>
      <c r="L92" s="44"/>
      <c r="M92" s="238"/>
      <c r="N92" s="239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309</v>
      </c>
      <c r="AU92" s="17" t="s">
        <v>76</v>
      </c>
    </row>
    <row r="93" s="2" customFormat="1" ht="16.5" customHeight="1">
      <c r="A93" s="38"/>
      <c r="B93" s="39"/>
      <c r="C93" s="212" t="s">
        <v>153</v>
      </c>
      <c r="D93" s="212" t="s">
        <v>155</v>
      </c>
      <c r="E93" s="213" t="s">
        <v>379</v>
      </c>
      <c r="F93" s="214" t="s">
        <v>380</v>
      </c>
      <c r="G93" s="215" t="s">
        <v>366</v>
      </c>
      <c r="H93" s="250"/>
      <c r="I93" s="217"/>
      <c r="J93" s="218">
        <f>ROUND(I93*H93,2)</f>
        <v>0</v>
      </c>
      <c r="K93" s="214" t="s">
        <v>159</v>
      </c>
      <c r="L93" s="44"/>
      <c r="M93" s="219" t="s">
        <v>19</v>
      </c>
      <c r="N93" s="220" t="s">
        <v>41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367</v>
      </c>
      <c r="AT93" s="223" t="s">
        <v>155</v>
      </c>
      <c r="AU93" s="223" t="s">
        <v>76</v>
      </c>
      <c r="AY93" s="17" t="s">
        <v>152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76</v>
      </c>
      <c r="BK93" s="224">
        <f>ROUND(I93*H93,2)</f>
        <v>0</v>
      </c>
      <c r="BL93" s="17" t="s">
        <v>367</v>
      </c>
      <c r="BM93" s="223" t="s">
        <v>381</v>
      </c>
    </row>
    <row r="94" s="2" customFormat="1">
      <c r="A94" s="38"/>
      <c r="B94" s="39"/>
      <c r="C94" s="40"/>
      <c r="D94" s="235" t="s">
        <v>309</v>
      </c>
      <c r="E94" s="40"/>
      <c r="F94" s="236" t="s">
        <v>382</v>
      </c>
      <c r="G94" s="40"/>
      <c r="H94" s="40"/>
      <c r="I94" s="237"/>
      <c r="J94" s="40"/>
      <c r="K94" s="40"/>
      <c r="L94" s="44"/>
      <c r="M94" s="247"/>
      <c r="N94" s="248"/>
      <c r="O94" s="242"/>
      <c r="P94" s="242"/>
      <c r="Q94" s="242"/>
      <c r="R94" s="242"/>
      <c r="S94" s="242"/>
      <c r="T94" s="249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309</v>
      </c>
      <c r="AU94" s="17" t="s">
        <v>76</v>
      </c>
    </row>
    <row r="95" s="2" customFormat="1" ht="6.96" customHeight="1">
      <c r="A95" s="38"/>
      <c r="B95" s="59"/>
      <c r="C95" s="60"/>
      <c r="D95" s="60"/>
      <c r="E95" s="60"/>
      <c r="F95" s="60"/>
      <c r="G95" s="60"/>
      <c r="H95" s="60"/>
      <c r="I95" s="60"/>
      <c r="J95" s="60"/>
      <c r="K95" s="60"/>
      <c r="L95" s="44"/>
      <c r="M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</sheetData>
  <sheetProtection sheet="1" autoFilter="0" formatColumns="0" formatRows="0" objects="1" scenarios="1" spinCount="100000" saltValue="oPKlVu+dQenM1ev+nwFRsSYxOr/ulX4HDLaIfKnIV7ZUrxD8mnmaCIdiqOsz4sGAx+mj21fFWt8ztGX6fcnSrg==" hashValue="zqN8V8clJYjH7OIv0JtUAyx2aXlRI+5v3Tc4fvP41y5Zj85iXZY5HU99UyjtjDvTzFjvF/L8027E8l7BO+XNAA==" algorithmName="SHA-512" password="CC35"/>
  <autoFilter ref="C85:K9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121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soustavy DOK v oblasti OŘ Praha</v>
      </c>
      <c r="F7" s="142"/>
      <c r="G7" s="142"/>
      <c r="H7" s="142"/>
      <c r="L7" s="20"/>
    </row>
    <row r="8" s="1" customFormat="1" ht="12" customHeight="1">
      <c r="B8" s="20"/>
      <c r="D8" s="142" t="s">
        <v>122</v>
      </c>
      <c r="L8" s="20"/>
    </row>
    <row r="9" s="2" customFormat="1" ht="16.5" customHeight="1">
      <c r="A9" s="38"/>
      <c r="B9" s="44"/>
      <c r="C9" s="38"/>
      <c r="D9" s="38"/>
      <c r="E9" s="143" t="s">
        <v>612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124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613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8. 4. 2024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126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127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33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128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ROUND(J89,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40</v>
      </c>
      <c r="E35" s="142" t="s">
        <v>41</v>
      </c>
      <c r="F35" s="156">
        <f>ROUND((SUM(BE89:BE145)),  2)</f>
        <v>0</v>
      </c>
      <c r="G35" s="38"/>
      <c r="H35" s="38"/>
      <c r="I35" s="157">
        <v>0.20999999999999999</v>
      </c>
      <c r="J35" s="156">
        <f>ROUND(((SUM(BE89:BE145))*I35),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42</v>
      </c>
      <c r="F36" s="156">
        <f>ROUND((SUM(BF89:BF145)),  2)</f>
        <v>0</v>
      </c>
      <c r="G36" s="38"/>
      <c r="H36" s="38"/>
      <c r="I36" s="157">
        <v>0.12</v>
      </c>
      <c r="J36" s="156">
        <f>ROUND(((SUM(BF89:BF145))*I36),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ROUND((SUM(BG89:BG145)),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ROUND((SUM(BH89:BH145)),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ROUND((SUM(BI89:BI145)),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129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soustavy DOK v oblasti OŘ Praha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612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124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23030-0103-1 - PS 01-03 úsek Praha hl.n. – Praha Pernerova - 1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Praha</v>
      </c>
      <c r="G56" s="40"/>
      <c r="H56" s="40"/>
      <c r="I56" s="32" t="s">
        <v>23</v>
      </c>
      <c r="J56" s="72" t="str">
        <f>IF(J14="","",J14)</f>
        <v>8. 4. 2024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SŽ, s.o. SZT</v>
      </c>
      <c r="G58" s="40"/>
      <c r="H58" s="40"/>
      <c r="I58" s="32" t="s">
        <v>31</v>
      </c>
      <c r="J58" s="36" t="str">
        <f>E23</f>
        <v>IXPROJEKTA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33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130</v>
      </c>
      <c r="D61" s="171"/>
      <c r="E61" s="171"/>
      <c r="F61" s="171"/>
      <c r="G61" s="171"/>
      <c r="H61" s="171"/>
      <c r="I61" s="171"/>
      <c r="J61" s="172" t="s">
        <v>131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68</v>
      </c>
      <c r="D63" s="40"/>
      <c r="E63" s="40"/>
      <c r="F63" s="40"/>
      <c r="G63" s="40"/>
      <c r="H63" s="40"/>
      <c r="I63" s="40"/>
      <c r="J63" s="102">
        <f>J89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132</v>
      </c>
    </row>
    <row r="64" s="9" customFormat="1" ht="24.96" customHeight="1">
      <c r="A64" s="9"/>
      <c r="B64" s="174"/>
      <c r="C64" s="175"/>
      <c r="D64" s="176" t="s">
        <v>133</v>
      </c>
      <c r="E64" s="177"/>
      <c r="F64" s="177"/>
      <c r="G64" s="177"/>
      <c r="H64" s="177"/>
      <c r="I64" s="177"/>
      <c r="J64" s="178">
        <f>J90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134</v>
      </c>
      <c r="E65" s="182"/>
      <c r="F65" s="182"/>
      <c r="G65" s="182"/>
      <c r="H65" s="182"/>
      <c r="I65" s="182"/>
      <c r="J65" s="183">
        <f>J91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4"/>
      <c r="C66" s="175"/>
      <c r="D66" s="176" t="s">
        <v>135</v>
      </c>
      <c r="E66" s="177"/>
      <c r="F66" s="177"/>
      <c r="G66" s="177"/>
      <c r="H66" s="177"/>
      <c r="I66" s="177"/>
      <c r="J66" s="178">
        <f>J95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4"/>
      <c r="C67" s="175"/>
      <c r="D67" s="176" t="s">
        <v>136</v>
      </c>
      <c r="E67" s="177"/>
      <c r="F67" s="177"/>
      <c r="G67" s="177"/>
      <c r="H67" s="177"/>
      <c r="I67" s="177"/>
      <c r="J67" s="178">
        <f>J97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137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 t="str">
        <f>E7</f>
        <v>Oprava soustavy DOK v oblasti OŘ Praha</v>
      </c>
      <c r="F77" s="32"/>
      <c r="G77" s="32"/>
      <c r="H77" s="32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122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2" customFormat="1" ht="16.5" customHeight="1">
      <c r="A79" s="38"/>
      <c r="B79" s="39"/>
      <c r="C79" s="40"/>
      <c r="D79" s="40"/>
      <c r="E79" s="169" t="s">
        <v>612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124</v>
      </c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E11</f>
        <v>23030-0103-1 - PS 01-03 úsek Praha hl.n. – Praha Pernerova - 1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F14</f>
        <v>Praha</v>
      </c>
      <c r="G83" s="40"/>
      <c r="H83" s="40"/>
      <c r="I83" s="32" t="s">
        <v>23</v>
      </c>
      <c r="J83" s="72" t="str">
        <f>IF(J14="","",J14)</f>
        <v>8. 4. 2024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E17</f>
        <v>SŽ, s.o. SZT</v>
      </c>
      <c r="G85" s="40"/>
      <c r="H85" s="40"/>
      <c r="I85" s="32" t="s">
        <v>31</v>
      </c>
      <c r="J85" s="36" t="str">
        <f>E23</f>
        <v>IXPROJEKTA s.r.o.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IF(E20="","",E20)</f>
        <v>Vyplň údaj</v>
      </c>
      <c r="G86" s="40"/>
      <c r="H86" s="40"/>
      <c r="I86" s="32" t="s">
        <v>33</v>
      </c>
      <c r="J86" s="36" t="str">
        <f>E26</f>
        <v xml:space="preserve"> 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85"/>
      <c r="B88" s="186"/>
      <c r="C88" s="187" t="s">
        <v>138</v>
      </c>
      <c r="D88" s="188" t="s">
        <v>55</v>
      </c>
      <c r="E88" s="188" t="s">
        <v>51</v>
      </c>
      <c r="F88" s="188" t="s">
        <v>52</v>
      </c>
      <c r="G88" s="188" t="s">
        <v>139</v>
      </c>
      <c r="H88" s="188" t="s">
        <v>140</v>
      </c>
      <c r="I88" s="188" t="s">
        <v>141</v>
      </c>
      <c r="J88" s="188" t="s">
        <v>131</v>
      </c>
      <c r="K88" s="189" t="s">
        <v>142</v>
      </c>
      <c r="L88" s="190"/>
      <c r="M88" s="92" t="s">
        <v>19</v>
      </c>
      <c r="N88" s="93" t="s">
        <v>40</v>
      </c>
      <c r="O88" s="93" t="s">
        <v>143</v>
      </c>
      <c r="P88" s="93" t="s">
        <v>144</v>
      </c>
      <c r="Q88" s="93" t="s">
        <v>145</v>
      </c>
      <c r="R88" s="93" t="s">
        <v>146</v>
      </c>
      <c r="S88" s="93" t="s">
        <v>147</v>
      </c>
      <c r="T88" s="94" t="s">
        <v>148</v>
      </c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</row>
    <row r="89" s="2" customFormat="1" ht="22.8" customHeight="1">
      <c r="A89" s="38"/>
      <c r="B89" s="39"/>
      <c r="C89" s="99" t="s">
        <v>149</v>
      </c>
      <c r="D89" s="40"/>
      <c r="E89" s="40"/>
      <c r="F89" s="40"/>
      <c r="G89" s="40"/>
      <c r="H89" s="40"/>
      <c r="I89" s="40"/>
      <c r="J89" s="191">
        <f>BK89</f>
        <v>0</v>
      </c>
      <c r="K89" s="40"/>
      <c r="L89" s="44"/>
      <c r="M89" s="95"/>
      <c r="N89" s="192"/>
      <c r="O89" s="96"/>
      <c r="P89" s="193">
        <f>P90+P95+P97</f>
        <v>0</v>
      </c>
      <c r="Q89" s="96"/>
      <c r="R89" s="193">
        <f>R90+R95+R97</f>
        <v>0</v>
      </c>
      <c r="S89" s="96"/>
      <c r="T89" s="194">
        <f>T90+T95+T97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69</v>
      </c>
      <c r="AU89" s="17" t="s">
        <v>132</v>
      </c>
      <c r="BK89" s="195">
        <f>BK90+BK95+BK97</f>
        <v>0</v>
      </c>
    </row>
    <row r="90" s="12" customFormat="1" ht="25.92" customHeight="1">
      <c r="A90" s="12"/>
      <c r="B90" s="196"/>
      <c r="C90" s="197"/>
      <c r="D90" s="198" t="s">
        <v>69</v>
      </c>
      <c r="E90" s="199" t="s">
        <v>150</v>
      </c>
      <c r="F90" s="199" t="s">
        <v>151</v>
      </c>
      <c r="G90" s="197"/>
      <c r="H90" s="197"/>
      <c r="I90" s="200"/>
      <c r="J90" s="201">
        <f>BK90</f>
        <v>0</v>
      </c>
      <c r="K90" s="197"/>
      <c r="L90" s="202"/>
      <c r="M90" s="203"/>
      <c r="N90" s="204"/>
      <c r="O90" s="204"/>
      <c r="P90" s="205">
        <f>P91</f>
        <v>0</v>
      </c>
      <c r="Q90" s="204"/>
      <c r="R90" s="205">
        <f>R91</f>
        <v>0</v>
      </c>
      <c r="S90" s="204"/>
      <c r="T90" s="206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76</v>
      </c>
      <c r="AT90" s="208" t="s">
        <v>69</v>
      </c>
      <c r="AU90" s="208" t="s">
        <v>70</v>
      </c>
      <c r="AY90" s="207" t="s">
        <v>152</v>
      </c>
      <c r="BK90" s="209">
        <f>BK91</f>
        <v>0</v>
      </c>
    </row>
    <row r="91" s="12" customFormat="1" ht="22.8" customHeight="1">
      <c r="A91" s="12"/>
      <c r="B91" s="196"/>
      <c r="C91" s="197"/>
      <c r="D91" s="198" t="s">
        <v>69</v>
      </c>
      <c r="E91" s="210" t="s">
        <v>153</v>
      </c>
      <c r="F91" s="210" t="s">
        <v>154</v>
      </c>
      <c r="G91" s="197"/>
      <c r="H91" s="197"/>
      <c r="I91" s="200"/>
      <c r="J91" s="211">
        <f>BK91</f>
        <v>0</v>
      </c>
      <c r="K91" s="197"/>
      <c r="L91" s="202"/>
      <c r="M91" s="203"/>
      <c r="N91" s="204"/>
      <c r="O91" s="204"/>
      <c r="P91" s="205">
        <f>SUM(P92:P94)</f>
        <v>0</v>
      </c>
      <c r="Q91" s="204"/>
      <c r="R91" s="205">
        <f>SUM(R92:R94)</f>
        <v>0</v>
      </c>
      <c r="S91" s="204"/>
      <c r="T91" s="206">
        <f>SUM(T92:T94)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76</v>
      </c>
      <c r="AT91" s="208" t="s">
        <v>69</v>
      </c>
      <c r="AU91" s="208" t="s">
        <v>76</v>
      </c>
      <c r="AY91" s="207" t="s">
        <v>152</v>
      </c>
      <c r="BK91" s="209">
        <f>SUM(BK92:BK94)</f>
        <v>0</v>
      </c>
    </row>
    <row r="92" s="2" customFormat="1" ht="37.8" customHeight="1">
      <c r="A92" s="38"/>
      <c r="B92" s="39"/>
      <c r="C92" s="212" t="s">
        <v>76</v>
      </c>
      <c r="D92" s="212" t="s">
        <v>155</v>
      </c>
      <c r="E92" s="213" t="s">
        <v>156</v>
      </c>
      <c r="F92" s="214" t="s">
        <v>157</v>
      </c>
      <c r="G92" s="215" t="s">
        <v>158</v>
      </c>
      <c r="H92" s="216">
        <v>76</v>
      </c>
      <c r="I92" s="217"/>
      <c r="J92" s="218">
        <f>ROUND(I92*H92,2)</f>
        <v>0</v>
      </c>
      <c r="K92" s="214" t="s">
        <v>159</v>
      </c>
      <c r="L92" s="44"/>
      <c r="M92" s="219" t="s">
        <v>19</v>
      </c>
      <c r="N92" s="220" t="s">
        <v>41</v>
      </c>
      <c r="O92" s="84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3" t="s">
        <v>160</v>
      </c>
      <c r="AT92" s="223" t="s">
        <v>155</v>
      </c>
      <c r="AU92" s="223" t="s">
        <v>78</v>
      </c>
      <c r="AY92" s="17" t="s">
        <v>152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76</v>
      </c>
      <c r="BK92" s="224">
        <f>ROUND(I92*H92,2)</f>
        <v>0</v>
      </c>
      <c r="BL92" s="17" t="s">
        <v>160</v>
      </c>
      <c r="BM92" s="223" t="s">
        <v>161</v>
      </c>
    </row>
    <row r="93" s="2" customFormat="1" ht="24.15" customHeight="1">
      <c r="A93" s="38"/>
      <c r="B93" s="39"/>
      <c r="C93" s="212" t="s">
        <v>78</v>
      </c>
      <c r="D93" s="212" t="s">
        <v>155</v>
      </c>
      <c r="E93" s="213" t="s">
        <v>162</v>
      </c>
      <c r="F93" s="214" t="s">
        <v>163</v>
      </c>
      <c r="G93" s="215" t="s">
        <v>158</v>
      </c>
      <c r="H93" s="216">
        <v>76</v>
      </c>
      <c r="I93" s="217"/>
      <c r="J93" s="218">
        <f>ROUND(I93*H93,2)</f>
        <v>0</v>
      </c>
      <c r="K93" s="214" t="s">
        <v>159</v>
      </c>
      <c r="L93" s="44"/>
      <c r="M93" s="219" t="s">
        <v>19</v>
      </c>
      <c r="N93" s="220" t="s">
        <v>41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160</v>
      </c>
      <c r="AT93" s="223" t="s">
        <v>155</v>
      </c>
      <c r="AU93" s="223" t="s">
        <v>78</v>
      </c>
      <c r="AY93" s="17" t="s">
        <v>152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76</v>
      </c>
      <c r="BK93" s="224">
        <f>ROUND(I93*H93,2)</f>
        <v>0</v>
      </c>
      <c r="BL93" s="17" t="s">
        <v>160</v>
      </c>
      <c r="BM93" s="223" t="s">
        <v>164</v>
      </c>
    </row>
    <row r="94" s="2" customFormat="1" ht="24.15" customHeight="1">
      <c r="A94" s="38"/>
      <c r="B94" s="39"/>
      <c r="C94" s="212" t="s">
        <v>165</v>
      </c>
      <c r="D94" s="212" t="s">
        <v>155</v>
      </c>
      <c r="E94" s="213" t="s">
        <v>166</v>
      </c>
      <c r="F94" s="214" t="s">
        <v>167</v>
      </c>
      <c r="G94" s="215" t="s">
        <v>168</v>
      </c>
      <c r="H94" s="216">
        <v>158</v>
      </c>
      <c r="I94" s="217"/>
      <c r="J94" s="218">
        <f>ROUND(I94*H94,2)</f>
        <v>0</v>
      </c>
      <c r="K94" s="214" t="s">
        <v>159</v>
      </c>
      <c r="L94" s="44"/>
      <c r="M94" s="219" t="s">
        <v>19</v>
      </c>
      <c r="N94" s="220" t="s">
        <v>41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160</v>
      </c>
      <c r="AT94" s="223" t="s">
        <v>155</v>
      </c>
      <c r="AU94" s="223" t="s">
        <v>78</v>
      </c>
      <c r="AY94" s="17" t="s">
        <v>152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76</v>
      </c>
      <c r="BK94" s="224">
        <f>ROUND(I94*H94,2)</f>
        <v>0</v>
      </c>
      <c r="BL94" s="17" t="s">
        <v>160</v>
      </c>
      <c r="BM94" s="223" t="s">
        <v>169</v>
      </c>
    </row>
    <row r="95" s="12" customFormat="1" ht="25.92" customHeight="1">
      <c r="A95" s="12"/>
      <c r="B95" s="196"/>
      <c r="C95" s="197"/>
      <c r="D95" s="198" t="s">
        <v>69</v>
      </c>
      <c r="E95" s="199" t="s">
        <v>170</v>
      </c>
      <c r="F95" s="199" t="s">
        <v>171</v>
      </c>
      <c r="G95" s="197"/>
      <c r="H95" s="197"/>
      <c r="I95" s="200"/>
      <c r="J95" s="201">
        <f>BK95</f>
        <v>0</v>
      </c>
      <c r="K95" s="197"/>
      <c r="L95" s="202"/>
      <c r="M95" s="203"/>
      <c r="N95" s="204"/>
      <c r="O95" s="204"/>
      <c r="P95" s="205">
        <f>P96</f>
        <v>0</v>
      </c>
      <c r="Q95" s="204"/>
      <c r="R95" s="205">
        <f>R96</f>
        <v>0</v>
      </c>
      <c r="S95" s="204"/>
      <c r="T95" s="206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7" t="s">
        <v>165</v>
      </c>
      <c r="AT95" s="208" t="s">
        <v>69</v>
      </c>
      <c r="AU95" s="208" t="s">
        <v>70</v>
      </c>
      <c r="AY95" s="207" t="s">
        <v>152</v>
      </c>
      <c r="BK95" s="209">
        <f>BK96</f>
        <v>0</v>
      </c>
    </row>
    <row r="96" s="2" customFormat="1" ht="16.5" customHeight="1">
      <c r="A96" s="38"/>
      <c r="B96" s="39"/>
      <c r="C96" s="225" t="s">
        <v>160</v>
      </c>
      <c r="D96" s="225" t="s">
        <v>170</v>
      </c>
      <c r="E96" s="226" t="s">
        <v>172</v>
      </c>
      <c r="F96" s="227" t="s">
        <v>173</v>
      </c>
      <c r="G96" s="228" t="s">
        <v>174</v>
      </c>
      <c r="H96" s="229">
        <v>4</v>
      </c>
      <c r="I96" s="230"/>
      <c r="J96" s="231">
        <f>ROUND(I96*H96,2)</f>
        <v>0</v>
      </c>
      <c r="K96" s="227" t="s">
        <v>159</v>
      </c>
      <c r="L96" s="232"/>
      <c r="M96" s="233" t="s">
        <v>19</v>
      </c>
      <c r="N96" s="234" t="s">
        <v>41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175</v>
      </c>
      <c r="AT96" s="223" t="s">
        <v>170</v>
      </c>
      <c r="AU96" s="223" t="s">
        <v>76</v>
      </c>
      <c r="AY96" s="17" t="s">
        <v>152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76</v>
      </c>
      <c r="BK96" s="224">
        <f>ROUND(I96*H96,2)</f>
        <v>0</v>
      </c>
      <c r="BL96" s="17" t="s">
        <v>176</v>
      </c>
      <c r="BM96" s="223" t="s">
        <v>177</v>
      </c>
    </row>
    <row r="97" s="12" customFormat="1" ht="25.92" customHeight="1">
      <c r="A97" s="12"/>
      <c r="B97" s="196"/>
      <c r="C97" s="197"/>
      <c r="D97" s="198" t="s">
        <v>69</v>
      </c>
      <c r="E97" s="199" t="s">
        <v>178</v>
      </c>
      <c r="F97" s="199" t="s">
        <v>179</v>
      </c>
      <c r="G97" s="197"/>
      <c r="H97" s="197"/>
      <c r="I97" s="200"/>
      <c r="J97" s="201">
        <f>BK97</f>
        <v>0</v>
      </c>
      <c r="K97" s="197"/>
      <c r="L97" s="202"/>
      <c r="M97" s="203"/>
      <c r="N97" s="204"/>
      <c r="O97" s="204"/>
      <c r="P97" s="205">
        <f>SUM(P98:P145)</f>
        <v>0</v>
      </c>
      <c r="Q97" s="204"/>
      <c r="R97" s="205">
        <f>SUM(R98:R145)</f>
        <v>0</v>
      </c>
      <c r="S97" s="204"/>
      <c r="T97" s="206">
        <f>SUM(T98:T145)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7" t="s">
        <v>160</v>
      </c>
      <c r="AT97" s="208" t="s">
        <v>69</v>
      </c>
      <c r="AU97" s="208" t="s">
        <v>70</v>
      </c>
      <c r="AY97" s="207" t="s">
        <v>152</v>
      </c>
      <c r="BK97" s="209">
        <f>SUM(BK98:BK145)</f>
        <v>0</v>
      </c>
    </row>
    <row r="98" s="2" customFormat="1" ht="24.15" customHeight="1">
      <c r="A98" s="38"/>
      <c r="B98" s="39"/>
      <c r="C98" s="212" t="s">
        <v>153</v>
      </c>
      <c r="D98" s="212" t="s">
        <v>155</v>
      </c>
      <c r="E98" s="213" t="s">
        <v>396</v>
      </c>
      <c r="F98" s="214" t="s">
        <v>397</v>
      </c>
      <c r="G98" s="215" t="s">
        <v>174</v>
      </c>
      <c r="H98" s="216">
        <v>2</v>
      </c>
      <c r="I98" s="217"/>
      <c r="J98" s="218">
        <f>ROUND(I98*H98,2)</f>
        <v>0</v>
      </c>
      <c r="K98" s="214" t="s">
        <v>159</v>
      </c>
      <c r="L98" s="44"/>
      <c r="M98" s="219" t="s">
        <v>19</v>
      </c>
      <c r="N98" s="220" t="s">
        <v>41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182</v>
      </c>
      <c r="AT98" s="223" t="s">
        <v>155</v>
      </c>
      <c r="AU98" s="223" t="s">
        <v>76</v>
      </c>
      <c r="AY98" s="17" t="s">
        <v>152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76</v>
      </c>
      <c r="BK98" s="224">
        <f>ROUND(I98*H98,2)</f>
        <v>0</v>
      </c>
      <c r="BL98" s="17" t="s">
        <v>182</v>
      </c>
      <c r="BM98" s="223" t="s">
        <v>398</v>
      </c>
    </row>
    <row r="99" s="2" customFormat="1" ht="24.15" customHeight="1">
      <c r="A99" s="38"/>
      <c r="B99" s="39"/>
      <c r="C99" s="212" t="s">
        <v>184</v>
      </c>
      <c r="D99" s="212" t="s">
        <v>155</v>
      </c>
      <c r="E99" s="213" t="s">
        <v>399</v>
      </c>
      <c r="F99" s="214" t="s">
        <v>400</v>
      </c>
      <c r="G99" s="215" t="s">
        <v>174</v>
      </c>
      <c r="H99" s="216">
        <v>3</v>
      </c>
      <c r="I99" s="217"/>
      <c r="J99" s="218">
        <f>ROUND(I99*H99,2)</f>
        <v>0</v>
      </c>
      <c r="K99" s="214" t="s">
        <v>159</v>
      </c>
      <c r="L99" s="44"/>
      <c r="M99" s="219" t="s">
        <v>19</v>
      </c>
      <c r="N99" s="220" t="s">
        <v>41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182</v>
      </c>
      <c r="AT99" s="223" t="s">
        <v>155</v>
      </c>
      <c r="AU99" s="223" t="s">
        <v>76</v>
      </c>
      <c r="AY99" s="17" t="s">
        <v>152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76</v>
      </c>
      <c r="BK99" s="224">
        <f>ROUND(I99*H99,2)</f>
        <v>0</v>
      </c>
      <c r="BL99" s="17" t="s">
        <v>182</v>
      </c>
      <c r="BM99" s="223" t="s">
        <v>401</v>
      </c>
    </row>
    <row r="100" s="2" customFormat="1" ht="16.5" customHeight="1">
      <c r="A100" s="38"/>
      <c r="B100" s="39"/>
      <c r="C100" s="212" t="s">
        <v>188</v>
      </c>
      <c r="D100" s="212" t="s">
        <v>155</v>
      </c>
      <c r="E100" s="213" t="s">
        <v>180</v>
      </c>
      <c r="F100" s="214" t="s">
        <v>181</v>
      </c>
      <c r="G100" s="215" t="s">
        <v>174</v>
      </c>
      <c r="H100" s="216">
        <v>3</v>
      </c>
      <c r="I100" s="217"/>
      <c r="J100" s="218">
        <f>ROUND(I100*H100,2)</f>
        <v>0</v>
      </c>
      <c r="K100" s="214" t="s">
        <v>159</v>
      </c>
      <c r="L100" s="44"/>
      <c r="M100" s="219" t="s">
        <v>19</v>
      </c>
      <c r="N100" s="220" t="s">
        <v>41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182</v>
      </c>
      <c r="AT100" s="223" t="s">
        <v>155</v>
      </c>
      <c r="AU100" s="223" t="s">
        <v>76</v>
      </c>
      <c r="AY100" s="17" t="s">
        <v>152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76</v>
      </c>
      <c r="BK100" s="224">
        <f>ROUND(I100*H100,2)</f>
        <v>0</v>
      </c>
      <c r="BL100" s="17" t="s">
        <v>182</v>
      </c>
      <c r="BM100" s="223" t="s">
        <v>183</v>
      </c>
    </row>
    <row r="101" s="2" customFormat="1" ht="16.5" customHeight="1">
      <c r="A101" s="38"/>
      <c r="B101" s="39"/>
      <c r="C101" s="212" t="s">
        <v>192</v>
      </c>
      <c r="D101" s="212" t="s">
        <v>155</v>
      </c>
      <c r="E101" s="213" t="s">
        <v>614</v>
      </c>
      <c r="F101" s="214" t="s">
        <v>615</v>
      </c>
      <c r="G101" s="215" t="s">
        <v>174</v>
      </c>
      <c r="H101" s="216">
        <v>2</v>
      </c>
      <c r="I101" s="217"/>
      <c r="J101" s="218">
        <f>ROUND(I101*H101,2)</f>
        <v>0</v>
      </c>
      <c r="K101" s="214" t="s">
        <v>159</v>
      </c>
      <c r="L101" s="44"/>
      <c r="M101" s="219" t="s">
        <v>19</v>
      </c>
      <c r="N101" s="220" t="s">
        <v>41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182</v>
      </c>
      <c r="AT101" s="223" t="s">
        <v>155</v>
      </c>
      <c r="AU101" s="223" t="s">
        <v>76</v>
      </c>
      <c r="AY101" s="17" t="s">
        <v>152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76</v>
      </c>
      <c r="BK101" s="224">
        <f>ROUND(I101*H101,2)</f>
        <v>0</v>
      </c>
      <c r="BL101" s="17" t="s">
        <v>182</v>
      </c>
      <c r="BM101" s="223" t="s">
        <v>616</v>
      </c>
    </row>
    <row r="102" s="2" customFormat="1" ht="24.15" customHeight="1">
      <c r="A102" s="38"/>
      <c r="B102" s="39"/>
      <c r="C102" s="212" t="s">
        <v>196</v>
      </c>
      <c r="D102" s="212" t="s">
        <v>155</v>
      </c>
      <c r="E102" s="213" t="s">
        <v>185</v>
      </c>
      <c r="F102" s="214" t="s">
        <v>186</v>
      </c>
      <c r="G102" s="215" t="s">
        <v>174</v>
      </c>
      <c r="H102" s="216">
        <v>4</v>
      </c>
      <c r="I102" s="217"/>
      <c r="J102" s="218">
        <f>ROUND(I102*H102,2)</f>
        <v>0</v>
      </c>
      <c r="K102" s="214" t="s">
        <v>159</v>
      </c>
      <c r="L102" s="44"/>
      <c r="M102" s="219" t="s">
        <v>19</v>
      </c>
      <c r="N102" s="220" t="s">
        <v>41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182</v>
      </c>
      <c r="AT102" s="223" t="s">
        <v>155</v>
      </c>
      <c r="AU102" s="223" t="s">
        <v>76</v>
      </c>
      <c r="AY102" s="17" t="s">
        <v>152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76</v>
      </c>
      <c r="BK102" s="224">
        <f>ROUND(I102*H102,2)</f>
        <v>0</v>
      </c>
      <c r="BL102" s="17" t="s">
        <v>182</v>
      </c>
      <c r="BM102" s="223" t="s">
        <v>187</v>
      </c>
    </row>
    <row r="103" s="2" customFormat="1" ht="24.15" customHeight="1">
      <c r="A103" s="38"/>
      <c r="B103" s="39"/>
      <c r="C103" s="212" t="s">
        <v>200</v>
      </c>
      <c r="D103" s="212" t="s">
        <v>155</v>
      </c>
      <c r="E103" s="213" t="s">
        <v>411</v>
      </c>
      <c r="F103" s="214" t="s">
        <v>412</v>
      </c>
      <c r="G103" s="215" t="s">
        <v>174</v>
      </c>
      <c r="H103" s="216">
        <v>2</v>
      </c>
      <c r="I103" s="217"/>
      <c r="J103" s="218">
        <f>ROUND(I103*H103,2)</f>
        <v>0</v>
      </c>
      <c r="K103" s="214" t="s">
        <v>159</v>
      </c>
      <c r="L103" s="44"/>
      <c r="M103" s="219" t="s">
        <v>19</v>
      </c>
      <c r="N103" s="220" t="s">
        <v>41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182</v>
      </c>
      <c r="AT103" s="223" t="s">
        <v>155</v>
      </c>
      <c r="AU103" s="223" t="s">
        <v>76</v>
      </c>
      <c r="AY103" s="17" t="s">
        <v>152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76</v>
      </c>
      <c r="BK103" s="224">
        <f>ROUND(I103*H103,2)</f>
        <v>0</v>
      </c>
      <c r="BL103" s="17" t="s">
        <v>182</v>
      </c>
      <c r="BM103" s="223" t="s">
        <v>413</v>
      </c>
    </row>
    <row r="104" s="2" customFormat="1" ht="16.5" customHeight="1">
      <c r="A104" s="38"/>
      <c r="B104" s="39"/>
      <c r="C104" s="212" t="s">
        <v>204</v>
      </c>
      <c r="D104" s="212" t="s">
        <v>155</v>
      </c>
      <c r="E104" s="213" t="s">
        <v>193</v>
      </c>
      <c r="F104" s="214" t="s">
        <v>194</v>
      </c>
      <c r="G104" s="215" t="s">
        <v>174</v>
      </c>
      <c r="H104" s="216">
        <v>2</v>
      </c>
      <c r="I104" s="217"/>
      <c r="J104" s="218">
        <f>ROUND(I104*H104,2)</f>
        <v>0</v>
      </c>
      <c r="K104" s="214" t="s">
        <v>159</v>
      </c>
      <c r="L104" s="44"/>
      <c r="M104" s="219" t="s">
        <v>19</v>
      </c>
      <c r="N104" s="220" t="s">
        <v>41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182</v>
      </c>
      <c r="AT104" s="223" t="s">
        <v>155</v>
      </c>
      <c r="AU104" s="223" t="s">
        <v>76</v>
      </c>
      <c r="AY104" s="17" t="s">
        <v>152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76</v>
      </c>
      <c r="BK104" s="224">
        <f>ROUND(I104*H104,2)</f>
        <v>0</v>
      </c>
      <c r="BL104" s="17" t="s">
        <v>182</v>
      </c>
      <c r="BM104" s="223" t="s">
        <v>195</v>
      </c>
    </row>
    <row r="105" s="2" customFormat="1" ht="16.5" customHeight="1">
      <c r="A105" s="38"/>
      <c r="B105" s="39"/>
      <c r="C105" s="225" t="s">
        <v>8</v>
      </c>
      <c r="D105" s="225" t="s">
        <v>170</v>
      </c>
      <c r="E105" s="226" t="s">
        <v>417</v>
      </c>
      <c r="F105" s="227" t="s">
        <v>418</v>
      </c>
      <c r="G105" s="228" t="s">
        <v>253</v>
      </c>
      <c r="H105" s="229">
        <v>287</v>
      </c>
      <c r="I105" s="230"/>
      <c r="J105" s="231">
        <f>ROUND(I105*H105,2)</f>
        <v>0</v>
      </c>
      <c r="K105" s="227" t="s">
        <v>159</v>
      </c>
      <c r="L105" s="232"/>
      <c r="M105" s="233" t="s">
        <v>19</v>
      </c>
      <c r="N105" s="234" t="s">
        <v>41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182</v>
      </c>
      <c r="AT105" s="223" t="s">
        <v>170</v>
      </c>
      <c r="AU105" s="223" t="s">
        <v>76</v>
      </c>
      <c r="AY105" s="17" t="s">
        <v>152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76</v>
      </c>
      <c r="BK105" s="224">
        <f>ROUND(I105*H105,2)</f>
        <v>0</v>
      </c>
      <c r="BL105" s="17" t="s">
        <v>182</v>
      </c>
      <c r="BM105" s="223" t="s">
        <v>419</v>
      </c>
    </row>
    <row r="106" s="2" customFormat="1" ht="21.75" customHeight="1">
      <c r="A106" s="38"/>
      <c r="B106" s="39"/>
      <c r="C106" s="225" t="s">
        <v>211</v>
      </c>
      <c r="D106" s="225" t="s">
        <v>170</v>
      </c>
      <c r="E106" s="226" t="s">
        <v>420</v>
      </c>
      <c r="F106" s="227" t="s">
        <v>421</v>
      </c>
      <c r="G106" s="228" t="s">
        <v>174</v>
      </c>
      <c r="H106" s="229">
        <v>3</v>
      </c>
      <c r="I106" s="230"/>
      <c r="J106" s="231">
        <f>ROUND(I106*H106,2)</f>
        <v>0</v>
      </c>
      <c r="K106" s="227" t="s">
        <v>159</v>
      </c>
      <c r="L106" s="232"/>
      <c r="M106" s="233" t="s">
        <v>19</v>
      </c>
      <c r="N106" s="234" t="s">
        <v>41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182</v>
      </c>
      <c r="AT106" s="223" t="s">
        <v>170</v>
      </c>
      <c r="AU106" s="223" t="s">
        <v>76</v>
      </c>
      <c r="AY106" s="17" t="s">
        <v>152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76</v>
      </c>
      <c r="BK106" s="224">
        <f>ROUND(I106*H106,2)</f>
        <v>0</v>
      </c>
      <c r="BL106" s="17" t="s">
        <v>182</v>
      </c>
      <c r="BM106" s="223" t="s">
        <v>422</v>
      </c>
    </row>
    <row r="107" s="2" customFormat="1" ht="24.15" customHeight="1">
      <c r="A107" s="38"/>
      <c r="B107" s="39"/>
      <c r="C107" s="225" t="s">
        <v>215</v>
      </c>
      <c r="D107" s="225" t="s">
        <v>170</v>
      </c>
      <c r="E107" s="226" t="s">
        <v>617</v>
      </c>
      <c r="F107" s="227" t="s">
        <v>618</v>
      </c>
      <c r="G107" s="228" t="s">
        <v>253</v>
      </c>
      <c r="H107" s="229">
        <v>2000</v>
      </c>
      <c r="I107" s="230"/>
      <c r="J107" s="231">
        <f>ROUND(I107*H107,2)</f>
        <v>0</v>
      </c>
      <c r="K107" s="227" t="s">
        <v>159</v>
      </c>
      <c r="L107" s="232"/>
      <c r="M107" s="233" t="s">
        <v>19</v>
      </c>
      <c r="N107" s="234" t="s">
        <v>41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182</v>
      </c>
      <c r="AT107" s="223" t="s">
        <v>170</v>
      </c>
      <c r="AU107" s="223" t="s">
        <v>76</v>
      </c>
      <c r="AY107" s="17" t="s">
        <v>152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76</v>
      </c>
      <c r="BK107" s="224">
        <f>ROUND(I107*H107,2)</f>
        <v>0</v>
      </c>
      <c r="BL107" s="17" t="s">
        <v>182</v>
      </c>
      <c r="BM107" s="223" t="s">
        <v>619</v>
      </c>
    </row>
    <row r="108" s="2" customFormat="1" ht="16.5" customHeight="1">
      <c r="A108" s="38"/>
      <c r="B108" s="39"/>
      <c r="C108" s="225" t="s">
        <v>219</v>
      </c>
      <c r="D108" s="225" t="s">
        <v>170</v>
      </c>
      <c r="E108" s="226" t="s">
        <v>427</v>
      </c>
      <c r="F108" s="227" t="s">
        <v>428</v>
      </c>
      <c r="G108" s="228" t="s">
        <v>174</v>
      </c>
      <c r="H108" s="229">
        <v>1</v>
      </c>
      <c r="I108" s="230"/>
      <c r="J108" s="231">
        <f>ROUND(I108*H108,2)</f>
        <v>0</v>
      </c>
      <c r="K108" s="227" t="s">
        <v>159</v>
      </c>
      <c r="L108" s="232"/>
      <c r="M108" s="233" t="s">
        <v>19</v>
      </c>
      <c r="N108" s="234" t="s">
        <v>41</v>
      </c>
      <c r="O108" s="84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182</v>
      </c>
      <c r="AT108" s="223" t="s">
        <v>170</v>
      </c>
      <c r="AU108" s="223" t="s">
        <v>76</v>
      </c>
      <c r="AY108" s="17" t="s">
        <v>152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76</v>
      </c>
      <c r="BK108" s="224">
        <f>ROUND(I108*H108,2)</f>
        <v>0</v>
      </c>
      <c r="BL108" s="17" t="s">
        <v>182</v>
      </c>
      <c r="BM108" s="223" t="s">
        <v>429</v>
      </c>
    </row>
    <row r="109" s="2" customFormat="1" ht="16.5" customHeight="1">
      <c r="A109" s="38"/>
      <c r="B109" s="39"/>
      <c r="C109" s="212" t="s">
        <v>223</v>
      </c>
      <c r="D109" s="212" t="s">
        <v>155</v>
      </c>
      <c r="E109" s="213" t="s">
        <v>197</v>
      </c>
      <c r="F109" s="214" t="s">
        <v>198</v>
      </c>
      <c r="G109" s="215" t="s">
        <v>174</v>
      </c>
      <c r="H109" s="216">
        <v>3</v>
      </c>
      <c r="I109" s="217"/>
      <c r="J109" s="218">
        <f>ROUND(I109*H109,2)</f>
        <v>0</v>
      </c>
      <c r="K109" s="214" t="s">
        <v>159</v>
      </c>
      <c r="L109" s="44"/>
      <c r="M109" s="219" t="s">
        <v>19</v>
      </c>
      <c r="N109" s="220" t="s">
        <v>41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182</v>
      </c>
      <c r="AT109" s="223" t="s">
        <v>155</v>
      </c>
      <c r="AU109" s="223" t="s">
        <v>76</v>
      </c>
      <c r="AY109" s="17" t="s">
        <v>152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76</v>
      </c>
      <c r="BK109" s="224">
        <f>ROUND(I109*H109,2)</f>
        <v>0</v>
      </c>
      <c r="BL109" s="17" t="s">
        <v>182</v>
      </c>
      <c r="BM109" s="223" t="s">
        <v>199</v>
      </c>
    </row>
    <row r="110" s="2" customFormat="1" ht="21.75" customHeight="1">
      <c r="A110" s="38"/>
      <c r="B110" s="39"/>
      <c r="C110" s="225" t="s">
        <v>227</v>
      </c>
      <c r="D110" s="225" t="s">
        <v>170</v>
      </c>
      <c r="E110" s="226" t="s">
        <v>201</v>
      </c>
      <c r="F110" s="227" t="s">
        <v>202</v>
      </c>
      <c r="G110" s="228" t="s">
        <v>174</v>
      </c>
      <c r="H110" s="229">
        <v>2</v>
      </c>
      <c r="I110" s="230"/>
      <c r="J110" s="231">
        <f>ROUND(I110*H110,2)</f>
        <v>0</v>
      </c>
      <c r="K110" s="227" t="s">
        <v>159</v>
      </c>
      <c r="L110" s="232"/>
      <c r="M110" s="233" t="s">
        <v>19</v>
      </c>
      <c r="N110" s="234" t="s">
        <v>41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182</v>
      </c>
      <c r="AT110" s="223" t="s">
        <v>170</v>
      </c>
      <c r="AU110" s="223" t="s">
        <v>76</v>
      </c>
      <c r="AY110" s="17" t="s">
        <v>152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76</v>
      </c>
      <c r="BK110" s="224">
        <f>ROUND(I110*H110,2)</f>
        <v>0</v>
      </c>
      <c r="BL110" s="17" t="s">
        <v>182</v>
      </c>
      <c r="BM110" s="223" t="s">
        <v>203</v>
      </c>
    </row>
    <row r="111" s="2" customFormat="1" ht="16.5" customHeight="1">
      <c r="A111" s="38"/>
      <c r="B111" s="39"/>
      <c r="C111" s="225" t="s">
        <v>231</v>
      </c>
      <c r="D111" s="225" t="s">
        <v>170</v>
      </c>
      <c r="E111" s="226" t="s">
        <v>205</v>
      </c>
      <c r="F111" s="227" t="s">
        <v>206</v>
      </c>
      <c r="G111" s="228" t="s">
        <v>174</v>
      </c>
      <c r="H111" s="229">
        <v>36</v>
      </c>
      <c r="I111" s="230"/>
      <c r="J111" s="231">
        <f>ROUND(I111*H111,2)</f>
        <v>0</v>
      </c>
      <c r="K111" s="227" t="s">
        <v>159</v>
      </c>
      <c r="L111" s="232"/>
      <c r="M111" s="233" t="s">
        <v>19</v>
      </c>
      <c r="N111" s="234" t="s">
        <v>41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182</v>
      </c>
      <c r="AT111" s="223" t="s">
        <v>170</v>
      </c>
      <c r="AU111" s="223" t="s">
        <v>76</v>
      </c>
      <c r="AY111" s="17" t="s">
        <v>152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76</v>
      </c>
      <c r="BK111" s="224">
        <f>ROUND(I111*H111,2)</f>
        <v>0</v>
      </c>
      <c r="BL111" s="17" t="s">
        <v>182</v>
      </c>
      <c r="BM111" s="223" t="s">
        <v>207</v>
      </c>
    </row>
    <row r="112" s="2" customFormat="1" ht="21.75" customHeight="1">
      <c r="A112" s="38"/>
      <c r="B112" s="39"/>
      <c r="C112" s="225" t="s">
        <v>235</v>
      </c>
      <c r="D112" s="225" t="s">
        <v>170</v>
      </c>
      <c r="E112" s="226" t="s">
        <v>208</v>
      </c>
      <c r="F112" s="227" t="s">
        <v>209</v>
      </c>
      <c r="G112" s="228" t="s">
        <v>174</v>
      </c>
      <c r="H112" s="229">
        <v>2</v>
      </c>
      <c r="I112" s="230"/>
      <c r="J112" s="231">
        <f>ROUND(I112*H112,2)</f>
        <v>0</v>
      </c>
      <c r="K112" s="227" t="s">
        <v>159</v>
      </c>
      <c r="L112" s="232"/>
      <c r="M112" s="233" t="s">
        <v>19</v>
      </c>
      <c r="N112" s="234" t="s">
        <v>41</v>
      </c>
      <c r="O112" s="84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182</v>
      </c>
      <c r="AT112" s="223" t="s">
        <v>170</v>
      </c>
      <c r="AU112" s="223" t="s">
        <v>76</v>
      </c>
      <c r="AY112" s="17" t="s">
        <v>152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76</v>
      </c>
      <c r="BK112" s="224">
        <f>ROUND(I112*H112,2)</f>
        <v>0</v>
      </c>
      <c r="BL112" s="17" t="s">
        <v>182</v>
      </c>
      <c r="BM112" s="223" t="s">
        <v>210</v>
      </c>
    </row>
    <row r="113" s="2" customFormat="1" ht="16.5" customHeight="1">
      <c r="A113" s="38"/>
      <c r="B113" s="39"/>
      <c r="C113" s="225" t="s">
        <v>239</v>
      </c>
      <c r="D113" s="225" t="s">
        <v>170</v>
      </c>
      <c r="E113" s="226" t="s">
        <v>212</v>
      </c>
      <c r="F113" s="227" t="s">
        <v>213</v>
      </c>
      <c r="G113" s="228" t="s">
        <v>174</v>
      </c>
      <c r="H113" s="229">
        <v>4</v>
      </c>
      <c r="I113" s="230"/>
      <c r="J113" s="231">
        <f>ROUND(I113*H113,2)</f>
        <v>0</v>
      </c>
      <c r="K113" s="227" t="s">
        <v>159</v>
      </c>
      <c r="L113" s="232"/>
      <c r="M113" s="233" t="s">
        <v>19</v>
      </c>
      <c r="N113" s="234" t="s">
        <v>41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182</v>
      </c>
      <c r="AT113" s="223" t="s">
        <v>170</v>
      </c>
      <c r="AU113" s="223" t="s">
        <v>76</v>
      </c>
      <c r="AY113" s="17" t="s">
        <v>152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76</v>
      </c>
      <c r="BK113" s="224">
        <f>ROUND(I113*H113,2)</f>
        <v>0</v>
      </c>
      <c r="BL113" s="17" t="s">
        <v>182</v>
      </c>
      <c r="BM113" s="223" t="s">
        <v>214</v>
      </c>
    </row>
    <row r="114" s="2" customFormat="1" ht="21.75" customHeight="1">
      <c r="A114" s="38"/>
      <c r="B114" s="39"/>
      <c r="C114" s="225" t="s">
        <v>7</v>
      </c>
      <c r="D114" s="225" t="s">
        <v>170</v>
      </c>
      <c r="E114" s="226" t="s">
        <v>216</v>
      </c>
      <c r="F114" s="227" t="s">
        <v>217</v>
      </c>
      <c r="G114" s="228" t="s">
        <v>174</v>
      </c>
      <c r="H114" s="229">
        <v>2</v>
      </c>
      <c r="I114" s="230"/>
      <c r="J114" s="231">
        <f>ROUND(I114*H114,2)</f>
        <v>0</v>
      </c>
      <c r="K114" s="227" t="s">
        <v>159</v>
      </c>
      <c r="L114" s="232"/>
      <c r="M114" s="233" t="s">
        <v>19</v>
      </c>
      <c r="N114" s="234" t="s">
        <v>41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182</v>
      </c>
      <c r="AT114" s="223" t="s">
        <v>170</v>
      </c>
      <c r="AU114" s="223" t="s">
        <v>76</v>
      </c>
      <c r="AY114" s="17" t="s">
        <v>152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76</v>
      </c>
      <c r="BK114" s="224">
        <f>ROUND(I114*H114,2)</f>
        <v>0</v>
      </c>
      <c r="BL114" s="17" t="s">
        <v>182</v>
      </c>
      <c r="BM114" s="223" t="s">
        <v>218</v>
      </c>
    </row>
    <row r="115" s="2" customFormat="1" ht="24.15" customHeight="1">
      <c r="A115" s="38"/>
      <c r="B115" s="39"/>
      <c r="C115" s="225" t="s">
        <v>246</v>
      </c>
      <c r="D115" s="225" t="s">
        <v>170</v>
      </c>
      <c r="E115" s="226" t="s">
        <v>220</v>
      </c>
      <c r="F115" s="227" t="s">
        <v>221</v>
      </c>
      <c r="G115" s="228" t="s">
        <v>174</v>
      </c>
      <c r="H115" s="229">
        <v>2</v>
      </c>
      <c r="I115" s="230"/>
      <c r="J115" s="231">
        <f>ROUND(I115*H115,2)</f>
        <v>0</v>
      </c>
      <c r="K115" s="227" t="s">
        <v>159</v>
      </c>
      <c r="L115" s="232"/>
      <c r="M115" s="233" t="s">
        <v>19</v>
      </c>
      <c r="N115" s="234" t="s">
        <v>41</v>
      </c>
      <c r="O115" s="84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182</v>
      </c>
      <c r="AT115" s="223" t="s">
        <v>170</v>
      </c>
      <c r="AU115" s="223" t="s">
        <v>76</v>
      </c>
      <c r="AY115" s="17" t="s">
        <v>152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76</v>
      </c>
      <c r="BK115" s="224">
        <f>ROUND(I115*H115,2)</f>
        <v>0</v>
      </c>
      <c r="BL115" s="17" t="s">
        <v>182</v>
      </c>
      <c r="BM115" s="223" t="s">
        <v>222</v>
      </c>
    </row>
    <row r="116" s="2" customFormat="1" ht="24.15" customHeight="1">
      <c r="A116" s="38"/>
      <c r="B116" s="39"/>
      <c r="C116" s="225" t="s">
        <v>250</v>
      </c>
      <c r="D116" s="225" t="s">
        <v>170</v>
      </c>
      <c r="E116" s="226" t="s">
        <v>224</v>
      </c>
      <c r="F116" s="227" t="s">
        <v>225</v>
      </c>
      <c r="G116" s="228" t="s">
        <v>174</v>
      </c>
      <c r="H116" s="229">
        <v>24</v>
      </c>
      <c r="I116" s="230"/>
      <c r="J116" s="231">
        <f>ROUND(I116*H116,2)</f>
        <v>0</v>
      </c>
      <c r="K116" s="227" t="s">
        <v>159</v>
      </c>
      <c r="L116" s="232"/>
      <c r="M116" s="233" t="s">
        <v>19</v>
      </c>
      <c r="N116" s="234" t="s">
        <v>41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182</v>
      </c>
      <c r="AT116" s="223" t="s">
        <v>170</v>
      </c>
      <c r="AU116" s="223" t="s">
        <v>76</v>
      </c>
      <c r="AY116" s="17" t="s">
        <v>152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76</v>
      </c>
      <c r="BK116" s="224">
        <f>ROUND(I116*H116,2)</f>
        <v>0</v>
      </c>
      <c r="BL116" s="17" t="s">
        <v>182</v>
      </c>
      <c r="BM116" s="223" t="s">
        <v>226</v>
      </c>
    </row>
    <row r="117" s="2" customFormat="1" ht="21.75" customHeight="1">
      <c r="A117" s="38"/>
      <c r="B117" s="39"/>
      <c r="C117" s="225" t="s">
        <v>255</v>
      </c>
      <c r="D117" s="225" t="s">
        <v>170</v>
      </c>
      <c r="E117" s="226" t="s">
        <v>236</v>
      </c>
      <c r="F117" s="227" t="s">
        <v>237</v>
      </c>
      <c r="G117" s="228" t="s">
        <v>174</v>
      </c>
      <c r="H117" s="229">
        <v>2</v>
      </c>
      <c r="I117" s="230"/>
      <c r="J117" s="231">
        <f>ROUND(I117*H117,2)</f>
        <v>0</v>
      </c>
      <c r="K117" s="227" t="s">
        <v>159</v>
      </c>
      <c r="L117" s="232"/>
      <c r="M117" s="233" t="s">
        <v>19</v>
      </c>
      <c r="N117" s="234" t="s">
        <v>41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182</v>
      </c>
      <c r="AT117" s="223" t="s">
        <v>170</v>
      </c>
      <c r="AU117" s="223" t="s">
        <v>76</v>
      </c>
      <c r="AY117" s="17" t="s">
        <v>152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76</v>
      </c>
      <c r="BK117" s="224">
        <f>ROUND(I117*H117,2)</f>
        <v>0</v>
      </c>
      <c r="BL117" s="17" t="s">
        <v>182</v>
      </c>
      <c r="BM117" s="223" t="s">
        <v>238</v>
      </c>
    </row>
    <row r="118" s="2" customFormat="1" ht="16.5" customHeight="1">
      <c r="A118" s="38"/>
      <c r="B118" s="39"/>
      <c r="C118" s="212" t="s">
        <v>259</v>
      </c>
      <c r="D118" s="212" t="s">
        <v>155</v>
      </c>
      <c r="E118" s="213" t="s">
        <v>243</v>
      </c>
      <c r="F118" s="214" t="s">
        <v>244</v>
      </c>
      <c r="G118" s="215" t="s">
        <v>174</v>
      </c>
      <c r="H118" s="216">
        <v>36</v>
      </c>
      <c r="I118" s="217"/>
      <c r="J118" s="218">
        <f>ROUND(I118*H118,2)</f>
        <v>0</v>
      </c>
      <c r="K118" s="214" t="s">
        <v>159</v>
      </c>
      <c r="L118" s="44"/>
      <c r="M118" s="219" t="s">
        <v>19</v>
      </c>
      <c r="N118" s="220" t="s">
        <v>41</v>
      </c>
      <c r="O118" s="84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182</v>
      </c>
      <c r="AT118" s="223" t="s">
        <v>155</v>
      </c>
      <c r="AU118" s="223" t="s">
        <v>76</v>
      </c>
      <c r="AY118" s="17" t="s">
        <v>152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76</v>
      </c>
      <c r="BK118" s="224">
        <f>ROUND(I118*H118,2)</f>
        <v>0</v>
      </c>
      <c r="BL118" s="17" t="s">
        <v>182</v>
      </c>
      <c r="BM118" s="223" t="s">
        <v>245</v>
      </c>
    </row>
    <row r="119" s="2" customFormat="1" ht="16.5" customHeight="1">
      <c r="A119" s="38"/>
      <c r="B119" s="39"/>
      <c r="C119" s="212" t="s">
        <v>263</v>
      </c>
      <c r="D119" s="212" t="s">
        <v>155</v>
      </c>
      <c r="E119" s="213" t="s">
        <v>620</v>
      </c>
      <c r="F119" s="214" t="s">
        <v>621</v>
      </c>
      <c r="G119" s="215" t="s">
        <v>253</v>
      </c>
      <c r="H119" s="216">
        <v>70</v>
      </c>
      <c r="I119" s="217"/>
      <c r="J119" s="218">
        <f>ROUND(I119*H119,2)</f>
        <v>0</v>
      </c>
      <c r="K119" s="214" t="s">
        <v>159</v>
      </c>
      <c r="L119" s="44"/>
      <c r="M119" s="219" t="s">
        <v>19</v>
      </c>
      <c r="N119" s="220" t="s">
        <v>41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182</v>
      </c>
      <c r="AT119" s="223" t="s">
        <v>155</v>
      </c>
      <c r="AU119" s="223" t="s">
        <v>76</v>
      </c>
      <c r="AY119" s="17" t="s">
        <v>152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76</v>
      </c>
      <c r="BK119" s="224">
        <f>ROUND(I119*H119,2)</f>
        <v>0</v>
      </c>
      <c r="BL119" s="17" t="s">
        <v>182</v>
      </c>
      <c r="BM119" s="223" t="s">
        <v>622</v>
      </c>
    </row>
    <row r="120" s="2" customFormat="1" ht="16.5" customHeight="1">
      <c r="A120" s="38"/>
      <c r="B120" s="39"/>
      <c r="C120" s="212" t="s">
        <v>267</v>
      </c>
      <c r="D120" s="212" t="s">
        <v>155</v>
      </c>
      <c r="E120" s="213" t="s">
        <v>623</v>
      </c>
      <c r="F120" s="214" t="s">
        <v>624</v>
      </c>
      <c r="G120" s="215" t="s">
        <v>174</v>
      </c>
      <c r="H120" s="216">
        <v>1</v>
      </c>
      <c r="I120" s="217"/>
      <c r="J120" s="218">
        <f>ROUND(I120*H120,2)</f>
        <v>0</v>
      </c>
      <c r="K120" s="214" t="s">
        <v>159</v>
      </c>
      <c r="L120" s="44"/>
      <c r="M120" s="219" t="s">
        <v>19</v>
      </c>
      <c r="N120" s="220" t="s">
        <v>41</v>
      </c>
      <c r="O120" s="84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182</v>
      </c>
      <c r="AT120" s="223" t="s">
        <v>155</v>
      </c>
      <c r="AU120" s="223" t="s">
        <v>76</v>
      </c>
      <c r="AY120" s="17" t="s">
        <v>152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76</v>
      </c>
      <c r="BK120" s="224">
        <f>ROUND(I120*H120,2)</f>
        <v>0</v>
      </c>
      <c r="BL120" s="17" t="s">
        <v>182</v>
      </c>
      <c r="BM120" s="223" t="s">
        <v>625</v>
      </c>
    </row>
    <row r="121" s="2" customFormat="1" ht="16.5" customHeight="1">
      <c r="A121" s="38"/>
      <c r="B121" s="39"/>
      <c r="C121" s="212" t="s">
        <v>271</v>
      </c>
      <c r="D121" s="212" t="s">
        <v>155</v>
      </c>
      <c r="E121" s="213" t="s">
        <v>247</v>
      </c>
      <c r="F121" s="214" t="s">
        <v>248</v>
      </c>
      <c r="G121" s="215" t="s">
        <v>174</v>
      </c>
      <c r="H121" s="216">
        <v>2</v>
      </c>
      <c r="I121" s="217"/>
      <c r="J121" s="218">
        <f>ROUND(I121*H121,2)</f>
        <v>0</v>
      </c>
      <c r="K121" s="214" t="s">
        <v>159</v>
      </c>
      <c r="L121" s="44"/>
      <c r="M121" s="219" t="s">
        <v>19</v>
      </c>
      <c r="N121" s="220" t="s">
        <v>41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182</v>
      </c>
      <c r="AT121" s="223" t="s">
        <v>155</v>
      </c>
      <c r="AU121" s="223" t="s">
        <v>76</v>
      </c>
      <c r="AY121" s="17" t="s">
        <v>152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76</v>
      </c>
      <c r="BK121" s="224">
        <f>ROUND(I121*H121,2)</f>
        <v>0</v>
      </c>
      <c r="BL121" s="17" t="s">
        <v>182</v>
      </c>
      <c r="BM121" s="223" t="s">
        <v>249</v>
      </c>
    </row>
    <row r="122" s="2" customFormat="1" ht="44.25" customHeight="1">
      <c r="A122" s="38"/>
      <c r="B122" s="39"/>
      <c r="C122" s="212" t="s">
        <v>275</v>
      </c>
      <c r="D122" s="212" t="s">
        <v>155</v>
      </c>
      <c r="E122" s="213" t="s">
        <v>445</v>
      </c>
      <c r="F122" s="214" t="s">
        <v>446</v>
      </c>
      <c r="G122" s="215" t="s">
        <v>253</v>
      </c>
      <c r="H122" s="216">
        <v>15</v>
      </c>
      <c r="I122" s="217"/>
      <c r="J122" s="218">
        <f>ROUND(I122*H122,2)</f>
        <v>0</v>
      </c>
      <c r="K122" s="214" t="s">
        <v>159</v>
      </c>
      <c r="L122" s="44"/>
      <c r="M122" s="219" t="s">
        <v>19</v>
      </c>
      <c r="N122" s="220" t="s">
        <v>41</v>
      </c>
      <c r="O122" s="84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182</v>
      </c>
      <c r="AT122" s="223" t="s">
        <v>155</v>
      </c>
      <c r="AU122" s="223" t="s">
        <v>76</v>
      </c>
      <c r="AY122" s="17" t="s">
        <v>152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76</v>
      </c>
      <c r="BK122" s="224">
        <f>ROUND(I122*H122,2)</f>
        <v>0</v>
      </c>
      <c r="BL122" s="17" t="s">
        <v>182</v>
      </c>
      <c r="BM122" s="223" t="s">
        <v>626</v>
      </c>
    </row>
    <row r="123" s="2" customFormat="1" ht="16.5" customHeight="1">
      <c r="A123" s="38"/>
      <c r="B123" s="39"/>
      <c r="C123" s="212" t="s">
        <v>279</v>
      </c>
      <c r="D123" s="212" t="s">
        <v>155</v>
      </c>
      <c r="E123" s="213" t="s">
        <v>627</v>
      </c>
      <c r="F123" s="214" t="s">
        <v>628</v>
      </c>
      <c r="G123" s="215" t="s">
        <v>174</v>
      </c>
      <c r="H123" s="216">
        <v>1</v>
      </c>
      <c r="I123" s="217"/>
      <c r="J123" s="218">
        <f>ROUND(I123*H123,2)</f>
        <v>0</v>
      </c>
      <c r="K123" s="214" t="s">
        <v>159</v>
      </c>
      <c r="L123" s="44"/>
      <c r="M123" s="219" t="s">
        <v>19</v>
      </c>
      <c r="N123" s="220" t="s">
        <v>41</v>
      </c>
      <c r="O123" s="84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182</v>
      </c>
      <c r="AT123" s="223" t="s">
        <v>155</v>
      </c>
      <c r="AU123" s="223" t="s">
        <v>76</v>
      </c>
      <c r="AY123" s="17" t="s">
        <v>152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76</v>
      </c>
      <c r="BK123" s="224">
        <f>ROUND(I123*H123,2)</f>
        <v>0</v>
      </c>
      <c r="BL123" s="17" t="s">
        <v>182</v>
      </c>
      <c r="BM123" s="223" t="s">
        <v>629</v>
      </c>
    </row>
    <row r="124" s="2" customFormat="1" ht="16.5" customHeight="1">
      <c r="A124" s="38"/>
      <c r="B124" s="39"/>
      <c r="C124" s="212" t="s">
        <v>283</v>
      </c>
      <c r="D124" s="212" t="s">
        <v>155</v>
      </c>
      <c r="E124" s="213" t="s">
        <v>630</v>
      </c>
      <c r="F124" s="214" t="s">
        <v>631</v>
      </c>
      <c r="G124" s="215" t="s">
        <v>253</v>
      </c>
      <c r="H124" s="216">
        <v>184</v>
      </c>
      <c r="I124" s="217"/>
      <c r="J124" s="218">
        <f>ROUND(I124*H124,2)</f>
        <v>0</v>
      </c>
      <c r="K124" s="214" t="s">
        <v>159</v>
      </c>
      <c r="L124" s="44"/>
      <c r="M124" s="219" t="s">
        <v>19</v>
      </c>
      <c r="N124" s="220" t="s">
        <v>41</v>
      </c>
      <c r="O124" s="84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182</v>
      </c>
      <c r="AT124" s="223" t="s">
        <v>155</v>
      </c>
      <c r="AU124" s="223" t="s">
        <v>76</v>
      </c>
      <c r="AY124" s="17" t="s">
        <v>152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76</v>
      </c>
      <c r="BK124" s="224">
        <f>ROUND(I124*H124,2)</f>
        <v>0</v>
      </c>
      <c r="BL124" s="17" t="s">
        <v>182</v>
      </c>
      <c r="BM124" s="223" t="s">
        <v>632</v>
      </c>
    </row>
    <row r="125" s="2" customFormat="1" ht="16.5" customHeight="1">
      <c r="A125" s="38"/>
      <c r="B125" s="39"/>
      <c r="C125" s="212" t="s">
        <v>287</v>
      </c>
      <c r="D125" s="212" t="s">
        <v>155</v>
      </c>
      <c r="E125" s="213" t="s">
        <v>251</v>
      </c>
      <c r="F125" s="214" t="s">
        <v>252</v>
      </c>
      <c r="G125" s="215" t="s">
        <v>253</v>
      </c>
      <c r="H125" s="216">
        <v>48</v>
      </c>
      <c r="I125" s="217"/>
      <c r="J125" s="218">
        <f>ROUND(I125*H125,2)</f>
        <v>0</v>
      </c>
      <c r="K125" s="214" t="s">
        <v>159</v>
      </c>
      <c r="L125" s="44"/>
      <c r="M125" s="219" t="s">
        <v>19</v>
      </c>
      <c r="N125" s="220" t="s">
        <v>41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182</v>
      </c>
      <c r="AT125" s="223" t="s">
        <v>155</v>
      </c>
      <c r="AU125" s="223" t="s">
        <v>76</v>
      </c>
      <c r="AY125" s="17" t="s">
        <v>152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76</v>
      </c>
      <c r="BK125" s="224">
        <f>ROUND(I125*H125,2)</f>
        <v>0</v>
      </c>
      <c r="BL125" s="17" t="s">
        <v>182</v>
      </c>
      <c r="BM125" s="223" t="s">
        <v>254</v>
      </c>
    </row>
    <row r="126" s="2" customFormat="1" ht="16.5" customHeight="1">
      <c r="A126" s="38"/>
      <c r="B126" s="39"/>
      <c r="C126" s="212" t="s">
        <v>291</v>
      </c>
      <c r="D126" s="212" t="s">
        <v>155</v>
      </c>
      <c r="E126" s="213" t="s">
        <v>256</v>
      </c>
      <c r="F126" s="214" t="s">
        <v>257</v>
      </c>
      <c r="G126" s="215" t="s">
        <v>253</v>
      </c>
      <c r="H126" s="216">
        <v>132</v>
      </c>
      <c r="I126" s="217"/>
      <c r="J126" s="218">
        <f>ROUND(I126*H126,2)</f>
        <v>0</v>
      </c>
      <c r="K126" s="214" t="s">
        <v>159</v>
      </c>
      <c r="L126" s="44"/>
      <c r="M126" s="219" t="s">
        <v>19</v>
      </c>
      <c r="N126" s="220" t="s">
        <v>41</v>
      </c>
      <c r="O126" s="84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182</v>
      </c>
      <c r="AT126" s="223" t="s">
        <v>155</v>
      </c>
      <c r="AU126" s="223" t="s">
        <v>76</v>
      </c>
      <c r="AY126" s="17" t="s">
        <v>152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76</v>
      </c>
      <c r="BK126" s="224">
        <f>ROUND(I126*H126,2)</f>
        <v>0</v>
      </c>
      <c r="BL126" s="17" t="s">
        <v>182</v>
      </c>
      <c r="BM126" s="223" t="s">
        <v>258</v>
      </c>
    </row>
    <row r="127" s="2" customFormat="1" ht="16.5" customHeight="1">
      <c r="A127" s="38"/>
      <c r="B127" s="39"/>
      <c r="C127" s="212" t="s">
        <v>295</v>
      </c>
      <c r="D127" s="212" t="s">
        <v>155</v>
      </c>
      <c r="E127" s="213" t="s">
        <v>260</v>
      </c>
      <c r="F127" s="214" t="s">
        <v>261</v>
      </c>
      <c r="G127" s="215" t="s">
        <v>253</v>
      </c>
      <c r="H127" s="216">
        <v>132</v>
      </c>
      <c r="I127" s="217"/>
      <c r="J127" s="218">
        <f>ROUND(I127*H127,2)</f>
        <v>0</v>
      </c>
      <c r="K127" s="214" t="s">
        <v>159</v>
      </c>
      <c r="L127" s="44"/>
      <c r="M127" s="219" t="s">
        <v>19</v>
      </c>
      <c r="N127" s="220" t="s">
        <v>41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182</v>
      </c>
      <c r="AT127" s="223" t="s">
        <v>155</v>
      </c>
      <c r="AU127" s="223" t="s">
        <v>76</v>
      </c>
      <c r="AY127" s="17" t="s">
        <v>152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76</v>
      </c>
      <c r="BK127" s="224">
        <f>ROUND(I127*H127,2)</f>
        <v>0</v>
      </c>
      <c r="BL127" s="17" t="s">
        <v>182</v>
      </c>
      <c r="BM127" s="223" t="s">
        <v>262</v>
      </c>
    </row>
    <row r="128" s="2" customFormat="1" ht="16.5" customHeight="1">
      <c r="A128" s="38"/>
      <c r="B128" s="39"/>
      <c r="C128" s="212" t="s">
        <v>299</v>
      </c>
      <c r="D128" s="212" t="s">
        <v>155</v>
      </c>
      <c r="E128" s="213" t="s">
        <v>457</v>
      </c>
      <c r="F128" s="214" t="s">
        <v>458</v>
      </c>
      <c r="G128" s="215" t="s">
        <v>174</v>
      </c>
      <c r="H128" s="216">
        <v>2</v>
      </c>
      <c r="I128" s="217"/>
      <c r="J128" s="218">
        <f>ROUND(I128*H128,2)</f>
        <v>0</v>
      </c>
      <c r="K128" s="214" t="s">
        <v>159</v>
      </c>
      <c r="L128" s="44"/>
      <c r="M128" s="219" t="s">
        <v>19</v>
      </c>
      <c r="N128" s="220" t="s">
        <v>41</v>
      </c>
      <c r="O128" s="84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182</v>
      </c>
      <c r="AT128" s="223" t="s">
        <v>155</v>
      </c>
      <c r="AU128" s="223" t="s">
        <v>76</v>
      </c>
      <c r="AY128" s="17" t="s">
        <v>152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76</v>
      </c>
      <c r="BK128" s="224">
        <f>ROUND(I128*H128,2)</f>
        <v>0</v>
      </c>
      <c r="BL128" s="17" t="s">
        <v>182</v>
      </c>
      <c r="BM128" s="223" t="s">
        <v>459</v>
      </c>
    </row>
    <row r="129" s="2" customFormat="1" ht="16.5" customHeight="1">
      <c r="A129" s="38"/>
      <c r="B129" s="39"/>
      <c r="C129" s="212" t="s">
        <v>304</v>
      </c>
      <c r="D129" s="212" t="s">
        <v>155</v>
      </c>
      <c r="E129" s="213" t="s">
        <v>633</v>
      </c>
      <c r="F129" s="214" t="s">
        <v>634</v>
      </c>
      <c r="G129" s="215" t="s">
        <v>174</v>
      </c>
      <c r="H129" s="216">
        <v>1</v>
      </c>
      <c r="I129" s="217"/>
      <c r="J129" s="218">
        <f>ROUND(I129*H129,2)</f>
        <v>0</v>
      </c>
      <c r="K129" s="214" t="s">
        <v>159</v>
      </c>
      <c r="L129" s="44"/>
      <c r="M129" s="219" t="s">
        <v>19</v>
      </c>
      <c r="N129" s="220" t="s">
        <v>41</v>
      </c>
      <c r="O129" s="84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182</v>
      </c>
      <c r="AT129" s="223" t="s">
        <v>155</v>
      </c>
      <c r="AU129" s="223" t="s">
        <v>76</v>
      </c>
      <c r="AY129" s="17" t="s">
        <v>152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76</v>
      </c>
      <c r="BK129" s="224">
        <f>ROUND(I129*H129,2)</f>
        <v>0</v>
      </c>
      <c r="BL129" s="17" t="s">
        <v>182</v>
      </c>
      <c r="BM129" s="223" t="s">
        <v>635</v>
      </c>
    </row>
    <row r="130" s="2" customFormat="1" ht="16.5" customHeight="1">
      <c r="A130" s="38"/>
      <c r="B130" s="39"/>
      <c r="C130" s="212" t="s">
        <v>311</v>
      </c>
      <c r="D130" s="212" t="s">
        <v>155</v>
      </c>
      <c r="E130" s="213" t="s">
        <v>268</v>
      </c>
      <c r="F130" s="214" t="s">
        <v>269</v>
      </c>
      <c r="G130" s="215" t="s">
        <v>174</v>
      </c>
      <c r="H130" s="216">
        <v>4</v>
      </c>
      <c r="I130" s="217"/>
      <c r="J130" s="218">
        <f>ROUND(I130*H130,2)</f>
        <v>0</v>
      </c>
      <c r="K130" s="214" t="s">
        <v>159</v>
      </c>
      <c r="L130" s="44"/>
      <c r="M130" s="219" t="s">
        <v>19</v>
      </c>
      <c r="N130" s="220" t="s">
        <v>41</v>
      </c>
      <c r="O130" s="84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182</v>
      </c>
      <c r="AT130" s="223" t="s">
        <v>155</v>
      </c>
      <c r="AU130" s="223" t="s">
        <v>76</v>
      </c>
      <c r="AY130" s="17" t="s">
        <v>152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76</v>
      </c>
      <c r="BK130" s="224">
        <f>ROUND(I130*H130,2)</f>
        <v>0</v>
      </c>
      <c r="BL130" s="17" t="s">
        <v>182</v>
      </c>
      <c r="BM130" s="223" t="s">
        <v>270</v>
      </c>
    </row>
    <row r="131" s="2" customFormat="1" ht="16.5" customHeight="1">
      <c r="A131" s="38"/>
      <c r="B131" s="39"/>
      <c r="C131" s="212" t="s">
        <v>315</v>
      </c>
      <c r="D131" s="212" t="s">
        <v>155</v>
      </c>
      <c r="E131" s="213" t="s">
        <v>462</v>
      </c>
      <c r="F131" s="214" t="s">
        <v>463</v>
      </c>
      <c r="G131" s="215" t="s">
        <v>174</v>
      </c>
      <c r="H131" s="216">
        <v>1</v>
      </c>
      <c r="I131" s="217"/>
      <c r="J131" s="218">
        <f>ROUND(I131*H131,2)</f>
        <v>0</v>
      </c>
      <c r="K131" s="214" t="s">
        <v>159</v>
      </c>
      <c r="L131" s="44"/>
      <c r="M131" s="219" t="s">
        <v>19</v>
      </c>
      <c r="N131" s="220" t="s">
        <v>41</v>
      </c>
      <c r="O131" s="84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182</v>
      </c>
      <c r="AT131" s="223" t="s">
        <v>155</v>
      </c>
      <c r="AU131" s="223" t="s">
        <v>76</v>
      </c>
      <c r="AY131" s="17" t="s">
        <v>152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76</v>
      </c>
      <c r="BK131" s="224">
        <f>ROUND(I131*H131,2)</f>
        <v>0</v>
      </c>
      <c r="BL131" s="17" t="s">
        <v>182</v>
      </c>
      <c r="BM131" s="223" t="s">
        <v>464</v>
      </c>
    </row>
    <row r="132" s="2" customFormat="1" ht="24.15" customHeight="1">
      <c r="A132" s="38"/>
      <c r="B132" s="39"/>
      <c r="C132" s="212" t="s">
        <v>319</v>
      </c>
      <c r="D132" s="212" t="s">
        <v>155</v>
      </c>
      <c r="E132" s="213" t="s">
        <v>272</v>
      </c>
      <c r="F132" s="214" t="s">
        <v>273</v>
      </c>
      <c r="G132" s="215" t="s">
        <v>174</v>
      </c>
      <c r="H132" s="216">
        <v>4</v>
      </c>
      <c r="I132" s="217"/>
      <c r="J132" s="218">
        <f>ROUND(I132*H132,2)</f>
        <v>0</v>
      </c>
      <c r="K132" s="214" t="s">
        <v>159</v>
      </c>
      <c r="L132" s="44"/>
      <c r="M132" s="219" t="s">
        <v>19</v>
      </c>
      <c r="N132" s="220" t="s">
        <v>41</v>
      </c>
      <c r="O132" s="84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182</v>
      </c>
      <c r="AT132" s="223" t="s">
        <v>155</v>
      </c>
      <c r="AU132" s="223" t="s">
        <v>76</v>
      </c>
      <c r="AY132" s="17" t="s">
        <v>152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76</v>
      </c>
      <c r="BK132" s="224">
        <f>ROUND(I132*H132,2)</f>
        <v>0</v>
      </c>
      <c r="BL132" s="17" t="s">
        <v>182</v>
      </c>
      <c r="BM132" s="223" t="s">
        <v>274</v>
      </c>
    </row>
    <row r="133" s="2" customFormat="1" ht="16.5" customHeight="1">
      <c r="A133" s="38"/>
      <c r="B133" s="39"/>
      <c r="C133" s="212" t="s">
        <v>323</v>
      </c>
      <c r="D133" s="212" t="s">
        <v>155</v>
      </c>
      <c r="E133" s="213" t="s">
        <v>276</v>
      </c>
      <c r="F133" s="214" t="s">
        <v>277</v>
      </c>
      <c r="G133" s="215" t="s">
        <v>253</v>
      </c>
      <c r="H133" s="216">
        <v>1948</v>
      </c>
      <c r="I133" s="217"/>
      <c r="J133" s="218">
        <f>ROUND(I133*H133,2)</f>
        <v>0</v>
      </c>
      <c r="K133" s="214" t="s">
        <v>159</v>
      </c>
      <c r="L133" s="44"/>
      <c r="M133" s="219" t="s">
        <v>19</v>
      </c>
      <c r="N133" s="220" t="s">
        <v>41</v>
      </c>
      <c r="O133" s="84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182</v>
      </c>
      <c r="AT133" s="223" t="s">
        <v>155</v>
      </c>
      <c r="AU133" s="223" t="s">
        <v>76</v>
      </c>
      <c r="AY133" s="17" t="s">
        <v>152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76</v>
      </c>
      <c r="BK133" s="224">
        <f>ROUND(I133*H133,2)</f>
        <v>0</v>
      </c>
      <c r="BL133" s="17" t="s">
        <v>182</v>
      </c>
      <c r="BM133" s="223" t="s">
        <v>278</v>
      </c>
    </row>
    <row r="134" s="2" customFormat="1" ht="16.5" customHeight="1">
      <c r="A134" s="38"/>
      <c r="B134" s="39"/>
      <c r="C134" s="212" t="s">
        <v>327</v>
      </c>
      <c r="D134" s="212" t="s">
        <v>155</v>
      </c>
      <c r="E134" s="213" t="s">
        <v>280</v>
      </c>
      <c r="F134" s="214" t="s">
        <v>281</v>
      </c>
      <c r="G134" s="215" t="s">
        <v>253</v>
      </c>
      <c r="H134" s="216">
        <v>45</v>
      </c>
      <c r="I134" s="217"/>
      <c r="J134" s="218">
        <f>ROUND(I134*H134,2)</f>
        <v>0</v>
      </c>
      <c r="K134" s="214" t="s">
        <v>159</v>
      </c>
      <c r="L134" s="44"/>
      <c r="M134" s="219" t="s">
        <v>19</v>
      </c>
      <c r="N134" s="220" t="s">
        <v>41</v>
      </c>
      <c r="O134" s="84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182</v>
      </c>
      <c r="AT134" s="223" t="s">
        <v>155</v>
      </c>
      <c r="AU134" s="223" t="s">
        <v>76</v>
      </c>
      <c r="AY134" s="17" t="s">
        <v>152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76</v>
      </c>
      <c r="BK134" s="224">
        <f>ROUND(I134*H134,2)</f>
        <v>0</v>
      </c>
      <c r="BL134" s="17" t="s">
        <v>182</v>
      </c>
      <c r="BM134" s="223" t="s">
        <v>282</v>
      </c>
    </row>
    <row r="135" s="2" customFormat="1" ht="16.5" customHeight="1">
      <c r="A135" s="38"/>
      <c r="B135" s="39"/>
      <c r="C135" s="212" t="s">
        <v>332</v>
      </c>
      <c r="D135" s="212" t="s">
        <v>155</v>
      </c>
      <c r="E135" s="213" t="s">
        <v>284</v>
      </c>
      <c r="F135" s="214" t="s">
        <v>285</v>
      </c>
      <c r="G135" s="215" t="s">
        <v>174</v>
      </c>
      <c r="H135" s="216">
        <v>2</v>
      </c>
      <c r="I135" s="217"/>
      <c r="J135" s="218">
        <f>ROUND(I135*H135,2)</f>
        <v>0</v>
      </c>
      <c r="K135" s="214" t="s">
        <v>159</v>
      </c>
      <c r="L135" s="44"/>
      <c r="M135" s="219" t="s">
        <v>19</v>
      </c>
      <c r="N135" s="220" t="s">
        <v>41</v>
      </c>
      <c r="O135" s="84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182</v>
      </c>
      <c r="AT135" s="223" t="s">
        <v>155</v>
      </c>
      <c r="AU135" s="223" t="s">
        <v>76</v>
      </c>
      <c r="AY135" s="17" t="s">
        <v>152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76</v>
      </c>
      <c r="BK135" s="224">
        <f>ROUND(I135*H135,2)</f>
        <v>0</v>
      </c>
      <c r="BL135" s="17" t="s">
        <v>182</v>
      </c>
      <c r="BM135" s="223" t="s">
        <v>286</v>
      </c>
    </row>
    <row r="136" s="2" customFormat="1" ht="24.15" customHeight="1">
      <c r="A136" s="38"/>
      <c r="B136" s="39"/>
      <c r="C136" s="212" t="s">
        <v>336</v>
      </c>
      <c r="D136" s="212" t="s">
        <v>155</v>
      </c>
      <c r="E136" s="213" t="s">
        <v>636</v>
      </c>
      <c r="F136" s="214" t="s">
        <v>637</v>
      </c>
      <c r="G136" s="215" t="s">
        <v>174</v>
      </c>
      <c r="H136" s="216">
        <v>2</v>
      </c>
      <c r="I136" s="217"/>
      <c r="J136" s="218">
        <f>ROUND(I136*H136,2)</f>
        <v>0</v>
      </c>
      <c r="K136" s="214" t="s">
        <v>159</v>
      </c>
      <c r="L136" s="44"/>
      <c r="M136" s="219" t="s">
        <v>19</v>
      </c>
      <c r="N136" s="220" t="s">
        <v>41</v>
      </c>
      <c r="O136" s="84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182</v>
      </c>
      <c r="AT136" s="223" t="s">
        <v>155</v>
      </c>
      <c r="AU136" s="223" t="s">
        <v>76</v>
      </c>
      <c r="AY136" s="17" t="s">
        <v>152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76</v>
      </c>
      <c r="BK136" s="224">
        <f>ROUND(I136*H136,2)</f>
        <v>0</v>
      </c>
      <c r="BL136" s="17" t="s">
        <v>182</v>
      </c>
      <c r="BM136" s="223" t="s">
        <v>638</v>
      </c>
    </row>
    <row r="137" s="2" customFormat="1" ht="16.5" customHeight="1">
      <c r="A137" s="38"/>
      <c r="B137" s="39"/>
      <c r="C137" s="212" t="s">
        <v>340</v>
      </c>
      <c r="D137" s="212" t="s">
        <v>155</v>
      </c>
      <c r="E137" s="213" t="s">
        <v>503</v>
      </c>
      <c r="F137" s="214" t="s">
        <v>504</v>
      </c>
      <c r="G137" s="215" t="s">
        <v>174</v>
      </c>
      <c r="H137" s="216">
        <v>1</v>
      </c>
      <c r="I137" s="217"/>
      <c r="J137" s="218">
        <f>ROUND(I137*H137,2)</f>
        <v>0</v>
      </c>
      <c r="K137" s="214" t="s">
        <v>159</v>
      </c>
      <c r="L137" s="44"/>
      <c r="M137" s="219" t="s">
        <v>19</v>
      </c>
      <c r="N137" s="220" t="s">
        <v>41</v>
      </c>
      <c r="O137" s="84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182</v>
      </c>
      <c r="AT137" s="223" t="s">
        <v>155</v>
      </c>
      <c r="AU137" s="223" t="s">
        <v>76</v>
      </c>
      <c r="AY137" s="17" t="s">
        <v>152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76</v>
      </c>
      <c r="BK137" s="224">
        <f>ROUND(I137*H137,2)</f>
        <v>0</v>
      </c>
      <c r="BL137" s="17" t="s">
        <v>182</v>
      </c>
      <c r="BM137" s="223" t="s">
        <v>505</v>
      </c>
    </row>
    <row r="138" s="2" customFormat="1" ht="16.5" customHeight="1">
      <c r="A138" s="38"/>
      <c r="B138" s="39"/>
      <c r="C138" s="212" t="s">
        <v>452</v>
      </c>
      <c r="D138" s="212" t="s">
        <v>155</v>
      </c>
      <c r="E138" s="213" t="s">
        <v>507</v>
      </c>
      <c r="F138" s="214" t="s">
        <v>508</v>
      </c>
      <c r="G138" s="215" t="s">
        <v>509</v>
      </c>
      <c r="H138" s="216">
        <v>1.6000000000000001</v>
      </c>
      <c r="I138" s="217"/>
      <c r="J138" s="218">
        <f>ROUND(I138*H138,2)</f>
        <v>0</v>
      </c>
      <c r="K138" s="214" t="s">
        <v>159</v>
      </c>
      <c r="L138" s="44"/>
      <c r="M138" s="219" t="s">
        <v>19</v>
      </c>
      <c r="N138" s="220" t="s">
        <v>41</v>
      </c>
      <c r="O138" s="84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182</v>
      </c>
      <c r="AT138" s="223" t="s">
        <v>155</v>
      </c>
      <c r="AU138" s="223" t="s">
        <v>76</v>
      </c>
      <c r="AY138" s="17" t="s">
        <v>152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76</v>
      </c>
      <c r="BK138" s="224">
        <f>ROUND(I138*H138,2)</f>
        <v>0</v>
      </c>
      <c r="BL138" s="17" t="s">
        <v>182</v>
      </c>
      <c r="BM138" s="223" t="s">
        <v>510</v>
      </c>
    </row>
    <row r="139" s="2" customFormat="1" ht="16.5" customHeight="1">
      <c r="A139" s="38"/>
      <c r="B139" s="39"/>
      <c r="C139" s="212" t="s">
        <v>456</v>
      </c>
      <c r="D139" s="212" t="s">
        <v>155</v>
      </c>
      <c r="E139" s="213" t="s">
        <v>300</v>
      </c>
      <c r="F139" s="214" t="s">
        <v>301</v>
      </c>
      <c r="G139" s="215" t="s">
        <v>302</v>
      </c>
      <c r="H139" s="216">
        <v>24</v>
      </c>
      <c r="I139" s="217"/>
      <c r="J139" s="218">
        <f>ROUND(I139*H139,2)</f>
        <v>0</v>
      </c>
      <c r="K139" s="214" t="s">
        <v>159</v>
      </c>
      <c r="L139" s="44"/>
      <c r="M139" s="219" t="s">
        <v>19</v>
      </c>
      <c r="N139" s="220" t="s">
        <v>41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182</v>
      </c>
      <c r="AT139" s="223" t="s">
        <v>155</v>
      </c>
      <c r="AU139" s="223" t="s">
        <v>76</v>
      </c>
      <c r="AY139" s="17" t="s">
        <v>152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76</v>
      </c>
      <c r="BK139" s="224">
        <f>ROUND(I139*H139,2)</f>
        <v>0</v>
      </c>
      <c r="BL139" s="17" t="s">
        <v>182</v>
      </c>
      <c r="BM139" s="223" t="s">
        <v>303</v>
      </c>
    </row>
    <row r="140" s="2" customFormat="1" ht="44.25" customHeight="1">
      <c r="A140" s="38"/>
      <c r="B140" s="39"/>
      <c r="C140" s="212" t="s">
        <v>460</v>
      </c>
      <c r="D140" s="212" t="s">
        <v>155</v>
      </c>
      <c r="E140" s="213" t="s">
        <v>305</v>
      </c>
      <c r="F140" s="214" t="s">
        <v>306</v>
      </c>
      <c r="G140" s="215" t="s">
        <v>307</v>
      </c>
      <c r="H140" s="216">
        <v>3</v>
      </c>
      <c r="I140" s="217"/>
      <c r="J140" s="218">
        <f>ROUND(I140*H140,2)</f>
        <v>0</v>
      </c>
      <c r="K140" s="214" t="s">
        <v>159</v>
      </c>
      <c r="L140" s="44"/>
      <c r="M140" s="219" t="s">
        <v>19</v>
      </c>
      <c r="N140" s="220" t="s">
        <v>41</v>
      </c>
      <c r="O140" s="84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160</v>
      </c>
      <c r="AT140" s="223" t="s">
        <v>155</v>
      </c>
      <c r="AU140" s="223" t="s">
        <v>76</v>
      </c>
      <c r="AY140" s="17" t="s">
        <v>152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76</v>
      </c>
      <c r="BK140" s="224">
        <f>ROUND(I140*H140,2)</f>
        <v>0</v>
      </c>
      <c r="BL140" s="17" t="s">
        <v>160</v>
      </c>
      <c r="BM140" s="223" t="s">
        <v>308</v>
      </c>
    </row>
    <row r="141" s="2" customFormat="1">
      <c r="A141" s="38"/>
      <c r="B141" s="39"/>
      <c r="C141" s="40"/>
      <c r="D141" s="235" t="s">
        <v>309</v>
      </c>
      <c r="E141" s="40"/>
      <c r="F141" s="236" t="s">
        <v>310</v>
      </c>
      <c r="G141" s="40"/>
      <c r="H141" s="40"/>
      <c r="I141" s="237"/>
      <c r="J141" s="40"/>
      <c r="K141" s="40"/>
      <c r="L141" s="44"/>
      <c r="M141" s="238"/>
      <c r="N141" s="239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309</v>
      </c>
      <c r="AU141" s="17" t="s">
        <v>76</v>
      </c>
    </row>
    <row r="142" s="2" customFormat="1" ht="16.5" customHeight="1">
      <c r="A142" s="38"/>
      <c r="B142" s="39"/>
      <c r="C142" s="225" t="s">
        <v>461</v>
      </c>
      <c r="D142" s="225" t="s">
        <v>170</v>
      </c>
      <c r="E142" s="226" t="s">
        <v>312</v>
      </c>
      <c r="F142" s="227" t="s">
        <v>313</v>
      </c>
      <c r="G142" s="228" t="s">
        <v>174</v>
      </c>
      <c r="H142" s="229">
        <v>48</v>
      </c>
      <c r="I142" s="230"/>
      <c r="J142" s="231">
        <f>ROUND(I142*H142,2)</f>
        <v>0</v>
      </c>
      <c r="K142" s="227" t="s">
        <v>159</v>
      </c>
      <c r="L142" s="232"/>
      <c r="M142" s="233" t="s">
        <v>19</v>
      </c>
      <c r="N142" s="234" t="s">
        <v>41</v>
      </c>
      <c r="O142" s="84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3" t="s">
        <v>192</v>
      </c>
      <c r="AT142" s="223" t="s">
        <v>170</v>
      </c>
      <c r="AU142" s="223" t="s">
        <v>76</v>
      </c>
      <c r="AY142" s="17" t="s">
        <v>152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7" t="s">
        <v>76</v>
      </c>
      <c r="BK142" s="224">
        <f>ROUND(I142*H142,2)</f>
        <v>0</v>
      </c>
      <c r="BL142" s="17" t="s">
        <v>160</v>
      </c>
      <c r="BM142" s="223" t="s">
        <v>314</v>
      </c>
    </row>
    <row r="143" s="2" customFormat="1" ht="21.75" customHeight="1">
      <c r="A143" s="38"/>
      <c r="B143" s="39"/>
      <c r="C143" s="225" t="s">
        <v>465</v>
      </c>
      <c r="D143" s="225" t="s">
        <v>170</v>
      </c>
      <c r="E143" s="226" t="s">
        <v>333</v>
      </c>
      <c r="F143" s="227" t="s">
        <v>334</v>
      </c>
      <c r="G143" s="228" t="s">
        <v>253</v>
      </c>
      <c r="H143" s="229">
        <v>132</v>
      </c>
      <c r="I143" s="230"/>
      <c r="J143" s="231">
        <f>ROUND(I143*H143,2)</f>
        <v>0</v>
      </c>
      <c r="K143" s="227" t="s">
        <v>159</v>
      </c>
      <c r="L143" s="232"/>
      <c r="M143" s="233" t="s">
        <v>19</v>
      </c>
      <c r="N143" s="234" t="s">
        <v>41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330</v>
      </c>
      <c r="AT143" s="223" t="s">
        <v>170</v>
      </c>
      <c r="AU143" s="223" t="s">
        <v>76</v>
      </c>
      <c r="AY143" s="17" t="s">
        <v>152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76</v>
      </c>
      <c r="BK143" s="224">
        <f>ROUND(I143*H143,2)</f>
        <v>0</v>
      </c>
      <c r="BL143" s="17" t="s">
        <v>330</v>
      </c>
      <c r="BM143" s="223" t="s">
        <v>335</v>
      </c>
    </row>
    <row r="144" s="2" customFormat="1" ht="49.05" customHeight="1">
      <c r="A144" s="38"/>
      <c r="B144" s="39"/>
      <c r="C144" s="212" t="s">
        <v>466</v>
      </c>
      <c r="D144" s="212" t="s">
        <v>155</v>
      </c>
      <c r="E144" s="213" t="s">
        <v>337</v>
      </c>
      <c r="F144" s="214" t="s">
        <v>338</v>
      </c>
      <c r="G144" s="215" t="s">
        <v>307</v>
      </c>
      <c r="H144" s="216">
        <v>1.2</v>
      </c>
      <c r="I144" s="217"/>
      <c r="J144" s="218">
        <f>ROUND(I144*H144,2)</f>
        <v>0</v>
      </c>
      <c r="K144" s="214" t="s">
        <v>159</v>
      </c>
      <c r="L144" s="44"/>
      <c r="M144" s="219" t="s">
        <v>19</v>
      </c>
      <c r="N144" s="220" t="s">
        <v>41</v>
      </c>
      <c r="O144" s="84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182</v>
      </c>
      <c r="AT144" s="223" t="s">
        <v>155</v>
      </c>
      <c r="AU144" s="223" t="s">
        <v>76</v>
      </c>
      <c r="AY144" s="17" t="s">
        <v>152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76</v>
      </c>
      <c r="BK144" s="224">
        <f>ROUND(I144*H144,2)</f>
        <v>0</v>
      </c>
      <c r="BL144" s="17" t="s">
        <v>182</v>
      </c>
      <c r="BM144" s="223" t="s">
        <v>339</v>
      </c>
    </row>
    <row r="145" s="2" customFormat="1" ht="49.05" customHeight="1">
      <c r="A145" s="38"/>
      <c r="B145" s="39"/>
      <c r="C145" s="212" t="s">
        <v>470</v>
      </c>
      <c r="D145" s="212" t="s">
        <v>155</v>
      </c>
      <c r="E145" s="213" t="s">
        <v>341</v>
      </c>
      <c r="F145" s="214" t="s">
        <v>342</v>
      </c>
      <c r="G145" s="215" t="s">
        <v>307</v>
      </c>
      <c r="H145" s="216">
        <v>0.029999999999999999</v>
      </c>
      <c r="I145" s="217"/>
      <c r="J145" s="218">
        <f>ROUND(I145*H145,2)</f>
        <v>0</v>
      </c>
      <c r="K145" s="214" t="s">
        <v>159</v>
      </c>
      <c r="L145" s="44"/>
      <c r="M145" s="240" t="s">
        <v>19</v>
      </c>
      <c r="N145" s="241" t="s">
        <v>41</v>
      </c>
      <c r="O145" s="242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3" t="s">
        <v>182</v>
      </c>
      <c r="AT145" s="223" t="s">
        <v>155</v>
      </c>
      <c r="AU145" s="223" t="s">
        <v>76</v>
      </c>
      <c r="AY145" s="17" t="s">
        <v>152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7" t="s">
        <v>76</v>
      </c>
      <c r="BK145" s="224">
        <f>ROUND(I145*H145,2)</f>
        <v>0</v>
      </c>
      <c r="BL145" s="17" t="s">
        <v>182</v>
      </c>
      <c r="BM145" s="223" t="s">
        <v>343</v>
      </c>
    </row>
    <row r="146" s="2" customFormat="1" ht="6.96" customHeight="1">
      <c r="A146" s="38"/>
      <c r="B146" s="59"/>
      <c r="C146" s="60"/>
      <c r="D146" s="60"/>
      <c r="E146" s="60"/>
      <c r="F146" s="60"/>
      <c r="G146" s="60"/>
      <c r="H146" s="60"/>
      <c r="I146" s="60"/>
      <c r="J146" s="60"/>
      <c r="K146" s="60"/>
      <c r="L146" s="44"/>
      <c r="M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</sheetData>
  <sheetProtection sheet="1" autoFilter="0" formatColumns="0" formatRows="0" objects="1" scenarios="1" spinCount="100000" saltValue="wWHmikbTLWocF9nwBxugrgQbltE/RHyp+WtJDVhFjb8zxKIxCLbf2q9USzyvzNEv0POdjSt1sQYb5p3K7KDykQ==" hashValue="Rl0glzzUX1PDSC8A+9eJhyX8mACS0QQOPSXOnwk/trwnNcyHiJZs3IUp7J4JapArhvHirhvfPs9zDT1MzmEd5Q==" algorithmName="SHA-512" password="CC35"/>
  <autoFilter ref="C88:K14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121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soustavy DOK v oblasti OŘ Praha</v>
      </c>
      <c r="F7" s="142"/>
      <c r="G7" s="142"/>
      <c r="H7" s="142"/>
      <c r="L7" s="20"/>
    </row>
    <row r="8" s="1" customFormat="1" ht="12" customHeight="1">
      <c r="B8" s="20"/>
      <c r="D8" s="142" t="s">
        <v>122</v>
      </c>
      <c r="L8" s="20"/>
    </row>
    <row r="9" s="2" customFormat="1" ht="16.5" customHeight="1">
      <c r="A9" s="38"/>
      <c r="B9" s="44"/>
      <c r="C9" s="38"/>
      <c r="D9" s="38"/>
      <c r="E9" s="143" t="s">
        <v>612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124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639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8. 4. 2024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126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127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33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345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ROUND(J89,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40</v>
      </c>
      <c r="E35" s="142" t="s">
        <v>41</v>
      </c>
      <c r="F35" s="156">
        <f>ROUND((SUM(BE89:BE104)),  2)</f>
        <v>0</v>
      </c>
      <c r="G35" s="38"/>
      <c r="H35" s="38"/>
      <c r="I35" s="157">
        <v>0.20999999999999999</v>
      </c>
      <c r="J35" s="156">
        <f>ROUND(((SUM(BE89:BE104))*I35),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42</v>
      </c>
      <c r="F36" s="156">
        <f>ROUND((SUM(BF89:BF104)),  2)</f>
        <v>0</v>
      </c>
      <c r="G36" s="38"/>
      <c r="H36" s="38"/>
      <c r="I36" s="157">
        <v>0.12</v>
      </c>
      <c r="J36" s="156">
        <f>ROUND(((SUM(BF89:BF104))*I36),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ROUND((SUM(BG89:BG104)),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ROUND((SUM(BH89:BH104)),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ROUND((SUM(BI89:BI104)),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129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soustavy DOK v oblasti OŘ Praha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612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124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23030-0103-2 - PS 01-03 úsek Praha hl.n. – Praha Pernerova - 2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Praha</v>
      </c>
      <c r="G56" s="40"/>
      <c r="H56" s="40"/>
      <c r="I56" s="32" t="s">
        <v>23</v>
      </c>
      <c r="J56" s="72" t="str">
        <f>IF(J14="","",J14)</f>
        <v>8. 4. 2024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SŽ, s.o. SZT</v>
      </c>
      <c r="G58" s="40"/>
      <c r="H58" s="40"/>
      <c r="I58" s="32" t="s">
        <v>31</v>
      </c>
      <c r="J58" s="36" t="str">
        <f>E23</f>
        <v>IXPROJEKTA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33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130</v>
      </c>
      <c r="D61" s="171"/>
      <c r="E61" s="171"/>
      <c r="F61" s="171"/>
      <c r="G61" s="171"/>
      <c r="H61" s="171"/>
      <c r="I61" s="171"/>
      <c r="J61" s="172" t="s">
        <v>131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68</v>
      </c>
      <c r="D63" s="40"/>
      <c r="E63" s="40"/>
      <c r="F63" s="40"/>
      <c r="G63" s="40"/>
      <c r="H63" s="40"/>
      <c r="I63" s="40"/>
      <c r="J63" s="102">
        <f>J89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132</v>
      </c>
    </row>
    <row r="64" s="9" customFormat="1" ht="24.96" customHeight="1">
      <c r="A64" s="9"/>
      <c r="B64" s="174"/>
      <c r="C64" s="175"/>
      <c r="D64" s="176" t="s">
        <v>133</v>
      </c>
      <c r="E64" s="177"/>
      <c r="F64" s="177"/>
      <c r="G64" s="177"/>
      <c r="H64" s="177"/>
      <c r="I64" s="177"/>
      <c r="J64" s="178">
        <f>J90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517</v>
      </c>
      <c r="E65" s="182"/>
      <c r="F65" s="182"/>
      <c r="G65" s="182"/>
      <c r="H65" s="182"/>
      <c r="I65" s="182"/>
      <c r="J65" s="183">
        <f>J91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4"/>
      <c r="C66" s="175"/>
      <c r="D66" s="176" t="s">
        <v>135</v>
      </c>
      <c r="E66" s="177"/>
      <c r="F66" s="177"/>
      <c r="G66" s="177"/>
      <c r="H66" s="177"/>
      <c r="I66" s="177"/>
      <c r="J66" s="178">
        <f>J94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0"/>
      <c r="C67" s="125"/>
      <c r="D67" s="181" t="s">
        <v>346</v>
      </c>
      <c r="E67" s="182"/>
      <c r="F67" s="182"/>
      <c r="G67" s="182"/>
      <c r="H67" s="182"/>
      <c r="I67" s="182"/>
      <c r="J67" s="183">
        <f>J95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137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 t="str">
        <f>E7</f>
        <v>Oprava soustavy DOK v oblasti OŘ Praha</v>
      </c>
      <c r="F77" s="32"/>
      <c r="G77" s="32"/>
      <c r="H77" s="32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122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2" customFormat="1" ht="16.5" customHeight="1">
      <c r="A79" s="38"/>
      <c r="B79" s="39"/>
      <c r="C79" s="40"/>
      <c r="D79" s="40"/>
      <c r="E79" s="169" t="s">
        <v>612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124</v>
      </c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E11</f>
        <v>23030-0103-2 - PS 01-03 úsek Praha hl.n. – Praha Pernerova - 2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F14</f>
        <v>Praha</v>
      </c>
      <c r="G83" s="40"/>
      <c r="H83" s="40"/>
      <c r="I83" s="32" t="s">
        <v>23</v>
      </c>
      <c r="J83" s="72" t="str">
        <f>IF(J14="","",J14)</f>
        <v>8. 4. 2024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E17</f>
        <v>SŽ, s.o. SZT</v>
      </c>
      <c r="G85" s="40"/>
      <c r="H85" s="40"/>
      <c r="I85" s="32" t="s">
        <v>31</v>
      </c>
      <c r="J85" s="36" t="str">
        <f>E23</f>
        <v>IXPROJEKTA s.r.o.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IF(E20="","",E20)</f>
        <v>Vyplň údaj</v>
      </c>
      <c r="G86" s="40"/>
      <c r="H86" s="40"/>
      <c r="I86" s="32" t="s">
        <v>33</v>
      </c>
      <c r="J86" s="36" t="str">
        <f>E26</f>
        <v xml:space="preserve"> 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85"/>
      <c r="B88" s="186"/>
      <c r="C88" s="187" t="s">
        <v>138</v>
      </c>
      <c r="D88" s="188" t="s">
        <v>55</v>
      </c>
      <c r="E88" s="188" t="s">
        <v>51</v>
      </c>
      <c r="F88" s="188" t="s">
        <v>52</v>
      </c>
      <c r="G88" s="188" t="s">
        <v>139</v>
      </c>
      <c r="H88" s="188" t="s">
        <v>140</v>
      </c>
      <c r="I88" s="188" t="s">
        <v>141</v>
      </c>
      <c r="J88" s="188" t="s">
        <v>131</v>
      </c>
      <c r="K88" s="189" t="s">
        <v>142</v>
      </c>
      <c r="L88" s="190"/>
      <c r="M88" s="92" t="s">
        <v>19</v>
      </c>
      <c r="N88" s="93" t="s">
        <v>40</v>
      </c>
      <c r="O88" s="93" t="s">
        <v>143</v>
      </c>
      <c r="P88" s="93" t="s">
        <v>144</v>
      </c>
      <c r="Q88" s="93" t="s">
        <v>145</v>
      </c>
      <c r="R88" s="93" t="s">
        <v>146</v>
      </c>
      <c r="S88" s="93" t="s">
        <v>147</v>
      </c>
      <c r="T88" s="94" t="s">
        <v>148</v>
      </c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</row>
    <row r="89" s="2" customFormat="1" ht="22.8" customHeight="1">
      <c r="A89" s="38"/>
      <c r="B89" s="39"/>
      <c r="C89" s="99" t="s">
        <v>149</v>
      </c>
      <c r="D89" s="40"/>
      <c r="E89" s="40"/>
      <c r="F89" s="40"/>
      <c r="G89" s="40"/>
      <c r="H89" s="40"/>
      <c r="I89" s="40"/>
      <c r="J89" s="191">
        <f>BK89</f>
        <v>0</v>
      </c>
      <c r="K89" s="40"/>
      <c r="L89" s="44"/>
      <c r="M89" s="95"/>
      <c r="N89" s="192"/>
      <c r="O89" s="96"/>
      <c r="P89" s="193">
        <f>P90+P94</f>
        <v>0</v>
      </c>
      <c r="Q89" s="96"/>
      <c r="R89" s="193">
        <f>R90+R94</f>
        <v>0.20013999999999999</v>
      </c>
      <c r="S89" s="96"/>
      <c r="T89" s="194">
        <f>T90+T94</f>
        <v>1.236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69</v>
      </c>
      <c r="AU89" s="17" t="s">
        <v>132</v>
      </c>
      <c r="BK89" s="195">
        <f>BK90+BK94</f>
        <v>0</v>
      </c>
    </row>
    <row r="90" s="12" customFormat="1" ht="25.92" customHeight="1">
      <c r="A90" s="12"/>
      <c r="B90" s="196"/>
      <c r="C90" s="197"/>
      <c r="D90" s="198" t="s">
        <v>69</v>
      </c>
      <c r="E90" s="199" t="s">
        <v>150</v>
      </c>
      <c r="F90" s="199" t="s">
        <v>151</v>
      </c>
      <c r="G90" s="197"/>
      <c r="H90" s="197"/>
      <c r="I90" s="200"/>
      <c r="J90" s="201">
        <f>BK90</f>
        <v>0</v>
      </c>
      <c r="K90" s="197"/>
      <c r="L90" s="202"/>
      <c r="M90" s="203"/>
      <c r="N90" s="204"/>
      <c r="O90" s="204"/>
      <c r="P90" s="205">
        <f>P91</f>
        <v>0</v>
      </c>
      <c r="Q90" s="204"/>
      <c r="R90" s="205">
        <f>R91</f>
        <v>0.11</v>
      </c>
      <c r="S90" s="204"/>
      <c r="T90" s="206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76</v>
      </c>
      <c r="AT90" s="208" t="s">
        <v>69</v>
      </c>
      <c r="AU90" s="208" t="s">
        <v>70</v>
      </c>
      <c r="AY90" s="207" t="s">
        <v>152</v>
      </c>
      <c r="BK90" s="209">
        <f>BK91</f>
        <v>0</v>
      </c>
    </row>
    <row r="91" s="12" customFormat="1" ht="22.8" customHeight="1">
      <c r="A91" s="12"/>
      <c r="B91" s="196"/>
      <c r="C91" s="197"/>
      <c r="D91" s="198" t="s">
        <v>69</v>
      </c>
      <c r="E91" s="210" t="s">
        <v>76</v>
      </c>
      <c r="F91" s="210" t="s">
        <v>522</v>
      </c>
      <c r="G91" s="197"/>
      <c r="H91" s="197"/>
      <c r="I91" s="200"/>
      <c r="J91" s="211">
        <f>BK91</f>
        <v>0</v>
      </c>
      <c r="K91" s="197"/>
      <c r="L91" s="202"/>
      <c r="M91" s="203"/>
      <c r="N91" s="204"/>
      <c r="O91" s="204"/>
      <c r="P91" s="205">
        <f>SUM(P92:P93)</f>
        <v>0</v>
      </c>
      <c r="Q91" s="204"/>
      <c r="R91" s="205">
        <f>SUM(R92:R93)</f>
        <v>0.11</v>
      </c>
      <c r="S91" s="204"/>
      <c r="T91" s="206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76</v>
      </c>
      <c r="AT91" s="208" t="s">
        <v>69</v>
      </c>
      <c r="AU91" s="208" t="s">
        <v>76</v>
      </c>
      <c r="AY91" s="207" t="s">
        <v>152</v>
      </c>
      <c r="BK91" s="209">
        <f>SUM(BK92:BK93)</f>
        <v>0</v>
      </c>
    </row>
    <row r="92" s="2" customFormat="1" ht="24.15" customHeight="1">
      <c r="A92" s="38"/>
      <c r="B92" s="39"/>
      <c r="C92" s="212" t="s">
        <v>76</v>
      </c>
      <c r="D92" s="212" t="s">
        <v>155</v>
      </c>
      <c r="E92" s="213" t="s">
        <v>640</v>
      </c>
      <c r="F92" s="214" t="s">
        <v>641</v>
      </c>
      <c r="G92" s="215" t="s">
        <v>253</v>
      </c>
      <c r="H92" s="216">
        <v>25</v>
      </c>
      <c r="I92" s="217"/>
      <c r="J92" s="218">
        <f>ROUND(I92*H92,2)</f>
        <v>0</v>
      </c>
      <c r="K92" s="214" t="s">
        <v>351</v>
      </c>
      <c r="L92" s="44"/>
      <c r="M92" s="219" t="s">
        <v>19</v>
      </c>
      <c r="N92" s="220" t="s">
        <v>41</v>
      </c>
      <c r="O92" s="84"/>
      <c r="P92" s="221">
        <f>O92*H92</f>
        <v>0</v>
      </c>
      <c r="Q92" s="221">
        <v>0.0044000000000000003</v>
      </c>
      <c r="R92" s="221">
        <f>Q92*H92</f>
        <v>0.11</v>
      </c>
      <c r="S92" s="221">
        <v>0</v>
      </c>
      <c r="T92" s="222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3" t="s">
        <v>160</v>
      </c>
      <c r="AT92" s="223" t="s">
        <v>155</v>
      </c>
      <c r="AU92" s="223" t="s">
        <v>78</v>
      </c>
      <c r="AY92" s="17" t="s">
        <v>152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76</v>
      </c>
      <c r="BK92" s="224">
        <f>ROUND(I92*H92,2)</f>
        <v>0</v>
      </c>
      <c r="BL92" s="17" t="s">
        <v>160</v>
      </c>
      <c r="BM92" s="223" t="s">
        <v>642</v>
      </c>
    </row>
    <row r="93" s="2" customFormat="1">
      <c r="A93" s="38"/>
      <c r="B93" s="39"/>
      <c r="C93" s="40"/>
      <c r="D93" s="245" t="s">
        <v>353</v>
      </c>
      <c r="E93" s="40"/>
      <c r="F93" s="246" t="s">
        <v>643</v>
      </c>
      <c r="G93" s="40"/>
      <c r="H93" s="40"/>
      <c r="I93" s="237"/>
      <c r="J93" s="40"/>
      <c r="K93" s="40"/>
      <c r="L93" s="44"/>
      <c r="M93" s="238"/>
      <c r="N93" s="239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353</v>
      </c>
      <c r="AU93" s="17" t="s">
        <v>78</v>
      </c>
    </row>
    <row r="94" s="12" customFormat="1" ht="25.92" customHeight="1">
      <c r="A94" s="12"/>
      <c r="B94" s="196"/>
      <c r="C94" s="197"/>
      <c r="D94" s="198" t="s">
        <v>69</v>
      </c>
      <c r="E94" s="199" t="s">
        <v>170</v>
      </c>
      <c r="F94" s="199" t="s">
        <v>171</v>
      </c>
      <c r="G94" s="197"/>
      <c r="H94" s="197"/>
      <c r="I94" s="200"/>
      <c r="J94" s="201">
        <f>BK94</f>
        <v>0</v>
      </c>
      <c r="K94" s="197"/>
      <c r="L94" s="202"/>
      <c r="M94" s="203"/>
      <c r="N94" s="204"/>
      <c r="O94" s="204"/>
      <c r="P94" s="205">
        <f>P95</f>
        <v>0</v>
      </c>
      <c r="Q94" s="204"/>
      <c r="R94" s="205">
        <f>R95</f>
        <v>0.090139999999999998</v>
      </c>
      <c r="S94" s="204"/>
      <c r="T94" s="206">
        <f>T95</f>
        <v>1.236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7" t="s">
        <v>165</v>
      </c>
      <c r="AT94" s="208" t="s">
        <v>69</v>
      </c>
      <c r="AU94" s="208" t="s">
        <v>70</v>
      </c>
      <c r="AY94" s="207" t="s">
        <v>152</v>
      </c>
      <c r="BK94" s="209">
        <f>BK95</f>
        <v>0</v>
      </c>
    </row>
    <row r="95" s="12" customFormat="1" ht="22.8" customHeight="1">
      <c r="A95" s="12"/>
      <c r="B95" s="196"/>
      <c r="C95" s="197"/>
      <c r="D95" s="198" t="s">
        <v>69</v>
      </c>
      <c r="E95" s="210" t="s">
        <v>347</v>
      </c>
      <c r="F95" s="210" t="s">
        <v>348</v>
      </c>
      <c r="G95" s="197"/>
      <c r="H95" s="197"/>
      <c r="I95" s="200"/>
      <c r="J95" s="211">
        <f>BK95</f>
        <v>0</v>
      </c>
      <c r="K95" s="197"/>
      <c r="L95" s="202"/>
      <c r="M95" s="203"/>
      <c r="N95" s="204"/>
      <c r="O95" s="204"/>
      <c r="P95" s="205">
        <f>SUM(P96:P104)</f>
        <v>0</v>
      </c>
      <c r="Q95" s="204"/>
      <c r="R95" s="205">
        <f>SUM(R96:R104)</f>
        <v>0.090139999999999998</v>
      </c>
      <c r="S95" s="204"/>
      <c r="T95" s="206">
        <f>SUM(T96:T104)</f>
        <v>1.236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7" t="s">
        <v>165</v>
      </c>
      <c r="AT95" s="208" t="s">
        <v>69</v>
      </c>
      <c r="AU95" s="208" t="s">
        <v>76</v>
      </c>
      <c r="AY95" s="207" t="s">
        <v>152</v>
      </c>
      <c r="BK95" s="209">
        <f>SUM(BK96:BK104)</f>
        <v>0</v>
      </c>
    </row>
    <row r="96" s="2" customFormat="1" ht="16.5" customHeight="1">
      <c r="A96" s="38"/>
      <c r="B96" s="39"/>
      <c r="C96" s="225" t="s">
        <v>78</v>
      </c>
      <c r="D96" s="225" t="s">
        <v>170</v>
      </c>
      <c r="E96" s="226" t="s">
        <v>644</v>
      </c>
      <c r="F96" s="227" t="s">
        <v>645</v>
      </c>
      <c r="G96" s="228" t="s">
        <v>253</v>
      </c>
      <c r="H96" s="229">
        <v>25</v>
      </c>
      <c r="I96" s="230"/>
      <c r="J96" s="231">
        <f>ROUND(I96*H96,2)</f>
        <v>0</v>
      </c>
      <c r="K96" s="227" t="s">
        <v>351</v>
      </c>
      <c r="L96" s="232"/>
      <c r="M96" s="233" t="s">
        <v>19</v>
      </c>
      <c r="N96" s="234" t="s">
        <v>41</v>
      </c>
      <c r="O96" s="84"/>
      <c r="P96" s="221">
        <f>O96*H96</f>
        <v>0</v>
      </c>
      <c r="Q96" s="221">
        <v>0.00020000000000000001</v>
      </c>
      <c r="R96" s="221">
        <f>Q96*H96</f>
        <v>0.0050000000000000001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330</v>
      </c>
      <c r="AT96" s="223" t="s">
        <v>170</v>
      </c>
      <c r="AU96" s="223" t="s">
        <v>78</v>
      </c>
      <c r="AY96" s="17" t="s">
        <v>152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76</v>
      </c>
      <c r="BK96" s="224">
        <f>ROUND(I96*H96,2)</f>
        <v>0</v>
      </c>
      <c r="BL96" s="17" t="s">
        <v>330</v>
      </c>
      <c r="BM96" s="223" t="s">
        <v>646</v>
      </c>
    </row>
    <row r="97" s="2" customFormat="1" ht="16.5" customHeight="1">
      <c r="A97" s="38"/>
      <c r="B97" s="39"/>
      <c r="C97" s="212" t="s">
        <v>165</v>
      </c>
      <c r="D97" s="212" t="s">
        <v>155</v>
      </c>
      <c r="E97" s="213" t="s">
        <v>647</v>
      </c>
      <c r="F97" s="214" t="s">
        <v>648</v>
      </c>
      <c r="G97" s="215" t="s">
        <v>509</v>
      </c>
      <c r="H97" s="216">
        <v>0.29999999999999999</v>
      </c>
      <c r="I97" s="217"/>
      <c r="J97" s="218">
        <f>ROUND(I97*H97,2)</f>
        <v>0</v>
      </c>
      <c r="K97" s="214" t="s">
        <v>351</v>
      </c>
      <c r="L97" s="44"/>
      <c r="M97" s="219" t="s">
        <v>19</v>
      </c>
      <c r="N97" s="220" t="s">
        <v>41</v>
      </c>
      <c r="O97" s="84"/>
      <c r="P97" s="221">
        <f>O97*H97</f>
        <v>0</v>
      </c>
      <c r="Q97" s="221">
        <v>0.0088000000000000005</v>
      </c>
      <c r="R97" s="221">
        <f>Q97*H97</f>
        <v>0.00264</v>
      </c>
      <c r="S97" s="221">
        <v>0</v>
      </c>
      <c r="T97" s="22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176</v>
      </c>
      <c r="AT97" s="223" t="s">
        <v>155</v>
      </c>
      <c r="AU97" s="223" t="s">
        <v>78</v>
      </c>
      <c r="AY97" s="17" t="s">
        <v>152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76</v>
      </c>
      <c r="BK97" s="224">
        <f>ROUND(I97*H97,2)</f>
        <v>0</v>
      </c>
      <c r="BL97" s="17" t="s">
        <v>176</v>
      </c>
      <c r="BM97" s="223" t="s">
        <v>649</v>
      </c>
    </row>
    <row r="98" s="2" customFormat="1">
      <c r="A98" s="38"/>
      <c r="B98" s="39"/>
      <c r="C98" s="40"/>
      <c r="D98" s="245" t="s">
        <v>353</v>
      </c>
      <c r="E98" s="40"/>
      <c r="F98" s="246" t="s">
        <v>650</v>
      </c>
      <c r="G98" s="40"/>
      <c r="H98" s="40"/>
      <c r="I98" s="237"/>
      <c r="J98" s="40"/>
      <c r="K98" s="40"/>
      <c r="L98" s="44"/>
      <c r="M98" s="238"/>
      <c r="N98" s="23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353</v>
      </c>
      <c r="AU98" s="17" t="s">
        <v>78</v>
      </c>
    </row>
    <row r="99" s="2" customFormat="1" ht="16.5" customHeight="1">
      <c r="A99" s="38"/>
      <c r="B99" s="39"/>
      <c r="C99" s="212" t="s">
        <v>160</v>
      </c>
      <c r="D99" s="212" t="s">
        <v>155</v>
      </c>
      <c r="E99" s="213" t="s">
        <v>573</v>
      </c>
      <c r="F99" s="214" t="s">
        <v>574</v>
      </c>
      <c r="G99" s="215" t="s">
        <v>174</v>
      </c>
      <c r="H99" s="216">
        <v>5</v>
      </c>
      <c r="I99" s="217"/>
      <c r="J99" s="218">
        <f>ROUND(I99*H99,2)</f>
        <v>0</v>
      </c>
      <c r="K99" s="214" t="s">
        <v>351</v>
      </c>
      <c r="L99" s="44"/>
      <c r="M99" s="219" t="s">
        <v>19</v>
      </c>
      <c r="N99" s="220" t="s">
        <v>41</v>
      </c>
      <c r="O99" s="84"/>
      <c r="P99" s="221">
        <f>O99*H99</f>
        <v>0</v>
      </c>
      <c r="Q99" s="221">
        <v>0.0038</v>
      </c>
      <c r="R99" s="221">
        <f>Q99*H99</f>
        <v>0.019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176</v>
      </c>
      <c r="AT99" s="223" t="s">
        <v>155</v>
      </c>
      <c r="AU99" s="223" t="s">
        <v>78</v>
      </c>
      <c r="AY99" s="17" t="s">
        <v>152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76</v>
      </c>
      <c r="BK99" s="224">
        <f>ROUND(I99*H99,2)</f>
        <v>0</v>
      </c>
      <c r="BL99" s="17" t="s">
        <v>176</v>
      </c>
      <c r="BM99" s="223" t="s">
        <v>575</v>
      </c>
    </row>
    <row r="100" s="2" customFormat="1">
      <c r="A100" s="38"/>
      <c r="B100" s="39"/>
      <c r="C100" s="40"/>
      <c r="D100" s="245" t="s">
        <v>353</v>
      </c>
      <c r="E100" s="40"/>
      <c r="F100" s="246" t="s">
        <v>576</v>
      </c>
      <c r="G100" s="40"/>
      <c r="H100" s="40"/>
      <c r="I100" s="237"/>
      <c r="J100" s="40"/>
      <c r="K100" s="40"/>
      <c r="L100" s="44"/>
      <c r="M100" s="238"/>
      <c r="N100" s="23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353</v>
      </c>
      <c r="AU100" s="17" t="s">
        <v>78</v>
      </c>
    </row>
    <row r="101" s="2" customFormat="1" ht="16.5" customHeight="1">
      <c r="A101" s="38"/>
      <c r="B101" s="39"/>
      <c r="C101" s="212" t="s">
        <v>153</v>
      </c>
      <c r="D101" s="212" t="s">
        <v>155</v>
      </c>
      <c r="E101" s="213" t="s">
        <v>651</v>
      </c>
      <c r="F101" s="214" t="s">
        <v>652</v>
      </c>
      <c r="G101" s="215" t="s">
        <v>253</v>
      </c>
      <c r="H101" s="216">
        <v>50</v>
      </c>
      <c r="I101" s="217"/>
      <c r="J101" s="218">
        <f>ROUND(I101*H101,2)</f>
        <v>0</v>
      </c>
      <c r="K101" s="214" t="s">
        <v>351</v>
      </c>
      <c r="L101" s="44"/>
      <c r="M101" s="219" t="s">
        <v>19</v>
      </c>
      <c r="N101" s="220" t="s">
        <v>41</v>
      </c>
      <c r="O101" s="84"/>
      <c r="P101" s="221">
        <f>O101*H101</f>
        <v>0</v>
      </c>
      <c r="Q101" s="221">
        <v>0.0012700000000000001</v>
      </c>
      <c r="R101" s="221">
        <f>Q101*H101</f>
        <v>0.063500000000000001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176</v>
      </c>
      <c r="AT101" s="223" t="s">
        <v>155</v>
      </c>
      <c r="AU101" s="223" t="s">
        <v>78</v>
      </c>
      <c r="AY101" s="17" t="s">
        <v>152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76</v>
      </c>
      <c r="BK101" s="224">
        <f>ROUND(I101*H101,2)</f>
        <v>0</v>
      </c>
      <c r="BL101" s="17" t="s">
        <v>176</v>
      </c>
      <c r="BM101" s="223" t="s">
        <v>653</v>
      </c>
    </row>
    <row r="102" s="2" customFormat="1">
      <c r="A102" s="38"/>
      <c r="B102" s="39"/>
      <c r="C102" s="40"/>
      <c r="D102" s="245" t="s">
        <v>353</v>
      </c>
      <c r="E102" s="40"/>
      <c r="F102" s="246" t="s">
        <v>654</v>
      </c>
      <c r="G102" s="40"/>
      <c r="H102" s="40"/>
      <c r="I102" s="237"/>
      <c r="J102" s="40"/>
      <c r="K102" s="40"/>
      <c r="L102" s="44"/>
      <c r="M102" s="238"/>
      <c r="N102" s="23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353</v>
      </c>
      <c r="AU102" s="17" t="s">
        <v>78</v>
      </c>
    </row>
    <row r="103" s="2" customFormat="1" ht="21.75" customHeight="1">
      <c r="A103" s="38"/>
      <c r="B103" s="39"/>
      <c r="C103" s="212" t="s">
        <v>184</v>
      </c>
      <c r="D103" s="212" t="s">
        <v>155</v>
      </c>
      <c r="E103" s="213" t="s">
        <v>355</v>
      </c>
      <c r="F103" s="214" t="s">
        <v>356</v>
      </c>
      <c r="G103" s="215" t="s">
        <v>174</v>
      </c>
      <c r="H103" s="216">
        <v>3</v>
      </c>
      <c r="I103" s="217"/>
      <c r="J103" s="218">
        <f>ROUND(I103*H103,2)</f>
        <v>0</v>
      </c>
      <c r="K103" s="214" t="s">
        <v>351</v>
      </c>
      <c r="L103" s="44"/>
      <c r="M103" s="219" t="s">
        <v>19</v>
      </c>
      <c r="N103" s="220" t="s">
        <v>41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0.41199999999999998</v>
      </c>
      <c r="T103" s="222">
        <f>S103*H103</f>
        <v>1.236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176</v>
      </c>
      <c r="AT103" s="223" t="s">
        <v>155</v>
      </c>
      <c r="AU103" s="223" t="s">
        <v>78</v>
      </c>
      <c r="AY103" s="17" t="s">
        <v>152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76</v>
      </c>
      <c r="BK103" s="224">
        <f>ROUND(I103*H103,2)</f>
        <v>0</v>
      </c>
      <c r="BL103" s="17" t="s">
        <v>176</v>
      </c>
      <c r="BM103" s="223" t="s">
        <v>357</v>
      </c>
    </row>
    <row r="104" s="2" customFormat="1">
      <c r="A104" s="38"/>
      <c r="B104" s="39"/>
      <c r="C104" s="40"/>
      <c r="D104" s="245" t="s">
        <v>353</v>
      </c>
      <c r="E104" s="40"/>
      <c r="F104" s="246" t="s">
        <v>358</v>
      </c>
      <c r="G104" s="40"/>
      <c r="H104" s="40"/>
      <c r="I104" s="237"/>
      <c r="J104" s="40"/>
      <c r="K104" s="40"/>
      <c r="L104" s="44"/>
      <c r="M104" s="247"/>
      <c r="N104" s="248"/>
      <c r="O104" s="242"/>
      <c r="P104" s="242"/>
      <c r="Q104" s="242"/>
      <c r="R104" s="242"/>
      <c r="S104" s="242"/>
      <c r="T104" s="249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353</v>
      </c>
      <c r="AU104" s="17" t="s">
        <v>78</v>
      </c>
    </row>
    <row r="105" s="2" customFormat="1" ht="6.96" customHeight="1">
      <c r="A105" s="38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44"/>
      <c r="M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</sheetData>
  <sheetProtection sheet="1" autoFilter="0" formatColumns="0" formatRows="0" objects="1" scenarios="1" spinCount="100000" saltValue="GVkaB7gco+we+ThROQrk6RGy8kHuMo7jBrGYBznGqHhQqXUwkFVTU5CWrQgNctep9modwHSctykgqGMoe5cejg==" hashValue="cAZnzZXLehFiDm3Thw+fo5GSRVYELYpLuQhncNFkFcdbcbnlOPJvJQIciNSJPDaLKp5IDB2QqZvWCR3pSW6ckA==" algorithmName="SHA-512" password="CC35"/>
  <autoFilter ref="C88:K1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4_01/141721215"/>
    <hyperlink ref="F98" r:id="rId2" display="https://podminky.urs.cz/item/CS_URS_2024_01/460010021"/>
    <hyperlink ref="F100" r:id="rId3" display="https://podminky.urs.cz/item/CS_URS_2024_01/460242111"/>
    <hyperlink ref="F102" r:id="rId4" display="https://podminky.urs.cz/item/CS_URS_2024_01/460242121"/>
    <hyperlink ref="F104" r:id="rId5" display="https://podminky.urs.cz/item/CS_URS_2024_01/46808143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Čáp František</dc:creator>
  <cp:lastModifiedBy>Čáp František</cp:lastModifiedBy>
  <dcterms:created xsi:type="dcterms:W3CDTF">2024-04-09T04:19:27Z</dcterms:created>
  <dcterms:modified xsi:type="dcterms:W3CDTF">2024-04-09T04:19:43Z</dcterms:modified>
</cp:coreProperties>
</file>