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<sst xmlns="http://schemas.openxmlformats.org/spreadsheetml/2006/main" count="21877" uniqueCount="3309">
  <si>
    <t>Aspe</t>
  </si>
  <si>
    <t>Rekapitulace ceny</t>
  </si>
  <si>
    <t>5423510008_Zm05</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</si>
  <si>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</si>
  <si>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</si>
  <si>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</si>
  <si>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</si>
  <si>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</si>
  <si>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</si>
  <si>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</si>
  <si>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</si>
  <si>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</si>
  <si>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</si>
  <si>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</si>
  <si>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</si>
  <si>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</si>
  <si>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</si>
  <si>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</si>
  <si>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</si>
  <si>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</si>
  <si>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</si>
  <si>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</si>
  <si>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</si>
  <si>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</si>
  <si>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</si>
  <si>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</si>
  <si>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</si>
  <si>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</si>
  <si>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</si>
  <si>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</si>
  <si>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</si>
  <si>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</si>
  <si>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</si>
  <si>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</si>
  <si>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</si>
  <si>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</si>
  <si>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</si>
  <si>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</si>
  <si>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</si>
  <si>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</si>
  <si>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</si>
  <si>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</si>
  <si>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</si>
  <si>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</si>
  <si>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</si>
  <si>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</si>
  <si>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</si>
  <si>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</si>
  <si>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</si>
  <si>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</si>
  <si>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</si>
  <si>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</si>
  <si>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</si>
  <si>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</si>
  <si>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</si>
  <si>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</si>
  <si>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</si>
  <si>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</si>
  <si>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</si>
  <si>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131833</t>
  </si>
  <si>
    <t>HLOUBENÍ JAM ZAPAŽ I NEPAŽ TŘ. II, ODVOZ DO 3KM</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</si>
  <si>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</si>
  <si>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</si>
  <si>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132832</t>
  </si>
  <si>
    <t>HLOUBENÍ RÝH ŠÍŘ DO 2M PAŽ I NEPAŽ TŘ. II, ODVOZ DO 2KM</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</si>
  <si>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</si>
  <si>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</si>
  <si>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</si>
  <si>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</si>
  <si>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</si>
  <si>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</si>
  <si>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</si>
  <si>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</si>
  <si>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</si>
  <si>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</si>
  <si>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</si>
  <si>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M2</t>
  </si>
  <si>
    <t>položka zahrnuje úpravu pláně včetně vyrovnání výškových rozdílů. Míru zhutnění určuje projekt.</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</si>
  <si>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</si>
  <si>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</si>
  <si>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</si>
  <si>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</si>
  <si>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</si>
  <si>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</si>
  <si>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</si>
  <si>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</si>
  <si>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</si>
  <si>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</si>
  <si>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</si>
  <si>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</si>
  <si>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</si>
  <si>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</si>
  <si>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</si>
  <si>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</si>
  <si>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</si>
  <si>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</si>
  <si>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</si>
  <si>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</si>
  <si>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</si>
  <si>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</si>
  <si>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</si>
  <si>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</si>
  <si>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</si>
  <si>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</si>
  <si>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</si>
  <si>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</si>
  <si>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</si>
  <si>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</si>
  <si>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</si>
  <si>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</si>
  <si>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</si>
  <si>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</si>
  <si>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</si>
  <si>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</si>
  <si>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</si>
  <si>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</si>
  <si>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</si>
  <si>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</si>
  <si>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</si>
  <si>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</si>
  <si>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</si>
  <si>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20</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</si>
  <si>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</si>
  <si>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</si>
  <si>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</si>
  <si>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21</t>
  </si>
  <si>
    <t>742M11</t>
  </si>
  <si>
    <t>UKONČENÍ 7-12ŽÍLOVÉHO KABELU V ROZVADĚČI NEBO NA PŘÍSTROJI DO 2,5 MM2</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</si>
  <si>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</si>
  <si>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</si>
  <si>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</si>
  <si>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</si>
  <si>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</si>
  <si>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</si>
  <si>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</si>
  <si>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</si>
  <si>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</si>
  <si>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</si>
  <si>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</si>
  <si>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</si>
  <si>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</si>
  <si>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</si>
  <si>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</si>
  <si>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</si>
  <si>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</si>
  <si>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</si>
  <si>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</si>
  <si>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</si>
  <si>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</si>
  <si>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</si>
  <si>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</si>
  <si>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</si>
  <si>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</si>
  <si>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</si>
  <si>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</si>
  <si>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</si>
  <si>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</si>
  <si>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</si>
  <si>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</si>
  <si>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</si>
  <si>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</si>
  <si>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</si>
  <si>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</si>
  <si>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</si>
  <si>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</si>
  <si>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</si>
  <si>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</si>
  <si>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</si>
  <si>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</si>
  <si>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</si>
  <si>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</si>
  <si>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</si>
  <si>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</si>
  <si>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</si>
  <si>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</si>
  <si>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</si>
  <si>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</si>
  <si>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</si>
  <si>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</si>
  <si>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</si>
  <si>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</si>
  <si>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</si>
  <si>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</si>
  <si>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</si>
  <si>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</si>
  <si>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</si>
  <si>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</si>
  <si>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</si>
  <si>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</si>
  <si>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</si>
  <si>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</si>
  <si>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</si>
  <si>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</si>
  <si>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</si>
  <si>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</si>
  <si>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</si>
  <si>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</si>
  <si>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</si>
  <si>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</si>
  <si>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</si>
  <si>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</si>
  <si>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</si>
  <si>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</si>
  <si>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</si>
  <si>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</si>
  <si>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</si>
  <si>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</si>
  <si>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</si>
  <si>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</si>
  <si>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</si>
  <si>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</si>
  <si>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</si>
  <si>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</si>
  <si>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</si>
  <si>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</si>
  <si>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</si>
  <si>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</si>
  <si>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</si>
  <si>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</si>
  <si>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</si>
  <si>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</si>
  <si>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</si>
  <si>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</si>
  <si>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</si>
  <si>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</si>
  <si>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</si>
  <si>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</si>
  <si>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</si>
  <si>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</si>
  <si>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</si>
  <si>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</si>
  <si>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</si>
  <si>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</si>
  <si>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</si>
  <si>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</si>
  <si>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</si>
  <si>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</si>
  <si>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</si>
  <si>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</si>
  <si>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</si>
  <si>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</si>
  <si>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</si>
  <si>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</si>
  <si>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</si>
  <si>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</si>
  <si>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</si>
  <si>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</si>
  <si>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</si>
  <si>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</si>
  <si>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</si>
  <si>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</si>
  <si>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</si>
  <si>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</si>
  <si>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</si>
  <si>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</si>
  <si>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</si>
  <si>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</si>
  <si>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</si>
  <si>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</si>
  <si>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</si>
  <si>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</si>
  <si>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</si>
  <si>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</si>
  <si>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</si>
  <si>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</si>
  <si>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</si>
  <si>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</si>
  <si>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</si>
  <si>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</si>
  <si>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</si>
  <si>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</si>
  <si>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</si>
  <si>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</si>
  <si>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</si>
  <si>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</si>
  <si>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</si>
  <si>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</si>
  <si>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</si>
  <si>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</si>
  <si>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</si>
  <si>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</si>
  <si>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</si>
  <si>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</si>
  <si>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</si>
  <si>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</si>
  <si>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</si>
  <si>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</si>
  <si>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</si>
  <si>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</si>
  <si>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</si>
  <si>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</si>
  <si>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</si>
  <si>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</si>
  <si>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</si>
  <si>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</si>
  <si>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</si>
  <si>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</si>
  <si>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</si>
  <si>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</si>
  <si>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</si>
  <si>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</si>
  <si>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</si>
  <si>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</si>
  <si>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</si>
  <si>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</si>
  <si>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</si>
  <si>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</si>
  <si>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</si>
  <si>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</si>
  <si>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</si>
  <si>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</si>
  <si>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</si>
  <si>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</si>
  <si>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</si>
  <si>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</si>
  <si>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</si>
  <si>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</si>
  <si>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</si>
  <si>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</si>
  <si>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</si>
  <si>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</si>
  <si>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</si>
  <si>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</si>
  <si>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</si>
  <si>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</si>
  <si>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</si>
  <si>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</si>
  <si>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</si>
  <si>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</si>
  <si>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</si>
  <si>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</si>
  <si>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</si>
  <si>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</si>
  <si>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</si>
  <si>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</si>
  <si>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</si>
  <si>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76</t>
  </si>
  <si>
    <t>R015112</t>
  </si>
  <si>
    <t>902</t>
  </si>
  <si>
    <t>POPLATKY ZA LIKVIDACI ODPADŮ NEKONTAMINOVANÝCH VČETNĚ DOPRAVY NA SKLÁDKU A VEŠKERÉ MANIPULACE- 17 05 04 VYTĚŽENÉ ZEMINY A HORNINY - II. TŘÍDA TĚŽITELNOSTI</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</si>
  <si>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</si>
  <si>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</si>
  <si>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</si>
  <si>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</si>
  <si>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77</t>
  </si>
  <si>
    <t>R015140</t>
  </si>
  <si>
    <t>906</t>
  </si>
  <si>
    <t>POPLATKY ZA LIKVIDACI ODPADŮ NEKONTAMINOVANÝCH VČETNĚ DOPRAVY NA SKLÁDKU A VEŠKERÉ MANIPULACE- 17 01 01 BETON Z DEMOLIC OBJEKTŮ, ZÁKLADŮ TV</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</si>
  <si>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</si>
  <si>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</si>
  <si>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</si>
  <si>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</si>
  <si>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</si>
  <si>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</si>
  <si>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</si>
  <si>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</si>
  <si>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</si>
  <si>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</si>
  <si>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</si>
  <si>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</si>
  <si>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</si>
  <si>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</si>
  <si>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</si>
  <si>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</si>
  <si>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</si>
  <si>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</si>
  <si>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</si>
  <si>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</si>
  <si>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</si>
  <si>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</si>
  <si>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</si>
  <si>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</si>
  <si>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</si>
  <si>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</si>
  <si>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</si>
  <si>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</si>
  <si>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</si>
  <si>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</si>
  <si>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</si>
  <si>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</si>
  <si>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</si>
  <si>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</si>
  <si>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</si>
  <si>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</si>
  <si>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</si>
  <si>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</si>
  <si>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</si>
  <si>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</si>
  <si>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</si>
  <si>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</si>
  <si>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</si>
  <si>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</si>
  <si>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</si>
  <si>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</si>
  <si>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</si>
  <si>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</si>
  <si>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</si>
  <si>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</si>
  <si>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</si>
  <si>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</si>
  <si>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</si>
  <si>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</si>
  <si>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</si>
  <si>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</si>
  <si>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</si>
  <si>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</si>
  <si>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</si>
  <si>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</si>
  <si>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</si>
  <si>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</si>
  <si>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</si>
  <si>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</si>
  <si>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</si>
  <si>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 xml:space="preserve">  PS 11-01-21.1</t>
  </si>
  <si>
    <t>Bohušovice-Lovosice, přeložky kabelů km 490,634 - 491,449</t>
  </si>
  <si>
    <t>PS 11-01-21.1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</si>
  <si>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</si>
  <si>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</si>
  <si>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</si>
  <si>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</si>
  <si>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</si>
  <si>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</si>
  <si>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</si>
  <si>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</si>
  <si>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</si>
  <si>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</si>
  <si>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</si>
  <si>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</si>
  <si>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</si>
  <si>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</si>
  <si>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</si>
  <si>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</si>
  <si>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</si>
  <si>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</si>
  <si>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</si>
  <si>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</si>
  <si>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</si>
  <si>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</si>
  <si>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</si>
  <si>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</si>
  <si>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</si>
  <si>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</si>
  <si>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</si>
  <si>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</si>
  <si>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</si>
  <si>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</si>
  <si>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</si>
  <si>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</si>
  <si>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</si>
  <si>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</si>
  <si>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</si>
  <si>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</si>
  <si>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</si>
  <si>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</si>
  <si>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</si>
  <si>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</si>
  <si>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</si>
  <si>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</si>
  <si>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</si>
  <si>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</si>
  <si>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</si>
  <si>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13183</t>
  </si>
  <si>
    <t>HLOUBENÍ JAM ZAPAŽ I NEPAŽ TŘ II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</si>
  <si>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</si>
  <si>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</si>
  <si>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</si>
  <si>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</si>
  <si>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1: Dle technické zprávy, výkresových příloh projektové dokumentace, TKP staveb státních drah a výkazů materiálu projektu a souhrnných částí dokumentace stavby.   
Celkem 5=5.000 [B]</t>
  </si>
  <si>
    <t>13283</t>
  </si>
  <si>
    <t>HLOUBENÍ RÝH ŠÍŘ DO 2M PAŽ I NEPAŽ TŘ. II</t>
  </si>
  <si>
    <t>1: Dle technické zprávy, výkresových příloh projektové dokumentace, TKP staveb státních drah a výkazů materiálu projektu a souhrnných částí dokumentace stavby.   
Celkem 2299,5=2 299.500 [B]</t>
  </si>
  <si>
    <t>132838</t>
  </si>
  <si>
    <t>HLOUBENÍ RÝH ŠÍŘ DO 2M PAŽ I NEPAŽ TŘ. II,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</si>
  <si>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</si>
  <si>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</si>
  <si>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2542,85=2542.850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</si>
  <si>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</si>
  <si>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</si>
  <si>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</si>
  <si>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</si>
  <si>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</si>
  <si>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</si>
  <si>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</si>
  <si>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</si>
  <si>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</si>
  <si>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</si>
  <si>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</si>
  <si>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</si>
  <si>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</si>
  <si>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</si>
  <si>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</si>
  <si>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</si>
  <si>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</si>
  <si>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</si>
  <si>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</si>
  <si>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</si>
  <si>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</si>
  <si>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</si>
  <si>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</si>
  <si>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</si>
  <si>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</si>
  <si>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</si>
  <si>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17</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</si>
  <si>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</si>
  <si>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</si>
  <si>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</si>
  <si>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</si>
  <si>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</si>
  <si>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</si>
  <si>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</si>
  <si>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</si>
  <si>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</si>
  <si>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</si>
  <si>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</si>
  <si>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</si>
  <si>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</si>
  <si>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</si>
  <si>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</si>
  <si>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</si>
  <si>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</si>
  <si>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</si>
  <si>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</si>
  <si>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</si>
  <si>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</si>
  <si>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</si>
  <si>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</si>
  <si>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</si>
  <si>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</si>
  <si>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</si>
  <si>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</si>
  <si>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</si>
  <si>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</si>
  <si>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</si>
  <si>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</si>
  <si>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</si>
  <si>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</si>
  <si>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</si>
  <si>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</si>
  <si>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</si>
  <si>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</si>
  <si>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</si>
  <si>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</si>
  <si>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</si>
  <si>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</si>
  <si>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</si>
  <si>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</si>
  <si>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</si>
  <si>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</si>
  <si>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</si>
  <si>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</si>
  <si>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</si>
  <si>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</si>
  <si>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</si>
  <si>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</si>
  <si>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</si>
  <si>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</si>
  <si>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</si>
  <si>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</si>
  <si>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</si>
  <si>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</si>
  <si>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</si>
  <si>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</si>
  <si>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</si>
  <si>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</si>
  <si>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</si>
  <si>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</si>
  <si>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</si>
  <si>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</si>
  <si>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</si>
  <si>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</si>
  <si>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</si>
  <si>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</si>
  <si>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</si>
  <si>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</si>
  <si>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</si>
  <si>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</si>
  <si>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</si>
  <si>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</si>
  <si>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</si>
  <si>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</si>
  <si>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</si>
  <si>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</si>
  <si>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</si>
  <si>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</si>
  <si>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</si>
  <si>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</si>
  <si>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</si>
  <si>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</si>
  <si>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</si>
  <si>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</si>
  <si>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</si>
  <si>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</si>
  <si>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</si>
  <si>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</si>
  <si>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</si>
  <si>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</si>
  <si>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</si>
  <si>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</si>
  <si>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</si>
  <si>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</si>
  <si>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</si>
  <si>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</si>
  <si>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</si>
  <si>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</si>
  <si>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</si>
  <si>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</si>
  <si>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</si>
  <si>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</si>
  <si>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</si>
  <si>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</si>
  <si>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</si>
  <si>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</si>
  <si>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</si>
  <si>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</si>
  <si>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</si>
  <si>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</si>
  <si>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</si>
  <si>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</si>
  <si>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</si>
  <si>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</si>
  <si>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</si>
  <si>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</si>
  <si>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Dle technické zprávy, výkresových příloh projektové dokumentace, TKP staveb státních drah a výkazů materiálu projektu a souhrnných částí dokumentace stavby.   
Celkem 4=4 
.000 [B]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</si>
  <si>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</si>
  <si>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</si>
  <si>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</si>
  <si>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Dle technické zprávy, výkresových příloh projektové dokumentace, TKP staveb státních drah a výkazů materiálu projektu a souhrnných částí dokumentace stavby.   
Celkem 6=6.000 [B]</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</si>
  <si>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</si>
  <si>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</si>
  <si>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</si>
  <si>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</si>
  <si>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</si>
  <si>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</si>
  <si>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</si>
  <si>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</si>
  <si>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</si>
  <si>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</si>
  <si>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</si>
  <si>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</si>
  <si>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</si>
  <si>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</si>
  <si>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</si>
  <si>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</si>
  <si>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</si>
  <si>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</si>
  <si>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</si>
  <si>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</si>
  <si>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</si>
  <si>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</si>
  <si>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</si>
  <si>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</si>
  <si>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</si>
  <si>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</si>
  <si>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</si>
  <si>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</si>
  <si>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</si>
  <si>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</si>
  <si>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</si>
  <si>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</si>
  <si>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</si>
  <si>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</si>
  <si>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</si>
  <si>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</si>
  <si>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</si>
  <si>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</si>
  <si>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</si>
  <si>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</si>
  <si>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</si>
  <si>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</si>
  <si>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</si>
  <si>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</si>
  <si>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</si>
  <si>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</si>
  <si>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</si>
  <si>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</si>
  <si>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</si>
  <si>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</si>
  <si>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</si>
  <si>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</si>
  <si>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</si>
  <si>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</si>
  <si>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</si>
  <si>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</si>
  <si>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</si>
  <si>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</si>
  <si>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</si>
  <si>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</si>
  <si>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</si>
  <si>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</si>
  <si>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</si>
  <si>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</si>
  <si>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</si>
  <si>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</si>
  <si>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</si>
  <si>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</si>
  <si>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</si>
  <si>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</si>
  <si>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</si>
  <si>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</si>
  <si>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</si>
  <si>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</si>
  <si>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</si>
  <si>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</si>
  <si>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</si>
  <si>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</si>
  <si>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</si>
  <si>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</si>
  <si>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</si>
  <si>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</si>
  <si>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</si>
  <si>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</si>
  <si>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</si>
  <si>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</si>
  <si>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</si>
  <si>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</si>
  <si>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</si>
  <si>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</si>
  <si>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</si>
  <si>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</si>
  <si>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</si>
  <si>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</si>
  <si>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</si>
  <si>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</si>
  <si>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</si>
  <si>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</si>
  <si>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</si>
  <si>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</si>
  <si>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</si>
  <si>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</si>
  <si>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</si>
  <si>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97</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</si>
  <si>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</si>
  <si>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</si>
  <si>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</si>
  <si>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98</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</si>
  <si>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</si>
  <si>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</si>
  <si>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</si>
  <si>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99</t>
  </si>
  <si>
    <t>R75.1</t>
  </si>
  <si>
    <t>ZÁSOBNÍK REZERVNÍCH BUFFERŮ NEBO PATCHORDŮ - DODÁVKA</t>
  </si>
  <si>
    <t>100</t>
  </si>
  <si>
    <t>R75.2</t>
  </si>
  <si>
    <t>ZÁSOBNÍK REZERVNÍCH BUFFERŮ NEBO PATCHORDŮ - MONTÁŽ</t>
  </si>
  <si>
    <t>101</t>
  </si>
  <si>
    <t>R75.3</t>
  </si>
  <si>
    <t>PŘEVEDENÍ POTŘEBNÉHO PROVOZU NA NOVÝ TOK NEBO TK</t>
  </si>
  <si>
    <t>102</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</si>
  <si>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</si>
  <si>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</si>
  <si>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4651=4651.000 [B]</t>
  </si>
  <si>
    <t>103</t>
  </si>
  <si>
    <t>PŘÍPRAVA LOŽE PRO ŽLAB V ŠÍŘCE PŘES 250 MM</t>
  </si>
  <si>
    <t>104</t>
  </si>
  <si>
    <t>75I814</t>
  </si>
  <si>
    <t>KABEL OPTICKÝ SINGLEMODE DO 144 VLÁKEN</t>
  </si>
  <si>
    <t>2023_OTSKP</t>
  </si>
  <si>
    <t>1: Dle technické zprávy, výkresových příloh projektové dokumentace, TKP staveb státních drah a výkazů materiálu projektu a souhrnných částí dokumentace stavby.   
Celkem 12.480=12.480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</si>
  <si>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</si>
  <si>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</si>
  <si>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</si>
  <si>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</si>
  <si>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</si>
  <si>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</si>
  <si>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80=80.000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</si>
  <si>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</si>
  <si>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</si>
  <si>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</si>
  <si>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</si>
  <si>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</si>
  <si>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</si>
  <si>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</si>
  <si>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</si>
  <si>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</si>
  <si>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Bohušovice-Lovisice,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</si>
  <si>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</si>
  <si>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</si>
  <si>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</si>
  <si>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</si>
  <si>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</si>
  <si>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</si>
  <si>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</si>
  <si>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</si>
  <si>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</si>
  <si>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</si>
  <si>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</si>
  <si>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</si>
  <si>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</si>
  <si>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</si>
  <si>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</si>
  <si>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</si>
  <si>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</si>
  <si>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</si>
  <si>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</si>
  <si>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</si>
  <si>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</si>
  <si>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</si>
  <si>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</si>
  <si>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</si>
  <si>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</si>
  <si>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</si>
  <si>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</si>
  <si>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</si>
  <si>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</si>
  <si>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</si>
  <si>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</si>
  <si>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</si>
  <si>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</si>
  <si>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</si>
  <si>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</si>
  <si>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</si>
  <si>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</si>
  <si>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</si>
  <si>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</si>
  <si>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</si>
  <si>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</si>
  <si>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</si>
  <si>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</si>
  <si>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</si>
  <si>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</si>
  <si>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</si>
  <si>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</si>
  <si>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</si>
  <si>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</si>
  <si>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</si>
  <si>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</si>
  <si>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</si>
  <si>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</si>
  <si>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</si>
  <si>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</si>
  <si>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</si>
  <si>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1: Dle technické zprávy, výkresových příloh projektové dokumentace, TKP staveb státních drah a výkazů materiálu projektu a souhrnných částí dokumentace stavby.  
Celkem 8=8.000 [B]</t>
  </si>
  <si>
    <t>75K321</t>
  </si>
  <si>
    <t>ZÁLOŽNÍ ZDROJ UPS 230 V DO 1000 VA - DODÁVKA</t>
  </si>
  <si>
    <t>75K32X</t>
  </si>
  <si>
    <t>ZÁLOŽNÍ ZDROJ UPS 230 V DO 1000 VA - MONTÁŽ</t>
  </si>
  <si>
    <t>75K413R</t>
  </si>
  <si>
    <t>DOPLNĚNÍ MODULU DO STÁVAJÍCÍHO STŘÍDAČE</t>
  </si>
  <si>
    <t>Dle textace položky</t>
  </si>
  <si>
    <t>75K631</t>
  </si>
  <si>
    <t>AKUMULÁTOROVÁ BATERIE, BLOK BATERIÍ DO 100AH - DODÁVKA</t>
  </si>
  <si>
    <t>75K63X</t>
  </si>
  <si>
    <t>AKUMULÁTOROVÁ BATERIE, BLOK BATERIÍ DO 150AH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</si>
  <si>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</si>
  <si>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</si>
  <si>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</si>
  <si>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</si>
  <si>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</si>
  <si>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</si>
  <si>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</si>
  <si>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</si>
  <si>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</si>
  <si>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</si>
  <si>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</si>
  <si>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</si>
  <si>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</si>
  <si>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</si>
  <si>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</si>
  <si>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</si>
  <si>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</si>
  <si>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</si>
  <si>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</si>
  <si>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</si>
  <si>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</si>
  <si>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</si>
  <si>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</si>
  <si>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</si>
  <si>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</si>
  <si>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</si>
  <si>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</si>
  <si>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</si>
  <si>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</si>
  <si>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</si>
  <si>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</si>
  <si>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</si>
  <si>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</si>
  <si>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</si>
  <si>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</si>
  <si>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</si>
  <si>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</si>
  <si>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</si>
  <si>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</si>
  <si>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</si>
  <si>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</si>
  <si>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</si>
  <si>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</si>
  <si>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</si>
  <si>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</si>
  <si>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</si>
  <si>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</si>
  <si>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</si>
  <si>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</si>
  <si>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</si>
  <si>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</si>
  <si>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</si>
  <si>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</si>
  <si>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</si>
  <si>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</si>
  <si>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</si>
  <si>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</si>
  <si>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</si>
  <si>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</si>
  <si>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</si>
  <si>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</si>
  <si>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</si>
  <si>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</si>
  <si>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</si>
  <si>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</si>
  <si>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</si>
  <si>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</si>
  <si>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</si>
  <si>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</si>
  <si>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</si>
  <si>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</si>
  <si>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</si>
  <si>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</si>
  <si>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</si>
  <si>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</si>
  <si>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</si>
  <si>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</si>
  <si>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</si>
  <si>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</si>
  <si>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</si>
  <si>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</si>
  <si>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</si>
  <si>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</si>
  <si>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</si>
  <si>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</si>
  <si>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</si>
  <si>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</si>
  <si>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</si>
  <si>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</si>
  <si>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</si>
  <si>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</si>
  <si>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</si>
  <si>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</si>
  <si>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</si>
  <si>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</si>
  <si>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</si>
  <si>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</si>
  <si>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</si>
  <si>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</si>
  <si>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</si>
  <si>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</si>
  <si>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</si>
  <si>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</si>
  <si>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</si>
  <si>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</si>
  <si>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</si>
  <si>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</si>
  <si>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</si>
  <si>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</si>
  <si>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</si>
  <si>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</si>
  <si>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</si>
  <si>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</si>
  <si>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</si>
  <si>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</si>
  <si>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</si>
  <si>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</si>
  <si>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</si>
  <si>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</si>
  <si>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</si>
  <si>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</si>
  <si>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</si>
  <si>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</si>
  <si>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</si>
  <si>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</si>
  <si>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</si>
  <si>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</si>
  <si>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</si>
  <si>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</si>
  <si>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</si>
  <si>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</si>
  <si>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</si>
  <si>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</si>
  <si>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</si>
  <si>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</si>
  <si>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</si>
  <si>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</si>
  <si>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</si>
  <si>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</si>
  <si>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</si>
  <si>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75L17X</t>
  </si>
  <si>
    <t>REPRODUKTOR VENKOVNÍ MONTÁŽ</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</si>
  <si>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</si>
  <si>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</si>
  <si>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</si>
  <si>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</si>
  <si>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</si>
  <si>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</si>
  <si>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</si>
  <si>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REPRODUKTOR VENKOVNÍ - MONTÁŽ</t>
  </si>
  <si>
    <t>D.2.1.1.0</t>
  </si>
  <si>
    <t>Kolejový svršek</t>
  </si>
  <si>
    <t xml:space="preserve">  SO 10-14-01</t>
  </si>
  <si>
    <t>Výstroj trati</t>
  </si>
  <si>
    <t>SO 10-14-01</t>
  </si>
  <si>
    <t>015</t>
  </si>
  <si>
    <t>Poplatky za skládku:</t>
  </si>
  <si>
    <t>R015111</t>
  </si>
  <si>
    <t>901</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</si>
  <si>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</si>
  <si>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</si>
  <si>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</si>
  <si>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</si>
  <si>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</si>
  <si>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</si>
  <si>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</si>
  <si>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</si>
  <si>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</si>
  <si>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</si>
  <si>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</si>
  <si>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</si>
  <si>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</si>
  <si>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</si>
  <si>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</si>
  <si>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</si>
  <si>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</si>
  <si>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</si>
  <si>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</si>
  <si>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</si>
  <si>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</si>
  <si>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</si>
  <si>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</si>
  <si>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</si>
  <si>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</si>
  <si>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</si>
  <si>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</si>
  <si>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</si>
  <si>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</si>
  <si>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</si>
  <si>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</si>
  <si>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</si>
  <si>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</si>
  <si>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</si>
  <si>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</si>
  <si>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</si>
  <si>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</si>
  <si>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</si>
  <si>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</si>
  <si>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</si>
  <si>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</si>
  <si>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</si>
  <si>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</si>
  <si>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</si>
  <si>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</si>
  <si>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</si>
  <si>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</si>
  <si>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</si>
  <si>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</si>
  <si>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</si>
  <si>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</si>
  <si>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</si>
  <si>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</si>
  <si>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</si>
  <si>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</si>
  <si>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</si>
  <si>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</si>
  <si>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</si>
  <si>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</si>
  <si>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</si>
  <si>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</si>
  <si>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</si>
  <si>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</si>
  <si>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</si>
  <si>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</si>
  <si>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</si>
  <si>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</si>
  <si>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</si>
  <si>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</si>
  <si>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</si>
  <si>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</si>
  <si>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</si>
  <si>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</si>
  <si>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</si>
  <si>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</si>
  <si>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</si>
  <si>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</si>
  <si>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</si>
  <si>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</si>
  <si>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</si>
  <si>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</si>
  <si>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</si>
  <si>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</si>
  <si>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</si>
  <si>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</si>
  <si>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</si>
  <si>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</si>
  <si>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</si>
  <si>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</si>
  <si>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</si>
  <si>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</si>
  <si>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</si>
  <si>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</si>
  <si>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</si>
  <si>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</si>
  <si>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</si>
  <si>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</si>
  <si>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</si>
  <si>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</si>
  <si>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</si>
  <si>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</si>
  <si>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</si>
  <si>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</si>
  <si>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</si>
  <si>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</si>
  <si>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</si>
  <si>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</si>
  <si>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</si>
  <si>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</si>
  <si>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</si>
  <si>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</si>
  <si>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</si>
  <si>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</si>
  <si>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</si>
  <si>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</si>
  <si>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</si>
  <si>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</si>
  <si>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</si>
  <si>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</si>
  <si>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</si>
  <si>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</si>
  <si>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</si>
  <si>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</si>
  <si>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</si>
  <si>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</si>
  <si>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</si>
  <si>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</si>
  <si>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</si>
  <si>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</si>
  <si>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</si>
  <si>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</si>
  <si>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</si>
  <si>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</si>
  <si>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</si>
  <si>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</si>
  <si>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</si>
  <si>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</si>
  <si>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</si>
  <si>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</si>
  <si>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</si>
  <si>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</si>
  <si>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</si>
  <si>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</si>
  <si>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</si>
  <si>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</si>
  <si>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</si>
  <si>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</si>
  <si>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</si>
  <si>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</si>
  <si>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</si>
  <si>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</si>
  <si>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</si>
  <si>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</si>
  <si>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</si>
  <si>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</si>
  <si>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</si>
  <si>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</si>
  <si>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</si>
  <si>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</si>
  <si>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</si>
  <si>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</si>
  <si>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</si>
  <si>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</si>
  <si>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</si>
  <si>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</si>
  <si>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</si>
  <si>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</si>
  <si>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</si>
  <si>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</si>
  <si>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</si>
  <si>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</si>
  <si>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</si>
  <si>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</si>
  <si>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</si>
  <si>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</si>
  <si>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</si>
  <si>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</si>
  <si>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</si>
  <si>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</si>
  <si>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</si>
  <si>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</si>
  <si>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</si>
  <si>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</si>
  <si>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</si>
  <si>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</si>
  <si>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</si>
  <si>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</si>
  <si>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</si>
  <si>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</si>
  <si>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</si>
  <si>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</si>
  <si>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</si>
  <si>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</si>
  <si>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</si>
  <si>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</si>
  <si>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</si>
  <si>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</si>
  <si>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</si>
  <si>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</si>
  <si>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</si>
  <si>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</si>
  <si>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</si>
  <si>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</si>
  <si>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</si>
  <si>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</si>
  <si>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</si>
  <si>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</si>
  <si>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</si>
  <si>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</si>
  <si>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</si>
  <si>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</si>
  <si>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</si>
  <si>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</si>
  <si>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</si>
  <si>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</si>
  <si>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</si>
  <si>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</si>
  <si>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</si>
  <si>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</si>
  <si>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</si>
  <si>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</si>
  <si>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</si>
  <si>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</si>
  <si>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</si>
  <si>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</si>
  <si>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</si>
  <si>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</si>
  <si>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</si>
  <si>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</si>
  <si>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</si>
  <si>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</si>
  <si>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</si>
  <si>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</si>
  <si>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</si>
  <si>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</si>
  <si>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</si>
  <si>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</si>
  <si>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</si>
  <si>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</si>
  <si>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</si>
  <si>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</si>
  <si>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</si>
  <si>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</si>
  <si>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</si>
  <si>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</si>
  <si>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</si>
  <si>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</si>
  <si>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</si>
  <si>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</si>
  <si>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</si>
  <si>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</si>
  <si>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</si>
  <si>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</si>
  <si>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</si>
  <si>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</si>
  <si>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</si>
  <si>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</si>
  <si>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</si>
  <si>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</si>
  <si>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</si>
  <si>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</si>
  <si>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</si>
  <si>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</si>
  <si>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</si>
  <si>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</si>
  <si>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</si>
  <si>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</si>
  <si>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</si>
  <si>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</si>
  <si>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</si>
  <si>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</si>
  <si>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</si>
  <si>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</si>
  <si>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</si>
  <si>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</si>
  <si>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</si>
  <si>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</si>
  <si>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</si>
  <si>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</si>
  <si>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</si>
  <si>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</si>
  <si>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</si>
  <si>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</si>
  <si>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</si>
  <si>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</si>
  <si>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</si>
  <si>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</si>
  <si>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</si>
  <si>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</si>
  <si>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</si>
  <si>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</si>
  <si>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</si>
  <si>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</si>
  <si>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</si>
  <si>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</si>
  <si>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</si>
  <si>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</si>
  <si>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</si>
  <si>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</si>
  <si>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</si>
  <si>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</si>
  <si>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</si>
  <si>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</si>
  <si>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</si>
  <si>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</si>
  <si>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</si>
  <si>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</si>
  <si>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</si>
  <si>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</si>
  <si>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</si>
  <si>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</si>
  <si>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</si>
  <si>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</si>
  <si>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</si>
  <si>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</si>
  <si>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</si>
  <si>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</si>
  <si>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</si>
  <si>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</si>
  <si>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</si>
  <si>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</si>
  <si>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</si>
  <si>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</si>
  <si>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</si>
  <si>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</si>
  <si>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</si>
  <si>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</si>
  <si>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</si>
  <si>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</si>
  <si>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</si>
  <si>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</si>
  <si>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</si>
  <si>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</si>
  <si>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</si>
  <si>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</si>
  <si>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</si>
  <si>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</si>
  <si>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</si>
  <si>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</si>
  <si>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</si>
  <si>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</si>
  <si>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</si>
  <si>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</si>
  <si>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</si>
  <si>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</si>
  <si>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</si>
  <si>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</si>
  <si>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</si>
  <si>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</si>
  <si>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</si>
  <si>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</si>
  <si>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</si>
  <si>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</si>
  <si>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</si>
  <si>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</si>
  <si>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</si>
  <si>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</si>
  <si>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</si>
  <si>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</si>
  <si>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</si>
  <si>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</si>
  <si>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</si>
  <si>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</si>
  <si>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</si>
  <si>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</si>
  <si>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</si>
  <si>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</si>
  <si>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</si>
  <si>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</si>
  <si>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</si>
  <si>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</si>
  <si>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</si>
  <si>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</si>
  <si>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</si>
  <si>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</si>
  <si>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</si>
  <si>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</si>
  <si>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</si>
  <si>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</si>
  <si>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</si>
  <si>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</si>
  <si>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</si>
  <si>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</si>
  <si>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</si>
  <si>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</si>
  <si>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</si>
  <si>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</si>
  <si>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</si>
  <si>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</si>
  <si>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</si>
  <si>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</si>
  <si>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</si>
  <si>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</si>
  <si>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</si>
  <si>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</si>
  <si>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</si>
  <si>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</si>
  <si>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</si>
  <si>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</si>
  <si>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</si>
  <si>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</si>
  <si>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</si>
  <si>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</si>
  <si>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</si>
  <si>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</si>
  <si>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</si>
  <si>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</si>
  <si>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</si>
  <si>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</si>
  <si>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</si>
  <si>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</si>
  <si>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</si>
  <si>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</si>
  <si>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</si>
  <si>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</si>
  <si>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</si>
  <si>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</si>
  <si>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</si>
  <si>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</si>
  <si>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</si>
  <si>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</si>
  <si>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</si>
  <si>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</si>
  <si>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</si>
  <si>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</si>
  <si>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</si>
  <si>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</si>
  <si>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</si>
  <si>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</si>
  <si>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</si>
  <si>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</si>
  <si>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</si>
  <si>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</si>
  <si>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</si>
  <si>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</si>
  <si>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</si>
  <si>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</si>
  <si>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</si>
  <si>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</si>
  <si>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</si>
  <si>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</si>
  <si>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</si>
  <si>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</si>
  <si>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</si>
  <si>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</si>
  <si>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</si>
  <si>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</si>
  <si>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</si>
  <si>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</si>
  <si>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</si>
  <si>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</si>
  <si>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</si>
  <si>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</si>
  <si>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</si>
  <si>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</si>
  <si>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</si>
  <si>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</si>
  <si>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</si>
  <si>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</si>
  <si>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</si>
  <si>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</si>
  <si>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</si>
  <si>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</si>
  <si>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</si>
  <si>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</si>
  <si>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</si>
  <si>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</si>
  <si>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</si>
  <si>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</si>
  <si>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</si>
  <si>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</si>
  <si>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</si>
  <si>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</si>
  <si>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</si>
  <si>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</si>
  <si>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</si>
  <si>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</si>
  <si>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</si>
  <si>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</si>
  <si>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</si>
  <si>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</si>
  <si>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</si>
  <si>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</si>
  <si>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</si>
  <si>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</si>
  <si>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</si>
  <si>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</si>
  <si>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</si>
  <si>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</si>
  <si>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</si>
  <si>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</si>
  <si>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</si>
  <si>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</si>
  <si>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</si>
  <si>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</si>
  <si>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</si>
  <si>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</si>
  <si>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</si>
  <si>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</si>
  <si>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</si>
  <si>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</si>
  <si>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</si>
  <si>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</si>
  <si>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</si>
  <si>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</si>
  <si>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</si>
  <si>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</si>
  <si>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</si>
  <si>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</si>
  <si>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</si>
  <si>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</si>
  <si>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</si>
  <si>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</si>
  <si>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</si>
  <si>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</si>
  <si>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</si>
  <si>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</si>
  <si>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</si>
  <si>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</si>
  <si>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</si>
  <si>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</si>
  <si>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</si>
  <si>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</si>
  <si>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</si>
  <si>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</si>
  <si>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</si>
  <si>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</si>
  <si>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</si>
  <si>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</si>
  <si>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</si>
  <si>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</si>
  <si>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</si>
  <si>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</si>
  <si>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</si>
  <si>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</si>
  <si>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</si>
  <si>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</si>
  <si>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</si>
  <si>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</si>
  <si>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</si>
  <si>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</si>
  <si>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</si>
  <si>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</si>
  <si>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</si>
  <si>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</si>
  <si>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</si>
  <si>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</si>
  <si>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</si>
  <si>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</si>
  <si>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</si>
  <si>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</si>
  <si>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</si>
  <si>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</si>
  <si>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</si>
  <si>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</si>
  <si>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</si>
  <si>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</si>
  <si>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</si>
  <si>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</si>
  <si>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</si>
  <si>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</si>
  <si>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</si>
  <si>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</si>
  <si>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</si>
  <si>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</si>
  <si>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</si>
  <si>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</si>
  <si>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</si>
  <si>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</si>
  <si>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</si>
  <si>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</si>
  <si>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</si>
  <si>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</si>
  <si>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</si>
  <si>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</si>
  <si>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</si>
  <si>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</si>
  <si>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</si>
  <si>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</si>
  <si>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</si>
  <si>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</si>
  <si>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</si>
  <si>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</si>
  <si>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</si>
  <si>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</si>
  <si>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</si>
  <si>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</si>
  <si>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</si>
  <si>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</si>
  <si>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</si>
  <si>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</si>
  <si>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</si>
  <si>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</si>
  <si>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</si>
  <si>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</si>
  <si>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</si>
  <si>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</si>
  <si>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</si>
  <si>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</si>
  <si>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</si>
  <si>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</si>
  <si>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</si>
  <si>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</si>
  <si>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</si>
  <si>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</si>
  <si>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</si>
  <si>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</si>
  <si>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</si>
  <si>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</si>
  <si>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</si>
  <si>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</si>
  <si>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</si>
  <si>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</si>
  <si>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</si>
  <si>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</si>
  <si>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</si>
  <si>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</si>
  <si>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</si>
  <si>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</si>
  <si>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</si>
  <si>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</si>
  <si>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</si>
  <si>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</si>
  <si>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</si>
  <si>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</si>
  <si>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</si>
  <si>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</si>
  <si>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</si>
  <si>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</si>
  <si>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</si>
  <si>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</si>
  <si>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</si>
  <si>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</si>
  <si>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</si>
  <si>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</si>
  <si>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</si>
  <si>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</si>
  <si>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</si>
  <si>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</si>
  <si>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</si>
  <si>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</si>
  <si>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</si>
  <si>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</si>
  <si>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</si>
  <si>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</si>
  <si>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</si>
  <si>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</si>
  <si>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</si>
  <si>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</si>
  <si>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</si>
  <si>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</si>
  <si>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</si>
  <si>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</si>
  <si>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</si>
  <si>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</si>
  <si>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</si>
  <si>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</si>
  <si>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</si>
  <si>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</si>
  <si>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</si>
  <si>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</si>
  <si>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</si>
  <si>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</si>
  <si>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</si>
  <si>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</si>
  <si>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</si>
  <si>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</si>
  <si>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</si>
  <si>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</si>
  <si>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</si>
  <si>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</si>
  <si>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</si>
  <si>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</si>
  <si>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</si>
  <si>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</si>
  <si>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</si>
  <si>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58260B</t>
  </si>
  <si>
    <t>KRYTY Z BETON DLAŽDIC SE ZÁMKEM BAREV RELIÉFNÍCH TL 80MM BEZ LOŽE</t>
  </si>
  <si>
    <t>červená barva  
varovný pás u přejezdu</t>
  </si>
  <si>
    <t>1: Dle technické zprávy, výkresových příloh projektové dokumentace, TKP staveb státních drah a výkazů materiálu projektu a souhrnných částí dokumentace stavby.  
2: 2*0,8m2  
Celkem 1,6=1.600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</si>
  <si>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</si>
  <si>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</si>
  <si>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</si>
  <si>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</si>
  <si>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</si>
  <si>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</si>
  <si>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</si>
  <si>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</si>
  <si>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</si>
  <si>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</si>
  <si>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</si>
  <si>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1: Dle technické zprávy, výkresových příloh projektové dokumentace, TKP staveb státních drah a výkazů materiálu projektu a souhrnných částí dokumentace stavby.  
2: 15ks*(0,2m*0,2m*1,8m)*2,2tm/3  
Celkem 0,792=0.792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</si>
  <si>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</si>
  <si>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</si>
  <si>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</si>
  <si>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</si>
  <si>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</si>
  <si>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</si>
  <si>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</si>
  <si>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</si>
  <si>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</si>
  <si>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</si>
  <si>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</si>
  <si>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</si>
  <si>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</si>
  <si>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</si>
  <si>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</si>
  <si>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</si>
  <si>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</si>
  <si>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</si>
  <si>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</si>
  <si>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</si>
  <si>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</si>
  <si>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</si>
  <si>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</si>
  <si>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</si>
  <si>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</si>
  <si>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</si>
  <si>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</si>
  <si>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</si>
  <si>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</si>
  <si>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</si>
  <si>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</si>
  <si>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</si>
  <si>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</si>
  <si>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</si>
  <si>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</si>
  <si>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</si>
  <si>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</si>
  <si>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</si>
  <si>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</si>
  <si>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</si>
  <si>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</si>
  <si>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</si>
  <si>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</si>
  <si>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</si>
  <si>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</si>
  <si>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</si>
  <si>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</si>
  <si>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</si>
  <si>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</si>
  <si>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</si>
  <si>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</si>
  <si>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</si>
  <si>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</si>
  <si>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</si>
  <si>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</si>
  <si>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</si>
  <si>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</si>
  <si>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</si>
  <si>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</si>
  <si>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</si>
  <si>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</si>
  <si>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</si>
  <si>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</si>
  <si>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</si>
  <si>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</si>
  <si>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</si>
  <si>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</si>
  <si>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</si>
  <si>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</si>
  <si>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</si>
  <si>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</si>
  <si>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</si>
  <si>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</si>
  <si>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</si>
  <si>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</si>
  <si>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</si>
  <si>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</si>
  <si>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</si>
  <si>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</si>
  <si>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</si>
  <si>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</si>
  <si>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</si>
  <si>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</si>
  <si>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</si>
  <si>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</si>
  <si>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</si>
  <si>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</si>
  <si>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</si>
  <si>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</si>
  <si>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</si>
  <si>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</si>
  <si>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</si>
  <si>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</si>
  <si>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</si>
  <si>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</si>
  <si>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</si>
  <si>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</si>
  <si>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</si>
  <si>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</si>
  <si>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</si>
  <si>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</si>
  <si>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</si>
  <si>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</si>
  <si>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</si>
  <si>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</si>
  <si>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</si>
  <si>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</si>
  <si>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</si>
  <si>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</si>
  <si>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</si>
  <si>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</si>
  <si>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</si>
  <si>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</si>
  <si>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</si>
  <si>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</si>
  <si>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</si>
  <si>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</si>
  <si>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</si>
  <si>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</si>
  <si>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</si>
  <si>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</si>
  <si>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</si>
  <si>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</si>
  <si>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</si>
  <si>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</si>
  <si>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</si>
  <si>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</si>
  <si>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</si>
  <si>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</si>
  <si>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</si>
  <si>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</si>
  <si>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</si>
  <si>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</si>
  <si>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</si>
  <si>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</si>
  <si>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</si>
  <si>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</si>
  <si>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</si>
  <si>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</si>
  <si>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</si>
  <si>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</si>
  <si>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</si>
  <si>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</si>
  <si>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</si>
  <si>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</si>
  <si>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</si>
  <si>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</si>
  <si>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</si>
  <si>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</si>
  <si>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</si>
  <si>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</si>
  <si>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</si>
  <si>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</si>
  <si>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</si>
  <si>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</si>
  <si>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</si>
  <si>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</si>
  <si>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</si>
  <si>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</si>
  <si>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</si>
  <si>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</si>
  <si>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</si>
  <si>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</si>
  <si>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</si>
  <si>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</si>
  <si>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</si>
  <si>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</si>
  <si>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</si>
  <si>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</si>
  <si>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</si>
  <si>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</si>
  <si>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</si>
  <si>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</si>
  <si>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</si>
  <si>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</si>
  <si>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</si>
  <si>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</si>
  <si>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</si>
  <si>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</si>
  <si>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</si>
  <si>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</si>
  <si>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</si>
  <si>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</si>
  <si>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</si>
  <si>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</si>
  <si>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</si>
  <si>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</si>
  <si>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</si>
  <si>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</si>
  <si>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</si>
  <si>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</si>
  <si>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</si>
  <si>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</si>
  <si>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</si>
  <si>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</si>
  <si>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</si>
  <si>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</si>
  <si>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</si>
  <si>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</si>
  <si>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</si>
  <si>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</si>
  <si>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</si>
  <si>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</si>
  <si>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</si>
  <si>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</si>
  <si>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</si>
  <si>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</si>
  <si>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</si>
  <si>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</si>
  <si>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</si>
  <si>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</si>
  <si>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</si>
  <si>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</si>
  <si>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</si>
  <si>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</si>
  <si>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</si>
  <si>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</si>
  <si>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</si>
  <si>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</si>
  <si>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</si>
  <si>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</si>
  <si>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</si>
  <si>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</si>
  <si>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</si>
  <si>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</si>
  <si>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</si>
  <si>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</si>
  <si>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</si>
  <si>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</si>
  <si>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</si>
  <si>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</si>
  <si>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</si>
  <si>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</si>
  <si>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</si>
  <si>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</si>
  <si>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</si>
  <si>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</si>
  <si>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</si>
  <si>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</si>
  <si>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</si>
  <si>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</si>
  <si>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</si>
  <si>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</si>
  <si>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</si>
  <si>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</si>
  <si>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</si>
  <si>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</si>
  <si>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</si>
  <si>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</si>
  <si>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</si>
  <si>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</si>
  <si>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</si>
  <si>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</si>
  <si>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</si>
  <si>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</si>
  <si>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</si>
  <si>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</si>
  <si>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</si>
  <si>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</si>
  <si>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</si>
  <si>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</si>
  <si>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</si>
  <si>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</si>
  <si>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</si>
  <si>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</si>
  <si>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</si>
  <si>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</si>
  <si>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</si>
  <si>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</si>
  <si>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</si>
  <si>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</si>
  <si>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</si>
  <si>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</si>
  <si>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</si>
  <si>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</si>
  <si>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</si>
  <si>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</si>
  <si>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</si>
  <si>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</si>
  <si>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</si>
  <si>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</si>
  <si>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</si>
  <si>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</si>
  <si>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</si>
  <si>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</si>
  <si>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</si>
  <si>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</si>
  <si>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</si>
  <si>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</si>
  <si>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</si>
  <si>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</si>
  <si>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</si>
  <si>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</si>
  <si>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</si>
  <si>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</si>
  <si>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</si>
  <si>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</si>
  <si>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</si>
  <si>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</si>
  <si>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</si>
  <si>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</si>
  <si>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</si>
  <si>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</si>
  <si>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</si>
  <si>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</si>
  <si>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</si>
  <si>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</si>
  <si>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</si>
  <si>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</si>
  <si>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</si>
  <si>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</si>
  <si>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</si>
  <si>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</si>
  <si>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</si>
  <si>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</si>
  <si>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</si>
  <si>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</si>
  <si>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</si>
  <si>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</si>
  <si>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</si>
  <si>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</si>
  <si>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</si>
  <si>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</si>
  <si>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</si>
  <si>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</si>
  <si>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</si>
  <si>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</si>
  <si>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</si>
  <si>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</si>
  <si>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</si>
  <si>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</si>
  <si>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</si>
  <si>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</si>
  <si>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</si>
  <si>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</si>
  <si>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</si>
  <si>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</si>
  <si>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</si>
  <si>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</si>
  <si>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</si>
  <si>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</si>
  <si>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</si>
  <si>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</si>
  <si>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</si>
  <si>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</si>
  <si>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</si>
  <si>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</si>
  <si>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</si>
  <si>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</si>
  <si>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</si>
  <si>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</si>
  <si>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</si>
  <si>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</si>
  <si>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</si>
  <si>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</si>
  <si>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</si>
  <si>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</si>
  <si>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</si>
  <si>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</si>
  <si>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</si>
  <si>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</si>
  <si>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</si>
  <si>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</si>
  <si>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</si>
  <si>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</si>
  <si>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</si>
  <si>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</si>
  <si>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</si>
  <si>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</si>
  <si>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</si>
  <si>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</si>
  <si>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</si>
  <si>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</si>
  <si>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</si>
  <si>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</si>
  <si>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</si>
  <si>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</si>
  <si>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</si>
  <si>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</si>
  <si>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</si>
  <si>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</si>
  <si>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</si>
  <si>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</si>
  <si>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</si>
  <si>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</si>
  <si>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</si>
  <si>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</si>
  <si>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</si>
  <si>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</si>
  <si>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</si>
  <si>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</si>
  <si>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</si>
  <si>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</si>
  <si>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</si>
  <si>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</si>
  <si>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</si>
  <si>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</si>
  <si>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</si>
  <si>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</si>
  <si>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</si>
  <si>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</si>
  <si>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</si>
  <si>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</si>
  <si>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</si>
  <si>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</si>
  <si>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</si>
  <si>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</si>
  <si>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</si>
  <si>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</si>
  <si>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</si>
  <si>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</si>
  <si>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</si>
  <si>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</si>
  <si>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</si>
  <si>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</si>
  <si>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</si>
  <si>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</si>
  <si>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</si>
  <si>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</si>
  <si>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</si>
  <si>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</si>
  <si>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</si>
  <si>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</si>
  <si>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</si>
  <si>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</si>
  <si>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</si>
  <si>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</si>
  <si>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</si>
  <si>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</si>
  <si>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</si>
  <si>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</si>
  <si>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</si>
  <si>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</si>
  <si>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</si>
  <si>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</si>
  <si>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</si>
  <si>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</si>
  <si>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</si>
  <si>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</si>
  <si>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</si>
  <si>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</si>
  <si>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</si>
  <si>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</si>
  <si>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</si>
  <si>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</si>
  <si>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</si>
  <si>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</si>
  <si>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</si>
  <si>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</si>
  <si>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</si>
  <si>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</si>
  <si>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</si>
  <si>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</si>
  <si>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</si>
  <si>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</si>
  <si>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</si>
  <si>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</si>
  <si>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</si>
  <si>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</si>
  <si>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</si>
  <si>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</si>
  <si>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</si>
  <si>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</si>
  <si>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</si>
  <si>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</si>
  <si>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</si>
  <si>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</si>
  <si>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</si>
  <si>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</si>
  <si>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</si>
  <si>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</si>
  <si>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</si>
  <si>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</si>
  <si>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</si>
  <si>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</si>
  <si>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</si>
  <si>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</si>
  <si>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</si>
  <si>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</si>
  <si>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</si>
  <si>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</si>
  <si>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</si>
  <si>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</si>
  <si>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</si>
  <si>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</si>
  <si>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</si>
  <si>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</si>
  <si>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</si>
  <si>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</si>
  <si>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</si>
  <si>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</si>
  <si>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</si>
  <si>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</si>
  <si>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</si>
  <si>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</si>
  <si>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</si>
  <si>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</si>
  <si>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</si>
  <si>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</si>
  <si>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</si>
  <si>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</si>
  <si>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</si>
  <si>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</si>
  <si>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</si>
  <si>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</si>
  <si>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</si>
  <si>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</si>
  <si>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</si>
  <si>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</si>
  <si>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</si>
  <si>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</si>
  <si>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</si>
  <si>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</si>
  <si>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</si>
  <si>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</si>
  <si>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</si>
  <si>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</si>
  <si>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</si>
  <si>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</si>
  <si>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</si>
  <si>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</si>
  <si>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</si>
  <si>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</si>
  <si>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</si>
  <si>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</si>
  <si>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</si>
  <si>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</si>
  <si>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</si>
  <si>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</si>
  <si>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</si>
  <si>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</si>
  <si>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</si>
  <si>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</si>
  <si>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</si>
  <si>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</si>
  <si>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</si>
  <si>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</si>
  <si>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</si>
  <si>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</si>
  <si>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</si>
  <si>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</si>
  <si>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</si>
  <si>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</si>
  <si>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</si>
  <si>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</si>
  <si>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</si>
  <si>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</si>
  <si>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</si>
  <si>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</si>
  <si>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</si>
  <si>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</si>
  <si>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</si>
  <si>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</si>
  <si>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</si>
  <si>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</si>
  <si>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</si>
  <si>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</si>
  <si>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</si>
  <si>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</si>
  <si>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</si>
  <si>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</si>
  <si>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</si>
  <si>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</si>
  <si>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 Dle technické zprávy, výkresových příloh projektové dokumentace, TKP staveb státních drah a výkazů materiálu projektu a souhrnných částí dokumentace stavby.  
Celkem 12=12.000 [B]</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</si>
  <si>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</si>
  <si>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</si>
  <si>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</si>
  <si>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</si>
  <si>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</si>
  <si>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</si>
  <si>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</si>
  <si>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</si>
  <si>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</si>
  <si>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</si>
  <si>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</si>
  <si>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</si>
  <si>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</si>
  <si>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</si>
  <si>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</si>
  <si>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702231</t>
  </si>
  <si>
    <t>KABELOVÁ CHRÁNIČKA ZEMNÍ DĚLENÁ DN DO 100 MM</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</si>
  <si>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</si>
  <si>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</si>
  <si>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</si>
  <si>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</si>
  <si>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</si>
  <si>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</si>
  <si>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</si>
  <si>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</si>
  <si>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</si>
  <si>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</si>
  <si>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</si>
  <si>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</si>
  <si>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</si>
  <si>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</si>
  <si>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</si>
  <si>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</si>
  <si>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</si>
  <si>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</si>
  <si>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</si>
  <si>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</si>
  <si>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</si>
  <si>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</si>
  <si>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</si>
  <si>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</si>
  <si>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</si>
  <si>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</si>
  <si>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</si>
  <si>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</si>
  <si>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</si>
  <si>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</si>
  <si>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</si>
  <si>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</si>
  <si>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</si>
  <si>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</si>
  <si>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</si>
  <si>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</si>
  <si>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</si>
  <si>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</si>
  <si>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</si>
  <si>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</si>
  <si>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</si>
  <si>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</si>
  <si>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</si>
  <si>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</si>
  <si>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</si>
  <si>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</si>
  <si>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</si>
  <si>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</si>
  <si>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</si>
  <si>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</si>
  <si>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</si>
  <si>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</si>
  <si>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</si>
  <si>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</si>
  <si>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</si>
  <si>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</si>
  <si>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</si>
  <si>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</si>
  <si>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</si>
  <si>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</si>
  <si>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</si>
  <si>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</si>
  <si>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</si>
  <si>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</si>
  <si>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</si>
  <si>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</si>
  <si>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</si>
  <si>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</si>
  <si>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</si>
  <si>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</si>
  <si>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</si>
  <si>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</si>
  <si>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</si>
  <si>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</si>
  <si>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</si>
  <si>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</si>
  <si>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</si>
  <si>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</si>
  <si>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</si>
  <si>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</si>
  <si>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</si>
  <si>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</si>
  <si>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</si>
  <si>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</si>
  <si>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</si>
  <si>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</si>
  <si>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</si>
  <si>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</si>
  <si>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</si>
  <si>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</si>
  <si>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</si>
  <si>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</si>
  <si>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</si>
  <si>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</si>
  <si>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</si>
  <si>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</si>
  <si>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</si>
  <si>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</si>
  <si>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</si>
  <si>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</si>
  <si>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</si>
  <si>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</si>
  <si>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</si>
  <si>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</si>
  <si>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</si>
  <si>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</si>
  <si>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</si>
  <si>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</si>
  <si>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</si>
  <si>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</si>
  <si>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</si>
  <si>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</si>
  <si>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</si>
  <si>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</si>
  <si>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</si>
  <si>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</si>
  <si>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</si>
  <si>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</si>
  <si>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</si>
  <si>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</si>
  <si>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</si>
  <si>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</si>
  <si>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</si>
  <si>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</si>
  <si>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</si>
  <si>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</si>
  <si>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</si>
  <si>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</si>
  <si>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</si>
  <si>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</si>
  <si>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</si>
  <si>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</si>
  <si>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</si>
  <si>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</si>
  <si>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</si>
  <si>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</si>
  <si>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</si>
  <si>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</si>
  <si>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</si>
  <si>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</si>
  <si>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</si>
  <si>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</si>
  <si>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</si>
  <si>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</si>
  <si>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</si>
  <si>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</si>
  <si>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</si>
  <si>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</si>
  <si>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</si>
  <si>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</si>
  <si>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</si>
  <si>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</si>
  <si>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</si>
  <si>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</si>
  <si>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</si>
  <si>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</si>
  <si>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</si>
  <si>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</si>
  <si>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</si>
  <si>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</si>
  <si>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</si>
  <si>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</si>
  <si>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</si>
  <si>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</si>
  <si>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</si>
  <si>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</si>
  <si>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</si>
  <si>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</si>
  <si>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</si>
  <si>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</si>
  <si>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</si>
  <si>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</si>
  <si>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</si>
  <si>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</si>
  <si>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</si>
  <si>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</si>
  <si>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</si>
  <si>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</si>
  <si>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</si>
  <si>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</si>
  <si>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</si>
  <si>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</si>
  <si>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</si>
  <si>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</si>
  <si>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</si>
  <si>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</si>
  <si>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</si>
  <si>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</si>
  <si>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</si>
  <si>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</si>
  <si>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</si>
  <si>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</si>
  <si>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</si>
  <si>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</si>
  <si>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</si>
  <si>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</si>
  <si>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</si>
  <si>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</si>
  <si>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</si>
  <si>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</si>
  <si>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</si>
  <si>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</si>
  <si>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</si>
  <si>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</si>
  <si>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</si>
  <si>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</si>
  <si>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</si>
  <si>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</si>
  <si>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</si>
  <si>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</si>
  <si>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</si>
  <si>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</si>
  <si>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</si>
  <si>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</si>
  <si>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</si>
  <si>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</si>
  <si>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</si>
  <si>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</si>
  <si>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</si>
  <si>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</si>
  <si>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</si>
  <si>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</si>
  <si>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</si>
  <si>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</si>
  <si>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</si>
  <si>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</si>
  <si>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</si>
  <si>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</si>
  <si>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</si>
  <si>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</si>
  <si>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</si>
  <si>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</si>
  <si>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</si>
  <si>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</si>
  <si>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</si>
  <si>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</si>
  <si>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</si>
  <si>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</si>
  <si>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</si>
  <si>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</si>
  <si>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</si>
  <si>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</si>
  <si>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</si>
  <si>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</si>
  <si>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</si>
  <si>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</si>
  <si>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</si>
  <si>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</si>
  <si>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</si>
  <si>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</si>
  <si>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</si>
  <si>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</si>
  <si>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</si>
  <si>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</si>
  <si>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</si>
  <si>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</si>
  <si>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</si>
  <si>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</si>
  <si>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</si>
  <si>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</si>
  <si>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</si>
  <si>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</si>
  <si>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</si>
  <si>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</si>
  <si>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</si>
  <si>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</si>
  <si>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</si>
  <si>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</si>
  <si>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</si>
  <si>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</si>
  <si>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</si>
  <si>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</si>
  <si>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</si>
  <si>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</si>
  <si>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</si>
  <si>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</si>
  <si>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</si>
  <si>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</si>
  <si>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</si>
  <si>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</si>
  <si>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</si>
  <si>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</si>
  <si>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</si>
  <si>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</si>
  <si>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</si>
  <si>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</si>
  <si>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</si>
  <si>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</si>
  <si>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</si>
  <si>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</si>
  <si>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</si>
  <si>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</si>
  <si>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</si>
  <si>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</si>
  <si>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</si>
  <si>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</si>
  <si>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</si>
  <si>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</si>
  <si>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</si>
  <si>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</si>
  <si>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</si>
  <si>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</si>
  <si>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</si>
  <si>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</si>
  <si>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</si>
  <si>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</si>
  <si>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</si>
  <si>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</si>
  <si>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</si>
  <si>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</si>
  <si>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</si>
  <si>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</si>
  <si>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</si>
  <si>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</si>
  <si>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</si>
  <si>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</si>
  <si>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</si>
  <si>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</si>
  <si>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</si>
  <si>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</si>
  <si>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</si>
  <si>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</si>
  <si>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</si>
  <si>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</si>
  <si>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</si>
  <si>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</si>
  <si>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</si>
  <si>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</si>
  <si>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</si>
  <si>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</si>
  <si>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</si>
  <si>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</si>
  <si>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</si>
  <si>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</si>
  <si>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</si>
  <si>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</si>
  <si>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</si>
  <si>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</si>
  <si>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</si>
  <si>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</si>
  <si>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</si>
  <si>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</si>
  <si>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</si>
  <si>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</si>
  <si>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</si>
  <si>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</si>
  <si>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</si>
  <si>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</si>
  <si>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</si>
  <si>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</si>
  <si>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</si>
  <si>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</si>
  <si>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</si>
  <si>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</si>
  <si>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</si>
  <si>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</si>
  <si>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</si>
  <si>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</si>
  <si>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</si>
  <si>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</si>
  <si>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</si>
  <si>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</si>
  <si>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</si>
  <si>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</si>
  <si>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</si>
  <si>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</si>
  <si>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</si>
  <si>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</si>
  <si>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</si>
  <si>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</si>
  <si>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</si>
  <si>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</si>
  <si>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</si>
  <si>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</si>
  <si>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</si>
  <si>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</si>
  <si>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</si>
  <si>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</si>
  <si>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</si>
  <si>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</si>
  <si>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</si>
  <si>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</si>
  <si>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</si>
  <si>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</si>
  <si>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</si>
  <si>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</si>
  <si>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</si>
  <si>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</si>
  <si>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</si>
  <si>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</si>
  <si>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</si>
  <si>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</si>
  <si>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</si>
  <si>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</si>
  <si>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</si>
  <si>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</si>
  <si>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</si>
  <si>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</si>
  <si>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</si>
  <si>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</si>
  <si>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</si>
  <si>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</si>
  <si>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</si>
  <si>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</si>
  <si>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</si>
  <si>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</si>
  <si>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</si>
  <si>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</si>
  <si>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</si>
  <si>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</si>
  <si>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</si>
  <si>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</si>
  <si>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</si>
  <si>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</si>
  <si>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</si>
  <si>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</si>
  <si>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</si>
  <si>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</si>
  <si>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</si>
  <si>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</si>
  <si>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</si>
  <si>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</si>
  <si>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</si>
  <si>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</si>
  <si>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</si>
  <si>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</si>
  <si>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</si>
  <si>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</si>
  <si>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</si>
  <si>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</si>
  <si>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</si>
  <si>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</si>
  <si>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</si>
  <si>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</si>
  <si>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</si>
  <si>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</si>
  <si>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</si>
  <si>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</si>
  <si>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</si>
  <si>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</si>
  <si>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</si>
  <si>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</si>
  <si>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</si>
  <si>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</si>
  <si>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</si>
  <si>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</si>
  <si>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</si>
  <si>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</si>
  <si>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</si>
  <si>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</si>
  <si>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</si>
  <si>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</si>
  <si>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</si>
  <si>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</si>
  <si>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</si>
  <si>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</si>
  <si>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</si>
  <si>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</si>
  <si>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</si>
  <si>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</si>
  <si>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</si>
  <si>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</si>
  <si>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</si>
  <si>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</si>
  <si>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</si>
  <si>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</si>
  <si>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</si>
  <si>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</si>
  <si>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</si>
  <si>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</si>
  <si>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</si>
  <si>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</si>
  <si>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</si>
  <si>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</si>
  <si>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</si>
  <si>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</si>
  <si>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</si>
  <si>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</si>
  <si>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</si>
  <si>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</si>
  <si>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</si>
  <si>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</si>
  <si>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</si>
  <si>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</si>
  <si>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</si>
  <si>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</si>
  <si>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</si>
  <si>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</si>
  <si>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</si>
  <si>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</si>
  <si>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</si>
  <si>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</si>
  <si>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</si>
  <si>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</si>
  <si>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</si>
  <si>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</si>
  <si>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</si>
  <si>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</si>
  <si>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</si>
  <si>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</si>
  <si>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</si>
  <si>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</si>
  <si>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</si>
  <si>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</si>
  <si>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</si>
  <si>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</si>
  <si>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</si>
  <si>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</si>
  <si>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</si>
  <si>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</si>
  <si>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</si>
  <si>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</si>
  <si>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</si>
  <si>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</si>
  <si>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</si>
  <si>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</si>
  <si>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</si>
  <si>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</si>
  <si>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</si>
  <si>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</si>
  <si>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</si>
  <si>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</si>
  <si>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</si>
  <si>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</si>
  <si>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</si>
  <si>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</si>
  <si>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</si>
  <si>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</si>
  <si>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</si>
  <si>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</si>
  <si>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</si>
  <si>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</si>
  <si>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</si>
  <si>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</si>
  <si>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</si>
  <si>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</si>
  <si>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</si>
  <si>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</si>
  <si>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</si>
  <si>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</si>
  <si>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</si>
  <si>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</si>
  <si>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</si>
  <si>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</si>
  <si>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</si>
  <si>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</si>
  <si>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</si>
  <si>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</si>
  <si>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</si>
  <si>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</si>
  <si>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</si>
  <si>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</si>
  <si>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</si>
  <si>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</si>
  <si>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</si>
  <si>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</si>
  <si>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</si>
  <si>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</si>
  <si>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</si>
  <si>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</si>
  <si>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</si>
  <si>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</si>
  <si>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</si>
  <si>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</si>
  <si>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</si>
  <si>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</si>
  <si>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</si>
  <si>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</si>
  <si>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</si>
  <si>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</si>
  <si>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</si>
  <si>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</si>
  <si>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</si>
  <si>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</si>
  <si>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</si>
  <si>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</si>
  <si>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</si>
  <si>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</si>
  <si>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</si>
  <si>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</si>
  <si>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</si>
  <si>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</si>
  <si>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</si>
  <si>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</si>
  <si>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</si>
  <si>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</si>
  <si>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</si>
  <si>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</si>
  <si>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</si>
  <si>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</si>
  <si>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</si>
  <si>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</si>
  <si>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</si>
  <si>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</si>
  <si>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</si>
  <si>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</si>
  <si>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</si>
  <si>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</si>
  <si>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</si>
  <si>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</si>
  <si>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</si>
  <si>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</si>
  <si>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</si>
  <si>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</si>
  <si>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</si>
  <si>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</si>
  <si>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</si>
  <si>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</si>
  <si>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</si>
  <si>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</si>
  <si>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</si>
  <si>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</si>
  <si>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</si>
  <si>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</si>
  <si>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</si>
  <si>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</si>
  <si>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</si>
  <si>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</si>
  <si>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</si>
  <si>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</si>
  <si>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</si>
  <si>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</si>
  <si>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</si>
  <si>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</si>
  <si>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</si>
  <si>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</si>
  <si>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</si>
  <si>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</si>
  <si>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</si>
  <si>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</si>
  <si>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</si>
  <si>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</si>
  <si>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</si>
  <si>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</si>
  <si>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</si>
  <si>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</si>
  <si>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</si>
  <si>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</si>
  <si>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</si>
  <si>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</si>
  <si>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</si>
  <si>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</si>
  <si>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</si>
  <si>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</si>
  <si>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</si>
  <si>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</si>
  <si>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</si>
  <si>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</si>
  <si>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</si>
  <si>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</si>
  <si>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</si>
  <si>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</si>
  <si>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</si>
  <si>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</si>
  <si>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</si>
  <si>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</si>
  <si>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</si>
  <si>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</si>
  <si>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</si>
  <si>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</si>
  <si>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</si>
  <si>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</si>
  <si>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</si>
  <si>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</si>
  <si>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</si>
  <si>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</si>
  <si>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</si>
  <si>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</si>
  <si>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</si>
  <si>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</si>
  <si>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</si>
  <si>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</si>
  <si>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</si>
  <si>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</si>
  <si>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</si>
  <si>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</si>
  <si>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</si>
  <si>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</si>
  <si>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</si>
  <si>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</si>
  <si>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</si>
  <si>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</si>
  <si>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</si>
  <si>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</si>
  <si>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</si>
  <si>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</si>
  <si>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</si>
  <si>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</si>
  <si>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</si>
  <si>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</si>
  <si>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</si>
  <si>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</si>
  <si>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</si>
  <si>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</si>
  <si>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</si>
  <si>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</si>
  <si>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</si>
  <si>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</si>
  <si>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</si>
  <si>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</si>
  <si>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</si>
  <si>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</si>
  <si>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</si>
  <si>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</si>
  <si>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</si>
  <si>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</si>
  <si>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</si>
  <si>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</si>
  <si>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</si>
  <si>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</si>
  <si>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</si>
  <si>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</si>
  <si>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</si>
  <si>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</si>
  <si>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</si>
  <si>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</si>
  <si>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</si>
  <si>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</si>
  <si>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</si>
  <si>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</si>
  <si>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</si>
  <si>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</si>
  <si>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</si>
  <si>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</si>
  <si>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</si>
  <si>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</si>
  <si>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</si>
  <si>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</si>
  <si>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</si>
  <si>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</si>
  <si>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</si>
  <si>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</si>
  <si>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</si>
  <si>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</si>
  <si>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</si>
  <si>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</si>
  <si>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</si>
  <si>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</si>
  <si>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</si>
  <si>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</si>
  <si>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</si>
  <si>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</si>
  <si>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</si>
  <si>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</si>
  <si>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</si>
  <si>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</si>
  <si>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</si>
  <si>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</si>
  <si>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</si>
  <si>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</si>
  <si>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</si>
  <si>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</si>
  <si>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</si>
  <si>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</si>
  <si>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</si>
  <si>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</si>
  <si>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</si>
  <si>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</si>
  <si>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</si>
  <si>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</si>
  <si>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</si>
  <si>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</si>
  <si>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</si>
  <si>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</si>
  <si>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</si>
  <si>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</si>
  <si>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</si>
  <si>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</si>
  <si>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</si>
  <si>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</si>
  <si>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</si>
  <si>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</si>
  <si>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</si>
  <si>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</si>
  <si>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</si>
  <si>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</si>
  <si>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</si>
  <si>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</si>
  <si>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</si>
  <si>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</si>
  <si>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</si>
  <si>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</si>
  <si>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</si>
  <si>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</si>
  <si>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</si>
  <si>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</si>
  <si>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</si>
  <si>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</si>
  <si>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</si>
  <si>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</si>
  <si>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</si>
  <si>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</si>
  <si>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</si>
  <si>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</si>
  <si>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</si>
  <si>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</si>
  <si>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</si>
  <si>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</si>
  <si>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</si>
  <si>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</si>
  <si>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</si>
  <si>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</si>
  <si>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</si>
  <si>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</si>
  <si>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</si>
  <si>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</si>
  <si>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</si>
  <si>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</si>
  <si>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</si>
  <si>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</si>
  <si>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</si>
  <si>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</si>
  <si>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741B11</t>
  </si>
  <si>
    <t>ZEMNÍCÍ TYČ FEZN DÉLKY DO 2 M</t>
  </si>
  <si>
    <t>dle přílohy č.1,2  
Celkem 4=4.000 [B]</t>
  </si>
  <si>
    <t>1. Položka obsahuje:  
 – přípravu podkladu pro osazení  
 – spojování  
 – ochranný nátěr spoje dle příslušných norem  
2. Položka neobsahuje:  
 X  
3. Způsob měření:  
Udává se počet kusů kompletní konstrukce nebo práce.</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</si>
  <si>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</si>
  <si>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</si>
  <si>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</si>
  <si>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</si>
  <si>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</si>
  <si>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</si>
  <si>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</si>
  <si>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</si>
  <si>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</si>
  <si>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</si>
  <si>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</si>
  <si>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</si>
  <si>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</si>
  <si>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</si>
  <si>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</si>
  <si>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</si>
  <si>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</si>
  <si>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</si>
  <si>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</si>
  <si>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</si>
  <si>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</si>
  <si>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</si>
  <si>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</si>
  <si>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</si>
  <si>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</si>
  <si>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</si>
  <si>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</si>
  <si>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</si>
  <si>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</si>
  <si>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</si>
  <si>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</si>
  <si>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</si>
  <si>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</si>
  <si>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</si>
  <si>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</si>
  <si>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</si>
  <si>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</si>
  <si>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</si>
  <si>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</si>
  <si>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</si>
  <si>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</si>
  <si>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</si>
  <si>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</si>
  <si>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</si>
  <si>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</si>
  <si>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</si>
  <si>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</si>
  <si>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</si>
  <si>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</si>
  <si>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</si>
  <si>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</si>
  <si>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</si>
  <si>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</si>
  <si>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</si>
  <si>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</si>
  <si>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</si>
  <si>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</si>
  <si>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</si>
  <si>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</si>
  <si>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</si>
  <si>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</si>
  <si>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</si>
  <si>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</si>
  <si>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</si>
  <si>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</si>
  <si>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</si>
  <si>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</si>
  <si>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</si>
  <si>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</si>
  <si>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</si>
  <si>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</si>
  <si>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</si>
  <si>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</si>
  <si>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</si>
  <si>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</si>
  <si>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</si>
  <si>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</si>
  <si>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</si>
  <si>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</si>
  <si>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</si>
  <si>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</si>
  <si>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</si>
  <si>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</si>
  <si>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</si>
  <si>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</si>
  <si>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</si>
  <si>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</si>
  <si>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</si>
  <si>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</si>
  <si>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</si>
  <si>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</si>
  <si>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</si>
  <si>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</si>
  <si>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</si>
  <si>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</si>
  <si>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</si>
  <si>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</si>
  <si>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</si>
  <si>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</si>
  <si>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</si>
  <si>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</si>
  <si>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</si>
  <si>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</si>
  <si>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</si>
  <si>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</si>
  <si>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</si>
  <si>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</si>
  <si>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</si>
  <si>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</si>
  <si>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</si>
  <si>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</si>
  <si>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</si>
  <si>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</si>
  <si>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</si>
  <si>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</si>
  <si>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</si>
  <si>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</si>
  <si>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</si>
  <si>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</si>
  <si>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</si>
  <si>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</si>
  <si>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</si>
  <si>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</si>
  <si>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</si>
  <si>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</si>
  <si>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</si>
  <si>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</si>
  <si>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</si>
  <si>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</si>
  <si>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</si>
  <si>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</si>
  <si>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</si>
  <si>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</si>
  <si>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</si>
  <si>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</si>
  <si>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</si>
  <si>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</si>
  <si>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</si>
  <si>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</si>
  <si>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</si>
  <si>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</si>
  <si>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</si>
  <si>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</si>
  <si>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</si>
  <si>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</si>
  <si>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</si>
  <si>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</si>
  <si>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</si>
  <si>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</si>
  <si>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</si>
  <si>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</si>
  <si>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</si>
  <si>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</si>
  <si>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</si>
  <si>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</si>
  <si>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</si>
  <si>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</si>
  <si>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</si>
  <si>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</si>
  <si>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</si>
  <si>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</si>
  <si>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</si>
  <si>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</si>
  <si>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</si>
  <si>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</si>
  <si>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</si>
  <si>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</si>
  <si>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</si>
  <si>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</si>
  <si>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</si>
  <si>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</si>
  <si>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</si>
  <si>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</si>
  <si>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</si>
  <si>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</si>
  <si>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</si>
  <si>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</si>
  <si>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</si>
  <si>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</si>
  <si>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</si>
  <si>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</si>
  <si>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</si>
  <si>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</si>
  <si>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</si>
  <si>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</si>
  <si>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</si>
  <si>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</si>
  <si>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</si>
  <si>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</si>
  <si>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</si>
  <si>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</si>
  <si>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</si>
  <si>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Celkem 76008,583=76 008.583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</si>
  <si>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</si>
  <si>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PS 11-01-21-34t, PS 11-01-21.1-3t, SO 102.3-2t, SO 11-86-01-22t, SO 11-86-02-20t, SO 11-86-03-8t, SO 11-86-03.1-8t  
Celkem 97=97.000 [B]</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</si>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</sst>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413</v>
      </c>
      <c s="12" t="s">
        <v>414</v>
      </c>
      <c s="14">
        <f>'PS 11-01-21.1'!K8+'PS 11-01-21.1'!M8</f>
      </c>
      <c s="14">
        <f>C12*0.21</f>
      </c>
      <c s="14">
        <f>C12+D12</f>
      </c>
      <c s="13">
        <f>'PS 11-01-21.1'!T7</f>
      </c>
    </row>
    <row r="13" spans="1:6" ht="12.75">
      <c r="A13" s="11" t="s">
        <v>429</v>
      </c>
      <c s="12" t="s">
        <v>430</v>
      </c>
      <c s="14">
        <f>0+C14+C15+C16+C17+C18+C19</f>
      </c>
      <c s="14">
        <f>C13*0.21</f>
      </c>
      <c s="14">
        <f>0+E14+E15+E16+E17+E18+E19</f>
      </c>
      <c s="13">
        <f>0+F14+F15+F16+F17+F18+F19</f>
      </c>
    </row>
    <row r="14" spans="1:6" ht="12.75">
      <c r="A14" s="11" t="s">
        <v>431</v>
      </c>
      <c s="12" t="s">
        <v>432</v>
      </c>
      <c s="14">
        <f>'PS 10-02-11'!K8+'PS 10-02-11'!M8</f>
      </c>
      <c s="14">
        <f>C14*0.21</f>
      </c>
      <c s="14">
        <f>C14+D14</f>
      </c>
      <c s="13">
        <f>'PS 10-02-11'!T7</f>
      </c>
    </row>
    <row r="15" spans="1:6" ht="12.75">
      <c r="A15" s="11" t="s">
        <v>457</v>
      </c>
      <c s="12" t="s">
        <v>458</v>
      </c>
      <c s="14">
        <f>'PS 10-02-51'!K8+'PS 10-02-51'!M8</f>
      </c>
      <c s="14">
        <f>C15*0.21</f>
      </c>
      <c s="14">
        <f>C15+D15</f>
      </c>
      <c s="13">
        <f>'PS 10-02-51'!T7</f>
      </c>
    </row>
    <row r="16" spans="1:6" ht="12.75">
      <c r="A16" s="11" t="s">
        <v>759</v>
      </c>
      <c s="12" t="s">
        <v>760</v>
      </c>
      <c s="14">
        <f>'PS 10-02-51.1'!K8+'PS 10-02-51.1'!M8</f>
      </c>
      <c s="14">
        <f>C16*0.21</f>
      </c>
      <c s="14">
        <f>C16+D16</f>
      </c>
      <c s="13">
        <f>'PS 10-02-51.1'!T7</f>
      </c>
    </row>
    <row r="17" spans="1:6" ht="12.75">
      <c r="A17" s="11" t="s">
        <v>773</v>
      </c>
      <c s="12" t="s">
        <v>774</v>
      </c>
      <c s="14">
        <f>'PS 10-02-91'!K8+'PS 10-02-91'!M8</f>
      </c>
      <c s="14">
        <f>C17*0.21</f>
      </c>
      <c s="14">
        <f>C17+D17</f>
      </c>
      <c s="13">
        <f>'PS 10-02-91'!T7</f>
      </c>
    </row>
    <row r="18" spans="1:6" ht="12.75">
      <c r="A18" s="11" t="s">
        <v>890</v>
      </c>
      <c s="12" t="s">
        <v>891</v>
      </c>
      <c s="14">
        <f>'PS 11-02-21'!K8+'PS 11-02-21'!M8</f>
      </c>
      <c s="14">
        <f>C18*0.21</f>
      </c>
      <c s="14">
        <f>C18+D18</f>
      </c>
      <c s="13">
        <f>'PS 11-02-21'!T7</f>
      </c>
    </row>
    <row r="19" spans="1:6" ht="12.75">
      <c r="A19" s="11" t="s">
        <v>985</v>
      </c>
      <c s="12" t="s">
        <v>986</v>
      </c>
      <c s="14">
        <f>'PS 11-02-22'!K8+'PS 11-02-22'!M8</f>
      </c>
      <c s="14">
        <f>C19*0.21</f>
      </c>
      <c s="14">
        <f>C19+D19</f>
      </c>
      <c s="13">
        <f>'PS 11-02-22'!T7</f>
      </c>
    </row>
    <row r="20" spans="1:6" ht="12.75">
      <c r="A20" s="11" t="s">
        <v>993</v>
      </c>
      <c s="12" t="s">
        <v>994</v>
      </c>
      <c s="14">
        <f>0+C21+C22+C23</f>
      </c>
      <c s="14">
        <f>C20*0.21</f>
      </c>
      <c s="14">
        <f>0+E21+E22+E23</f>
      </c>
      <c s="13">
        <f>0+F21+F22+F23</f>
      </c>
    </row>
    <row r="21" spans="1:6" ht="12.75">
      <c r="A21" s="11" t="s">
        <v>995</v>
      </c>
      <c s="12" t="s">
        <v>996</v>
      </c>
      <c s="14">
        <f>'SO 10-14-01'!K8+'SO 10-14-01'!M8</f>
      </c>
      <c s="14">
        <f>C21*0.21</f>
      </c>
      <c s="14">
        <f>C21+D21</f>
      </c>
      <c s="13">
        <f>'SO 10-14-01'!T7</f>
      </c>
    </row>
    <row r="22" spans="1:6" ht="12.75">
      <c r="A22" s="11" t="s">
        <v>1051</v>
      </c>
      <c s="12" t="s">
        <v>1052</v>
      </c>
      <c s="14">
        <f>'SO 11-10-01'!K8+'SO 11-10-01'!M8</f>
      </c>
      <c s="14">
        <f>C22*0.21</f>
      </c>
      <c s="14">
        <f>C22+D22</f>
      </c>
      <c s="13">
        <f>'SO 11-10-01'!T7</f>
      </c>
    </row>
    <row r="23" spans="1:6" ht="25.5">
      <c r="A23" s="11" t="s">
        <v>1179</v>
      </c>
      <c s="12" t="s">
        <v>1180</v>
      </c>
      <c s="14">
        <f>'SO 11-10-01.1'!K8+'SO 11-10-01.1'!M8</f>
      </c>
      <c s="14">
        <f>C23*0.21</f>
      </c>
      <c s="14">
        <f>C23+D23</f>
      </c>
      <c s="13">
        <f>'SO 11-10-01.1'!T7</f>
      </c>
    </row>
    <row r="24" spans="1:6" ht="12.75">
      <c r="A24" s="11" t="s">
        <v>1185</v>
      </c>
      <c s="12" t="s">
        <v>1186</v>
      </c>
      <c s="14">
        <f>0+C25+C26</f>
      </c>
      <c s="14">
        <f>C24*0.21</f>
      </c>
      <c s="14">
        <f>0+E25+E26</f>
      </c>
      <c s="13">
        <f>0+F25+F26</f>
      </c>
    </row>
    <row r="25" spans="1:6" ht="12.75">
      <c r="A25" s="11" t="s">
        <v>1187</v>
      </c>
      <c s="12" t="s">
        <v>1188</v>
      </c>
      <c s="14">
        <f>'SO 11-11-01'!K8+'SO 11-11-01'!M8</f>
      </c>
      <c s="14">
        <f>C25*0.21</f>
      </c>
      <c s="14">
        <f>C25+D25</f>
      </c>
      <c s="13">
        <f>'SO 11-11-01'!T7</f>
      </c>
    </row>
    <row r="26" spans="1:6" ht="12.75">
      <c r="A26" s="11" t="s">
        <v>1372</v>
      </c>
      <c s="12" t="s">
        <v>1373</v>
      </c>
      <c s="14">
        <f>'SO 11-11-01.1'!K8+'SO 11-11-01.1'!M8</f>
      </c>
      <c s="14">
        <f>C26*0.21</f>
      </c>
      <c s="14">
        <f>C26+D26</f>
      </c>
      <c s="13">
        <f>'SO 11-11-01.1'!T7</f>
      </c>
    </row>
    <row r="27" spans="1:6" ht="12.75">
      <c r="A27" s="11" t="s">
        <v>1456</v>
      </c>
      <c s="12" t="s">
        <v>1457</v>
      </c>
      <c s="14">
        <f>0+C28+C29+C30+C31</f>
      </c>
      <c s="14">
        <f>C27*0.21</f>
      </c>
      <c s="14">
        <f>0+E28+E29+E30+E31</f>
      </c>
      <c s="13">
        <f>0+F28+F29+F30+F31</f>
      </c>
    </row>
    <row r="28" spans="1:6" ht="12.75">
      <c r="A28" s="11" t="s">
        <v>1458</v>
      </c>
      <c s="12" t="s">
        <v>1459</v>
      </c>
      <c s="14">
        <f>'SO 11-12-01'!K8+'SO 11-12-01'!M8</f>
      </c>
      <c s="14">
        <f>C28*0.21</f>
      </c>
      <c s="14">
        <f>C28+D28</f>
      </c>
      <c s="13">
        <f>'SO 11-12-01'!T7</f>
      </c>
    </row>
    <row r="29" spans="1:6" ht="12.75">
      <c r="A29" s="11" t="s">
        <v>1632</v>
      </c>
      <c s="12" t="s">
        <v>1633</v>
      </c>
      <c s="14">
        <f>'SO 11-12-01.01'!K8+'SO 11-12-01.01'!M8</f>
      </c>
      <c s="14">
        <f>C29*0.21</f>
      </c>
      <c s="14">
        <f>C29+D29</f>
      </c>
      <c s="13">
        <f>'SO 11-12-01.01'!T7</f>
      </c>
    </row>
    <row r="30" spans="1:6" ht="12.75">
      <c r="A30" s="11" t="s">
        <v>1640</v>
      </c>
      <c s="12" t="s">
        <v>1641</v>
      </c>
      <c s="14">
        <f>'SO 11-12-02'!K8+'SO 11-12-02'!M8</f>
      </c>
      <c s="14">
        <f>C30*0.21</f>
      </c>
      <c s="14">
        <f>C30+D30</f>
      </c>
      <c s="13">
        <f>'SO 11-12-02'!T7</f>
      </c>
    </row>
    <row r="31" spans="1:6" ht="12.75">
      <c r="A31" s="11" t="s">
        <v>1702</v>
      </c>
      <c s="12" t="s">
        <v>1703</v>
      </c>
      <c s="14">
        <f>'SO 11-12-02.01'!K8+'SO 11-12-02.01'!M8</f>
      </c>
      <c s="14">
        <f>C31*0.21</f>
      </c>
      <c s="14">
        <f>C31+D31</f>
      </c>
      <c s="13">
        <f>'SO 11-12-02.01'!T7</f>
      </c>
    </row>
    <row r="32" spans="1:6" ht="12.75">
      <c r="A32" s="11" t="s">
        <v>1705</v>
      </c>
      <c s="12" t="s">
        <v>1706</v>
      </c>
      <c s="14">
        <f>0+C33+C34+C35</f>
      </c>
      <c s="14">
        <f>C32*0.21</f>
      </c>
      <c s="14">
        <f>0+E33+E34+E35</f>
      </c>
      <c s="13">
        <f>0+F33+F34+F35</f>
      </c>
    </row>
    <row r="33" spans="1:6" ht="12.75">
      <c r="A33" s="11" t="s">
        <v>1707</v>
      </c>
      <c s="12" t="s">
        <v>1708</v>
      </c>
      <c s="14">
        <f>'SO 11-13-01'!K8+'SO 11-13-01'!M8</f>
      </c>
      <c s="14">
        <f>C33*0.21</f>
      </c>
      <c s="14">
        <f>C33+D33</f>
      </c>
      <c s="13">
        <f>'SO 11-13-01'!T7</f>
      </c>
    </row>
    <row r="34" spans="1:6" ht="12.75">
      <c r="A34" s="11" t="s">
        <v>1832</v>
      </c>
      <c s="12" t="s">
        <v>1833</v>
      </c>
      <c s="14">
        <f>'SO 11-13-02'!K8+'SO 11-13-02'!M8</f>
      </c>
      <c s="14">
        <f>C34*0.21</f>
      </c>
      <c s="14">
        <f>C34+D34</f>
      </c>
      <c s="13">
        <f>'SO 11-13-02'!T7</f>
      </c>
    </row>
    <row r="35" spans="1:6" ht="12.75">
      <c r="A35" s="11" t="s">
        <v>1857</v>
      </c>
      <c s="12" t="s">
        <v>1858</v>
      </c>
      <c s="14">
        <f>'SO 11-13-03'!K8+'SO 11-13-03'!M8</f>
      </c>
      <c s="14">
        <f>C35*0.21</f>
      </c>
      <c s="14">
        <f>C35+D35</f>
      </c>
      <c s="13">
        <f>'SO 11-13-03'!T7</f>
      </c>
    </row>
    <row r="36" spans="1:6" ht="12.75">
      <c r="A36" s="11" t="s">
        <v>1885</v>
      </c>
      <c s="12" t="s">
        <v>1886</v>
      </c>
      <c s="14">
        <f>0+C37+C38+C39+C40</f>
      </c>
      <c s="14">
        <f>C36*0.21</f>
      </c>
      <c s="14">
        <f>0+E37+E38+E39+E40</f>
      </c>
      <c s="13">
        <f>0+F37+F38+F39+F40</f>
      </c>
    </row>
    <row r="37" spans="1:6" ht="12.75">
      <c r="A37" s="11" t="s">
        <v>1887</v>
      </c>
      <c s="12" t="s">
        <v>1888</v>
      </c>
      <c s="14">
        <f>'SO 11-20-01'!K8+'SO 11-20-01'!M8</f>
      </c>
      <c s="14">
        <f>C37*0.21</f>
      </c>
      <c s="14">
        <f>C37+D37</f>
      </c>
      <c s="13">
        <f>'SO 11-20-01'!T7</f>
      </c>
    </row>
    <row r="38" spans="1:6" ht="12.75">
      <c r="A38" s="11" t="s">
        <v>2044</v>
      </c>
      <c s="12" t="s">
        <v>2045</v>
      </c>
      <c s="14">
        <f>'SO 11-20-02'!K8+'SO 11-20-02'!M8</f>
      </c>
      <c s="14">
        <f>C38*0.21</f>
      </c>
      <c s="14">
        <f>C38+D38</f>
      </c>
      <c s="13">
        <f>'SO 11-20-02'!T7</f>
      </c>
    </row>
    <row r="39" spans="1:6" ht="12.75">
      <c r="A39" s="11" t="s">
        <v>2092</v>
      </c>
      <c s="12" t="s">
        <v>2093</v>
      </c>
      <c s="14">
        <f>'SO 11-21-01'!K8+'SO 11-21-01'!M8</f>
      </c>
      <c s="14">
        <f>C39*0.21</f>
      </c>
      <c s="14">
        <f>C39+D39</f>
      </c>
      <c s="13">
        <f>'SO 11-21-01'!T7</f>
      </c>
    </row>
    <row r="40" spans="1:6" ht="12.75">
      <c r="A40" s="11" t="s">
        <v>2208</v>
      </c>
      <c s="12" t="s">
        <v>2209</v>
      </c>
      <c s="14">
        <f>'SO 11-21-02'!K8+'SO 11-21-02'!M8</f>
      </c>
      <c s="14">
        <f>C40*0.21</f>
      </c>
      <c s="14">
        <f>C40+D40</f>
      </c>
      <c s="13">
        <f>'SO 11-21-02'!T7</f>
      </c>
    </row>
    <row r="41" spans="1:6" ht="12.75">
      <c r="A41" s="11" t="s">
        <v>2252</v>
      </c>
      <c s="12" t="s">
        <v>2253</v>
      </c>
      <c s="14">
        <f>0+C42+C43+C44</f>
      </c>
      <c s="14">
        <f>C41*0.21</f>
      </c>
      <c s="14">
        <f>0+E42+E43+E44</f>
      </c>
      <c s="13">
        <f>0+F42+F43+F44</f>
      </c>
    </row>
    <row r="42" spans="1:6" ht="12.75">
      <c r="A42" s="11" t="s">
        <v>2254</v>
      </c>
      <c s="12" t="s">
        <v>2255</v>
      </c>
      <c s="14">
        <f>'SO 11-30-01'!K8+'SO 11-30-01'!M8</f>
      </c>
      <c s="14">
        <f>C42*0.21</f>
      </c>
      <c s="14">
        <f>C42+D42</f>
      </c>
      <c s="13">
        <f>'SO 11-30-01'!T7</f>
      </c>
    </row>
    <row r="43" spans="1:6" ht="25.5">
      <c r="A43" s="11" t="s">
        <v>2278</v>
      </c>
      <c s="12" t="s">
        <v>2279</v>
      </c>
      <c s="14">
        <f>'SO 11-30-02.1'!K8+'SO 11-30-02.1'!M8</f>
      </c>
      <c s="14">
        <f>C43*0.21</f>
      </c>
      <c s="14">
        <f>C43+D43</f>
      </c>
      <c s="13">
        <f>'SO 11-30-02.1'!T7</f>
      </c>
    </row>
    <row r="44" spans="1:6" ht="12.75">
      <c r="A44" s="11" t="s">
        <v>2307</v>
      </c>
      <c s="12" t="s">
        <v>2308</v>
      </c>
      <c s="14">
        <f>'SO 11-30-02.2'!K8+'SO 11-30-02.2'!M8</f>
      </c>
      <c s="14">
        <f>C44*0.21</f>
      </c>
      <c s="14">
        <f>C44+D44</f>
      </c>
      <c s="13">
        <f>'SO 11-30-02.2'!T7</f>
      </c>
    </row>
    <row r="45" spans="1:6" ht="12.75">
      <c r="A45" s="11" t="s">
        <v>2347</v>
      </c>
      <c s="12" t="s">
        <v>2348</v>
      </c>
      <c s="14">
        <f>0+C46+C47+C48+C49</f>
      </c>
      <c s="14">
        <f>C45*0.21</f>
      </c>
      <c s="14">
        <f>0+E46+E47+E48+E49</f>
      </c>
      <c s="13">
        <f>0+F46+F47+F48+F49</f>
      </c>
    </row>
    <row r="46" spans="1:6" ht="12.75">
      <c r="A46" s="11" t="s">
        <v>2349</v>
      </c>
      <c s="12" t="s">
        <v>2350</v>
      </c>
      <c s="14">
        <f>'SO 101'!K8+'SO 101'!M8</f>
      </c>
      <c s="14">
        <f>C46*0.21</f>
      </c>
      <c s="14">
        <f>C46+D46</f>
      </c>
      <c s="13">
        <f>'SO 101'!T7</f>
      </c>
    </row>
    <row r="47" spans="1:6" ht="12.75">
      <c r="A47" s="11" t="s">
        <v>2436</v>
      </c>
      <c s="12" t="s">
        <v>2437</v>
      </c>
      <c s="14">
        <f>'SO 102.1'!K8+'SO 102.1'!M8</f>
      </c>
      <c s="14">
        <f>C47*0.21</f>
      </c>
      <c s="14">
        <f>C47+D47</f>
      </c>
      <c s="13">
        <f>'SO 102.1'!T7</f>
      </c>
    </row>
    <row r="48" spans="1:6" ht="12.75">
      <c r="A48" s="11" t="s">
        <v>2462</v>
      </c>
      <c s="12" t="s">
        <v>2463</v>
      </c>
      <c s="14">
        <f>'SO 102.2'!K8+'SO 102.2'!M8</f>
      </c>
      <c s="14">
        <f>C48*0.21</f>
      </c>
      <c s="14">
        <f>C48+D48</f>
      </c>
      <c s="13">
        <f>'SO 102.2'!T7</f>
      </c>
    </row>
    <row r="49" spans="1:6" ht="12.75">
      <c r="A49" s="11" t="s">
        <v>2478</v>
      </c>
      <c s="12" t="s">
        <v>2479</v>
      </c>
      <c s="14">
        <f>'SO 102.3'!K8+'SO 102.3'!M8</f>
      </c>
      <c s="14">
        <f>C49*0.21</f>
      </c>
      <c s="14">
        <f>C49+D49</f>
      </c>
      <c s="13">
        <f>'SO 102.3'!T7</f>
      </c>
    </row>
    <row r="50" spans="1:6" ht="12.75">
      <c r="A50" s="11" t="s">
        <v>2526</v>
      </c>
      <c s="12" t="s">
        <v>2527</v>
      </c>
      <c s="14">
        <f>0+C51+C52</f>
      </c>
      <c s="14">
        <f>C50*0.21</f>
      </c>
      <c s="14">
        <f>0+E51+E52</f>
      </c>
      <c s="13">
        <f>0+F51+F52</f>
      </c>
    </row>
    <row r="51" spans="1:6" ht="12.75">
      <c r="A51" s="11" t="s">
        <v>2528</v>
      </c>
      <c s="12" t="s">
        <v>2529</v>
      </c>
      <c s="14">
        <f>'SO 11-75-01'!K8+'SO 11-75-01'!M8</f>
      </c>
      <c s="14">
        <f>C51*0.21</f>
      </c>
      <c s="14">
        <f>C51+D51</f>
      </c>
      <c s="13">
        <f>'SO 11-75-01'!T7</f>
      </c>
    </row>
    <row r="52" spans="1:6" ht="12.75">
      <c r="A52" s="11" t="s">
        <v>2542</v>
      </c>
      <c s="12" t="s">
        <v>2543</v>
      </c>
      <c s="14">
        <f>'SO 11-75-02'!K8+'SO 11-75-02'!M8</f>
      </c>
      <c s="14">
        <f>C52*0.21</f>
      </c>
      <c s="14">
        <f>C52+D52</f>
      </c>
      <c s="13">
        <f>'SO 11-75-02'!T7</f>
      </c>
    </row>
    <row r="53" spans="1:6" ht="12.75">
      <c r="A53" s="11" t="s">
        <v>2554</v>
      </c>
      <c s="12" t="s">
        <v>2555</v>
      </c>
      <c s="14">
        <f>0+C54</f>
      </c>
      <c s="14">
        <f>C53*0.21</f>
      </c>
      <c s="14">
        <f>0+E54</f>
      </c>
      <c s="13">
        <f>0+F54</f>
      </c>
    </row>
    <row r="54" spans="1:6" ht="12.75">
      <c r="A54" s="11" t="s">
        <v>2556</v>
      </c>
      <c s="12" t="s">
        <v>2557</v>
      </c>
      <c s="14">
        <f>'SO 10-76-01'!K8+'SO 10-76-01'!M8</f>
      </c>
      <c s="14">
        <f>C54*0.21</f>
      </c>
      <c s="14">
        <f>C54+D54</f>
      </c>
      <c s="13">
        <f>'SO 10-76-01'!T7</f>
      </c>
    </row>
    <row r="55" spans="1:6" ht="12.75">
      <c r="A55" s="11" t="s">
        <v>2622</v>
      </c>
      <c s="12" t="s">
        <v>2623</v>
      </c>
      <c s="14">
        <f>0+C56+C57</f>
      </c>
      <c s="14">
        <f>C55*0.21</f>
      </c>
      <c s="14">
        <f>0+E56+E57</f>
      </c>
      <c s="13">
        <f>0+F56+F57</f>
      </c>
    </row>
    <row r="56" spans="1:6" ht="12.75">
      <c r="A56" s="11" t="s">
        <v>2624</v>
      </c>
      <c s="12" t="s">
        <v>2625</v>
      </c>
      <c s="14">
        <f>'SO 11-77-01'!K8+'SO 11-77-01'!M8</f>
      </c>
      <c s="14">
        <f>C56*0.21</f>
      </c>
      <c s="14">
        <f>C56+D56</f>
      </c>
      <c s="13">
        <f>'SO 11-77-01'!T7</f>
      </c>
    </row>
    <row r="57" spans="1:6" ht="12.75">
      <c r="A57" s="11" t="s">
        <v>2655</v>
      </c>
      <c s="12" t="s">
        <v>2656</v>
      </c>
      <c s="14">
        <f>'SO 11-77-02'!K8+'SO 11-77-02'!M8</f>
      </c>
      <c s="14">
        <f>C57*0.21</f>
      </c>
      <c s="14">
        <f>C57+D57</f>
      </c>
      <c s="13">
        <f>'SO 11-77-02'!T7</f>
      </c>
    </row>
    <row r="58" spans="1:6" ht="12.75">
      <c r="A58" s="11" t="s">
        <v>2676</v>
      </c>
      <c s="12" t="s">
        <v>2677</v>
      </c>
      <c s="14">
        <f>0+C59+C60</f>
      </c>
      <c s="14">
        <f>C58*0.21</f>
      </c>
      <c s="14">
        <f>0+E59+E60</f>
      </c>
      <c s="13">
        <f>0+F59+F60</f>
      </c>
    </row>
    <row r="59" spans="1:6" ht="25.5">
      <c r="A59" s="11" t="s">
        <v>2678</v>
      </c>
      <c s="12" t="s">
        <v>2679</v>
      </c>
      <c s="14">
        <f>'SO 10-78-01'!K8+'SO 10-78-01'!M8</f>
      </c>
      <c s="14">
        <f>C59*0.21</f>
      </c>
      <c s="14">
        <f>C59+D59</f>
      </c>
      <c s="13">
        <f>'SO 10-78-01'!T7</f>
      </c>
    </row>
    <row r="60" spans="1:6" ht="12.75">
      <c r="A60" s="11" t="s">
        <v>2715</v>
      </c>
      <c s="12" t="s">
        <v>2716</v>
      </c>
      <c s="14">
        <f>'SO 10-78-01.1'!K8+'SO 10-78-01.1'!M8</f>
      </c>
      <c s="14">
        <f>C60*0.21</f>
      </c>
      <c s="14">
        <f>C60+D60</f>
      </c>
      <c s="13">
        <f>'SO 10-78-01.1'!T7</f>
      </c>
    </row>
    <row r="61" spans="1:6" ht="12.75">
      <c r="A61" s="11" t="s">
        <v>2788</v>
      </c>
      <c s="12" t="s">
        <v>2789</v>
      </c>
      <c s="14">
        <f>0+C62</f>
      </c>
      <c s="14">
        <f>C61*0.21</f>
      </c>
      <c s="14">
        <f>0+E62</f>
      </c>
      <c s="13">
        <f>0+F62</f>
      </c>
    </row>
    <row r="62" spans="1:6" ht="12.75">
      <c r="A62" s="11" t="s">
        <v>2790</v>
      </c>
      <c s="12" t="s">
        <v>2791</v>
      </c>
      <c s="14">
        <f>'SO 11-81-01'!K8+'SO 11-81-01'!M8</f>
      </c>
      <c s="14">
        <f>C62*0.21</f>
      </c>
      <c s="14">
        <f>C62+D62</f>
      </c>
      <c s="13">
        <f>'SO 11-81-01'!T7</f>
      </c>
    </row>
    <row r="63" spans="1:6" ht="12.75">
      <c r="A63" s="11" t="s">
        <v>3079</v>
      </c>
      <c s="12" t="s">
        <v>3080</v>
      </c>
      <c s="14">
        <f>0+C64+C65+C66+C67</f>
      </c>
      <c s="14">
        <f>C63*0.21</f>
      </c>
      <c s="14">
        <f>0+E64+E65+E66+E67</f>
      </c>
      <c s="13">
        <f>0+F64+F65+F66+F67</f>
      </c>
    </row>
    <row r="64" spans="1:6" ht="12.75">
      <c r="A64" s="11" t="s">
        <v>3081</v>
      </c>
      <c s="12" t="s">
        <v>3082</v>
      </c>
      <c s="14">
        <f>'SO 11-86-01'!K8+'SO 11-86-01'!M8</f>
      </c>
      <c s="14">
        <f>C64*0.21</f>
      </c>
      <c s="14">
        <f>C64+D64</f>
      </c>
      <c s="13">
        <f>'SO 11-86-01'!T7</f>
      </c>
    </row>
    <row r="65" spans="1:6" ht="12.75">
      <c r="A65" s="11" t="s">
        <v>3125</v>
      </c>
      <c s="12" t="s">
        <v>3126</v>
      </c>
      <c s="14">
        <f>'SO 11-86-02'!K8+'SO 11-86-02'!M8</f>
      </c>
      <c s="14">
        <f>C65*0.21</f>
      </c>
      <c s="14">
        <f>C65+D65</f>
      </c>
      <c s="13">
        <f>'SO 11-86-02'!T7</f>
      </c>
    </row>
    <row r="66" spans="1:6" ht="12.75">
      <c r="A66" s="11" t="s">
        <v>3132</v>
      </c>
      <c s="12" t="s">
        <v>3133</v>
      </c>
      <c s="14">
        <f>'SO 11-86-03'!K8+'SO 11-86-03'!M8</f>
      </c>
      <c s="14">
        <f>C66*0.21</f>
      </c>
      <c s="14">
        <f>C66+D66</f>
      </c>
      <c s="13">
        <f>'SO 11-86-03'!T7</f>
      </c>
    </row>
    <row r="67" spans="1:6" ht="25.5">
      <c r="A67" s="11" t="s">
        <v>3156</v>
      </c>
      <c s="12" t="s">
        <v>3157</v>
      </c>
      <c s="14">
        <f>'SO 11-86-03.1'!K8+'SO 11-86-03.1'!M8</f>
      </c>
      <c s="14">
        <f>C67*0.21</f>
      </c>
      <c s="14">
        <f>C67+D67</f>
      </c>
      <c s="13">
        <f>'SO 11-86-03.1'!T7</f>
      </c>
    </row>
    <row r="68" spans="1:6" ht="12.75">
      <c r="A68" s="11" t="s">
        <v>3181</v>
      </c>
      <c s="12" t="s">
        <v>3182</v>
      </c>
      <c s="14">
        <f>0+C69</f>
      </c>
      <c s="14">
        <f>C68*0.21</f>
      </c>
      <c s="14">
        <f>0+E69</f>
      </c>
      <c s="13">
        <f>0+F69</f>
      </c>
    </row>
    <row r="69" spans="1:6" ht="12.75">
      <c r="A69" s="11" t="s">
        <v>3183</v>
      </c>
      <c s="12" t="s">
        <v>3184</v>
      </c>
      <c s="14">
        <f>'SO 11-87-01'!K8+'SO 11-87-01'!M8</f>
      </c>
      <c s="14">
        <f>C69*0.21</f>
      </c>
      <c s="14">
        <f>C69+D69</f>
      </c>
      <c s="13">
        <f>'SO 11-87-01'!T7</f>
      </c>
    </row>
    <row r="70" spans="1:6" ht="12.75">
      <c r="A70" s="11" t="s">
        <v>3203</v>
      </c>
      <c s="12" t="s">
        <v>3204</v>
      </c>
      <c s="14">
        <f>0+C71</f>
      </c>
      <c s="14">
        <f>C70*0.21</f>
      </c>
      <c s="14">
        <f>0+E71</f>
      </c>
      <c s="13">
        <f>0+F71</f>
      </c>
    </row>
    <row r="71" spans="1:6" ht="12.75">
      <c r="A71" s="11" t="s">
        <v>3205</v>
      </c>
      <c s="12" t="s">
        <v>3206</v>
      </c>
      <c s="14">
        <f>'SO 11-92-01'!K8+'SO 11-92-01'!M8</f>
      </c>
      <c s="14">
        <f>C71*0.21</f>
      </c>
      <c s="14">
        <f>C71+D71</f>
      </c>
      <c s="13">
        <f>'SO 11-92-01'!T7</f>
      </c>
    </row>
    <row r="72" spans="1:6" ht="12.75">
      <c r="A72" s="11" t="s">
        <v>3221</v>
      </c>
      <c s="12" t="s">
        <v>3222</v>
      </c>
      <c s="14">
        <f>0+C73</f>
      </c>
      <c s="14">
        <f>C72*0.21</f>
      </c>
      <c s="14">
        <f>0+E73</f>
      </c>
      <c s="13">
        <f>0+F73</f>
      </c>
    </row>
    <row r="73" spans="1:6" ht="12.75">
      <c r="A73" s="11" t="s">
        <v>3223</v>
      </c>
      <c s="12" t="s">
        <v>3224</v>
      </c>
      <c s="14">
        <f>'SO 11-96-01'!K8+'SO 11-96-01'!M8</f>
      </c>
      <c s="14">
        <f>C73*0.21</f>
      </c>
      <c s="14">
        <f>C73+D73</f>
      </c>
      <c s="13">
        <f>'SO 11-96-01'!T7</f>
      </c>
    </row>
    <row r="74" spans="1:6" ht="12.75">
      <c r="A74" s="11" t="s">
        <v>3230</v>
      </c>
      <c s="12" t="s">
        <v>3231</v>
      </c>
      <c s="14">
        <f>0+C75</f>
      </c>
      <c s="14">
        <f>C74*0.21</f>
      </c>
      <c s="14">
        <f>0+E75</f>
      </c>
      <c s="13">
        <f>0+F75</f>
      </c>
    </row>
    <row r="75" spans="1:6" ht="12.75">
      <c r="A75" s="11" t="s">
        <v>3232</v>
      </c>
      <c s="12" t="s">
        <v>3231</v>
      </c>
      <c s="14">
        <f>'SO 98-98'!K8+'SO 98-98'!M8</f>
      </c>
      <c s="14">
        <f>C75*0.21</f>
      </c>
      <c s="14">
        <f>C75+D75</f>
      </c>
      <c s="13">
        <f>'SO 98-98'!T7</f>
      </c>
    </row>
    <row r="76" spans="1:6" ht="12.75">
      <c r="A76" s="11" t="s">
        <v>3279</v>
      </c>
      <c s="12" t="s">
        <v>2525</v>
      </c>
      <c s="14">
        <f>0+C77</f>
      </c>
      <c s="14">
        <f>C76*0.21</f>
      </c>
      <c s="14">
        <f>0+E77</f>
      </c>
      <c s="13">
        <f>0+F77</f>
      </c>
    </row>
    <row r="77" spans="1:6" ht="12.75">
      <c r="A77" s="11" t="s">
        <v>3280</v>
      </c>
      <c s="12" t="s">
        <v>3281</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993</v>
      </c>
      <c s="41">
        <f>Rekapitulace!C20</f>
      </c>
      <c s="20" t="s">
        <v>0</v>
      </c>
      <c t="s">
        <v>23</v>
      </c>
      <c t="s">
        <v>28</v>
      </c>
    </row>
    <row r="4" spans="1:16" ht="32" customHeight="1">
      <c r="A4" s="24" t="s">
        <v>20</v>
      </c>
      <c s="25" t="s">
        <v>29</v>
      </c>
      <c s="27" t="s">
        <v>993</v>
      </c>
      <c r="E4" s="26" t="s">
        <v>994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997</v>
      </c>
      <c r="E8" s="30" t="s">
        <v>996</v>
      </c>
      <c r="J8" s="29">
        <f>0+J9+J22</f>
      </c>
      <c s="29">
        <f>0+K9+K22</f>
      </c>
      <c s="29">
        <f>0+L9+L22</f>
      </c>
      <c s="29">
        <f>0+M9+M22</f>
      </c>
    </row>
    <row r="9" spans="1:13" ht="12.75">
      <c r="A9" t="s">
        <v>47</v>
      </c>
      <c r="C9" s="31" t="s">
        <v>998</v>
      </c>
      <c r="E9" s="33" t="s">
        <v>999</v>
      </c>
      <c r="J9" s="32">
        <f>0</f>
      </c>
      <c s="32">
        <f>0</f>
      </c>
      <c s="32">
        <f>0+L10+L14+L18</f>
      </c>
      <c s="32">
        <f>0+M10+M14+M18</f>
      </c>
    </row>
    <row r="10" spans="1:16" ht="38.25">
      <c r="A10" t="s">
        <v>50</v>
      </c>
      <c s="34" t="s">
        <v>4</v>
      </c>
      <c s="34" t="s">
        <v>1000</v>
      </c>
      <c s="35" t="s">
        <v>1001</v>
      </c>
      <c s="6" t="s">
        <v>1002</v>
      </c>
      <c s="36" t="s">
        <v>340</v>
      </c>
      <c s="37">
        <v>55.44</v>
      </c>
      <c s="36">
        <v>0</v>
      </c>
      <c s="36">
        <f>ROUND(G10*H10,6)</f>
      </c>
      <c r="L10" s="38">
        <v>0</v>
      </c>
      <c s="32">
        <f>ROUND(ROUND(L10,2)*ROUND(G10,3),2)</f>
      </c>
      <c s="36" t="s">
        <v>341</v>
      </c>
      <c>
        <f>(M10*21)/100</f>
      </c>
      <c t="s">
        <v>28</v>
      </c>
    </row>
    <row r="11" spans="1:5" ht="25.5">
      <c r="A11" s="35" t="s">
        <v>55</v>
      </c>
      <c r="E11" s="39" t="s">
        <v>342</v>
      </c>
    </row>
    <row r="12" spans="1:5" ht="63.75">
      <c r="A12" s="35" t="s">
        <v>56</v>
      </c>
      <c r="E12" s="40" t="s">
        <v>1003</v>
      </c>
    </row>
    <row r="13" spans="1:5" ht="140.25">
      <c r="A13" t="s">
        <v>57</v>
      </c>
      <c r="E13" s="39" t="s">
        <v>427</v>
      </c>
    </row>
    <row r="14" spans="1:16" ht="38.25">
      <c r="A14" t="s">
        <v>50</v>
      </c>
      <c s="34" t="s">
        <v>28</v>
      </c>
      <c s="34" t="s">
        <v>345</v>
      </c>
      <c s="35" t="s">
        <v>346</v>
      </c>
      <c s="6" t="s">
        <v>347</v>
      </c>
      <c s="36" t="s">
        <v>340</v>
      </c>
      <c s="37">
        <v>17.718</v>
      </c>
      <c s="36">
        <v>0</v>
      </c>
      <c s="36">
        <f>ROUND(G14*H14,6)</f>
      </c>
      <c r="L14" s="38">
        <v>0</v>
      </c>
      <c s="32">
        <f>ROUND(ROUND(L14,2)*ROUND(G14,3),2)</f>
      </c>
      <c s="36" t="s">
        <v>341</v>
      </c>
      <c>
        <f>(M14*21)/100</f>
      </c>
      <c t="s">
        <v>28</v>
      </c>
    </row>
    <row r="15" spans="1:5" ht="25.5">
      <c r="A15" s="35" t="s">
        <v>55</v>
      </c>
      <c r="E15" s="39" t="s">
        <v>342</v>
      </c>
    </row>
    <row r="16" spans="1:5" ht="63.75">
      <c r="A16" s="35" t="s">
        <v>56</v>
      </c>
      <c r="E16" s="40" t="s">
        <v>1004</v>
      </c>
    </row>
    <row r="17" spans="1:5" ht="140.25">
      <c r="A17" t="s">
        <v>57</v>
      </c>
      <c r="E17" s="39" t="s">
        <v>427</v>
      </c>
    </row>
    <row r="18" spans="1:16" ht="25.5">
      <c r="A18" t="s">
        <v>50</v>
      </c>
      <c s="34" t="s">
        <v>26</v>
      </c>
      <c s="34" t="s">
        <v>1005</v>
      </c>
      <c s="35" t="s">
        <v>1006</v>
      </c>
      <c s="6" t="s">
        <v>1007</v>
      </c>
      <c s="36" t="s">
        <v>340</v>
      </c>
      <c s="37">
        <v>1.07</v>
      </c>
      <c s="36">
        <v>0</v>
      </c>
      <c s="36">
        <f>ROUND(G18*H18,6)</f>
      </c>
      <c r="L18" s="38">
        <v>0</v>
      </c>
      <c s="32">
        <f>ROUND(ROUND(L18,2)*ROUND(G18,3),2)</f>
      </c>
      <c s="36" t="s">
        <v>341</v>
      </c>
      <c>
        <f>(M18*21)/100</f>
      </c>
      <c t="s">
        <v>28</v>
      </c>
    </row>
    <row r="19" spans="1:5" ht="38.25">
      <c r="A19" s="35" t="s">
        <v>55</v>
      </c>
      <c r="E19" s="39" t="s">
        <v>1008</v>
      </c>
    </row>
    <row r="20" spans="1:5" ht="63.75">
      <c r="A20" s="35" t="s">
        <v>56</v>
      </c>
      <c r="E20" s="40" t="s">
        <v>1009</v>
      </c>
    </row>
    <row r="21" spans="1:5" ht="127.5">
      <c r="A21" t="s">
        <v>57</v>
      </c>
      <c r="E21" s="39" t="s">
        <v>1010</v>
      </c>
    </row>
    <row r="22" spans="1:13" ht="12.75">
      <c r="A22" t="s">
        <v>47</v>
      </c>
      <c r="C22" s="31" t="s">
        <v>87</v>
      </c>
      <c r="E22" s="33" t="s">
        <v>1011</v>
      </c>
      <c r="J22" s="32">
        <f>0</f>
      </c>
      <c s="32">
        <f>0</f>
      </c>
      <c s="32">
        <f>0+L23+L27+L31+L35+L39+L43+L47+L51+L55+L59+L63+L67</f>
      </c>
      <c s="32">
        <f>0+M23+M27+M31+M35+M39+M43+M47+M51+M55+M59+M63+M67</f>
      </c>
    </row>
    <row r="23" spans="1:16" ht="12.75">
      <c r="A23" t="s">
        <v>50</v>
      </c>
      <c s="34" t="s">
        <v>65</v>
      </c>
      <c s="34" t="s">
        <v>1012</v>
      </c>
      <c s="35" t="s">
        <v>5</v>
      </c>
      <c s="6" t="s">
        <v>1013</v>
      </c>
      <c s="36" t="s">
        <v>81</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1014</v>
      </c>
    </row>
    <row r="26" spans="1:5" ht="51">
      <c r="A26" t="s">
        <v>57</v>
      </c>
      <c r="E26" s="39" t="s">
        <v>1015</v>
      </c>
    </row>
    <row r="27" spans="1:16" ht="12.75">
      <c r="A27" t="s">
        <v>50</v>
      </c>
      <c s="34" t="s">
        <v>70</v>
      </c>
      <c s="34" t="s">
        <v>1016</v>
      </c>
      <c s="35" t="s">
        <v>5</v>
      </c>
      <c s="6" t="s">
        <v>1017</v>
      </c>
      <c s="36" t="s">
        <v>81</v>
      </c>
      <c s="37">
        <v>4</v>
      </c>
      <c s="36">
        <v>0</v>
      </c>
      <c s="36">
        <f>ROUND(G27*H27,6)</f>
      </c>
      <c r="L27" s="38">
        <v>0</v>
      </c>
      <c s="32">
        <f>ROUND(ROUND(L27,2)*ROUND(G27,3),2)</f>
      </c>
      <c s="36" t="s">
        <v>54</v>
      </c>
      <c>
        <f>(M27*21)/100</f>
      </c>
      <c t="s">
        <v>28</v>
      </c>
    </row>
    <row r="28" spans="1:5" ht="12.75">
      <c r="A28" s="35" t="s">
        <v>55</v>
      </c>
      <c r="E28" s="39" t="s">
        <v>5</v>
      </c>
    </row>
    <row r="29" spans="1:5" ht="63.75">
      <c r="A29" s="35" t="s">
        <v>56</v>
      </c>
      <c r="E29" s="40" t="s">
        <v>1018</v>
      </c>
    </row>
    <row r="30" spans="1:5" ht="153">
      <c r="A30" t="s">
        <v>57</v>
      </c>
      <c r="E30" s="39" t="s">
        <v>1019</v>
      </c>
    </row>
    <row r="31" spans="1:16" ht="12.75">
      <c r="A31" t="s">
        <v>50</v>
      </c>
      <c s="34" t="s">
        <v>27</v>
      </c>
      <c s="34" t="s">
        <v>1020</v>
      </c>
      <c s="35" t="s">
        <v>5</v>
      </c>
      <c s="6" t="s">
        <v>1021</v>
      </c>
      <c s="36" t="s">
        <v>81</v>
      </c>
      <c s="37">
        <v>8</v>
      </c>
      <c s="36">
        <v>0</v>
      </c>
      <c s="36">
        <f>ROUND(G31*H31,6)</f>
      </c>
      <c r="L31" s="38">
        <v>0</v>
      </c>
      <c s="32">
        <f>ROUND(ROUND(L31,2)*ROUND(G31,3),2)</f>
      </c>
      <c s="36" t="s">
        <v>54</v>
      </c>
      <c>
        <f>(M31*21)/100</f>
      </c>
      <c t="s">
        <v>28</v>
      </c>
    </row>
    <row r="32" spans="1:5" ht="12.75">
      <c r="A32" s="35" t="s">
        <v>55</v>
      </c>
      <c r="E32" s="39" t="s">
        <v>5</v>
      </c>
    </row>
    <row r="33" spans="1:5" ht="63.75">
      <c r="A33" s="35" t="s">
        <v>56</v>
      </c>
      <c r="E33" s="40" t="s">
        <v>1022</v>
      </c>
    </row>
    <row r="34" spans="1:5" ht="153">
      <c r="A34" t="s">
        <v>57</v>
      </c>
      <c r="E34" s="39" t="s">
        <v>1019</v>
      </c>
    </row>
    <row r="35" spans="1:16" ht="12.75">
      <c r="A35" t="s">
        <v>50</v>
      </c>
      <c s="34" t="s">
        <v>78</v>
      </c>
      <c s="34" t="s">
        <v>1023</v>
      </c>
      <c s="35" t="s">
        <v>5</v>
      </c>
      <c s="6" t="s">
        <v>1024</v>
      </c>
      <c s="36" t="s">
        <v>81</v>
      </c>
      <c s="37">
        <v>8</v>
      </c>
      <c s="36">
        <v>0</v>
      </c>
      <c s="36">
        <f>ROUND(G35*H35,6)</f>
      </c>
      <c r="L35" s="38">
        <v>0</v>
      </c>
      <c s="32">
        <f>ROUND(ROUND(L35,2)*ROUND(G35,3),2)</f>
      </c>
      <c s="36" t="s">
        <v>54</v>
      </c>
      <c>
        <f>(M35*21)/100</f>
      </c>
      <c t="s">
        <v>28</v>
      </c>
    </row>
    <row r="36" spans="1:5" ht="12.75">
      <c r="A36" s="35" t="s">
        <v>55</v>
      </c>
      <c r="E36" s="39" t="s">
        <v>5</v>
      </c>
    </row>
    <row r="37" spans="1:5" ht="63.75">
      <c r="A37" s="35" t="s">
        <v>56</v>
      </c>
      <c r="E37" s="40" t="s">
        <v>1022</v>
      </c>
    </row>
    <row r="38" spans="1:5" ht="153">
      <c r="A38" t="s">
        <v>57</v>
      </c>
      <c r="E38" s="39" t="s">
        <v>1019</v>
      </c>
    </row>
    <row r="39" spans="1:16" ht="12.75">
      <c r="A39" t="s">
        <v>50</v>
      </c>
      <c s="34" t="s">
        <v>83</v>
      </c>
      <c s="34" t="s">
        <v>1025</v>
      </c>
      <c s="35" t="s">
        <v>5</v>
      </c>
      <c s="6" t="s">
        <v>1026</v>
      </c>
      <c s="36" t="s">
        <v>81</v>
      </c>
      <c s="37">
        <v>4</v>
      </c>
      <c s="36">
        <v>0</v>
      </c>
      <c s="36">
        <f>ROUND(G39*H39,6)</f>
      </c>
      <c r="L39" s="38">
        <v>0</v>
      </c>
      <c s="32">
        <f>ROUND(ROUND(L39,2)*ROUND(G39,3),2)</f>
      </c>
      <c s="36" t="s">
        <v>54</v>
      </c>
      <c>
        <f>(M39*21)/100</f>
      </c>
      <c t="s">
        <v>28</v>
      </c>
    </row>
    <row r="40" spans="1:5" ht="12.75">
      <c r="A40" s="35" t="s">
        <v>55</v>
      </c>
      <c r="E40" s="39" t="s">
        <v>5</v>
      </c>
    </row>
    <row r="41" spans="1:5" ht="63.75">
      <c r="A41" s="35" t="s">
        <v>56</v>
      </c>
      <c r="E41" s="40" t="s">
        <v>1018</v>
      </c>
    </row>
    <row r="42" spans="1:5" ht="153">
      <c r="A42" t="s">
        <v>57</v>
      </c>
      <c r="E42" s="39" t="s">
        <v>1019</v>
      </c>
    </row>
    <row r="43" spans="1:16" ht="12.75">
      <c r="A43" t="s">
        <v>50</v>
      </c>
      <c s="34" t="s">
        <v>87</v>
      </c>
      <c s="34" t="s">
        <v>1027</v>
      </c>
      <c s="35" t="s">
        <v>5</v>
      </c>
      <c s="6" t="s">
        <v>1028</v>
      </c>
      <c s="36" t="s">
        <v>81</v>
      </c>
      <c s="37">
        <v>60</v>
      </c>
      <c s="36">
        <v>0</v>
      </c>
      <c s="36">
        <f>ROUND(G43*H43,6)</f>
      </c>
      <c r="L43" s="38">
        <v>0</v>
      </c>
      <c s="32">
        <f>ROUND(ROUND(L43,2)*ROUND(G43,3),2)</f>
      </c>
      <c s="36" t="s">
        <v>54</v>
      </c>
      <c>
        <f>(M43*21)/100</f>
      </c>
      <c t="s">
        <v>28</v>
      </c>
    </row>
    <row r="44" spans="1:5" ht="12.75">
      <c r="A44" s="35" t="s">
        <v>55</v>
      </c>
      <c r="E44" s="39" t="s">
        <v>5</v>
      </c>
    </row>
    <row r="45" spans="1:5" ht="63.75">
      <c r="A45" s="35" t="s">
        <v>56</v>
      </c>
      <c r="E45" s="40" t="s">
        <v>1029</v>
      </c>
    </row>
    <row r="46" spans="1:5" ht="153">
      <c r="A46" t="s">
        <v>57</v>
      </c>
      <c r="E46" s="39" t="s">
        <v>1019</v>
      </c>
    </row>
    <row r="47" spans="1:16" ht="12.75">
      <c r="A47" t="s">
        <v>50</v>
      </c>
      <c s="34" t="s">
        <v>91</v>
      </c>
      <c s="34" t="s">
        <v>1030</v>
      </c>
      <c s="35" t="s">
        <v>5</v>
      </c>
      <c s="6" t="s">
        <v>1031</v>
      </c>
      <c s="36" t="s">
        <v>81</v>
      </c>
      <c s="37">
        <v>27</v>
      </c>
      <c s="36">
        <v>0</v>
      </c>
      <c s="36">
        <f>ROUND(G47*H47,6)</f>
      </c>
      <c r="L47" s="38">
        <v>0</v>
      </c>
      <c s="32">
        <f>ROUND(ROUND(L47,2)*ROUND(G47,3),2)</f>
      </c>
      <c s="36" t="s">
        <v>54</v>
      </c>
      <c>
        <f>(M47*21)/100</f>
      </c>
      <c t="s">
        <v>28</v>
      </c>
    </row>
    <row r="48" spans="1:5" ht="12.75">
      <c r="A48" s="35" t="s">
        <v>55</v>
      </c>
      <c r="E48" s="39" t="s">
        <v>5</v>
      </c>
    </row>
    <row r="49" spans="1:5" ht="63.75">
      <c r="A49" s="35" t="s">
        <v>56</v>
      </c>
      <c r="E49" s="40" t="s">
        <v>1032</v>
      </c>
    </row>
    <row r="50" spans="1:5" ht="51">
      <c r="A50" t="s">
        <v>57</v>
      </c>
      <c r="E50" s="39" t="s">
        <v>1033</v>
      </c>
    </row>
    <row r="51" spans="1:16" ht="12.75">
      <c r="A51" t="s">
        <v>50</v>
      </c>
      <c s="34" t="s">
        <v>94</v>
      </c>
      <c s="34" t="s">
        <v>1034</v>
      </c>
      <c s="35" t="s">
        <v>5</v>
      </c>
      <c s="6" t="s">
        <v>1035</v>
      </c>
      <c s="36" t="s">
        <v>81</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1014</v>
      </c>
    </row>
    <row r="54" spans="1:5" ht="127.5">
      <c r="A54" t="s">
        <v>57</v>
      </c>
      <c r="E54" s="39" t="s">
        <v>1036</v>
      </c>
    </row>
    <row r="55" spans="1:16" ht="12.75">
      <c r="A55" t="s">
        <v>50</v>
      </c>
      <c s="34" t="s">
        <v>98</v>
      </c>
      <c s="34" t="s">
        <v>1037</v>
      </c>
      <c s="35" t="s">
        <v>5</v>
      </c>
      <c s="6" t="s">
        <v>1038</v>
      </c>
      <c s="36" t="s">
        <v>81</v>
      </c>
      <c s="37">
        <v>88</v>
      </c>
      <c s="36">
        <v>0</v>
      </c>
      <c s="36">
        <f>ROUND(G55*H55,6)</f>
      </c>
      <c r="L55" s="38">
        <v>0</v>
      </c>
      <c s="32">
        <f>ROUND(ROUND(L55,2)*ROUND(G55,3),2)</f>
      </c>
      <c s="36" t="s">
        <v>54</v>
      </c>
      <c>
        <f>(M55*21)/100</f>
      </c>
      <c t="s">
        <v>28</v>
      </c>
    </row>
    <row r="56" spans="1:5" ht="12.75">
      <c r="A56" s="35" t="s">
        <v>55</v>
      </c>
      <c r="E56" s="39" t="s">
        <v>1039</v>
      </c>
    </row>
    <row r="57" spans="1:5" ht="63.75">
      <c r="A57" s="35" t="s">
        <v>56</v>
      </c>
      <c r="E57" s="40" t="s">
        <v>1040</v>
      </c>
    </row>
    <row r="58" spans="1:5" ht="127.5">
      <c r="A58" t="s">
        <v>57</v>
      </c>
      <c r="E58" s="39" t="s">
        <v>1036</v>
      </c>
    </row>
    <row r="59" spans="1:16" ht="12.75">
      <c r="A59" t="s">
        <v>50</v>
      </c>
      <c s="34" t="s">
        <v>102</v>
      </c>
      <c s="34" t="s">
        <v>1041</v>
      </c>
      <c s="35" t="s">
        <v>5</v>
      </c>
      <c s="6" t="s">
        <v>1042</v>
      </c>
      <c s="36" t="s">
        <v>61</v>
      </c>
      <c s="37">
        <v>15.206</v>
      </c>
      <c s="36">
        <v>0</v>
      </c>
      <c s="36">
        <f>ROUND(G59*H59,6)</f>
      </c>
      <c r="L59" s="38">
        <v>0</v>
      </c>
      <c s="32">
        <f>ROUND(ROUND(L59,2)*ROUND(G59,3),2)</f>
      </c>
      <c s="36" t="s">
        <v>54</v>
      </c>
      <c>
        <f>(M59*21)/100</f>
      </c>
      <c t="s">
        <v>28</v>
      </c>
    </row>
    <row r="60" spans="1:5" ht="12.75">
      <c r="A60" s="35" t="s">
        <v>55</v>
      </c>
      <c r="E60" s="39" t="s">
        <v>1043</v>
      </c>
    </row>
    <row r="61" spans="1:5" ht="63.75">
      <c r="A61" s="35" t="s">
        <v>56</v>
      </c>
      <c r="E61" s="40" t="s">
        <v>1044</v>
      </c>
    </row>
    <row r="62" spans="1:5" ht="127.5">
      <c r="A62" t="s">
        <v>57</v>
      </c>
      <c r="E62" s="39" t="s">
        <v>1045</v>
      </c>
    </row>
    <row r="63" spans="1:16" ht="12.75">
      <c r="A63" t="s">
        <v>50</v>
      </c>
      <c s="34" t="s">
        <v>106</v>
      </c>
      <c s="34" t="s">
        <v>1046</v>
      </c>
      <c s="35" t="s">
        <v>5</v>
      </c>
      <c s="6" t="s">
        <v>1047</v>
      </c>
      <c s="36" t="s">
        <v>81</v>
      </c>
      <c s="37">
        <v>5</v>
      </c>
      <c s="36">
        <v>0</v>
      </c>
      <c s="36">
        <f>ROUND(G63*H63,6)</f>
      </c>
      <c r="L63" s="38">
        <v>0</v>
      </c>
      <c s="32">
        <f>ROUND(ROUND(L63,2)*ROUND(G63,3),2)</f>
      </c>
      <c s="36" t="s">
        <v>341</v>
      </c>
      <c>
        <f>(M63*21)/100</f>
      </c>
      <c t="s">
        <v>28</v>
      </c>
    </row>
    <row r="64" spans="1:5" ht="12.75">
      <c r="A64" s="35" t="s">
        <v>55</v>
      </c>
      <c r="E64" s="39" t="s">
        <v>5</v>
      </c>
    </row>
    <row r="65" spans="1:5" ht="63.75">
      <c r="A65" s="35" t="s">
        <v>56</v>
      </c>
      <c r="E65" s="40" t="s">
        <v>1048</v>
      </c>
    </row>
    <row r="66" spans="1:5" ht="153">
      <c r="A66" t="s">
        <v>57</v>
      </c>
      <c r="E66" s="39" t="s">
        <v>1019</v>
      </c>
    </row>
    <row r="67" spans="1:16" ht="12.75">
      <c r="A67" t="s">
        <v>50</v>
      </c>
      <c s="34" t="s">
        <v>110</v>
      </c>
      <c s="34" t="s">
        <v>1049</v>
      </c>
      <c s="35" t="s">
        <v>5</v>
      </c>
      <c s="6" t="s">
        <v>1050</v>
      </c>
      <c s="36" t="s">
        <v>81</v>
      </c>
      <c s="37">
        <v>4</v>
      </c>
      <c s="36">
        <v>0</v>
      </c>
      <c s="36">
        <f>ROUND(G67*H67,6)</f>
      </c>
      <c r="L67" s="38">
        <v>0</v>
      </c>
      <c s="32">
        <f>ROUND(ROUND(L67,2)*ROUND(G67,3),2)</f>
      </c>
      <c s="36" t="s">
        <v>341</v>
      </c>
      <c>
        <f>(M67*21)/100</f>
      </c>
      <c t="s">
        <v>28</v>
      </c>
    </row>
    <row r="68" spans="1:5" ht="12.75">
      <c r="A68" s="35" t="s">
        <v>55</v>
      </c>
      <c r="E68" s="39" t="s">
        <v>5</v>
      </c>
    </row>
    <row r="69" spans="1:5" ht="63.75">
      <c r="A69" s="35" t="s">
        <v>56</v>
      </c>
      <c r="E69" s="40" t="s">
        <v>1018</v>
      </c>
    </row>
    <row r="70" spans="1:5" ht="153">
      <c r="A70" t="s">
        <v>57</v>
      </c>
      <c r="E70" s="39" t="s">
        <v>1019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993</v>
      </c>
      <c s="41">
        <f>Rekapitulace!C20</f>
      </c>
      <c s="20" t="s">
        <v>0</v>
      </c>
      <c t="s">
        <v>23</v>
      </c>
      <c t="s">
        <v>28</v>
      </c>
    </row>
    <row r="4" spans="1:16" ht="32" customHeight="1">
      <c r="A4" s="24" t="s">
        <v>20</v>
      </c>
      <c s="25" t="s">
        <v>29</v>
      </c>
      <c s="27" t="s">
        <v>993</v>
      </c>
      <c r="E4" s="26" t="s">
        <v>994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1053</v>
      </c>
      <c r="E8" s="30" t="s">
        <v>1052</v>
      </c>
      <c r="J8" s="29">
        <f>0+J9+J30+J51+J92+J109</f>
      </c>
      <c s="29">
        <f>0+K9+K30+K51+K92+K109</f>
      </c>
      <c s="29">
        <f>0+L9+L30+L51+L92+L109</f>
      </c>
      <c s="29">
        <f>0+M9+M30+M51+M92+M109</f>
      </c>
    </row>
    <row r="9" spans="1:13" ht="12.75">
      <c r="A9" t="s">
        <v>47</v>
      </c>
      <c r="C9" s="31" t="s">
        <v>1054</v>
      </c>
      <c r="E9" s="33" t="s">
        <v>1055</v>
      </c>
      <c r="J9" s="32">
        <f>0</f>
      </c>
      <c s="32">
        <f>0</f>
      </c>
      <c s="32">
        <f>0+L10+L14+L18+L22+L26</f>
      </c>
      <c s="32">
        <f>0+M10+M14+M18+M22+M26</f>
      </c>
    </row>
    <row r="10" spans="1:16" ht="12.75">
      <c r="A10" t="s">
        <v>50</v>
      </c>
      <c s="34" t="s">
        <v>4</v>
      </c>
      <c s="34" t="s">
        <v>1056</v>
      </c>
      <c s="35" t="s">
        <v>5</v>
      </c>
      <c s="6" t="s">
        <v>1057</v>
      </c>
      <c s="36" t="s">
        <v>868</v>
      </c>
      <c s="37">
        <v>1</v>
      </c>
      <c s="36">
        <v>0</v>
      </c>
      <c s="36">
        <f>ROUND(G10*H10,6)</f>
      </c>
      <c r="L10" s="38">
        <v>0</v>
      </c>
      <c s="32">
        <f>ROUND(ROUND(L10,2)*ROUND(G10,3),2)</f>
      </c>
      <c s="36" t="s">
        <v>341</v>
      </c>
      <c>
        <f>(M10*21)/100</f>
      </c>
      <c t="s">
        <v>28</v>
      </c>
    </row>
    <row r="11" spans="1:5" ht="12.75">
      <c r="A11" s="35" t="s">
        <v>55</v>
      </c>
      <c r="E11" s="39" t="s">
        <v>1058</v>
      </c>
    </row>
    <row r="12" spans="1:5" ht="51">
      <c r="A12" s="35" t="s">
        <v>56</v>
      </c>
      <c r="E12" s="40" t="s">
        <v>1059</v>
      </c>
    </row>
    <row r="13" spans="1:5" ht="12.75">
      <c r="A13" t="s">
        <v>57</v>
      </c>
      <c r="E13" s="39" t="s">
        <v>58</v>
      </c>
    </row>
    <row r="14" spans="1:16" ht="12.75">
      <c r="A14" t="s">
        <v>50</v>
      </c>
      <c s="34" t="s">
        <v>28</v>
      </c>
      <c s="34" t="s">
        <v>1060</v>
      </c>
      <c s="35" t="s">
        <v>5</v>
      </c>
      <c s="6" t="s">
        <v>1061</v>
      </c>
      <c s="36" t="s">
        <v>868</v>
      </c>
      <c s="37">
        <v>1</v>
      </c>
      <c s="36">
        <v>0</v>
      </c>
      <c s="36">
        <f>ROUND(G14*H14,6)</f>
      </c>
      <c r="L14" s="38">
        <v>0</v>
      </c>
      <c s="32">
        <f>ROUND(ROUND(L14,2)*ROUND(G14,3),2)</f>
      </c>
      <c s="36" t="s">
        <v>341</v>
      </c>
      <c>
        <f>(M14*21)/100</f>
      </c>
      <c t="s">
        <v>28</v>
      </c>
    </row>
    <row r="15" spans="1:5" ht="12.75">
      <c r="A15" s="35" t="s">
        <v>55</v>
      </c>
      <c r="E15" s="39" t="s">
        <v>1062</v>
      </c>
    </row>
    <row r="16" spans="1:5" ht="51">
      <c r="A16" s="35" t="s">
        <v>56</v>
      </c>
      <c r="E16" s="40" t="s">
        <v>1059</v>
      </c>
    </row>
    <row r="17" spans="1:5" ht="12.75">
      <c r="A17" t="s">
        <v>57</v>
      </c>
      <c r="E17" s="39" t="s">
        <v>58</v>
      </c>
    </row>
    <row r="18" spans="1:16" ht="12.75">
      <c r="A18" t="s">
        <v>50</v>
      </c>
      <c s="34" t="s">
        <v>26</v>
      </c>
      <c s="34" t="s">
        <v>1063</v>
      </c>
      <c s="35" t="s">
        <v>5</v>
      </c>
      <c s="6" t="s">
        <v>1064</v>
      </c>
      <c s="36" t="s">
        <v>1065</v>
      </c>
      <c s="37">
        <v>6</v>
      </c>
      <c s="36">
        <v>0</v>
      </c>
      <c s="36">
        <f>ROUND(G18*H18,6)</f>
      </c>
      <c r="L18" s="38">
        <v>0</v>
      </c>
      <c s="32">
        <f>ROUND(ROUND(L18,2)*ROUND(G18,3),2)</f>
      </c>
      <c s="36" t="s">
        <v>341</v>
      </c>
      <c>
        <f>(M18*21)/100</f>
      </c>
      <c t="s">
        <v>28</v>
      </c>
    </row>
    <row r="19" spans="1:5" ht="12.75">
      <c r="A19" s="35" t="s">
        <v>55</v>
      </c>
      <c r="E19" s="39" t="s">
        <v>1066</v>
      </c>
    </row>
    <row r="20" spans="1:5" ht="51">
      <c r="A20" s="35" t="s">
        <v>56</v>
      </c>
      <c r="E20" s="40" t="s">
        <v>1067</v>
      </c>
    </row>
    <row r="21" spans="1:5" ht="12.75">
      <c r="A21" t="s">
        <v>57</v>
      </c>
      <c r="E21" s="39" t="s">
        <v>58</v>
      </c>
    </row>
    <row r="22" spans="1:16" ht="12.75">
      <c r="A22" t="s">
        <v>50</v>
      </c>
      <c s="34" t="s">
        <v>65</v>
      </c>
      <c s="34" t="s">
        <v>1068</v>
      </c>
      <c s="35" t="s">
        <v>5</v>
      </c>
      <c s="6" t="s">
        <v>1069</v>
      </c>
      <c s="36" t="s">
        <v>868</v>
      </c>
      <c s="37">
        <v>1</v>
      </c>
      <c s="36">
        <v>0</v>
      </c>
      <c s="36">
        <f>ROUND(G22*H22,6)</f>
      </c>
      <c r="L22" s="38">
        <v>0</v>
      </c>
      <c s="32">
        <f>ROUND(ROUND(L22,2)*ROUND(G22,3),2)</f>
      </c>
      <c s="36" t="s">
        <v>341</v>
      </c>
      <c>
        <f>(M22*21)/100</f>
      </c>
      <c t="s">
        <v>28</v>
      </c>
    </row>
    <row r="23" spans="1:5" ht="12.75">
      <c r="A23" s="35" t="s">
        <v>55</v>
      </c>
      <c r="E23" s="39" t="s">
        <v>1070</v>
      </c>
    </row>
    <row r="24" spans="1:5" ht="51">
      <c r="A24" s="35" t="s">
        <v>56</v>
      </c>
      <c r="E24" s="40" t="s">
        <v>1071</v>
      </c>
    </row>
    <row r="25" spans="1:5" ht="12.75">
      <c r="A25" t="s">
        <v>57</v>
      </c>
      <c r="E25" s="39" t="s">
        <v>1072</v>
      </c>
    </row>
    <row r="26" spans="1:16" ht="12.75">
      <c r="A26" t="s">
        <v>50</v>
      </c>
      <c s="34" t="s">
        <v>70</v>
      </c>
      <c s="34" t="s">
        <v>1073</v>
      </c>
      <c s="35" t="s">
        <v>5</v>
      </c>
      <c s="6" t="s">
        <v>1069</v>
      </c>
      <c s="36" t="s">
        <v>306</v>
      </c>
      <c s="37">
        <v>150</v>
      </c>
      <c s="36">
        <v>0</v>
      </c>
      <c s="36">
        <f>ROUND(G26*H26,6)</f>
      </c>
      <c r="L26" s="38">
        <v>0</v>
      </c>
      <c s="32">
        <f>ROUND(ROUND(L26,2)*ROUND(G26,3),2)</f>
      </c>
      <c s="36" t="s">
        <v>341</v>
      </c>
      <c>
        <f>(M26*21)/100</f>
      </c>
      <c t="s">
        <v>28</v>
      </c>
    </row>
    <row r="27" spans="1:5" ht="12.75">
      <c r="A27" s="35" t="s">
        <v>55</v>
      </c>
      <c r="E27" s="39" t="s">
        <v>1074</v>
      </c>
    </row>
    <row r="28" spans="1:5" ht="51">
      <c r="A28" s="35" t="s">
        <v>56</v>
      </c>
      <c r="E28" s="40" t="s">
        <v>1075</v>
      </c>
    </row>
    <row r="29" spans="1:5" ht="12.75">
      <c r="A29" t="s">
        <v>57</v>
      </c>
      <c r="E29" s="39" t="s">
        <v>1072</v>
      </c>
    </row>
    <row r="30" spans="1:13" ht="12.75">
      <c r="A30" t="s">
        <v>47</v>
      </c>
      <c r="C30" s="31" t="s">
        <v>998</v>
      </c>
      <c r="E30" s="33" t="s">
        <v>999</v>
      </c>
      <c r="J30" s="32">
        <f>0</f>
      </c>
      <c s="32">
        <f>0</f>
      </c>
      <c s="32">
        <f>0+L31+L35+L39+L43+L47</f>
      </c>
      <c s="32">
        <f>0+M31+M35+M39+M43+M47</f>
      </c>
    </row>
    <row r="31" spans="1:16" ht="38.25">
      <c r="A31" t="s">
        <v>50</v>
      </c>
      <c s="34" t="s">
        <v>27</v>
      </c>
      <c s="34" t="s">
        <v>345</v>
      </c>
      <c s="35" t="s">
        <v>346</v>
      </c>
      <c s="6" t="s">
        <v>347</v>
      </c>
      <c s="36" t="s">
        <v>340</v>
      </c>
      <c s="37">
        <v>9</v>
      </c>
      <c s="36">
        <v>0</v>
      </c>
      <c s="36">
        <f>ROUND(G31*H31,6)</f>
      </c>
      <c r="L31" s="38">
        <v>0</v>
      </c>
      <c s="32">
        <f>ROUND(ROUND(L31,2)*ROUND(G31,3),2)</f>
      </c>
      <c s="36" t="s">
        <v>341</v>
      </c>
      <c>
        <f>(M31*21)/100</f>
      </c>
      <c t="s">
        <v>28</v>
      </c>
    </row>
    <row r="32" spans="1:5" ht="38.25">
      <c r="A32" s="35" t="s">
        <v>55</v>
      </c>
      <c r="E32" s="39" t="s">
        <v>1076</v>
      </c>
    </row>
    <row r="33" spans="1:5" ht="51">
      <c r="A33" s="35" t="s">
        <v>56</v>
      </c>
      <c r="E33" s="40" t="s">
        <v>1077</v>
      </c>
    </row>
    <row r="34" spans="1:5" ht="140.25">
      <c r="A34" t="s">
        <v>57</v>
      </c>
      <c r="E34" s="39" t="s">
        <v>427</v>
      </c>
    </row>
    <row r="35" spans="1:16" ht="38.25">
      <c r="A35" t="s">
        <v>50</v>
      </c>
      <c s="34" t="s">
        <v>78</v>
      </c>
      <c s="34" t="s">
        <v>1078</v>
      </c>
      <c s="35" t="s">
        <v>1079</v>
      </c>
      <c s="6" t="s">
        <v>1080</v>
      </c>
      <c s="36" t="s">
        <v>340</v>
      </c>
      <c s="37">
        <v>11673.113</v>
      </c>
      <c s="36">
        <v>0</v>
      </c>
      <c s="36">
        <f>ROUND(G35*H35,6)</f>
      </c>
      <c r="L35" s="38">
        <v>0</v>
      </c>
      <c s="32">
        <f>ROUND(ROUND(L35,2)*ROUND(G35,3),2)</f>
      </c>
      <c s="36" t="s">
        <v>341</v>
      </c>
      <c>
        <f>(M35*21)/100</f>
      </c>
      <c t="s">
        <v>28</v>
      </c>
    </row>
    <row r="36" spans="1:5" ht="51">
      <c r="A36" s="35" t="s">
        <v>55</v>
      </c>
      <c r="E36" s="39" t="s">
        <v>1081</v>
      </c>
    </row>
    <row r="37" spans="1:5" ht="51">
      <c r="A37" s="35" t="s">
        <v>56</v>
      </c>
      <c r="E37" s="40" t="s">
        <v>1082</v>
      </c>
    </row>
    <row r="38" spans="1:5" ht="140.25">
      <c r="A38" t="s">
        <v>57</v>
      </c>
      <c r="E38" s="39" t="s">
        <v>427</v>
      </c>
    </row>
    <row r="39" spans="1:16" ht="38.25">
      <c r="A39" t="s">
        <v>50</v>
      </c>
      <c s="34" t="s">
        <v>83</v>
      </c>
      <c s="34" t="s">
        <v>1083</v>
      </c>
      <c s="35" t="s">
        <v>1084</v>
      </c>
      <c s="6" t="s">
        <v>1085</v>
      </c>
      <c s="36" t="s">
        <v>340</v>
      </c>
      <c s="37">
        <v>6.8</v>
      </c>
      <c s="36">
        <v>0</v>
      </c>
      <c s="36">
        <f>ROUND(G39*H39,6)</f>
      </c>
      <c r="L39" s="38">
        <v>0</v>
      </c>
      <c s="32">
        <f>ROUND(ROUND(L39,2)*ROUND(G39,3),2)</f>
      </c>
      <c s="36" t="s">
        <v>341</v>
      </c>
      <c>
        <f>(M39*21)/100</f>
      </c>
      <c t="s">
        <v>28</v>
      </c>
    </row>
    <row r="40" spans="1:5" ht="38.25">
      <c r="A40" s="35" t="s">
        <v>55</v>
      </c>
      <c r="E40" s="39" t="s">
        <v>1086</v>
      </c>
    </row>
    <row r="41" spans="1:5" ht="51">
      <c r="A41" s="35" t="s">
        <v>56</v>
      </c>
      <c r="E41" s="40" t="s">
        <v>1087</v>
      </c>
    </row>
    <row r="42" spans="1:5" ht="140.25">
      <c r="A42" t="s">
        <v>57</v>
      </c>
      <c r="E42" s="39" t="s">
        <v>427</v>
      </c>
    </row>
    <row r="43" spans="1:16" ht="38.25">
      <c r="A43" t="s">
        <v>50</v>
      </c>
      <c s="34" t="s">
        <v>87</v>
      </c>
      <c s="34" t="s">
        <v>1088</v>
      </c>
      <c s="35" t="s">
        <v>1089</v>
      </c>
      <c s="6" t="s">
        <v>1090</v>
      </c>
      <c s="36" t="s">
        <v>340</v>
      </c>
      <c s="37">
        <v>3.86</v>
      </c>
      <c s="36">
        <v>0</v>
      </c>
      <c s="36">
        <f>ROUND(G43*H43,6)</f>
      </c>
      <c r="L43" s="38">
        <v>0</v>
      </c>
      <c s="32">
        <f>ROUND(ROUND(L43,2)*ROUND(G43,3),2)</f>
      </c>
      <c s="36" t="s">
        <v>341</v>
      </c>
      <c>
        <f>(M43*21)/100</f>
      </c>
      <c t="s">
        <v>28</v>
      </c>
    </row>
    <row r="44" spans="1:5" ht="25.5">
      <c r="A44" s="35" t="s">
        <v>55</v>
      </c>
      <c r="E44" s="39" t="s">
        <v>342</v>
      </c>
    </row>
    <row r="45" spans="1:5" ht="51">
      <c r="A45" s="35" t="s">
        <v>56</v>
      </c>
      <c r="E45" s="40" t="s">
        <v>1091</v>
      </c>
    </row>
    <row r="46" spans="1:5" ht="140.25">
      <c r="A46" t="s">
        <v>57</v>
      </c>
      <c r="E46" s="39" t="s">
        <v>427</v>
      </c>
    </row>
    <row r="47" spans="1:16" ht="25.5">
      <c r="A47" t="s">
        <v>50</v>
      </c>
      <c s="34" t="s">
        <v>91</v>
      </c>
      <c s="34" t="s">
        <v>1005</v>
      </c>
      <c s="35" t="s">
        <v>1006</v>
      </c>
      <c s="6" t="s">
        <v>1007</v>
      </c>
      <c s="36" t="s">
        <v>340</v>
      </c>
      <c s="37">
        <v>761.84</v>
      </c>
      <c s="36">
        <v>0</v>
      </c>
      <c s="36">
        <f>ROUND(G47*H47,6)</f>
      </c>
      <c r="L47" s="38">
        <v>0</v>
      </c>
      <c s="32">
        <f>ROUND(ROUND(L47,2)*ROUND(G47,3),2)</f>
      </c>
      <c s="36" t="s">
        <v>341</v>
      </c>
      <c>
        <f>(M47*21)/100</f>
      </c>
      <c t="s">
        <v>28</v>
      </c>
    </row>
    <row r="48" spans="1:5" ht="38.25">
      <c r="A48" s="35" t="s">
        <v>55</v>
      </c>
      <c r="E48" s="39" t="s">
        <v>1092</v>
      </c>
    </row>
    <row r="49" spans="1:5" ht="51">
      <c r="A49" s="35" t="s">
        <v>56</v>
      </c>
      <c r="E49" s="40" t="s">
        <v>1093</v>
      </c>
    </row>
    <row r="50" spans="1:5" ht="127.5">
      <c r="A50" t="s">
        <v>57</v>
      </c>
      <c r="E50" s="39" t="s">
        <v>1010</v>
      </c>
    </row>
    <row r="51" spans="1:13" ht="12.75">
      <c r="A51" t="s">
        <v>47</v>
      </c>
      <c r="C51" s="31" t="s">
        <v>70</v>
      </c>
      <c r="E51" s="33" t="s">
        <v>1094</v>
      </c>
      <c r="J51" s="32">
        <f>0</f>
      </c>
      <c s="32">
        <f>0</f>
      </c>
      <c s="32">
        <f>0+L52+L56+L60+L64+L68+L72+L76+L80+L84+L88</f>
      </c>
      <c s="32">
        <f>0+M52+M56+M60+M64+M68+M72+M76+M80+M84+M88</f>
      </c>
    </row>
    <row r="52" spans="1:16" ht="12.75">
      <c r="A52" t="s">
        <v>50</v>
      </c>
      <c s="34" t="s">
        <v>94</v>
      </c>
      <c s="34" t="s">
        <v>1095</v>
      </c>
      <c s="35" t="s">
        <v>5</v>
      </c>
      <c s="6" t="s">
        <v>1096</v>
      </c>
      <c s="36" t="s">
        <v>61</v>
      </c>
      <c s="37">
        <v>12348</v>
      </c>
      <c s="36">
        <v>0</v>
      </c>
      <c s="36">
        <f>ROUND(G52*H52,6)</f>
      </c>
      <c r="L52" s="38">
        <v>0</v>
      </c>
      <c s="32">
        <f>ROUND(ROUND(L52,2)*ROUND(G52,3),2)</f>
      </c>
      <c s="36" t="s">
        <v>54</v>
      </c>
      <c>
        <f>(M52*21)/100</f>
      </c>
      <c t="s">
        <v>28</v>
      </c>
    </row>
    <row r="53" spans="1:5" ht="12.75">
      <c r="A53" s="35" t="s">
        <v>55</v>
      </c>
      <c r="E53" s="39" t="s">
        <v>1097</v>
      </c>
    </row>
    <row r="54" spans="1:5" ht="51">
      <c r="A54" s="35" t="s">
        <v>56</v>
      </c>
      <c r="E54" s="40" t="s">
        <v>1098</v>
      </c>
    </row>
    <row r="55" spans="1:5" ht="89.25">
      <c r="A55" t="s">
        <v>57</v>
      </c>
      <c r="E55" s="39" t="s">
        <v>1099</v>
      </c>
    </row>
    <row r="56" spans="1:16" ht="12.75">
      <c r="A56" t="s">
        <v>50</v>
      </c>
      <c s="34" t="s">
        <v>98</v>
      </c>
      <c s="34" t="s">
        <v>1100</v>
      </c>
      <c s="35" t="s">
        <v>5</v>
      </c>
      <c s="6" t="s">
        <v>1101</v>
      </c>
      <c s="36" t="s">
        <v>61</v>
      </c>
      <c s="37">
        <v>2940</v>
      </c>
      <c s="36">
        <v>0</v>
      </c>
      <c s="36">
        <f>ROUND(G56*H56,6)</f>
      </c>
      <c r="L56" s="38">
        <v>0</v>
      </c>
      <c s="32">
        <f>ROUND(ROUND(L56,2)*ROUND(G56,3),2)</f>
      </c>
      <c s="36" t="s">
        <v>54</v>
      </c>
      <c>
        <f>(M56*21)/100</f>
      </c>
      <c t="s">
        <v>28</v>
      </c>
    </row>
    <row r="57" spans="1:5" ht="12.75">
      <c r="A57" s="35" t="s">
        <v>55</v>
      </c>
      <c r="E57" s="39" t="s">
        <v>1102</v>
      </c>
    </row>
    <row r="58" spans="1:5" ht="51">
      <c r="A58" s="35" t="s">
        <v>56</v>
      </c>
      <c r="E58" s="40" t="s">
        <v>1103</v>
      </c>
    </row>
    <row r="59" spans="1:5" ht="89.25">
      <c r="A59" t="s">
        <v>57</v>
      </c>
      <c r="E59" s="39" t="s">
        <v>1099</v>
      </c>
    </row>
    <row r="60" spans="1:16" ht="12.75">
      <c r="A60" t="s">
        <v>50</v>
      </c>
      <c s="34" t="s">
        <v>102</v>
      </c>
      <c s="34" t="s">
        <v>1104</v>
      </c>
      <c s="35" t="s">
        <v>5</v>
      </c>
      <c s="6" t="s">
        <v>1105</v>
      </c>
      <c s="36" t="s">
        <v>61</v>
      </c>
      <c s="37">
        <v>590</v>
      </c>
      <c s="36">
        <v>0</v>
      </c>
      <c s="36">
        <f>ROUND(G60*H60,6)</f>
      </c>
      <c r="L60" s="38">
        <v>0</v>
      </c>
      <c s="32">
        <f>ROUND(ROUND(L60,2)*ROUND(G60,3),2)</f>
      </c>
      <c s="36" t="s">
        <v>54</v>
      </c>
      <c>
        <f>(M60*21)/100</f>
      </c>
      <c t="s">
        <v>28</v>
      </c>
    </row>
    <row r="61" spans="1:5" ht="114.75">
      <c r="A61" s="35" t="s">
        <v>55</v>
      </c>
      <c r="E61" s="39" t="s">
        <v>1106</v>
      </c>
    </row>
    <row r="62" spans="1:5" ht="51">
      <c r="A62" s="35" t="s">
        <v>56</v>
      </c>
      <c r="E62" s="40" t="s">
        <v>1107</v>
      </c>
    </row>
    <row r="63" spans="1:5" ht="89.25">
      <c r="A63" t="s">
        <v>57</v>
      </c>
      <c r="E63" s="39" t="s">
        <v>1099</v>
      </c>
    </row>
    <row r="64" spans="1:16" ht="25.5">
      <c r="A64" t="s">
        <v>50</v>
      </c>
      <c s="34" t="s">
        <v>106</v>
      </c>
      <c s="34" t="s">
        <v>1108</v>
      </c>
      <c s="35" t="s">
        <v>5</v>
      </c>
      <c s="6" t="s">
        <v>1109</v>
      </c>
      <c s="36" t="s">
        <v>68</v>
      </c>
      <c s="37">
        <v>6000</v>
      </c>
      <c s="36">
        <v>0</v>
      </c>
      <c s="36">
        <f>ROUND(G64*H64,6)</f>
      </c>
      <c r="L64" s="38">
        <v>0</v>
      </c>
      <c s="32">
        <f>ROUND(ROUND(L64,2)*ROUND(G64,3),2)</f>
      </c>
      <c s="36" t="s">
        <v>54</v>
      </c>
      <c>
        <f>(M64*21)/100</f>
      </c>
      <c t="s">
        <v>28</v>
      </c>
    </row>
    <row r="65" spans="1:5" ht="12.75">
      <c r="A65" s="35" t="s">
        <v>55</v>
      </c>
      <c r="E65" s="39" t="s">
        <v>5</v>
      </c>
    </row>
    <row r="66" spans="1:5" ht="51">
      <c r="A66" s="35" t="s">
        <v>56</v>
      </c>
      <c r="E66" s="40" t="s">
        <v>1110</v>
      </c>
    </row>
    <row r="67" spans="1:5" ht="293.25">
      <c r="A67" t="s">
        <v>57</v>
      </c>
      <c r="E67" s="39" t="s">
        <v>1111</v>
      </c>
    </row>
    <row r="68" spans="1:16" ht="25.5">
      <c r="A68" t="s">
        <v>50</v>
      </c>
      <c s="34" t="s">
        <v>110</v>
      </c>
      <c s="34" t="s">
        <v>1112</v>
      </c>
      <c s="35" t="s">
        <v>5</v>
      </c>
      <c s="6" t="s">
        <v>1113</v>
      </c>
      <c s="36" t="s">
        <v>68</v>
      </c>
      <c s="37">
        <v>800</v>
      </c>
      <c s="36">
        <v>0</v>
      </c>
      <c s="36">
        <f>ROUND(G68*H68,6)</f>
      </c>
      <c r="L68" s="38">
        <v>0</v>
      </c>
      <c s="32">
        <f>ROUND(ROUND(L68,2)*ROUND(G68,3),2)</f>
      </c>
      <c s="36" t="s">
        <v>54</v>
      </c>
      <c>
        <f>(M68*21)/100</f>
      </c>
      <c t="s">
        <v>28</v>
      </c>
    </row>
    <row r="69" spans="1:5" ht="51">
      <c r="A69" s="35" t="s">
        <v>55</v>
      </c>
      <c r="E69" s="39" t="s">
        <v>1114</v>
      </c>
    </row>
    <row r="70" spans="1:5" ht="51">
      <c r="A70" s="35" t="s">
        <v>56</v>
      </c>
      <c r="E70" s="40" t="s">
        <v>1115</v>
      </c>
    </row>
    <row r="71" spans="1:5" ht="318.75">
      <c r="A71" t="s">
        <v>57</v>
      </c>
      <c r="E71" s="39" t="s">
        <v>1116</v>
      </c>
    </row>
    <row r="72" spans="1:16" ht="25.5">
      <c r="A72" t="s">
        <v>50</v>
      </c>
      <c s="34" t="s">
        <v>428</v>
      </c>
      <c s="34" t="s">
        <v>1117</v>
      </c>
      <c s="35" t="s">
        <v>5</v>
      </c>
      <c s="6" t="s">
        <v>1118</v>
      </c>
      <c s="36" t="s">
        <v>68</v>
      </c>
      <c s="37">
        <v>380</v>
      </c>
      <c s="36">
        <v>0</v>
      </c>
      <c s="36">
        <f>ROUND(G72*H72,6)</f>
      </c>
      <c r="L72" s="38">
        <v>0</v>
      </c>
      <c s="32">
        <f>ROUND(ROUND(L72,2)*ROUND(G72,3),2)</f>
      </c>
      <c s="36" t="s">
        <v>54</v>
      </c>
      <c>
        <f>(M72*21)/100</f>
      </c>
      <c t="s">
        <v>28</v>
      </c>
    </row>
    <row r="73" spans="1:5" ht="12.75">
      <c r="A73" s="35" t="s">
        <v>55</v>
      </c>
      <c r="E73" s="39" t="s">
        <v>1119</v>
      </c>
    </row>
    <row r="74" spans="1:5" ht="51">
      <c r="A74" s="35" t="s">
        <v>56</v>
      </c>
      <c r="E74" s="40" t="s">
        <v>1120</v>
      </c>
    </row>
    <row r="75" spans="1:5" ht="127.5">
      <c r="A75" t="s">
        <v>57</v>
      </c>
      <c r="E75" s="39" t="s">
        <v>1121</v>
      </c>
    </row>
    <row r="76" spans="1:16" ht="25.5">
      <c r="A76" t="s">
        <v>50</v>
      </c>
      <c s="34" t="s">
        <v>502</v>
      </c>
      <c s="34" t="s">
        <v>1122</v>
      </c>
      <c s="35" t="s">
        <v>5</v>
      </c>
      <c s="6" t="s">
        <v>1123</v>
      </c>
      <c s="36" t="s">
        <v>81</v>
      </c>
      <c s="37">
        <v>20</v>
      </c>
      <c s="36">
        <v>0</v>
      </c>
      <c s="36">
        <f>ROUND(G76*H76,6)</f>
      </c>
      <c r="L76" s="38">
        <v>0</v>
      </c>
      <c s="32">
        <f>ROUND(ROUND(L76,2)*ROUND(G76,3),2)</f>
      </c>
      <c s="36" t="s">
        <v>54</v>
      </c>
      <c>
        <f>(M76*21)/100</f>
      </c>
      <c t="s">
        <v>28</v>
      </c>
    </row>
    <row r="77" spans="1:5" ht="12.75">
      <c r="A77" s="35" t="s">
        <v>55</v>
      </c>
      <c r="E77" s="39" t="s">
        <v>5</v>
      </c>
    </row>
    <row r="78" spans="1:5" ht="51">
      <c r="A78" s="35" t="s">
        <v>56</v>
      </c>
      <c r="E78" s="40" t="s">
        <v>1124</v>
      </c>
    </row>
    <row r="79" spans="1:5" ht="204">
      <c r="A79" t="s">
        <v>57</v>
      </c>
      <c r="E79" s="39" t="s">
        <v>1125</v>
      </c>
    </row>
    <row r="80" spans="1:16" ht="12.75">
      <c r="A80" t="s">
        <v>50</v>
      </c>
      <c s="34" t="s">
        <v>114</v>
      </c>
      <c s="34" t="s">
        <v>1126</v>
      </c>
      <c s="35" t="s">
        <v>5</v>
      </c>
      <c s="6" t="s">
        <v>1127</v>
      </c>
      <c s="36" t="s">
        <v>81</v>
      </c>
      <c s="37">
        <v>72</v>
      </c>
      <c s="36">
        <v>0</v>
      </c>
      <c s="36">
        <f>ROUND(G80*H80,6)</f>
      </c>
      <c r="L80" s="38">
        <v>0</v>
      </c>
      <c s="32">
        <f>ROUND(ROUND(L80,2)*ROUND(G80,3),2)</f>
      </c>
      <c s="36" t="s">
        <v>54</v>
      </c>
      <c>
        <f>(M80*21)/100</f>
      </c>
      <c t="s">
        <v>28</v>
      </c>
    </row>
    <row r="81" spans="1:5" ht="12.75">
      <c r="A81" s="35" t="s">
        <v>55</v>
      </c>
      <c r="E81" s="39" t="s">
        <v>1128</v>
      </c>
    </row>
    <row r="82" spans="1:5" ht="51">
      <c r="A82" s="35" t="s">
        <v>56</v>
      </c>
      <c r="E82" s="40" t="s">
        <v>1129</v>
      </c>
    </row>
    <row r="83" spans="1:5" ht="267.75">
      <c r="A83" t="s">
        <v>57</v>
      </c>
      <c r="E83" s="39" t="s">
        <v>1130</v>
      </c>
    </row>
    <row r="84" spans="1:16" ht="12.75">
      <c r="A84" t="s">
        <v>50</v>
      </c>
      <c s="34" t="s">
        <v>118</v>
      </c>
      <c s="34" t="s">
        <v>1131</v>
      </c>
      <c s="35" t="s">
        <v>5</v>
      </c>
      <c s="6" t="s">
        <v>1132</v>
      </c>
      <c s="36" t="s">
        <v>81</v>
      </c>
      <c s="37">
        <v>160</v>
      </c>
      <c s="36">
        <v>0</v>
      </c>
      <c s="36">
        <f>ROUND(G84*H84,6)</f>
      </c>
      <c r="L84" s="38">
        <v>0</v>
      </c>
      <c s="32">
        <f>ROUND(ROUND(L84,2)*ROUND(G84,3),2)</f>
      </c>
      <c s="36" t="s">
        <v>54</v>
      </c>
      <c>
        <f>(M84*21)/100</f>
      </c>
      <c t="s">
        <v>28</v>
      </c>
    </row>
    <row r="85" spans="1:5" ht="12.75">
      <c r="A85" s="35" t="s">
        <v>55</v>
      </c>
      <c r="E85" s="39" t="s">
        <v>5</v>
      </c>
    </row>
    <row r="86" spans="1:5" ht="51">
      <c r="A86" s="35" t="s">
        <v>56</v>
      </c>
      <c r="E86" s="40" t="s">
        <v>1133</v>
      </c>
    </row>
    <row r="87" spans="1:5" ht="267.75">
      <c r="A87" t="s">
        <v>57</v>
      </c>
      <c r="E87" s="39" t="s">
        <v>1130</v>
      </c>
    </row>
    <row r="88" spans="1:16" ht="12.75">
      <c r="A88" t="s">
        <v>50</v>
      </c>
      <c s="34" t="s">
        <v>121</v>
      </c>
      <c s="34" t="s">
        <v>1134</v>
      </c>
      <c s="35" t="s">
        <v>5</v>
      </c>
      <c s="6" t="s">
        <v>1135</v>
      </c>
      <c s="36" t="s">
        <v>68</v>
      </c>
      <c s="37">
        <v>6000</v>
      </c>
      <c s="36">
        <v>0</v>
      </c>
      <c s="36">
        <f>ROUND(G88*H88,6)</f>
      </c>
      <c r="L88" s="38">
        <v>0</v>
      </c>
      <c s="32">
        <f>ROUND(ROUND(L88,2)*ROUND(G88,3),2)</f>
      </c>
      <c s="36" t="s">
        <v>54</v>
      </c>
      <c>
        <f>(M88*21)/100</f>
      </c>
      <c t="s">
        <v>28</v>
      </c>
    </row>
    <row r="89" spans="1:5" ht="12.75">
      <c r="A89" s="35" t="s">
        <v>55</v>
      </c>
      <c r="E89" s="39" t="s">
        <v>5</v>
      </c>
    </row>
    <row r="90" spans="1:5" ht="51">
      <c r="A90" s="35" t="s">
        <v>56</v>
      </c>
      <c r="E90" s="40" t="s">
        <v>1110</v>
      </c>
    </row>
    <row r="91" spans="1:5" ht="178.5">
      <c r="A91" t="s">
        <v>57</v>
      </c>
      <c r="E91" s="39" t="s">
        <v>1136</v>
      </c>
    </row>
    <row r="92" spans="1:13" ht="12.75">
      <c r="A92" t="s">
        <v>47</v>
      </c>
      <c r="C92" s="31" t="s">
        <v>78</v>
      </c>
      <c r="E92" s="33" t="s">
        <v>1137</v>
      </c>
      <c r="J92" s="32">
        <f>0</f>
      </c>
      <c s="32">
        <f>0</f>
      </c>
      <c s="32">
        <f>0+L93+L97+L101+L105</f>
      </c>
      <c s="32">
        <f>0+M93+M97+M101+M105</f>
      </c>
    </row>
    <row r="93" spans="1:16" ht="12.75">
      <c r="A93" t="s">
        <v>50</v>
      </c>
      <c s="34" t="s">
        <v>125</v>
      </c>
      <c s="34" t="s">
        <v>1138</v>
      </c>
      <c s="35" t="s">
        <v>5</v>
      </c>
      <c s="6" t="s">
        <v>1139</v>
      </c>
      <c s="36" t="s">
        <v>81</v>
      </c>
      <c s="37">
        <v>2</v>
      </c>
      <c s="36">
        <v>0</v>
      </c>
      <c s="36">
        <f>ROUND(G93*H93,6)</f>
      </c>
      <c r="L93" s="38">
        <v>0</v>
      </c>
      <c s="32">
        <f>ROUND(ROUND(L93,2)*ROUND(G93,3),2)</f>
      </c>
      <c s="36" t="s">
        <v>54</v>
      </c>
      <c>
        <f>(M93*21)/100</f>
      </c>
      <c t="s">
        <v>28</v>
      </c>
    </row>
    <row r="94" spans="1:5" ht="12.75">
      <c r="A94" s="35" t="s">
        <v>55</v>
      </c>
      <c r="E94" s="39" t="s">
        <v>1140</v>
      </c>
    </row>
    <row r="95" spans="1:5" ht="51">
      <c r="A95" s="35" t="s">
        <v>56</v>
      </c>
      <c r="E95" s="40" t="s">
        <v>1141</v>
      </c>
    </row>
    <row r="96" spans="1:5" ht="127.5">
      <c r="A96" t="s">
        <v>57</v>
      </c>
      <c r="E96" s="39" t="s">
        <v>1142</v>
      </c>
    </row>
    <row r="97" spans="1:16" ht="12.75">
      <c r="A97" t="s">
        <v>50</v>
      </c>
      <c s="34" t="s">
        <v>128</v>
      </c>
      <c s="34" t="s">
        <v>1143</v>
      </c>
      <c s="35" t="s">
        <v>5</v>
      </c>
      <c s="6" t="s">
        <v>1144</v>
      </c>
      <c s="36" t="s">
        <v>81</v>
      </c>
      <c s="37">
        <v>2</v>
      </c>
      <c s="36">
        <v>0</v>
      </c>
      <c s="36">
        <f>ROUND(G97*H97,6)</f>
      </c>
      <c r="L97" s="38">
        <v>0</v>
      </c>
      <c s="32">
        <f>ROUND(ROUND(L97,2)*ROUND(G97,3),2)</f>
      </c>
      <c s="36" t="s">
        <v>54</v>
      </c>
      <c>
        <f>(M97*21)/100</f>
      </c>
      <c t="s">
        <v>28</v>
      </c>
    </row>
    <row r="98" spans="1:5" ht="12.75">
      <c r="A98" s="35" t="s">
        <v>55</v>
      </c>
      <c r="E98" s="39" t="s">
        <v>5</v>
      </c>
    </row>
    <row r="99" spans="1:5" ht="51">
      <c r="A99" s="35" t="s">
        <v>56</v>
      </c>
      <c r="E99" s="40" t="s">
        <v>1141</v>
      </c>
    </row>
    <row r="100" spans="1:5" ht="140.25">
      <c r="A100" t="s">
        <v>57</v>
      </c>
      <c r="E100" s="39" t="s">
        <v>1145</v>
      </c>
    </row>
    <row r="101" spans="1:16" ht="12.75">
      <c r="A101" t="s">
        <v>50</v>
      </c>
      <c s="34" t="s">
        <v>131</v>
      </c>
      <c s="34" t="s">
        <v>1146</v>
      </c>
      <c s="35" t="s">
        <v>5</v>
      </c>
      <c s="6" t="s">
        <v>1147</v>
      </c>
      <c s="36" t="s">
        <v>81</v>
      </c>
      <c s="37">
        <v>2</v>
      </c>
      <c s="36">
        <v>0</v>
      </c>
      <c s="36">
        <f>ROUND(G101*H101,6)</f>
      </c>
      <c r="L101" s="38">
        <v>0</v>
      </c>
      <c s="32">
        <f>ROUND(ROUND(L101,2)*ROUND(G101,3),2)</f>
      </c>
      <c s="36" t="s">
        <v>341</v>
      </c>
      <c>
        <f>(M101*21)/100</f>
      </c>
      <c t="s">
        <v>28</v>
      </c>
    </row>
    <row r="102" spans="1:5" ht="12.75">
      <c r="A102" s="35" t="s">
        <v>55</v>
      </c>
      <c r="E102" s="39" t="s">
        <v>1148</v>
      </c>
    </row>
    <row r="103" spans="1:5" ht="51">
      <c r="A103" s="35" t="s">
        <v>56</v>
      </c>
      <c r="E103" s="40" t="s">
        <v>1141</v>
      </c>
    </row>
    <row r="104" spans="1:5" ht="89.25">
      <c r="A104" t="s">
        <v>57</v>
      </c>
      <c r="E104" s="39" t="s">
        <v>1149</v>
      </c>
    </row>
    <row r="105" spans="1:16" ht="25.5">
      <c r="A105" t="s">
        <v>50</v>
      </c>
      <c s="34" t="s">
        <v>135</v>
      </c>
      <c s="34" t="s">
        <v>1150</v>
      </c>
      <c s="35" t="s">
        <v>5</v>
      </c>
      <c s="6" t="s">
        <v>1151</v>
      </c>
      <c s="36" t="s">
        <v>81</v>
      </c>
      <c s="37">
        <v>2</v>
      </c>
      <c s="36">
        <v>0</v>
      </c>
      <c s="36">
        <f>ROUND(G105*H105,6)</f>
      </c>
      <c r="L105" s="38">
        <v>0</v>
      </c>
      <c s="32">
        <f>ROUND(ROUND(L105,2)*ROUND(G105,3),2)</f>
      </c>
      <c s="36" t="s">
        <v>341</v>
      </c>
      <c>
        <f>(M105*21)/100</f>
      </c>
      <c t="s">
        <v>28</v>
      </c>
    </row>
    <row r="106" spans="1:5" ht="12.75">
      <c r="A106" s="35" t="s">
        <v>55</v>
      </c>
      <c r="E106" s="39" t="s">
        <v>5</v>
      </c>
    </row>
    <row r="107" spans="1:5" ht="51">
      <c r="A107" s="35" t="s">
        <v>56</v>
      </c>
      <c r="E107" s="40" t="s">
        <v>1141</v>
      </c>
    </row>
    <row r="108" spans="1:5" ht="76.5">
      <c r="A108" t="s">
        <v>57</v>
      </c>
      <c r="E108" s="39" t="s">
        <v>1152</v>
      </c>
    </row>
    <row r="109" spans="1:13" ht="12.75">
      <c r="A109" t="s">
        <v>47</v>
      </c>
      <c r="C109" s="31" t="s">
        <v>87</v>
      </c>
      <c r="E109" s="33" t="s">
        <v>1011</v>
      </c>
      <c r="J109" s="32">
        <f>0</f>
      </c>
      <c s="32">
        <f>0</f>
      </c>
      <c s="32">
        <f>0+L110+L114+L118+L122+L126+L130</f>
      </c>
      <c s="32">
        <f>0+M110+M114+M118+M122+M126+M130</f>
      </c>
    </row>
    <row r="110" spans="1:16" ht="12.75">
      <c r="A110" t="s">
        <v>50</v>
      </c>
      <c s="34" t="s">
        <v>139</v>
      </c>
      <c s="34" t="s">
        <v>1153</v>
      </c>
      <c s="35" t="s">
        <v>5</v>
      </c>
      <c s="6" t="s">
        <v>1154</v>
      </c>
      <c s="36" t="s">
        <v>68</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1155</v>
      </c>
    </row>
    <row r="113" spans="1:5" ht="140.25">
      <c r="A113" t="s">
        <v>57</v>
      </c>
      <c r="E113" s="39" t="s">
        <v>1156</v>
      </c>
    </row>
    <row r="114" spans="1:16" ht="12.75">
      <c r="A114" t="s">
        <v>50</v>
      </c>
      <c s="34" t="s">
        <v>143</v>
      </c>
      <c s="34" t="s">
        <v>1157</v>
      </c>
      <c s="35" t="s">
        <v>5</v>
      </c>
      <c s="6" t="s">
        <v>1158</v>
      </c>
      <c s="36" t="s">
        <v>81</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1159</v>
      </c>
    </row>
    <row r="117" spans="1:5" ht="153">
      <c r="A117" t="s">
        <v>57</v>
      </c>
      <c r="E117" s="39" t="s">
        <v>1160</v>
      </c>
    </row>
    <row r="118" spans="1:16" ht="12.75">
      <c r="A118" t="s">
        <v>50</v>
      </c>
      <c s="34" t="s">
        <v>147</v>
      </c>
      <c s="34" t="s">
        <v>1161</v>
      </c>
      <c s="35" t="s">
        <v>5</v>
      </c>
      <c s="6" t="s">
        <v>1162</v>
      </c>
      <c s="36" t="s">
        <v>61</v>
      </c>
      <c s="37">
        <v>13500</v>
      </c>
      <c s="36">
        <v>0</v>
      </c>
      <c s="36">
        <f>ROUND(G118*H118,6)</f>
      </c>
      <c r="L118" s="38">
        <v>0</v>
      </c>
      <c s="32">
        <f>ROUND(ROUND(L118,2)*ROUND(G118,3),2)</f>
      </c>
      <c s="36" t="s">
        <v>54</v>
      </c>
      <c>
        <f>(M118*21)/100</f>
      </c>
      <c t="s">
        <v>28</v>
      </c>
    </row>
    <row r="119" spans="1:5" ht="12.75">
      <c r="A119" s="35" t="s">
        <v>55</v>
      </c>
      <c r="E119" s="39" t="s">
        <v>1097</v>
      </c>
    </row>
    <row r="120" spans="1:5" ht="51">
      <c r="A120" s="35" t="s">
        <v>56</v>
      </c>
      <c r="E120" s="40" t="s">
        <v>1163</v>
      </c>
    </row>
    <row r="121" spans="1:5" ht="140.25">
      <c r="A121" t="s">
        <v>57</v>
      </c>
      <c r="E121" s="39" t="s">
        <v>1164</v>
      </c>
    </row>
    <row r="122" spans="1:16" ht="25.5">
      <c r="A122" t="s">
        <v>50</v>
      </c>
      <c s="34" t="s">
        <v>152</v>
      </c>
      <c s="34" t="s">
        <v>1165</v>
      </c>
      <c s="35" t="s">
        <v>5</v>
      </c>
      <c s="6" t="s">
        <v>1166</v>
      </c>
      <c s="36" t="s">
        <v>1167</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1168</v>
      </c>
    </row>
    <row r="125" spans="1:5" ht="140.25">
      <c r="A125" t="s">
        <v>57</v>
      </c>
      <c r="E125" s="39" t="s">
        <v>1169</v>
      </c>
    </row>
    <row r="126" spans="1:16" ht="25.5">
      <c r="A126" t="s">
        <v>50</v>
      </c>
      <c s="34" t="s">
        <v>155</v>
      </c>
      <c s="34" t="s">
        <v>1170</v>
      </c>
      <c s="35" t="s">
        <v>5</v>
      </c>
      <c s="6" t="s">
        <v>1171</v>
      </c>
      <c s="36" t="s">
        <v>68</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1110</v>
      </c>
    </row>
    <row r="129" spans="1:5" ht="204">
      <c r="A129" t="s">
        <v>57</v>
      </c>
      <c r="E129" s="39" t="s">
        <v>1172</v>
      </c>
    </row>
    <row r="130" spans="1:16" ht="25.5">
      <c r="A130" t="s">
        <v>50</v>
      </c>
      <c s="34" t="s">
        <v>158</v>
      </c>
      <c s="34" t="s">
        <v>1173</v>
      </c>
      <c s="35" t="s">
        <v>5</v>
      </c>
      <c s="6" t="s">
        <v>1174</v>
      </c>
      <c s="36" t="s">
        <v>1175</v>
      </c>
      <c s="37">
        <v>19062.5</v>
      </c>
      <c s="36">
        <v>0</v>
      </c>
      <c s="36">
        <f>ROUND(G130*H130,6)</f>
      </c>
      <c r="L130" s="38">
        <v>0</v>
      </c>
      <c s="32">
        <f>ROUND(ROUND(L130,2)*ROUND(G130,3),2)</f>
      </c>
      <c s="36" t="s">
        <v>54</v>
      </c>
      <c>
        <f>(M130*21)/100</f>
      </c>
      <c t="s">
        <v>28</v>
      </c>
    </row>
    <row r="131" spans="1:5" ht="12.75">
      <c r="A131" s="35" t="s">
        <v>55</v>
      </c>
      <c r="E131" s="39" t="s">
        <v>1176</v>
      </c>
    </row>
    <row r="132" spans="1:5" ht="51">
      <c r="A132" s="35" t="s">
        <v>56</v>
      </c>
      <c r="E132" s="40" t="s">
        <v>1177</v>
      </c>
    </row>
    <row r="133" spans="1:5" ht="140.25">
      <c r="A133" t="s">
        <v>57</v>
      </c>
      <c r="E133" s="39" t="s">
        <v>1178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993</v>
      </c>
      <c s="41">
        <f>Rekapitulace!C20</f>
      </c>
      <c s="20" t="s">
        <v>0</v>
      </c>
      <c t="s">
        <v>23</v>
      </c>
      <c t="s">
        <v>28</v>
      </c>
    </row>
    <row r="4" spans="1:16" ht="32" customHeight="1">
      <c r="A4" s="24" t="s">
        <v>20</v>
      </c>
      <c s="25" t="s">
        <v>29</v>
      </c>
      <c s="27" t="s">
        <v>993</v>
      </c>
      <c r="E4" s="26" t="s">
        <v>994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1181</v>
      </c>
      <c r="E8" s="30" t="s">
        <v>1180</v>
      </c>
      <c r="J8" s="29">
        <f>0+J9</f>
      </c>
      <c s="29">
        <f>0+K9</f>
      </c>
      <c s="29">
        <f>0+L9</f>
      </c>
      <c s="29">
        <f>0+M9</f>
      </c>
    </row>
    <row r="9" spans="1:13" ht="12.75">
      <c r="A9" t="s">
        <v>47</v>
      </c>
      <c r="C9" s="31" t="s">
        <v>70</v>
      </c>
      <c r="E9" s="33" t="s">
        <v>1094</v>
      </c>
      <c r="J9" s="32">
        <f>0</f>
      </c>
      <c s="32">
        <f>0</f>
      </c>
      <c s="32">
        <f>0+L10</f>
      </c>
      <c s="32">
        <f>0+M10</f>
      </c>
    </row>
    <row r="10" spans="1:16" ht="25.5">
      <c r="A10" t="s">
        <v>50</v>
      </c>
      <c s="34" t="s">
        <v>4</v>
      </c>
      <c s="34" t="s">
        <v>1182</v>
      </c>
      <c s="35" t="s">
        <v>5</v>
      </c>
      <c s="6" t="s">
        <v>1183</v>
      </c>
      <c s="36" t="s">
        <v>68</v>
      </c>
      <c s="37">
        <v>6000</v>
      </c>
      <c s="36">
        <v>0</v>
      </c>
      <c s="36">
        <f>ROUND(G10*H10,6)</f>
      </c>
      <c r="L10" s="38">
        <v>0</v>
      </c>
      <c s="32">
        <f>ROUND(ROUND(L10,2)*ROUND(G10,3),2)</f>
      </c>
      <c s="36" t="s">
        <v>54</v>
      </c>
      <c>
        <f>(M10*21)/100</f>
      </c>
      <c t="s">
        <v>28</v>
      </c>
    </row>
    <row r="11" spans="1:5" ht="12.75">
      <c r="A11" s="35" t="s">
        <v>55</v>
      </c>
      <c r="E11" s="39" t="s">
        <v>5</v>
      </c>
    </row>
    <row r="12" spans="1:5" ht="51">
      <c r="A12" s="35" t="s">
        <v>56</v>
      </c>
      <c r="E12" s="40" t="s">
        <v>1110</v>
      </c>
    </row>
    <row r="13" spans="1:5" ht="255">
      <c r="A13" t="s">
        <v>57</v>
      </c>
      <c r="E13" s="39" t="s">
        <v>1184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1185</v>
      </c>
      <c s="41">
        <f>Rekapitulace!C24</f>
      </c>
      <c s="20" t="s">
        <v>0</v>
      </c>
      <c t="s">
        <v>23</v>
      </c>
      <c t="s">
        <v>28</v>
      </c>
    </row>
    <row r="4" spans="1:16" ht="32" customHeight="1">
      <c r="A4" s="24" t="s">
        <v>20</v>
      </c>
      <c s="25" t="s">
        <v>29</v>
      </c>
      <c s="27" t="s">
        <v>1185</v>
      </c>
      <c r="E4" s="26" t="s">
        <v>1186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1189</v>
      </c>
      <c r="E8" s="30" t="s">
        <v>1188</v>
      </c>
      <c r="J8" s="29">
        <f>0+J9+J14+J35+J72+J113+J122+J139+J148+J177</f>
      </c>
      <c s="29">
        <f>0+K9+K14+K35+K72+K113+K122+K139+K148+K177</f>
      </c>
      <c s="29">
        <f>0+L9+L14+L35+L72+L113+L122+L139+L148+L177</f>
      </c>
      <c s="29">
        <f>0+M9+M14+M35+M72+M113+M122+M139+M148+M177</f>
      </c>
    </row>
    <row r="9" spans="1:13" ht="12.75">
      <c r="A9" t="s">
        <v>47</v>
      </c>
      <c r="C9" s="31" t="s">
        <v>1054</v>
      </c>
      <c r="E9" s="33" t="s">
        <v>1055</v>
      </c>
      <c r="J9" s="32">
        <f>0</f>
      </c>
      <c s="32">
        <f>0</f>
      </c>
      <c s="32">
        <f>0+L10</f>
      </c>
      <c s="32">
        <f>0+M10</f>
      </c>
    </row>
    <row r="10" spans="1:16" ht="12.75">
      <c r="A10" t="s">
        <v>50</v>
      </c>
      <c s="34" t="s">
        <v>4</v>
      </c>
      <c s="34" t="s">
        <v>1056</v>
      </c>
      <c s="35" t="s">
        <v>5</v>
      </c>
      <c s="6" t="s">
        <v>1057</v>
      </c>
      <c s="36" t="s">
        <v>868</v>
      </c>
      <c s="37">
        <v>1</v>
      </c>
      <c s="36">
        <v>0</v>
      </c>
      <c s="36">
        <f>ROUND(G10*H10,6)</f>
      </c>
      <c r="L10" s="38">
        <v>0</v>
      </c>
      <c s="32">
        <f>ROUND(ROUND(L10,2)*ROUND(G10,3),2)</f>
      </c>
      <c s="36" t="s">
        <v>341</v>
      </c>
      <c>
        <f>(M10*21)/100</f>
      </c>
      <c t="s">
        <v>28</v>
      </c>
    </row>
    <row r="11" spans="1:5" ht="12.75">
      <c r="A11" s="35" t="s">
        <v>55</v>
      </c>
      <c r="E11" s="39" t="s">
        <v>1058</v>
      </c>
    </row>
    <row r="12" spans="1:5" ht="63.75">
      <c r="A12" s="35" t="s">
        <v>56</v>
      </c>
      <c r="E12" s="40" t="s">
        <v>1190</v>
      </c>
    </row>
    <row r="13" spans="1:5" ht="12.75">
      <c r="A13" t="s">
        <v>57</v>
      </c>
      <c r="E13" s="39" t="s">
        <v>58</v>
      </c>
    </row>
    <row r="14" spans="1:13" ht="12.75">
      <c r="A14" t="s">
        <v>47</v>
      </c>
      <c r="C14" s="31" t="s">
        <v>998</v>
      </c>
      <c r="E14" s="33" t="s">
        <v>999</v>
      </c>
      <c r="J14" s="32">
        <f>0</f>
      </c>
      <c s="32">
        <f>0</f>
      </c>
      <c s="32">
        <f>0+L15+L19+L23+L27+L31</f>
      </c>
      <c s="32">
        <f>0+M15+M19+M23+M27+M31</f>
      </c>
    </row>
    <row r="15" spans="1:16" ht="38.25">
      <c r="A15" t="s">
        <v>50</v>
      </c>
      <c s="34" t="s">
        <v>28</v>
      </c>
      <c s="34" t="s">
        <v>1000</v>
      </c>
      <c s="35" t="s">
        <v>1001</v>
      </c>
      <c s="6" t="s">
        <v>1002</v>
      </c>
      <c s="36" t="s">
        <v>340</v>
      </c>
      <c s="37">
        <v>55164.27</v>
      </c>
      <c s="36">
        <v>0</v>
      </c>
      <c s="36">
        <f>ROUND(G15*H15,6)</f>
      </c>
      <c r="L15" s="38">
        <v>0</v>
      </c>
      <c s="32">
        <f>ROUND(ROUND(L15,2)*ROUND(G15,3),2)</f>
      </c>
      <c s="36" t="s">
        <v>341</v>
      </c>
      <c>
        <f>(M15*21)/100</f>
      </c>
      <c t="s">
        <v>28</v>
      </c>
    </row>
    <row r="16" spans="1:5" ht="127.5">
      <c r="A16" s="35" t="s">
        <v>55</v>
      </c>
      <c r="E16" s="39" t="s">
        <v>1191</v>
      </c>
    </row>
    <row r="17" spans="1:5" ht="102">
      <c r="A17" s="35" t="s">
        <v>56</v>
      </c>
      <c r="E17" s="40" t="s">
        <v>1192</v>
      </c>
    </row>
    <row r="18" spans="1:5" ht="140.25">
      <c r="A18" t="s">
        <v>57</v>
      </c>
      <c r="E18" s="39" t="s">
        <v>427</v>
      </c>
    </row>
    <row r="19" spans="1:16" ht="38.25">
      <c r="A19" t="s">
        <v>50</v>
      </c>
      <c s="34" t="s">
        <v>26</v>
      </c>
      <c s="34" t="s">
        <v>345</v>
      </c>
      <c s="35" t="s">
        <v>346</v>
      </c>
      <c s="6" t="s">
        <v>347</v>
      </c>
      <c s="36" t="s">
        <v>340</v>
      </c>
      <c s="37">
        <v>531.4</v>
      </c>
      <c s="36">
        <v>0</v>
      </c>
      <c s="36">
        <f>ROUND(G19*H19,6)</f>
      </c>
      <c r="L19" s="38">
        <v>0</v>
      </c>
      <c s="32">
        <f>ROUND(ROUND(L19,2)*ROUND(G19,3),2)</f>
      </c>
      <c s="36" t="s">
        <v>341</v>
      </c>
      <c>
        <f>(M19*21)/100</f>
      </c>
      <c t="s">
        <v>28</v>
      </c>
    </row>
    <row r="20" spans="1:5" ht="63.75">
      <c r="A20" s="35" t="s">
        <v>55</v>
      </c>
      <c r="E20" s="39" t="s">
        <v>1193</v>
      </c>
    </row>
    <row r="21" spans="1:5" ht="63.75">
      <c r="A21" s="35" t="s">
        <v>56</v>
      </c>
      <c r="E21" s="40" t="s">
        <v>1194</v>
      </c>
    </row>
    <row r="22" spans="1:5" ht="140.25">
      <c r="A22" t="s">
        <v>57</v>
      </c>
      <c r="E22" s="39" t="s">
        <v>427</v>
      </c>
    </row>
    <row r="23" spans="1:16" ht="38.25">
      <c r="A23" t="s">
        <v>50</v>
      </c>
      <c s="34" t="s">
        <v>65</v>
      </c>
      <c s="34" t="s">
        <v>1195</v>
      </c>
      <c s="35" t="s">
        <v>1196</v>
      </c>
      <c s="6" t="s">
        <v>1197</v>
      </c>
      <c s="36" t="s">
        <v>340</v>
      </c>
      <c s="37">
        <v>222</v>
      </c>
      <c s="36">
        <v>0</v>
      </c>
      <c s="36">
        <f>ROUND(G23*H23,6)</f>
      </c>
      <c r="L23" s="38">
        <v>0</v>
      </c>
      <c s="32">
        <f>ROUND(ROUND(L23,2)*ROUND(G23,3),2)</f>
      </c>
      <c s="36" t="s">
        <v>341</v>
      </c>
      <c>
        <f>(M23*21)/100</f>
      </c>
      <c t="s">
        <v>28</v>
      </c>
    </row>
    <row r="24" spans="1:5" ht="25.5">
      <c r="A24" s="35" t="s">
        <v>55</v>
      </c>
      <c r="E24" s="39" t="s">
        <v>342</v>
      </c>
    </row>
    <row r="25" spans="1:5" ht="63.75">
      <c r="A25" s="35" t="s">
        <v>56</v>
      </c>
      <c r="E25" s="40" t="s">
        <v>1198</v>
      </c>
    </row>
    <row r="26" spans="1:5" ht="140.25">
      <c r="A26" t="s">
        <v>57</v>
      </c>
      <c r="E26" s="39" t="s">
        <v>427</v>
      </c>
    </row>
    <row r="27" spans="1:16" ht="38.25">
      <c r="A27" t="s">
        <v>50</v>
      </c>
      <c s="34" t="s">
        <v>70</v>
      </c>
      <c s="34" t="s">
        <v>1083</v>
      </c>
      <c s="35" t="s">
        <v>1084</v>
      </c>
      <c s="6" t="s">
        <v>1085</v>
      </c>
      <c s="36" t="s">
        <v>340</v>
      </c>
      <c s="37">
        <v>1.2</v>
      </c>
      <c s="36">
        <v>0</v>
      </c>
      <c s="36">
        <f>ROUND(G27*H27,6)</f>
      </c>
      <c r="L27" s="38">
        <v>0</v>
      </c>
      <c s="32">
        <f>ROUND(ROUND(L27,2)*ROUND(G27,3),2)</f>
      </c>
      <c s="36" t="s">
        <v>341</v>
      </c>
      <c>
        <f>(M27*21)/100</f>
      </c>
      <c t="s">
        <v>28</v>
      </c>
    </row>
    <row r="28" spans="1:5" ht="38.25">
      <c r="A28" s="35" t="s">
        <v>55</v>
      </c>
      <c r="E28" s="39" t="s">
        <v>1199</v>
      </c>
    </row>
    <row r="29" spans="1:5" ht="63.75">
      <c r="A29" s="35" t="s">
        <v>56</v>
      </c>
      <c r="E29" s="40" t="s">
        <v>1200</v>
      </c>
    </row>
    <row r="30" spans="1:5" ht="140.25">
      <c r="A30" t="s">
        <v>57</v>
      </c>
      <c r="E30" s="39" t="s">
        <v>427</v>
      </c>
    </row>
    <row r="31" spans="1:16" ht="25.5">
      <c r="A31" t="s">
        <v>50</v>
      </c>
      <c s="34" t="s">
        <v>27</v>
      </c>
      <c s="34" t="s">
        <v>1005</v>
      </c>
      <c s="35" t="s">
        <v>1006</v>
      </c>
      <c s="6" t="s">
        <v>1007</v>
      </c>
      <c s="36" t="s">
        <v>340</v>
      </c>
      <c s="37">
        <v>148.585</v>
      </c>
      <c s="36">
        <v>0</v>
      </c>
      <c s="36">
        <f>ROUND(G31*H31,6)</f>
      </c>
      <c r="L31" s="38">
        <v>0</v>
      </c>
      <c s="32">
        <f>ROUND(ROUND(L31,2)*ROUND(G31,3),2)</f>
      </c>
      <c s="36" t="s">
        <v>341</v>
      </c>
      <c>
        <f>(M31*21)/100</f>
      </c>
      <c t="s">
        <v>28</v>
      </c>
    </row>
    <row r="32" spans="1:5" ht="38.25">
      <c r="A32" s="35" t="s">
        <v>55</v>
      </c>
      <c r="E32" s="39" t="s">
        <v>1201</v>
      </c>
    </row>
    <row r="33" spans="1:5" ht="76.5">
      <c r="A33" s="35" t="s">
        <v>56</v>
      </c>
      <c r="E33" s="40" t="s">
        <v>1202</v>
      </c>
    </row>
    <row r="34" spans="1:5" ht="127.5">
      <c r="A34" t="s">
        <v>57</v>
      </c>
      <c r="E34" s="39" t="s">
        <v>1010</v>
      </c>
    </row>
    <row r="35" spans="1:13" ht="12.75">
      <c r="A35" t="s">
        <v>47</v>
      </c>
      <c r="C35" s="31" t="s">
        <v>4</v>
      </c>
      <c r="E35" s="33" t="s">
        <v>1203</v>
      </c>
      <c r="J35" s="32">
        <f>0</f>
      </c>
      <c s="32">
        <f>0</f>
      </c>
      <c s="32">
        <f>0+L36+L40+L44+L48+L52+L56+L60+L64+L68</f>
      </c>
      <c s="32">
        <f>0+M36+M40+M44+M48+M52+M56+M60+M64+M68</f>
      </c>
    </row>
    <row r="36" spans="1:16" ht="12.75">
      <c r="A36" t="s">
        <v>50</v>
      </c>
      <c s="34" t="s">
        <v>78</v>
      </c>
      <c s="34" t="s">
        <v>1204</v>
      </c>
      <c s="35" t="s">
        <v>5</v>
      </c>
      <c s="6" t="s">
        <v>1205</v>
      </c>
      <c s="36" t="s">
        <v>76</v>
      </c>
      <c s="37">
        <v>468.5</v>
      </c>
      <c s="36">
        <v>0</v>
      </c>
      <c s="36">
        <f>ROUND(G36*H36,6)</f>
      </c>
      <c r="L36" s="38">
        <v>0</v>
      </c>
      <c s="32">
        <f>ROUND(ROUND(L36,2)*ROUND(G36,3),2)</f>
      </c>
      <c s="36" t="s">
        <v>54</v>
      </c>
      <c>
        <f>(M36*21)/100</f>
      </c>
      <c t="s">
        <v>28</v>
      </c>
    </row>
    <row r="37" spans="1:5" ht="25.5">
      <c r="A37" s="35" t="s">
        <v>55</v>
      </c>
      <c r="E37" s="39" t="s">
        <v>1206</v>
      </c>
    </row>
    <row r="38" spans="1:5" ht="63.75">
      <c r="A38" s="35" t="s">
        <v>56</v>
      </c>
      <c r="E38" s="40" t="s">
        <v>1207</v>
      </c>
    </row>
    <row r="39" spans="1:5" ht="63.75">
      <c r="A39" t="s">
        <v>57</v>
      </c>
      <c r="E39" s="39" t="s">
        <v>1208</v>
      </c>
    </row>
    <row r="40" spans="1:16" ht="12.75">
      <c r="A40" t="s">
        <v>50</v>
      </c>
      <c s="34" t="s">
        <v>83</v>
      </c>
      <c s="34" t="s">
        <v>1209</v>
      </c>
      <c s="35" t="s">
        <v>5</v>
      </c>
      <c s="6" t="s">
        <v>1210</v>
      </c>
      <c s="36" t="s">
        <v>306</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1211</v>
      </c>
    </row>
    <row r="43" spans="1:5" ht="38.25">
      <c r="A43" t="s">
        <v>57</v>
      </c>
      <c r="E43" s="39" t="s">
        <v>1212</v>
      </c>
    </row>
    <row r="44" spans="1:16" ht="12.75">
      <c r="A44" t="s">
        <v>50</v>
      </c>
      <c s="34" t="s">
        <v>87</v>
      </c>
      <c s="34" t="s">
        <v>1213</v>
      </c>
      <c s="35" t="s">
        <v>5</v>
      </c>
      <c s="6" t="s">
        <v>1214</v>
      </c>
      <c s="36" t="s">
        <v>61</v>
      </c>
      <c s="37">
        <v>1635</v>
      </c>
      <c s="36">
        <v>0</v>
      </c>
      <c s="36">
        <f>ROUND(G44*H44,6)</f>
      </c>
      <c r="L44" s="38">
        <v>0</v>
      </c>
      <c s="32">
        <f>ROUND(ROUND(L44,2)*ROUND(G44,3),2)</f>
      </c>
      <c s="36" t="s">
        <v>54</v>
      </c>
      <c>
        <f>(M44*21)/100</f>
      </c>
      <c t="s">
        <v>28</v>
      </c>
    </row>
    <row r="45" spans="1:5" ht="25.5">
      <c r="A45" s="35" t="s">
        <v>55</v>
      </c>
      <c r="E45" s="39" t="s">
        <v>1215</v>
      </c>
    </row>
    <row r="46" spans="1:5" ht="63.75">
      <c r="A46" s="35" t="s">
        <v>56</v>
      </c>
      <c r="E46" s="40" t="s">
        <v>1216</v>
      </c>
    </row>
    <row r="47" spans="1:5" ht="382.5">
      <c r="A47" t="s">
        <v>57</v>
      </c>
      <c r="E47" s="39" t="s">
        <v>1217</v>
      </c>
    </row>
    <row r="48" spans="1:16" ht="12.75">
      <c r="A48" t="s">
        <v>50</v>
      </c>
      <c s="34" t="s">
        <v>91</v>
      </c>
      <c s="34" t="s">
        <v>1218</v>
      </c>
      <c s="35" t="s">
        <v>5</v>
      </c>
      <c s="6" t="s">
        <v>1219</v>
      </c>
      <c s="36" t="s">
        <v>61</v>
      </c>
      <c s="37">
        <v>7148</v>
      </c>
      <c s="36">
        <v>0</v>
      </c>
      <c s="36">
        <f>ROUND(G48*H48,6)</f>
      </c>
      <c r="L48" s="38">
        <v>0</v>
      </c>
      <c s="32">
        <f>ROUND(ROUND(L48,2)*ROUND(G48,3),2)</f>
      </c>
      <c s="36" t="s">
        <v>54</v>
      </c>
      <c>
        <f>(M48*21)/100</f>
      </c>
      <c t="s">
        <v>28</v>
      </c>
    </row>
    <row r="49" spans="1:5" ht="25.5">
      <c r="A49" s="35" t="s">
        <v>55</v>
      </c>
      <c r="E49" s="39" t="s">
        <v>1220</v>
      </c>
    </row>
    <row r="50" spans="1:5" ht="63.75">
      <c r="A50" s="35" t="s">
        <v>56</v>
      </c>
      <c r="E50" s="40" t="s">
        <v>1221</v>
      </c>
    </row>
    <row r="51" spans="1:5" ht="382.5">
      <c r="A51" t="s">
        <v>57</v>
      </c>
      <c r="E51" s="39" t="s">
        <v>1217</v>
      </c>
    </row>
    <row r="52" spans="1:16" ht="12.75">
      <c r="A52" t="s">
        <v>50</v>
      </c>
      <c s="34" t="s">
        <v>94</v>
      </c>
      <c s="34" t="s">
        <v>1222</v>
      </c>
      <c s="35" t="s">
        <v>5</v>
      </c>
      <c s="6" t="s">
        <v>1223</v>
      </c>
      <c s="36" t="s">
        <v>68</v>
      </c>
      <c s="37">
        <v>115</v>
      </c>
      <c s="36">
        <v>0</v>
      </c>
      <c s="36">
        <f>ROUND(G52*H52,6)</f>
      </c>
      <c r="L52" s="38">
        <v>0</v>
      </c>
      <c s="32">
        <f>ROUND(ROUND(L52,2)*ROUND(G52,3),2)</f>
      </c>
      <c s="36" t="s">
        <v>54</v>
      </c>
      <c>
        <f>(M52*21)/100</f>
      </c>
      <c t="s">
        <v>28</v>
      </c>
    </row>
    <row r="53" spans="1:5" ht="12.75">
      <c r="A53" s="35" t="s">
        <v>55</v>
      </c>
      <c r="E53" s="39" t="s">
        <v>1224</v>
      </c>
    </row>
    <row r="54" spans="1:5" ht="63.75">
      <c r="A54" s="35" t="s">
        <v>56</v>
      </c>
      <c r="E54" s="40" t="s">
        <v>1225</v>
      </c>
    </row>
    <row r="55" spans="1:5" ht="63.75">
      <c r="A55" t="s">
        <v>57</v>
      </c>
      <c r="E55" s="39" t="s">
        <v>1226</v>
      </c>
    </row>
    <row r="56" spans="1:16" ht="12.75">
      <c r="A56" t="s">
        <v>50</v>
      </c>
      <c s="34" t="s">
        <v>98</v>
      </c>
      <c s="34" t="s">
        <v>1227</v>
      </c>
      <c s="35" t="s">
        <v>5</v>
      </c>
      <c s="6" t="s">
        <v>1228</v>
      </c>
      <c s="36" t="s">
        <v>61</v>
      </c>
      <c s="37">
        <v>257</v>
      </c>
      <c s="36">
        <v>0</v>
      </c>
      <c s="36">
        <f>ROUND(G56*H56,6)</f>
      </c>
      <c r="L56" s="38">
        <v>0</v>
      </c>
      <c s="32">
        <f>ROUND(ROUND(L56,2)*ROUND(G56,3),2)</f>
      </c>
      <c s="36" t="s">
        <v>54</v>
      </c>
      <c>
        <f>(M56*21)/100</f>
      </c>
      <c t="s">
        <v>28</v>
      </c>
    </row>
    <row r="57" spans="1:5" ht="25.5">
      <c r="A57" s="35" t="s">
        <v>55</v>
      </c>
      <c r="E57" s="39" t="s">
        <v>1229</v>
      </c>
    </row>
    <row r="58" spans="1:5" ht="63.75">
      <c r="A58" s="35" t="s">
        <v>56</v>
      </c>
      <c r="E58" s="40" t="s">
        <v>1230</v>
      </c>
    </row>
    <row r="59" spans="1:5" ht="344.25">
      <c r="A59" t="s">
        <v>57</v>
      </c>
      <c r="E59" s="39" t="s">
        <v>1231</v>
      </c>
    </row>
    <row r="60" spans="1:16" ht="12.75">
      <c r="A60" t="s">
        <v>50</v>
      </c>
      <c s="34" t="s">
        <v>102</v>
      </c>
      <c s="34" t="s">
        <v>1232</v>
      </c>
      <c s="35" t="s">
        <v>5</v>
      </c>
      <c s="6" t="s">
        <v>1233</v>
      </c>
      <c s="36" t="s">
        <v>61</v>
      </c>
      <c s="37">
        <v>191.7</v>
      </c>
      <c s="36">
        <v>0</v>
      </c>
      <c s="36">
        <f>ROUND(G60*H60,6)</f>
      </c>
      <c r="L60" s="38">
        <v>0</v>
      </c>
      <c s="32">
        <f>ROUND(ROUND(L60,2)*ROUND(G60,3),2)</f>
      </c>
      <c s="36" t="s">
        <v>54</v>
      </c>
      <c>
        <f>(M60*21)/100</f>
      </c>
      <c t="s">
        <v>28</v>
      </c>
    </row>
    <row r="61" spans="1:5" ht="12.75">
      <c r="A61" s="35" t="s">
        <v>55</v>
      </c>
      <c r="E61" s="39" t="s">
        <v>1234</v>
      </c>
    </row>
    <row r="62" spans="1:5" ht="63.75">
      <c r="A62" s="35" t="s">
        <v>56</v>
      </c>
      <c r="E62" s="40" t="s">
        <v>1235</v>
      </c>
    </row>
    <row r="63" spans="1:5" ht="344.25">
      <c r="A63" t="s">
        <v>57</v>
      </c>
      <c r="E63" s="39" t="s">
        <v>1231</v>
      </c>
    </row>
    <row r="64" spans="1:16" ht="12.75">
      <c r="A64" t="s">
        <v>50</v>
      </c>
      <c s="34" t="s">
        <v>106</v>
      </c>
      <c s="34" t="s">
        <v>71</v>
      </c>
      <c s="35" t="s">
        <v>5</v>
      </c>
      <c s="6" t="s">
        <v>72</v>
      </c>
      <c s="36" t="s">
        <v>61</v>
      </c>
      <c s="37">
        <v>56</v>
      </c>
      <c s="36">
        <v>0</v>
      </c>
      <c s="36">
        <f>ROUND(G64*H64,6)</f>
      </c>
      <c r="L64" s="38">
        <v>0</v>
      </c>
      <c s="32">
        <f>ROUND(ROUND(L64,2)*ROUND(G64,3),2)</f>
      </c>
      <c s="36" t="s">
        <v>54</v>
      </c>
      <c>
        <f>(M64*21)/100</f>
      </c>
      <c t="s">
        <v>28</v>
      </c>
    </row>
    <row r="65" spans="1:5" ht="12.75">
      <c r="A65" s="35" t="s">
        <v>55</v>
      </c>
      <c r="E65" s="39" t="s">
        <v>1236</v>
      </c>
    </row>
    <row r="66" spans="1:5" ht="63.75">
      <c r="A66" s="35" t="s">
        <v>56</v>
      </c>
      <c r="E66" s="40" t="s">
        <v>1237</v>
      </c>
    </row>
    <row r="67" spans="1:5" ht="229.5">
      <c r="A67" t="s">
        <v>57</v>
      </c>
      <c r="E67" s="39" t="s">
        <v>1238</v>
      </c>
    </row>
    <row r="68" spans="1:16" ht="12.75">
      <c r="A68" t="s">
        <v>50</v>
      </c>
      <c s="34" t="s">
        <v>110</v>
      </c>
      <c s="34" t="s">
        <v>1239</v>
      </c>
      <c s="35" t="s">
        <v>5</v>
      </c>
      <c s="6" t="s">
        <v>1240</v>
      </c>
      <c s="36" t="s">
        <v>76</v>
      </c>
      <c s="37">
        <v>38849</v>
      </c>
      <c s="36">
        <v>0</v>
      </c>
      <c s="36">
        <f>ROUND(G68*H68,6)</f>
      </c>
      <c r="L68" s="38">
        <v>0</v>
      </c>
      <c s="32">
        <f>ROUND(ROUND(L68,2)*ROUND(G68,3),2)</f>
      </c>
      <c s="36" t="s">
        <v>54</v>
      </c>
      <c>
        <f>(M68*21)/100</f>
      </c>
      <c t="s">
        <v>28</v>
      </c>
    </row>
    <row r="69" spans="1:5" ht="12.75">
      <c r="A69" s="35" t="s">
        <v>55</v>
      </c>
      <c r="E69" s="39" t="s">
        <v>1241</v>
      </c>
    </row>
    <row r="70" spans="1:5" ht="63.75">
      <c r="A70" s="35" t="s">
        <v>56</v>
      </c>
      <c r="E70" s="40" t="s">
        <v>1242</v>
      </c>
    </row>
    <row r="71" spans="1:5" ht="38.25">
      <c r="A71" t="s">
        <v>57</v>
      </c>
      <c r="E71" s="39" t="s">
        <v>1243</v>
      </c>
    </row>
    <row r="72" spans="1:13" ht="12.75">
      <c r="A72" t="s">
        <v>47</v>
      </c>
      <c r="C72" s="31" t="s">
        <v>28</v>
      </c>
      <c r="E72" s="33" t="s">
        <v>1244</v>
      </c>
      <c r="J72" s="32">
        <f>0</f>
      </c>
      <c s="32">
        <f>0</f>
      </c>
      <c s="32">
        <f>0+L73+L77+L81+L85+L89+L93+L97+L101+L105+L109</f>
      </c>
      <c s="32">
        <f>0+M73+M77+M81+M85+M89+M93+M97+M101+M105+M109</f>
      </c>
    </row>
    <row r="73" spans="1:16" ht="12.75">
      <c r="A73" t="s">
        <v>50</v>
      </c>
      <c s="34" t="s">
        <v>428</v>
      </c>
      <c s="34" t="s">
        <v>1245</v>
      </c>
      <c s="35" t="s">
        <v>5</v>
      </c>
      <c s="6" t="s">
        <v>1246</v>
      </c>
      <c s="36" t="s">
        <v>76</v>
      </c>
      <c s="37">
        <v>5332.6</v>
      </c>
      <c s="36">
        <v>0</v>
      </c>
      <c s="36">
        <f>ROUND(G73*H73,6)</f>
      </c>
      <c r="L73" s="38">
        <v>0</v>
      </c>
      <c s="32">
        <f>ROUND(ROUND(L73,2)*ROUND(G73,3),2)</f>
      </c>
      <c s="36" t="s">
        <v>54</v>
      </c>
      <c>
        <f>(M73*21)/100</f>
      </c>
      <c t="s">
        <v>28</v>
      </c>
    </row>
    <row r="74" spans="1:5" ht="25.5">
      <c r="A74" s="35" t="s">
        <v>55</v>
      </c>
      <c r="E74" s="39" t="s">
        <v>1247</v>
      </c>
    </row>
    <row r="75" spans="1:5" ht="63.75">
      <c r="A75" s="35" t="s">
        <v>56</v>
      </c>
      <c r="E75" s="40" t="s">
        <v>1248</v>
      </c>
    </row>
    <row r="76" spans="1:5" ht="25.5">
      <c r="A76" t="s">
        <v>57</v>
      </c>
      <c r="E76" s="39" t="s">
        <v>1249</v>
      </c>
    </row>
    <row r="77" spans="1:16" ht="12.75">
      <c r="A77" t="s">
        <v>50</v>
      </c>
      <c s="34" t="s">
        <v>502</v>
      </c>
      <c s="34" t="s">
        <v>1250</v>
      </c>
      <c s="35" t="s">
        <v>5</v>
      </c>
      <c s="6" t="s">
        <v>1251</v>
      </c>
      <c s="36" t="s">
        <v>68</v>
      </c>
      <c s="37">
        <v>1386.6</v>
      </c>
      <c s="36">
        <v>0</v>
      </c>
      <c s="36">
        <f>ROUND(G77*H77,6)</f>
      </c>
      <c r="L77" s="38">
        <v>0</v>
      </c>
      <c s="32">
        <f>ROUND(ROUND(L77,2)*ROUND(G77,3),2)</f>
      </c>
      <c s="36" t="s">
        <v>54</v>
      </c>
      <c>
        <f>(M77*21)/100</f>
      </c>
      <c t="s">
        <v>28</v>
      </c>
    </row>
    <row r="78" spans="1:5" ht="12.75">
      <c r="A78" s="35" t="s">
        <v>55</v>
      </c>
      <c r="E78" s="39" t="s">
        <v>1252</v>
      </c>
    </row>
    <row r="79" spans="1:5" ht="63.75">
      <c r="A79" s="35" t="s">
        <v>56</v>
      </c>
      <c r="E79" s="40" t="s">
        <v>1253</v>
      </c>
    </row>
    <row r="80" spans="1:5" ht="165.75">
      <c r="A80" t="s">
        <v>57</v>
      </c>
      <c r="E80" s="39" t="s">
        <v>1254</v>
      </c>
    </row>
    <row r="81" spans="1:16" ht="12.75">
      <c r="A81" t="s">
        <v>50</v>
      </c>
      <c s="34" t="s">
        <v>114</v>
      </c>
      <c s="34" t="s">
        <v>1255</v>
      </c>
      <c s="35" t="s">
        <v>5</v>
      </c>
      <c s="6" t="s">
        <v>1256</v>
      </c>
      <c s="36" t="s">
        <v>61</v>
      </c>
      <c s="37">
        <v>5133.164</v>
      </c>
      <c s="36">
        <v>0</v>
      </c>
      <c s="36">
        <f>ROUND(G81*H81,6)</f>
      </c>
      <c r="L81" s="38">
        <v>0</v>
      </c>
      <c s="32">
        <f>ROUND(ROUND(L81,2)*ROUND(G81,3),2)</f>
      </c>
      <c s="36" t="s">
        <v>54</v>
      </c>
      <c>
        <f>(M81*21)/100</f>
      </c>
      <c t="s">
        <v>28</v>
      </c>
    </row>
    <row r="82" spans="1:5" ht="102">
      <c r="A82" s="35" t="s">
        <v>55</v>
      </c>
      <c r="E82" s="39" t="s">
        <v>1257</v>
      </c>
    </row>
    <row r="83" spans="1:5" ht="63.75">
      <c r="A83" s="35" t="s">
        <v>56</v>
      </c>
      <c r="E83" s="40" t="s">
        <v>1258</v>
      </c>
    </row>
    <row r="84" spans="1:5" ht="51">
      <c r="A84" t="s">
        <v>57</v>
      </c>
      <c r="E84" s="39" t="s">
        <v>1259</v>
      </c>
    </row>
    <row r="85" spans="1:16" ht="12.75">
      <c r="A85" t="s">
        <v>50</v>
      </c>
      <c s="34" t="s">
        <v>118</v>
      </c>
      <c s="34" t="s">
        <v>1260</v>
      </c>
      <c s="35" t="s">
        <v>5</v>
      </c>
      <c s="6" t="s">
        <v>1261</v>
      </c>
      <c s="36" t="s">
        <v>61</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1262</v>
      </c>
    </row>
    <row r="88" spans="1:5" ht="25.5">
      <c r="A88" t="s">
        <v>57</v>
      </c>
      <c r="E88" s="39" t="s">
        <v>1263</v>
      </c>
    </row>
    <row r="89" spans="1:16" ht="12.75">
      <c r="A89" t="s">
        <v>50</v>
      </c>
      <c s="34" t="s">
        <v>121</v>
      </c>
      <c s="34" t="s">
        <v>1264</v>
      </c>
      <c s="35" t="s">
        <v>5</v>
      </c>
      <c s="6" t="s">
        <v>1265</v>
      </c>
      <c s="36" t="s">
        <v>68</v>
      </c>
      <c s="37">
        <v>32567.4</v>
      </c>
      <c s="36">
        <v>0</v>
      </c>
      <c s="36">
        <f>ROUND(G89*H89,6)</f>
      </c>
      <c r="L89" s="38">
        <v>0</v>
      </c>
      <c s="32">
        <f>ROUND(ROUND(L89,2)*ROUND(G89,3),2)</f>
      </c>
      <c s="36" t="s">
        <v>54</v>
      </c>
      <c>
        <f>(M89*21)/100</f>
      </c>
      <c t="s">
        <v>28</v>
      </c>
    </row>
    <row r="90" spans="1:5" ht="63.75">
      <c r="A90" s="35" t="s">
        <v>55</v>
      </c>
      <c r="E90" s="39" t="s">
        <v>1266</v>
      </c>
    </row>
    <row r="91" spans="1:5" ht="63.75">
      <c r="A91" s="35" t="s">
        <v>56</v>
      </c>
      <c r="E91" s="40" t="s">
        <v>1267</v>
      </c>
    </row>
    <row r="92" spans="1:5" ht="191.25">
      <c r="A92" t="s">
        <v>57</v>
      </c>
      <c r="E92" s="39" t="s">
        <v>1268</v>
      </c>
    </row>
    <row r="93" spans="1:16" ht="12.75">
      <c r="A93" t="s">
        <v>50</v>
      </c>
      <c s="34" t="s">
        <v>125</v>
      </c>
      <c s="34" t="s">
        <v>1269</v>
      </c>
      <c s="35" t="s">
        <v>5</v>
      </c>
      <c s="6" t="s">
        <v>1270</v>
      </c>
      <c s="36" t="s">
        <v>68</v>
      </c>
      <c s="37">
        <v>3618.6</v>
      </c>
      <c s="36">
        <v>0</v>
      </c>
      <c s="36">
        <f>ROUND(G93*H93,6)</f>
      </c>
      <c r="L93" s="38">
        <v>0</v>
      </c>
      <c s="32">
        <f>ROUND(ROUND(L93,2)*ROUND(G93,3),2)</f>
      </c>
      <c s="36" t="s">
        <v>54</v>
      </c>
      <c>
        <f>(M93*21)/100</f>
      </c>
      <c t="s">
        <v>28</v>
      </c>
    </row>
    <row r="94" spans="1:5" ht="63.75">
      <c r="A94" s="35" t="s">
        <v>55</v>
      </c>
      <c r="E94" s="39" t="s">
        <v>1266</v>
      </c>
    </row>
    <row r="95" spans="1:5" ht="63.75">
      <c r="A95" s="35" t="s">
        <v>56</v>
      </c>
      <c r="E95" s="40" t="s">
        <v>1271</v>
      </c>
    </row>
    <row r="96" spans="1:5" ht="191.25">
      <c r="A96" t="s">
        <v>57</v>
      </c>
      <c r="E96" s="39" t="s">
        <v>1268</v>
      </c>
    </row>
    <row r="97" spans="1:16" ht="12.75">
      <c r="A97" t="s">
        <v>50</v>
      </c>
      <c s="34" t="s">
        <v>128</v>
      </c>
      <c s="34" t="s">
        <v>1272</v>
      </c>
      <c s="35" t="s">
        <v>5</v>
      </c>
      <c s="6" t="s">
        <v>1273</v>
      </c>
      <c s="36" t="s">
        <v>81</v>
      </c>
      <c s="37">
        <v>401</v>
      </c>
      <c s="36">
        <v>0</v>
      </c>
      <c s="36">
        <f>ROUND(G97*H97,6)</f>
      </c>
      <c r="L97" s="38">
        <v>0</v>
      </c>
      <c s="32">
        <f>ROUND(ROUND(L97,2)*ROUND(G97,3),2)</f>
      </c>
      <c s="36" t="s">
        <v>54</v>
      </c>
      <c>
        <f>(M97*21)/100</f>
      </c>
      <c t="s">
        <v>28</v>
      </c>
    </row>
    <row r="98" spans="1:5" ht="25.5">
      <c r="A98" s="35" t="s">
        <v>55</v>
      </c>
      <c r="E98" s="39" t="s">
        <v>1274</v>
      </c>
    </row>
    <row r="99" spans="1:5" ht="63.75">
      <c r="A99" s="35" t="s">
        <v>56</v>
      </c>
      <c r="E99" s="40" t="s">
        <v>1275</v>
      </c>
    </row>
    <row r="100" spans="1:5" ht="38.25">
      <c r="A100" t="s">
        <v>57</v>
      </c>
      <c r="E100" s="39" t="s">
        <v>1276</v>
      </c>
    </row>
    <row r="101" spans="1:16" ht="25.5">
      <c r="A101" t="s">
        <v>50</v>
      </c>
      <c s="34" t="s">
        <v>131</v>
      </c>
      <c s="34" t="s">
        <v>1277</v>
      </c>
      <c s="35" t="s">
        <v>5</v>
      </c>
      <c s="6" t="s">
        <v>1278</v>
      </c>
      <c s="36" t="s">
        <v>68</v>
      </c>
      <c s="37">
        <v>80</v>
      </c>
      <c s="36">
        <v>0</v>
      </c>
      <c s="36">
        <f>ROUND(G101*H101,6)</f>
      </c>
      <c r="L101" s="38">
        <v>0</v>
      </c>
      <c s="32">
        <f>ROUND(ROUND(L101,2)*ROUND(G101,3),2)</f>
      </c>
      <c s="36" t="s">
        <v>341</v>
      </c>
      <c>
        <f>(M101*21)/100</f>
      </c>
      <c t="s">
        <v>28</v>
      </c>
    </row>
    <row r="102" spans="1:5" ht="12.75">
      <c r="A102" s="35" t="s">
        <v>55</v>
      </c>
      <c r="E102" s="39" t="s">
        <v>1279</v>
      </c>
    </row>
    <row r="103" spans="1:5" ht="63.75">
      <c r="A103" s="35" t="s">
        <v>56</v>
      </c>
      <c r="E103" s="40" t="s">
        <v>1280</v>
      </c>
    </row>
    <row r="104" spans="1:5" ht="178.5">
      <c r="A104" t="s">
        <v>57</v>
      </c>
      <c r="E104" s="39" t="s">
        <v>1281</v>
      </c>
    </row>
    <row r="105" spans="1:16" ht="25.5">
      <c r="A105" t="s">
        <v>50</v>
      </c>
      <c s="34" t="s">
        <v>135</v>
      </c>
      <c s="34" t="s">
        <v>1282</v>
      </c>
      <c s="35" t="s">
        <v>5</v>
      </c>
      <c s="6" t="s">
        <v>1283</v>
      </c>
      <c s="36" t="s">
        <v>61</v>
      </c>
      <c s="37">
        <v>5093</v>
      </c>
      <c s="36">
        <v>0</v>
      </c>
      <c s="36">
        <f>ROUND(G105*H105,6)</f>
      </c>
      <c r="L105" s="38">
        <v>0</v>
      </c>
      <c s="32">
        <f>ROUND(ROUND(L105,2)*ROUND(G105,3),2)</f>
      </c>
      <c s="36" t="s">
        <v>341</v>
      </c>
      <c>
        <f>(M105*21)/100</f>
      </c>
      <c t="s">
        <v>28</v>
      </c>
    </row>
    <row r="106" spans="1:5" ht="25.5">
      <c r="A106" s="35" t="s">
        <v>55</v>
      </c>
      <c r="E106" s="39" t="s">
        <v>1284</v>
      </c>
    </row>
    <row r="107" spans="1:5" ht="63.75">
      <c r="A107" s="35" t="s">
        <v>56</v>
      </c>
      <c r="E107" s="40" t="s">
        <v>1285</v>
      </c>
    </row>
    <row r="108" spans="1:5" ht="51">
      <c r="A108" t="s">
        <v>57</v>
      </c>
      <c r="E108" s="39" t="s">
        <v>1259</v>
      </c>
    </row>
    <row r="109" spans="1:16" ht="12.75">
      <c r="A109" t="s">
        <v>50</v>
      </c>
      <c s="34" t="s">
        <v>139</v>
      </c>
      <c s="34" t="s">
        <v>1286</v>
      </c>
      <c s="35" t="s">
        <v>5</v>
      </c>
      <c s="6" t="s">
        <v>1287</v>
      </c>
      <c s="36" t="s">
        <v>340</v>
      </c>
      <c s="37">
        <v>185.745</v>
      </c>
      <c s="36">
        <v>0</v>
      </c>
      <c s="36">
        <f>ROUND(G109*H109,6)</f>
      </c>
      <c r="L109" s="38">
        <v>0</v>
      </c>
      <c s="32">
        <f>ROUND(ROUND(L109,2)*ROUND(G109,3),2)</f>
      </c>
      <c s="36" t="s">
        <v>341</v>
      </c>
      <c>
        <f>(M109*21)/100</f>
      </c>
      <c t="s">
        <v>28</v>
      </c>
    </row>
    <row r="110" spans="1:5" ht="51">
      <c r="A110" s="35" t="s">
        <v>55</v>
      </c>
      <c r="E110" s="39" t="s">
        <v>1288</v>
      </c>
    </row>
    <row r="111" spans="1:5" ht="63.75">
      <c r="A111" s="35" t="s">
        <v>56</v>
      </c>
      <c r="E111" s="40" t="s">
        <v>1289</v>
      </c>
    </row>
    <row r="112" spans="1:5" ht="38.25">
      <c r="A112" t="s">
        <v>57</v>
      </c>
      <c r="E112" s="39" t="s">
        <v>1290</v>
      </c>
    </row>
    <row r="113" spans="1:13" ht="12.75">
      <c r="A113" t="s">
        <v>47</v>
      </c>
      <c r="C113" s="31" t="s">
        <v>65</v>
      </c>
      <c r="E113" s="33" t="s">
        <v>1291</v>
      </c>
      <c r="J113" s="32">
        <f>0</f>
      </c>
      <c s="32">
        <f>0</f>
      </c>
      <c s="32">
        <f>0+L114+L118</f>
      </c>
      <c s="32">
        <f>0+M114+M118</f>
      </c>
    </row>
    <row r="114" spans="1:16" ht="12.75">
      <c r="A114" t="s">
        <v>50</v>
      </c>
      <c s="34" t="s">
        <v>143</v>
      </c>
      <c s="34" t="s">
        <v>1292</v>
      </c>
      <c s="35" t="s">
        <v>5</v>
      </c>
      <c s="6" t="s">
        <v>1293</v>
      </c>
      <c s="36" t="s">
        <v>61</v>
      </c>
      <c s="37">
        <v>9.836</v>
      </c>
      <c s="36">
        <v>0</v>
      </c>
      <c s="36">
        <f>ROUND(G114*H114,6)</f>
      </c>
      <c r="L114" s="38">
        <v>0</v>
      </c>
      <c s="32">
        <f>ROUND(ROUND(L114,2)*ROUND(G114,3),2)</f>
      </c>
      <c s="36" t="s">
        <v>54</v>
      </c>
      <c>
        <f>(M114*21)/100</f>
      </c>
      <c t="s">
        <v>28</v>
      </c>
    </row>
    <row r="115" spans="1:5" ht="12.75">
      <c r="A115" s="35" t="s">
        <v>55</v>
      </c>
      <c r="E115" s="39" t="s">
        <v>1294</v>
      </c>
    </row>
    <row r="116" spans="1:5" ht="63.75">
      <c r="A116" s="35" t="s">
        <v>56</v>
      </c>
      <c r="E116" s="40" t="s">
        <v>1295</v>
      </c>
    </row>
    <row r="117" spans="1:5" ht="38.25">
      <c r="A117" t="s">
        <v>57</v>
      </c>
      <c r="E117" s="39" t="s">
        <v>1296</v>
      </c>
    </row>
    <row r="118" spans="1:16" ht="12.75">
      <c r="A118" t="s">
        <v>50</v>
      </c>
      <c s="34" t="s">
        <v>147</v>
      </c>
      <c s="34" t="s">
        <v>1297</v>
      </c>
      <c s="35" t="s">
        <v>5</v>
      </c>
      <c s="6" t="s">
        <v>1298</v>
      </c>
      <c s="36" t="s">
        <v>61</v>
      </c>
      <c s="37">
        <v>2.625</v>
      </c>
      <c s="36">
        <v>0</v>
      </c>
      <c s="36">
        <f>ROUND(G118*H118,6)</f>
      </c>
      <c r="L118" s="38">
        <v>0</v>
      </c>
      <c s="32">
        <f>ROUND(ROUND(L118,2)*ROUND(G118,3),2)</f>
      </c>
      <c s="36" t="s">
        <v>54</v>
      </c>
      <c>
        <f>(M118*21)/100</f>
      </c>
      <c t="s">
        <v>28</v>
      </c>
    </row>
    <row r="119" spans="1:5" ht="12.75">
      <c r="A119" s="35" t="s">
        <v>55</v>
      </c>
      <c r="E119" s="39" t="s">
        <v>1299</v>
      </c>
    </row>
    <row r="120" spans="1:5" ht="63.75">
      <c r="A120" s="35" t="s">
        <v>56</v>
      </c>
      <c r="E120" s="40" t="s">
        <v>1300</v>
      </c>
    </row>
    <row r="121" spans="1:5" ht="102">
      <c r="A121" t="s">
        <v>57</v>
      </c>
      <c r="E121" s="39" t="s">
        <v>1301</v>
      </c>
    </row>
    <row r="122" spans="1:13" ht="12.75">
      <c r="A122" t="s">
        <v>47</v>
      </c>
      <c r="C122" s="31" t="s">
        <v>70</v>
      </c>
      <c r="E122" s="33" t="s">
        <v>1094</v>
      </c>
      <c r="J122" s="32">
        <f>0</f>
      </c>
      <c s="32">
        <f>0</f>
      </c>
      <c s="32">
        <f>0+L123+L127+L131+L135</f>
      </c>
      <c s="32">
        <f>0+M123+M127+M131+M135</f>
      </c>
    </row>
    <row r="123" spans="1:16" ht="25.5">
      <c r="A123" t="s">
        <v>50</v>
      </c>
      <c s="34" t="s">
        <v>152</v>
      </c>
      <c s="34" t="s">
        <v>1302</v>
      </c>
      <c s="35" t="s">
        <v>5</v>
      </c>
      <c s="6" t="s">
        <v>1303</v>
      </c>
      <c s="36" t="s">
        <v>61</v>
      </c>
      <c s="37">
        <v>10571</v>
      </c>
      <c s="36">
        <v>0</v>
      </c>
      <c s="36">
        <f>ROUND(G123*H123,6)</f>
      </c>
      <c r="L123" s="38">
        <v>0</v>
      </c>
      <c s="32">
        <f>ROUND(ROUND(L123,2)*ROUND(G123,3),2)</f>
      </c>
      <c s="36" t="s">
        <v>54</v>
      </c>
      <c>
        <f>(M123*21)/100</f>
      </c>
      <c t="s">
        <v>28</v>
      </c>
    </row>
    <row r="124" spans="1:5" ht="51">
      <c r="A124" s="35" t="s">
        <v>55</v>
      </c>
      <c r="E124" s="39" t="s">
        <v>1304</v>
      </c>
    </row>
    <row r="125" spans="1:5" ht="63.75">
      <c r="A125" s="35" t="s">
        <v>56</v>
      </c>
      <c r="E125" s="40" t="s">
        <v>1305</v>
      </c>
    </row>
    <row r="126" spans="1:5" ht="267.75">
      <c r="A126" t="s">
        <v>57</v>
      </c>
      <c r="E126" s="39" t="s">
        <v>1306</v>
      </c>
    </row>
    <row r="127" spans="1:16" ht="25.5">
      <c r="A127" t="s">
        <v>50</v>
      </c>
      <c s="34" t="s">
        <v>155</v>
      </c>
      <c s="34" t="s">
        <v>1307</v>
      </c>
      <c s="35" t="s">
        <v>5</v>
      </c>
      <c s="6" t="s">
        <v>1308</v>
      </c>
      <c s="36" t="s">
        <v>61</v>
      </c>
      <c s="37">
        <v>5796</v>
      </c>
      <c s="36">
        <v>0</v>
      </c>
      <c s="36">
        <f>ROUND(G127*H127,6)</f>
      </c>
      <c r="L127" s="38">
        <v>0</v>
      </c>
      <c s="32">
        <f>ROUND(ROUND(L127,2)*ROUND(G127,3),2)</f>
      </c>
      <c s="36" t="s">
        <v>54</v>
      </c>
      <c>
        <f>(M127*21)/100</f>
      </c>
      <c t="s">
        <v>28</v>
      </c>
    </row>
    <row r="128" spans="1:5" ht="38.25">
      <c r="A128" s="35" t="s">
        <v>55</v>
      </c>
      <c r="E128" s="39" t="s">
        <v>1309</v>
      </c>
    </row>
    <row r="129" spans="1:5" ht="63.75">
      <c r="A129" s="35" t="s">
        <v>56</v>
      </c>
      <c r="E129" s="40" t="s">
        <v>1310</v>
      </c>
    </row>
    <row r="130" spans="1:5" ht="293.25">
      <c r="A130" t="s">
        <v>57</v>
      </c>
      <c r="E130" s="39" t="s">
        <v>1311</v>
      </c>
    </row>
    <row r="131" spans="1:16" ht="25.5">
      <c r="A131" t="s">
        <v>50</v>
      </c>
      <c s="34" t="s">
        <v>158</v>
      </c>
      <c s="34" t="s">
        <v>1312</v>
      </c>
      <c s="35" t="s">
        <v>5</v>
      </c>
      <c s="6" t="s">
        <v>1313</v>
      </c>
      <c s="36" t="s">
        <v>61</v>
      </c>
      <c s="37">
        <v>239.4</v>
      </c>
      <c s="36">
        <v>0</v>
      </c>
      <c s="36">
        <f>ROUND(G131*H131,6)</f>
      </c>
      <c r="L131" s="38">
        <v>0</v>
      </c>
      <c s="32">
        <f>ROUND(ROUND(L131,2)*ROUND(G131,3),2)</f>
      </c>
      <c s="36" t="s">
        <v>54</v>
      </c>
      <c>
        <f>(M131*21)/100</f>
      </c>
      <c t="s">
        <v>28</v>
      </c>
    </row>
    <row r="132" spans="1:5" ht="12.75">
      <c r="A132" s="35" t="s">
        <v>55</v>
      </c>
      <c r="E132" s="39" t="s">
        <v>1314</v>
      </c>
    </row>
    <row r="133" spans="1:5" ht="63.75">
      <c r="A133" s="35" t="s">
        <v>56</v>
      </c>
      <c r="E133" s="40" t="s">
        <v>1315</v>
      </c>
    </row>
    <row r="134" spans="1:5" ht="267.75">
      <c r="A134" t="s">
        <v>57</v>
      </c>
      <c r="E134" s="39" t="s">
        <v>1316</v>
      </c>
    </row>
    <row r="135" spans="1:16" ht="25.5">
      <c r="A135" t="s">
        <v>50</v>
      </c>
      <c s="34" t="s">
        <v>161</v>
      </c>
      <c s="34" t="s">
        <v>1317</v>
      </c>
      <c s="35" t="s">
        <v>5</v>
      </c>
      <c s="6" t="s">
        <v>1318</v>
      </c>
      <c s="36" t="s">
        <v>76</v>
      </c>
      <c s="37">
        <v>40079</v>
      </c>
      <c s="36">
        <v>0</v>
      </c>
      <c s="36">
        <f>ROUND(G135*H135,6)</f>
      </c>
      <c r="L135" s="38">
        <v>0</v>
      </c>
      <c s="32">
        <f>ROUND(ROUND(L135,2)*ROUND(G135,3),2)</f>
      </c>
      <c s="36" t="s">
        <v>54</v>
      </c>
      <c>
        <f>(M135*21)/100</f>
      </c>
      <c t="s">
        <v>28</v>
      </c>
    </row>
    <row r="136" spans="1:5" ht="25.5">
      <c r="A136" s="35" t="s">
        <v>55</v>
      </c>
      <c r="E136" s="39" t="s">
        <v>1247</v>
      </c>
    </row>
    <row r="137" spans="1:5" ht="63.75">
      <c r="A137" s="35" t="s">
        <v>56</v>
      </c>
      <c r="E137" s="40" t="s">
        <v>1319</v>
      </c>
    </row>
    <row r="138" spans="1:5" ht="178.5">
      <c r="A138" t="s">
        <v>57</v>
      </c>
      <c r="E138" s="39" t="s">
        <v>1320</v>
      </c>
    </row>
    <row r="139" spans="1:13" ht="12.75">
      <c r="A139" t="s">
        <v>47</v>
      </c>
      <c r="C139" s="31" t="s">
        <v>78</v>
      </c>
      <c r="E139" s="33" t="s">
        <v>1137</v>
      </c>
      <c r="J139" s="32">
        <f>0</f>
      </c>
      <c s="32">
        <f>0</f>
      </c>
      <c s="32">
        <f>0+L140+L144</f>
      </c>
      <c s="32">
        <f>0+M140+M144</f>
      </c>
    </row>
    <row r="140" spans="1:16" ht="12.75">
      <c r="A140" t="s">
        <v>50</v>
      </c>
      <c s="34" t="s">
        <v>165</v>
      </c>
      <c s="34" t="s">
        <v>95</v>
      </c>
      <c s="35" t="s">
        <v>5</v>
      </c>
      <c s="6" t="s">
        <v>96</v>
      </c>
      <c s="36" t="s">
        <v>68</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1321</v>
      </c>
    </row>
    <row r="143" spans="1:5" ht="102">
      <c r="A143" t="s">
        <v>57</v>
      </c>
      <c r="E143" s="39" t="s">
        <v>1322</v>
      </c>
    </row>
    <row r="144" spans="1:16" ht="25.5">
      <c r="A144" t="s">
        <v>50</v>
      </c>
      <c s="34" t="s">
        <v>169</v>
      </c>
      <c s="34" t="s">
        <v>1323</v>
      </c>
      <c s="35" t="s">
        <v>5</v>
      </c>
      <c s="6" t="s">
        <v>1324</v>
      </c>
      <c s="36" t="s">
        <v>76</v>
      </c>
      <c s="37">
        <v>310.05</v>
      </c>
      <c s="36">
        <v>0</v>
      </c>
      <c s="36">
        <f>ROUND(G144*H144,6)</f>
      </c>
      <c r="L144" s="38">
        <v>0</v>
      </c>
      <c s="32">
        <f>ROUND(ROUND(L144,2)*ROUND(G144,3),2)</f>
      </c>
      <c s="36" t="s">
        <v>54</v>
      </c>
      <c>
        <f>(M144*21)/100</f>
      </c>
      <c t="s">
        <v>28</v>
      </c>
    </row>
    <row r="145" spans="1:5" ht="25.5">
      <c r="A145" s="35" t="s">
        <v>55</v>
      </c>
      <c r="E145" s="39" t="s">
        <v>1325</v>
      </c>
    </row>
    <row r="146" spans="1:5" ht="63.75">
      <c r="A146" s="35" t="s">
        <v>56</v>
      </c>
      <c r="E146" s="40" t="s">
        <v>1326</v>
      </c>
    </row>
    <row r="147" spans="1:5" ht="204">
      <c r="A147" t="s">
        <v>57</v>
      </c>
      <c r="E147" s="39" t="s">
        <v>1327</v>
      </c>
    </row>
    <row r="148" spans="1:13" ht="12.75">
      <c r="A148" t="s">
        <v>47</v>
      </c>
      <c r="C148" s="31" t="s">
        <v>83</v>
      </c>
      <c r="E148" s="33" t="s">
        <v>1328</v>
      </c>
      <c r="J148" s="32">
        <f>0</f>
      </c>
      <c s="32">
        <f>0</f>
      </c>
      <c s="32">
        <f>0+L149+L153+L157+L161+L165+L169+L173</f>
      </c>
      <c s="32">
        <f>0+M149+M153+M157+M161+M165+M169+M173</f>
      </c>
    </row>
    <row r="149" spans="1:16" ht="12.75">
      <c r="A149" t="s">
        <v>50</v>
      </c>
      <c s="34" t="s">
        <v>173</v>
      </c>
      <c s="34" t="s">
        <v>1329</v>
      </c>
      <c s="35" t="s">
        <v>5</v>
      </c>
      <c s="6" t="s">
        <v>1330</v>
      </c>
      <c s="36" t="s">
        <v>81</v>
      </c>
      <c s="37">
        <v>2</v>
      </c>
      <c s="36">
        <v>0</v>
      </c>
      <c s="36">
        <f>ROUND(G149*H149,6)</f>
      </c>
      <c r="L149" s="38">
        <v>0</v>
      </c>
      <c s="32">
        <f>ROUND(ROUND(L149,2)*ROUND(G149,3),2)</f>
      </c>
      <c s="36" t="s">
        <v>54</v>
      </c>
      <c>
        <f>(M149*21)/100</f>
      </c>
      <c t="s">
        <v>28</v>
      </c>
    </row>
    <row r="150" spans="1:5" ht="12.75">
      <c r="A150" s="35" t="s">
        <v>55</v>
      </c>
      <c r="E150" s="39" t="s">
        <v>1331</v>
      </c>
    </row>
    <row r="151" spans="1:5" ht="63.75">
      <c r="A151" s="35" t="s">
        <v>56</v>
      </c>
      <c r="E151" s="40" t="s">
        <v>1332</v>
      </c>
    </row>
    <row r="152" spans="1:5" ht="242.25">
      <c r="A152" t="s">
        <v>57</v>
      </c>
      <c r="E152" s="39" t="s">
        <v>1333</v>
      </c>
    </row>
    <row r="153" spans="1:16" ht="12.75">
      <c r="A153" t="s">
        <v>50</v>
      </c>
      <c s="34" t="s">
        <v>176</v>
      </c>
      <c s="34" t="s">
        <v>1334</v>
      </c>
      <c s="35" t="s">
        <v>5</v>
      </c>
      <c s="6" t="s">
        <v>1335</v>
      </c>
      <c s="36" t="s">
        <v>81</v>
      </c>
      <c s="37">
        <v>5</v>
      </c>
      <c s="36">
        <v>0</v>
      </c>
      <c s="36">
        <f>ROUND(G153*H153,6)</f>
      </c>
      <c r="L153" s="38">
        <v>0</v>
      </c>
      <c s="32">
        <f>ROUND(ROUND(L153,2)*ROUND(G153,3),2)</f>
      </c>
      <c s="36" t="s">
        <v>54</v>
      </c>
      <c>
        <f>(M153*21)/100</f>
      </c>
      <c t="s">
        <v>28</v>
      </c>
    </row>
    <row r="154" spans="1:5" ht="12.75">
      <c r="A154" s="35" t="s">
        <v>55</v>
      </c>
      <c r="E154" s="39" t="s">
        <v>1331</v>
      </c>
    </row>
    <row r="155" spans="1:5" ht="63.75">
      <c r="A155" s="35" t="s">
        <v>56</v>
      </c>
      <c r="E155" s="40" t="s">
        <v>1336</v>
      </c>
    </row>
    <row r="156" spans="1:5" ht="242.25">
      <c r="A156" t="s">
        <v>57</v>
      </c>
      <c r="E156" s="39" t="s">
        <v>1333</v>
      </c>
    </row>
    <row r="157" spans="1:16" ht="12.75">
      <c r="A157" t="s">
        <v>50</v>
      </c>
      <c s="34" t="s">
        <v>180</v>
      </c>
      <c s="34" t="s">
        <v>1337</v>
      </c>
      <c s="35" t="s">
        <v>5</v>
      </c>
      <c s="6" t="s">
        <v>1338</v>
      </c>
      <c s="36" t="s">
        <v>81</v>
      </c>
      <c s="37">
        <v>48</v>
      </c>
      <c s="36">
        <v>0</v>
      </c>
      <c s="36">
        <f>ROUND(G157*H157,6)</f>
      </c>
      <c r="L157" s="38">
        <v>0</v>
      </c>
      <c s="32">
        <f>ROUND(ROUND(L157,2)*ROUND(G157,3),2)</f>
      </c>
      <c s="36" t="s">
        <v>54</v>
      </c>
      <c>
        <f>(M157*21)/100</f>
      </c>
      <c t="s">
        <v>28</v>
      </c>
    </row>
    <row r="158" spans="1:5" ht="12.75">
      <c r="A158" s="35" t="s">
        <v>55</v>
      </c>
      <c r="E158" s="39" t="s">
        <v>1339</v>
      </c>
    </row>
    <row r="159" spans="1:5" ht="63.75">
      <c r="A159" s="35" t="s">
        <v>56</v>
      </c>
      <c r="E159" s="40" t="s">
        <v>1340</v>
      </c>
    </row>
    <row r="160" spans="1:5" ht="102">
      <c r="A160" t="s">
        <v>57</v>
      </c>
      <c r="E160" s="39" t="s">
        <v>1341</v>
      </c>
    </row>
    <row r="161" spans="1:16" ht="12.75">
      <c r="A161" t="s">
        <v>50</v>
      </c>
      <c s="34" t="s">
        <v>183</v>
      </c>
      <c s="34" t="s">
        <v>1342</v>
      </c>
      <c s="35" t="s">
        <v>5</v>
      </c>
      <c s="6" t="s">
        <v>1343</v>
      </c>
      <c s="36" t="s">
        <v>81</v>
      </c>
      <c s="37">
        <v>4</v>
      </c>
      <c s="36">
        <v>0</v>
      </c>
      <c s="36">
        <f>ROUND(G161*H161,6)</f>
      </c>
      <c r="L161" s="38">
        <v>0</v>
      </c>
      <c s="32">
        <f>ROUND(ROUND(L161,2)*ROUND(G161,3),2)</f>
      </c>
      <c s="36" t="s">
        <v>54</v>
      </c>
      <c>
        <f>(M161*21)/100</f>
      </c>
      <c t="s">
        <v>28</v>
      </c>
    </row>
    <row r="162" spans="1:5" ht="12.75">
      <c r="A162" s="35" t="s">
        <v>55</v>
      </c>
      <c r="E162" s="39" t="s">
        <v>1344</v>
      </c>
    </row>
    <row r="163" spans="1:5" ht="63.75">
      <c r="A163" s="35" t="s">
        <v>56</v>
      </c>
      <c r="E163" s="40" t="s">
        <v>1345</v>
      </c>
    </row>
    <row r="164" spans="1:5" ht="165.75">
      <c r="A164" t="s">
        <v>57</v>
      </c>
      <c r="E164" s="39" t="s">
        <v>1346</v>
      </c>
    </row>
    <row r="165" spans="1:16" ht="12.75">
      <c r="A165" t="s">
        <v>50</v>
      </c>
      <c s="34" t="s">
        <v>186</v>
      </c>
      <c s="34" t="s">
        <v>1347</v>
      </c>
      <c s="35" t="s">
        <v>5</v>
      </c>
      <c s="6" t="s">
        <v>1348</v>
      </c>
      <c s="36" t="s">
        <v>81</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1332</v>
      </c>
    </row>
    <row r="168" spans="1:5" ht="89.25">
      <c r="A168" t="s">
        <v>57</v>
      </c>
      <c r="E168" s="39" t="s">
        <v>1349</v>
      </c>
    </row>
    <row r="169" spans="1:16" ht="12.75">
      <c r="A169" t="s">
        <v>50</v>
      </c>
      <c s="34" t="s">
        <v>189</v>
      </c>
      <c s="34" t="s">
        <v>1350</v>
      </c>
      <c s="35" t="s">
        <v>5</v>
      </c>
      <c s="6" t="s">
        <v>1351</v>
      </c>
      <c s="36" t="s">
        <v>81</v>
      </c>
      <c s="37">
        <v>7</v>
      </c>
      <c s="36">
        <v>0</v>
      </c>
      <c s="36">
        <f>ROUND(G169*H169,6)</f>
      </c>
      <c r="L169" s="38">
        <v>0</v>
      </c>
      <c s="32">
        <f>ROUND(ROUND(L169,2)*ROUND(G169,3),2)</f>
      </c>
      <c s="36" t="s">
        <v>54</v>
      </c>
      <c>
        <f>(M169*21)/100</f>
      </c>
      <c t="s">
        <v>28</v>
      </c>
    </row>
    <row r="170" spans="1:5" ht="12.75">
      <c r="A170" s="35" t="s">
        <v>55</v>
      </c>
      <c r="E170" s="39" t="s">
        <v>1352</v>
      </c>
    </row>
    <row r="171" spans="1:5" ht="63.75">
      <c r="A171" s="35" t="s">
        <v>56</v>
      </c>
      <c r="E171" s="40" t="s">
        <v>1353</v>
      </c>
    </row>
    <row r="172" spans="1:5" ht="51">
      <c r="A172" t="s">
        <v>57</v>
      </c>
      <c r="E172" s="39" t="s">
        <v>1354</v>
      </c>
    </row>
    <row r="173" spans="1:16" ht="12.75">
      <c r="A173" t="s">
        <v>50</v>
      </c>
      <c s="34" t="s">
        <v>193</v>
      </c>
      <c s="34" t="s">
        <v>1355</v>
      </c>
      <c s="35" t="s">
        <v>5</v>
      </c>
      <c s="6" t="s">
        <v>1356</v>
      </c>
      <c s="36" t="s">
        <v>61</v>
      </c>
      <c s="37">
        <v>8.5</v>
      </c>
      <c s="36">
        <v>0</v>
      </c>
      <c s="36">
        <f>ROUND(G173*H173,6)</f>
      </c>
      <c r="L173" s="38">
        <v>0</v>
      </c>
      <c s="32">
        <f>ROUND(ROUND(L173,2)*ROUND(G173,3),2)</f>
      </c>
      <c s="36" t="s">
        <v>54</v>
      </c>
      <c>
        <f>(M173*21)/100</f>
      </c>
      <c t="s">
        <v>28</v>
      </c>
    </row>
    <row r="174" spans="1:5" ht="12.75">
      <c r="A174" s="35" t="s">
        <v>55</v>
      </c>
      <c r="E174" s="39" t="s">
        <v>1357</v>
      </c>
    </row>
    <row r="175" spans="1:5" ht="63.75">
      <c r="A175" s="35" t="s">
        <v>56</v>
      </c>
      <c r="E175" s="40" t="s">
        <v>1358</v>
      </c>
    </row>
    <row r="176" spans="1:5" ht="395.25">
      <c r="A176" t="s">
        <v>57</v>
      </c>
      <c r="E176" s="39" t="s">
        <v>1359</v>
      </c>
    </row>
    <row r="177" spans="1:13" ht="12.75">
      <c r="A177" t="s">
        <v>47</v>
      </c>
      <c r="C177" s="31" t="s">
        <v>87</v>
      </c>
      <c r="E177" s="33" t="s">
        <v>1011</v>
      </c>
      <c r="J177" s="32">
        <f>0</f>
      </c>
      <c s="32">
        <f>0</f>
      </c>
      <c s="32">
        <f>0+L178+L182+L186</f>
      </c>
      <c s="32">
        <f>0+M178+M182+M186</f>
      </c>
    </row>
    <row r="178" spans="1:16" ht="12.75">
      <c r="A178" t="s">
        <v>50</v>
      </c>
      <c s="34" t="s">
        <v>196</v>
      </c>
      <c s="34" t="s">
        <v>1360</v>
      </c>
      <c s="35" t="s">
        <v>5</v>
      </c>
      <c s="6" t="s">
        <v>1361</v>
      </c>
      <c s="36" t="s">
        <v>68</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1362</v>
      </c>
    </row>
    <row r="181" spans="1:5" ht="89.25">
      <c r="A181" t="s">
        <v>57</v>
      </c>
      <c r="E181" s="39" t="s">
        <v>1363</v>
      </c>
    </row>
    <row r="182" spans="1:16" ht="12.75">
      <c r="A182" t="s">
        <v>50</v>
      </c>
      <c s="34" t="s">
        <v>200</v>
      </c>
      <c s="34" t="s">
        <v>1364</v>
      </c>
      <c s="35" t="s">
        <v>5</v>
      </c>
      <c s="6" t="s">
        <v>1365</v>
      </c>
      <c s="36" t="s">
        <v>68</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1366</v>
      </c>
    </row>
    <row r="185" spans="1:5" ht="89.25">
      <c r="A185" t="s">
        <v>57</v>
      </c>
      <c r="E185" s="39" t="s">
        <v>1363</v>
      </c>
    </row>
    <row r="186" spans="1:16" ht="12.75">
      <c r="A186" t="s">
        <v>50</v>
      </c>
      <c s="34" t="s">
        <v>203</v>
      </c>
      <c s="34" t="s">
        <v>1367</v>
      </c>
      <c s="35" t="s">
        <v>5</v>
      </c>
      <c s="6" t="s">
        <v>1368</v>
      </c>
      <c s="36" t="s">
        <v>61</v>
      </c>
      <c s="37">
        <v>1.2</v>
      </c>
      <c s="36">
        <v>0</v>
      </c>
      <c s="36">
        <f>ROUND(G186*H186,6)</f>
      </c>
      <c r="L186" s="38">
        <v>0</v>
      </c>
      <c s="32">
        <f>ROUND(ROUND(L186,2)*ROUND(G186,3),2)</f>
      </c>
      <c s="36" t="s">
        <v>54</v>
      </c>
      <c>
        <f>(M186*21)/100</f>
      </c>
      <c t="s">
        <v>28</v>
      </c>
    </row>
    <row r="187" spans="1:5" ht="12.75">
      <c r="A187" s="35" t="s">
        <v>55</v>
      </c>
      <c r="E187" s="39" t="s">
        <v>1369</v>
      </c>
    </row>
    <row r="188" spans="1:5" ht="63.75">
      <c r="A188" s="35" t="s">
        <v>56</v>
      </c>
      <c r="E188" s="40" t="s">
        <v>1370</v>
      </c>
    </row>
    <row r="189" spans="1:5" ht="102">
      <c r="A189" t="s">
        <v>57</v>
      </c>
      <c r="E189" s="39" t="s">
        <v>1371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1185</v>
      </c>
      <c s="41">
        <f>Rekapitulace!C24</f>
      </c>
      <c s="20" t="s">
        <v>0</v>
      </c>
      <c t="s">
        <v>23</v>
      </c>
      <c t="s">
        <v>28</v>
      </c>
    </row>
    <row r="4" spans="1:16" ht="32" customHeight="1">
      <c r="A4" s="24" t="s">
        <v>20</v>
      </c>
      <c s="25" t="s">
        <v>29</v>
      </c>
      <c s="27" t="s">
        <v>1185</v>
      </c>
      <c r="E4" s="26" t="s">
        <v>1186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1374</v>
      </c>
      <c r="E8" s="30" t="s">
        <v>1373</v>
      </c>
      <c r="J8" s="29">
        <f>0+J9+J22+J39+J68+J73+J90</f>
      </c>
      <c s="29">
        <f>0+K9+K22+K39+K68+K73+K90</f>
      </c>
      <c s="29">
        <f>0+L9+L22+L39+L68+L73+L90</f>
      </c>
      <c s="29">
        <f>0+M9+M22+M39+M68+M73+M90</f>
      </c>
    </row>
    <row r="9" spans="1:13" ht="12.75">
      <c r="A9" t="s">
        <v>47</v>
      </c>
      <c r="C9" s="31" t="s">
        <v>1054</v>
      </c>
      <c r="E9" s="33" t="s">
        <v>1055</v>
      </c>
      <c r="J9" s="32">
        <f>0</f>
      </c>
      <c s="32">
        <f>0</f>
      </c>
      <c s="32">
        <f>0+L10+L14+L18</f>
      </c>
      <c s="32">
        <f>0+M10+M14+M18</f>
      </c>
    </row>
    <row r="10" spans="1:16" ht="12.75">
      <c r="A10" t="s">
        <v>50</v>
      </c>
      <c s="34" t="s">
        <v>4</v>
      </c>
      <c s="34" t="s">
        <v>1060</v>
      </c>
      <c s="35" t="s">
        <v>5</v>
      </c>
      <c s="6" t="s">
        <v>1375</v>
      </c>
      <c s="36" t="s">
        <v>868</v>
      </c>
      <c s="37">
        <v>2</v>
      </c>
      <c s="36">
        <v>0</v>
      </c>
      <c s="36">
        <f>ROUND(G10*H10,6)</f>
      </c>
      <c r="L10" s="38">
        <v>0</v>
      </c>
      <c s="32">
        <f>ROUND(ROUND(L10,2)*ROUND(G10,3),2)</f>
      </c>
      <c s="36" t="s">
        <v>341</v>
      </c>
      <c>
        <f>(M10*21)/100</f>
      </c>
      <c t="s">
        <v>28</v>
      </c>
    </row>
    <row r="11" spans="1:5" ht="25.5">
      <c r="A11" s="35" t="s">
        <v>55</v>
      </c>
      <c r="E11" s="39" t="s">
        <v>1376</v>
      </c>
    </row>
    <row r="12" spans="1:5" ht="51">
      <c r="A12" s="35" t="s">
        <v>56</v>
      </c>
      <c r="E12" s="40" t="s">
        <v>1377</v>
      </c>
    </row>
    <row r="13" spans="1:5" ht="12.75">
      <c r="A13" t="s">
        <v>57</v>
      </c>
      <c r="E13" s="39" t="s">
        <v>58</v>
      </c>
    </row>
    <row r="14" spans="1:16" ht="12.75">
      <c r="A14" t="s">
        <v>50</v>
      </c>
      <c s="34" t="s">
        <v>28</v>
      </c>
      <c s="34" t="s">
        <v>1378</v>
      </c>
      <c s="35" t="s">
        <v>5</v>
      </c>
      <c s="6" t="s">
        <v>1379</v>
      </c>
      <c s="36" t="s">
        <v>868</v>
      </c>
      <c s="37">
        <v>1</v>
      </c>
      <c s="36">
        <v>0</v>
      </c>
      <c s="36">
        <f>ROUND(G14*H14,6)</f>
      </c>
      <c r="L14" s="38">
        <v>0</v>
      </c>
      <c s="32">
        <f>ROUND(ROUND(L14,2)*ROUND(G14,3),2)</f>
      </c>
      <c s="36" t="s">
        <v>341</v>
      </c>
      <c>
        <f>(M14*21)/100</f>
      </c>
      <c t="s">
        <v>28</v>
      </c>
    </row>
    <row r="15" spans="1:5" ht="51">
      <c r="A15" s="35" t="s">
        <v>55</v>
      </c>
      <c r="E15" s="39" t="s">
        <v>1380</v>
      </c>
    </row>
    <row r="16" spans="1:5" ht="51">
      <c r="A16" s="35" t="s">
        <v>56</v>
      </c>
      <c r="E16" s="40" t="s">
        <v>1071</v>
      </c>
    </row>
    <row r="17" spans="1:5" ht="89.25">
      <c r="A17" t="s">
        <v>57</v>
      </c>
      <c r="E17" s="39" t="s">
        <v>1381</v>
      </c>
    </row>
    <row r="18" spans="1:16" ht="25.5">
      <c r="A18" t="s">
        <v>50</v>
      </c>
      <c s="34" t="s">
        <v>26</v>
      </c>
      <c s="34" t="s">
        <v>1382</v>
      </c>
      <c s="35" t="s">
        <v>5</v>
      </c>
      <c s="6" t="s">
        <v>1383</v>
      </c>
      <c s="36" t="s">
        <v>1384</v>
      </c>
      <c s="37">
        <v>50</v>
      </c>
      <c s="36">
        <v>0</v>
      </c>
      <c s="36">
        <f>ROUND(G18*H18,6)</f>
      </c>
      <c r="L18" s="38">
        <v>0</v>
      </c>
      <c s="32">
        <f>ROUND(ROUND(L18,2)*ROUND(G18,3),2)</f>
      </c>
      <c s="36" t="s">
        <v>341</v>
      </c>
      <c>
        <f>(M18*21)/100</f>
      </c>
      <c t="s">
        <v>28</v>
      </c>
    </row>
    <row r="19" spans="1:5" ht="12.75">
      <c r="A19" s="35" t="s">
        <v>55</v>
      </c>
      <c r="E19" s="39" t="s">
        <v>1385</v>
      </c>
    </row>
    <row r="20" spans="1:5" ht="51">
      <c r="A20" s="35" t="s">
        <v>56</v>
      </c>
      <c r="E20" s="40" t="s">
        <v>1386</v>
      </c>
    </row>
    <row r="21" spans="1:5" ht="25.5">
      <c r="A21" t="s">
        <v>57</v>
      </c>
      <c r="E21" s="39" t="s">
        <v>1387</v>
      </c>
    </row>
    <row r="22" spans="1:13" ht="12.75">
      <c r="A22" t="s">
        <v>47</v>
      </c>
      <c r="C22" s="31" t="s">
        <v>998</v>
      </c>
      <c r="E22" s="33" t="s">
        <v>999</v>
      </c>
      <c r="J22" s="32">
        <f>0</f>
      </c>
      <c s="32">
        <f>0</f>
      </c>
      <c s="32">
        <f>0+L23+L27+L31+L35</f>
      </c>
      <c s="32">
        <f>0+M23+M27+M31+M35</f>
      </c>
    </row>
    <row r="23" spans="1:16" ht="38.25">
      <c r="A23" t="s">
        <v>50</v>
      </c>
      <c s="34" t="s">
        <v>65</v>
      </c>
      <c s="34" t="s">
        <v>1000</v>
      </c>
      <c s="35" t="s">
        <v>1001</v>
      </c>
      <c s="6" t="s">
        <v>1002</v>
      </c>
      <c s="36" t="s">
        <v>340</v>
      </c>
      <c s="37">
        <v>3969</v>
      </c>
      <c s="36">
        <v>0</v>
      </c>
      <c s="36">
        <f>ROUND(G23*H23,6)</f>
      </c>
      <c r="L23" s="38">
        <v>0</v>
      </c>
      <c s="32">
        <f>ROUND(ROUND(L23,2)*ROUND(G23,3),2)</f>
      </c>
      <c s="36" t="s">
        <v>341</v>
      </c>
      <c>
        <f>(M23*21)/100</f>
      </c>
      <c t="s">
        <v>28</v>
      </c>
    </row>
    <row r="24" spans="1:5" ht="38.25">
      <c r="A24" s="35" t="s">
        <v>55</v>
      </c>
      <c r="E24" s="39" t="s">
        <v>1388</v>
      </c>
    </row>
    <row r="25" spans="1:5" ht="51">
      <c r="A25" s="35" t="s">
        <v>56</v>
      </c>
      <c r="E25" s="40" t="s">
        <v>1389</v>
      </c>
    </row>
    <row r="26" spans="1:5" ht="140.25">
      <c r="A26" t="s">
        <v>57</v>
      </c>
      <c r="E26" s="39" t="s">
        <v>427</v>
      </c>
    </row>
    <row r="27" spans="1:16" ht="38.25">
      <c r="A27" t="s">
        <v>50</v>
      </c>
      <c s="34" t="s">
        <v>70</v>
      </c>
      <c s="34" t="s">
        <v>1390</v>
      </c>
      <c s="35" t="s">
        <v>1391</v>
      </c>
      <c s="6" t="s">
        <v>1392</v>
      </c>
      <c s="36" t="s">
        <v>340</v>
      </c>
      <c s="37">
        <v>1386.5</v>
      </c>
      <c s="36">
        <v>0</v>
      </c>
      <c s="36">
        <f>ROUND(G27*H27,6)</f>
      </c>
      <c r="L27" s="38">
        <v>0</v>
      </c>
      <c s="32">
        <f>ROUND(ROUND(L27,2)*ROUND(G27,3),2)</f>
      </c>
      <c s="36" t="s">
        <v>341</v>
      </c>
      <c>
        <f>(M27*21)/100</f>
      </c>
      <c t="s">
        <v>28</v>
      </c>
    </row>
    <row r="28" spans="1:5" ht="38.25">
      <c r="A28" s="35" t="s">
        <v>55</v>
      </c>
      <c r="E28" s="39" t="s">
        <v>1388</v>
      </c>
    </row>
    <row r="29" spans="1:5" ht="51">
      <c r="A29" s="35" t="s">
        <v>56</v>
      </c>
      <c r="E29" s="40" t="s">
        <v>1393</v>
      </c>
    </row>
    <row r="30" spans="1:5" ht="140.25">
      <c r="A30" t="s">
        <v>57</v>
      </c>
      <c r="E30" s="39" t="s">
        <v>427</v>
      </c>
    </row>
    <row r="31" spans="1:16" ht="38.25">
      <c r="A31" t="s">
        <v>50</v>
      </c>
      <c s="34" t="s">
        <v>27</v>
      </c>
      <c s="34" t="s">
        <v>345</v>
      </c>
      <c s="35" t="s">
        <v>346</v>
      </c>
      <c s="6" t="s">
        <v>347</v>
      </c>
      <c s="36" t="s">
        <v>340</v>
      </c>
      <c s="37">
        <v>6532.8</v>
      </c>
      <c s="36">
        <v>0</v>
      </c>
      <c s="36">
        <f>ROUND(G31*H31,6)</f>
      </c>
      <c r="L31" s="38">
        <v>0</v>
      </c>
      <c s="32">
        <f>ROUND(ROUND(L31,2)*ROUND(G31,3),2)</f>
      </c>
      <c s="36" t="s">
        <v>341</v>
      </c>
      <c>
        <f>(M31*21)/100</f>
      </c>
      <c t="s">
        <v>28</v>
      </c>
    </row>
    <row r="32" spans="1:5" ht="38.25">
      <c r="A32" s="35" t="s">
        <v>55</v>
      </c>
      <c r="E32" s="39" t="s">
        <v>1388</v>
      </c>
    </row>
    <row r="33" spans="1:5" ht="51">
      <c r="A33" s="35" t="s">
        <v>56</v>
      </c>
      <c r="E33" s="40" t="s">
        <v>1394</v>
      </c>
    </row>
    <row r="34" spans="1:5" ht="140.25">
      <c r="A34" t="s">
        <v>57</v>
      </c>
      <c r="E34" s="39" t="s">
        <v>427</v>
      </c>
    </row>
    <row r="35" spans="1:16" ht="25.5">
      <c r="A35" t="s">
        <v>50</v>
      </c>
      <c s="34" t="s">
        <v>78</v>
      </c>
      <c s="34" t="s">
        <v>349</v>
      </c>
      <c s="35" t="s">
        <v>350</v>
      </c>
      <c s="6" t="s">
        <v>351</v>
      </c>
      <c s="36" t="s">
        <v>340</v>
      </c>
      <c s="37">
        <v>1.05</v>
      </c>
      <c s="36">
        <v>0</v>
      </c>
      <c s="36">
        <f>ROUND(G35*H35,6)</f>
      </c>
      <c r="L35" s="38">
        <v>0</v>
      </c>
      <c s="32">
        <f>ROUND(ROUND(L35,2)*ROUND(G35,3),2)</f>
      </c>
      <c s="36" t="s">
        <v>341</v>
      </c>
      <c>
        <f>(M35*21)/100</f>
      </c>
      <c t="s">
        <v>28</v>
      </c>
    </row>
    <row r="36" spans="1:5" ht="51">
      <c r="A36" s="35" t="s">
        <v>55</v>
      </c>
      <c r="E36" s="39" t="s">
        <v>1395</v>
      </c>
    </row>
    <row r="37" spans="1:5" ht="51">
      <c r="A37" s="35" t="s">
        <v>56</v>
      </c>
      <c r="E37" s="40" t="s">
        <v>1396</v>
      </c>
    </row>
    <row r="38" spans="1:5" ht="140.25">
      <c r="A38" t="s">
        <v>57</v>
      </c>
      <c r="E38" s="39" t="s">
        <v>427</v>
      </c>
    </row>
    <row r="39" spans="1:13" ht="12.75">
      <c r="A39" t="s">
        <v>47</v>
      </c>
      <c r="C39" s="31" t="s">
        <v>4</v>
      </c>
      <c r="E39" s="33" t="s">
        <v>1203</v>
      </c>
      <c r="J39" s="32">
        <f>0</f>
      </c>
      <c s="32">
        <f>0</f>
      </c>
      <c s="32">
        <f>0+L40+L44+L48+L52+L56+L60+L64</f>
      </c>
      <c s="32">
        <f>0+M40+M44+M48+M52+M56+M60+M64</f>
      </c>
    </row>
    <row r="40" spans="1:16" ht="12.75">
      <c r="A40" t="s">
        <v>50</v>
      </c>
      <c s="34" t="s">
        <v>83</v>
      </c>
      <c s="34" t="s">
        <v>1397</v>
      </c>
      <c s="35" t="s">
        <v>5</v>
      </c>
      <c s="6" t="s">
        <v>1398</v>
      </c>
      <c s="36" t="s">
        <v>76</v>
      </c>
      <c s="37">
        <v>150</v>
      </c>
      <c s="36">
        <v>0</v>
      </c>
      <c s="36">
        <f>ROUND(G40*H40,6)</f>
      </c>
      <c r="L40" s="38">
        <v>0</v>
      </c>
      <c s="32">
        <f>ROUND(ROUND(L40,2)*ROUND(G40,3),2)</f>
      </c>
      <c s="36" t="s">
        <v>54</v>
      </c>
      <c>
        <f>(M40*21)/100</f>
      </c>
      <c t="s">
        <v>28</v>
      </c>
    </row>
    <row r="41" spans="1:5" ht="12.75">
      <c r="A41" s="35" t="s">
        <v>55</v>
      </c>
      <c r="E41" s="39" t="s">
        <v>1399</v>
      </c>
    </row>
    <row r="42" spans="1:5" ht="51">
      <c r="A42" s="35" t="s">
        <v>56</v>
      </c>
      <c r="E42" s="40" t="s">
        <v>1400</v>
      </c>
    </row>
    <row r="43" spans="1:5" ht="38.25">
      <c r="A43" t="s">
        <v>57</v>
      </c>
      <c r="E43" s="39" t="s">
        <v>1401</v>
      </c>
    </row>
    <row r="44" spans="1:16" ht="12.75">
      <c r="A44" t="s">
        <v>50</v>
      </c>
      <c s="34" t="s">
        <v>87</v>
      </c>
      <c s="34" t="s">
        <v>1402</v>
      </c>
      <c s="35" t="s">
        <v>5</v>
      </c>
      <c s="6" t="s">
        <v>1403</v>
      </c>
      <c s="36" t="s">
        <v>61</v>
      </c>
      <c s="37">
        <v>1386.5</v>
      </c>
      <c s="36">
        <v>0</v>
      </c>
      <c s="36">
        <f>ROUND(G44*H44,6)</f>
      </c>
      <c r="L44" s="38">
        <v>0</v>
      </c>
      <c s="32">
        <f>ROUND(ROUND(L44,2)*ROUND(G44,3),2)</f>
      </c>
      <c s="36" t="s">
        <v>54</v>
      </c>
      <c>
        <f>(M44*21)/100</f>
      </c>
      <c t="s">
        <v>28</v>
      </c>
    </row>
    <row r="45" spans="1:5" ht="12.75">
      <c r="A45" s="35" t="s">
        <v>55</v>
      </c>
      <c r="E45" s="39" t="s">
        <v>1404</v>
      </c>
    </row>
    <row r="46" spans="1:5" ht="63.75">
      <c r="A46" s="35" t="s">
        <v>56</v>
      </c>
      <c r="E46" s="40" t="s">
        <v>1405</v>
      </c>
    </row>
    <row r="47" spans="1:5" ht="63.75">
      <c r="A47" t="s">
        <v>57</v>
      </c>
      <c r="E47" s="39" t="s">
        <v>1406</v>
      </c>
    </row>
    <row r="48" spans="1:16" ht="25.5">
      <c r="A48" t="s">
        <v>50</v>
      </c>
      <c s="34" t="s">
        <v>91</v>
      </c>
      <c s="34" t="s">
        <v>1407</v>
      </c>
      <c s="35" t="s">
        <v>5</v>
      </c>
      <c s="6" t="s">
        <v>1408</v>
      </c>
      <c s="36" t="s">
        <v>61</v>
      </c>
      <c s="37">
        <v>4662</v>
      </c>
      <c s="36">
        <v>0</v>
      </c>
      <c s="36">
        <f>ROUND(G48*H48,6)</f>
      </c>
      <c r="L48" s="38">
        <v>0</v>
      </c>
      <c s="32">
        <f>ROUND(ROUND(L48,2)*ROUND(G48,3),2)</f>
      </c>
      <c s="36" t="s">
        <v>54</v>
      </c>
      <c>
        <f>(M48*21)/100</f>
      </c>
      <c t="s">
        <v>28</v>
      </c>
    </row>
    <row r="49" spans="1:5" ht="76.5">
      <c r="A49" s="35" t="s">
        <v>55</v>
      </c>
      <c r="E49" s="39" t="s">
        <v>1409</v>
      </c>
    </row>
    <row r="50" spans="1:5" ht="51">
      <c r="A50" s="35" t="s">
        <v>56</v>
      </c>
      <c r="E50" s="40" t="s">
        <v>1410</v>
      </c>
    </row>
    <row r="51" spans="1:5" ht="63.75">
      <c r="A51" t="s">
        <v>57</v>
      </c>
      <c r="E51" s="39" t="s">
        <v>1406</v>
      </c>
    </row>
    <row r="52" spans="1:16" ht="12.75">
      <c r="A52" t="s">
        <v>50</v>
      </c>
      <c s="34" t="s">
        <v>94</v>
      </c>
      <c s="34" t="s">
        <v>1411</v>
      </c>
      <c s="35" t="s">
        <v>5</v>
      </c>
      <c s="6" t="s">
        <v>1412</v>
      </c>
      <c s="36" t="s">
        <v>61</v>
      </c>
      <c s="37">
        <v>1100</v>
      </c>
      <c s="36">
        <v>0</v>
      </c>
      <c s="36">
        <f>ROUND(G52*H52,6)</f>
      </c>
      <c r="L52" s="38">
        <v>0</v>
      </c>
      <c s="32">
        <f>ROUND(ROUND(L52,2)*ROUND(G52,3),2)</f>
      </c>
      <c s="36" t="s">
        <v>54</v>
      </c>
      <c>
        <f>(M52*21)/100</f>
      </c>
      <c t="s">
        <v>28</v>
      </c>
    </row>
    <row r="53" spans="1:5" ht="12.75">
      <c r="A53" s="35" t="s">
        <v>55</v>
      </c>
      <c r="E53" s="39" t="s">
        <v>1413</v>
      </c>
    </row>
    <row r="54" spans="1:5" ht="51">
      <c r="A54" s="35" t="s">
        <v>56</v>
      </c>
      <c r="E54" s="40" t="s">
        <v>1414</v>
      </c>
    </row>
    <row r="55" spans="1:5" ht="25.5">
      <c r="A55" t="s">
        <v>57</v>
      </c>
      <c r="E55" s="39" t="s">
        <v>1415</v>
      </c>
    </row>
    <row r="56" spans="1:16" ht="12.75">
      <c r="A56" t="s">
        <v>50</v>
      </c>
      <c s="34" t="s">
        <v>98</v>
      </c>
      <c s="34" t="s">
        <v>1416</v>
      </c>
      <c s="35" t="s">
        <v>5</v>
      </c>
      <c s="6" t="s">
        <v>1417</v>
      </c>
      <c s="36" t="s">
        <v>61</v>
      </c>
      <c s="37">
        <v>1100</v>
      </c>
      <c s="36">
        <v>0</v>
      </c>
      <c s="36">
        <f>ROUND(G56*H56,6)</f>
      </c>
      <c r="L56" s="38">
        <v>0</v>
      </c>
      <c s="32">
        <f>ROUND(ROUND(L56,2)*ROUND(G56,3),2)</f>
      </c>
      <c s="36" t="s">
        <v>54</v>
      </c>
      <c>
        <f>(M56*21)/100</f>
      </c>
      <c t="s">
        <v>28</v>
      </c>
    </row>
    <row r="57" spans="1:5" ht="12.75">
      <c r="A57" s="35" t="s">
        <v>55</v>
      </c>
      <c r="E57" s="39" t="s">
        <v>1413</v>
      </c>
    </row>
    <row r="58" spans="1:5" ht="51">
      <c r="A58" s="35" t="s">
        <v>56</v>
      </c>
      <c r="E58" s="40" t="s">
        <v>1414</v>
      </c>
    </row>
    <row r="59" spans="1:5" ht="12.75">
      <c r="A59" t="s">
        <v>57</v>
      </c>
      <c r="E59" s="39" t="s">
        <v>1418</v>
      </c>
    </row>
    <row r="60" spans="1:16" ht="12.75">
      <c r="A60" t="s">
        <v>50</v>
      </c>
      <c s="34" t="s">
        <v>102</v>
      </c>
      <c s="34" t="s">
        <v>1419</v>
      </c>
      <c s="35" t="s">
        <v>5</v>
      </c>
      <c s="6" t="s">
        <v>1420</v>
      </c>
      <c s="36" t="s">
        <v>76</v>
      </c>
      <c s="37">
        <v>2913</v>
      </c>
      <c s="36">
        <v>0</v>
      </c>
      <c s="36">
        <f>ROUND(G60*H60,6)</f>
      </c>
      <c r="L60" s="38">
        <v>0</v>
      </c>
      <c s="32">
        <f>ROUND(ROUND(L60,2)*ROUND(G60,3),2)</f>
      </c>
      <c s="36" t="s">
        <v>54</v>
      </c>
      <c>
        <f>(M60*21)/100</f>
      </c>
      <c t="s">
        <v>28</v>
      </c>
    </row>
    <row r="61" spans="1:5" ht="12.75">
      <c r="A61" s="35" t="s">
        <v>55</v>
      </c>
      <c r="E61" s="39" t="s">
        <v>1413</v>
      </c>
    </row>
    <row r="62" spans="1:5" ht="51">
      <c r="A62" s="35" t="s">
        <v>56</v>
      </c>
      <c r="E62" s="40" t="s">
        <v>1421</v>
      </c>
    </row>
    <row r="63" spans="1:5" ht="38.25">
      <c r="A63" t="s">
        <v>57</v>
      </c>
      <c r="E63" s="39" t="s">
        <v>1422</v>
      </c>
    </row>
    <row r="64" spans="1:16" ht="12.75">
      <c r="A64" t="s">
        <v>50</v>
      </c>
      <c s="34" t="s">
        <v>106</v>
      </c>
      <c s="34" t="s">
        <v>1423</v>
      </c>
      <c s="35" t="s">
        <v>5</v>
      </c>
      <c s="6" t="s">
        <v>1424</v>
      </c>
      <c s="36" t="s">
        <v>61</v>
      </c>
      <c s="37">
        <v>1100</v>
      </c>
      <c s="36">
        <v>0</v>
      </c>
      <c s="36">
        <f>ROUND(G64*H64,6)</f>
      </c>
      <c r="L64" s="38">
        <v>0</v>
      </c>
      <c s="32">
        <f>ROUND(ROUND(L64,2)*ROUND(G64,3),2)</f>
      </c>
      <c s="36" t="s">
        <v>54</v>
      </c>
      <c>
        <f>(M64*21)/100</f>
      </c>
      <c t="s">
        <v>28</v>
      </c>
    </row>
    <row r="65" spans="1:5" ht="12.75">
      <c r="A65" s="35" t="s">
        <v>55</v>
      </c>
      <c r="E65" s="39" t="s">
        <v>1413</v>
      </c>
    </row>
    <row r="66" spans="1:5" ht="51">
      <c r="A66" s="35" t="s">
        <v>56</v>
      </c>
      <c r="E66" s="40" t="s">
        <v>1414</v>
      </c>
    </row>
    <row r="67" spans="1:5" ht="63.75">
      <c r="A67" t="s">
        <v>57</v>
      </c>
      <c r="E67" s="39" t="s">
        <v>1425</v>
      </c>
    </row>
    <row r="68" spans="1:13" ht="12.75">
      <c r="A68" t="s">
        <v>47</v>
      </c>
      <c r="C68" s="31" t="s">
        <v>28</v>
      </c>
      <c r="E68" s="33" t="s">
        <v>1244</v>
      </c>
      <c r="J68" s="32">
        <f>0</f>
      </c>
      <c s="32">
        <f>0</f>
      </c>
      <c s="32">
        <f>0+L69</f>
      </c>
      <c s="32">
        <f>0+M69</f>
      </c>
    </row>
    <row r="69" spans="1:16" ht="25.5">
      <c r="A69" t="s">
        <v>50</v>
      </c>
      <c s="34" t="s">
        <v>110</v>
      </c>
      <c s="34" t="s">
        <v>1426</v>
      </c>
      <c s="35" t="s">
        <v>5</v>
      </c>
      <c s="6" t="s">
        <v>1427</v>
      </c>
      <c s="36" t="s">
        <v>76</v>
      </c>
      <c s="37">
        <v>12600</v>
      </c>
      <c s="36">
        <v>0</v>
      </c>
      <c s="36">
        <f>ROUND(G69*H69,6)</f>
      </c>
      <c r="L69" s="38">
        <v>0</v>
      </c>
      <c s="32">
        <f>ROUND(ROUND(L69,2)*ROUND(G69,3),2)</f>
      </c>
      <c s="36" t="s">
        <v>341</v>
      </c>
      <c>
        <f>(M69*21)/100</f>
      </c>
      <c t="s">
        <v>28</v>
      </c>
    </row>
    <row r="70" spans="1:5" ht="76.5">
      <c r="A70" s="35" t="s">
        <v>55</v>
      </c>
      <c r="E70" s="39" t="s">
        <v>1409</v>
      </c>
    </row>
    <row r="71" spans="1:5" ht="51">
      <c r="A71" s="35" t="s">
        <v>56</v>
      </c>
      <c r="E71" s="40" t="s">
        <v>1428</v>
      </c>
    </row>
    <row r="72" spans="1:5" ht="51">
      <c r="A72" t="s">
        <v>57</v>
      </c>
      <c r="E72" s="39" t="s">
        <v>1429</v>
      </c>
    </row>
    <row r="73" spans="1:13" ht="12.75">
      <c r="A73" t="s">
        <v>47</v>
      </c>
      <c r="C73" s="31" t="s">
        <v>70</v>
      </c>
      <c r="E73" s="33" t="s">
        <v>1094</v>
      </c>
      <c r="J73" s="32">
        <f>0</f>
      </c>
      <c s="32">
        <f>0</f>
      </c>
      <c s="32">
        <f>0+L74+L78+L82+L86</f>
      </c>
      <c s="32">
        <f>0+M74+M78+M82+M86</f>
      </c>
    </row>
    <row r="74" spans="1:16" ht="12.75">
      <c r="A74" t="s">
        <v>50</v>
      </c>
      <c s="34" t="s">
        <v>428</v>
      </c>
      <c s="34" t="s">
        <v>1430</v>
      </c>
      <c s="35" t="s">
        <v>5</v>
      </c>
      <c s="6" t="s">
        <v>1431</v>
      </c>
      <c s="36" t="s">
        <v>61</v>
      </c>
      <c s="37">
        <v>1890</v>
      </c>
      <c s="36">
        <v>0</v>
      </c>
      <c s="36">
        <f>ROUND(G74*H74,6)</f>
      </c>
      <c r="L74" s="38">
        <v>0</v>
      </c>
      <c s="32">
        <f>ROUND(ROUND(L74,2)*ROUND(G74,3),2)</f>
      </c>
      <c s="36" t="s">
        <v>54</v>
      </c>
      <c>
        <f>(M74*21)/100</f>
      </c>
      <c t="s">
        <v>28</v>
      </c>
    </row>
    <row r="75" spans="1:5" ht="76.5">
      <c r="A75" s="35" t="s">
        <v>55</v>
      </c>
      <c r="E75" s="39" t="s">
        <v>1432</v>
      </c>
    </row>
    <row r="76" spans="1:5" ht="51">
      <c r="A76" s="35" t="s">
        <v>56</v>
      </c>
      <c r="E76" s="40" t="s">
        <v>1433</v>
      </c>
    </row>
    <row r="77" spans="1:5" ht="51">
      <c r="A77" t="s">
        <v>57</v>
      </c>
      <c r="E77" s="39" t="s">
        <v>1434</v>
      </c>
    </row>
    <row r="78" spans="1:16" ht="12.75">
      <c r="A78" t="s">
        <v>50</v>
      </c>
      <c s="34" t="s">
        <v>502</v>
      </c>
      <c s="34" t="s">
        <v>1435</v>
      </c>
      <c s="35" t="s">
        <v>5</v>
      </c>
      <c s="6" t="s">
        <v>1436</v>
      </c>
      <c s="36" t="s">
        <v>61</v>
      </c>
      <c s="37">
        <v>2772</v>
      </c>
      <c s="36">
        <v>0</v>
      </c>
      <c s="36">
        <f>ROUND(G78*H78,6)</f>
      </c>
      <c r="L78" s="38">
        <v>0</v>
      </c>
      <c s="32">
        <f>ROUND(ROUND(L78,2)*ROUND(G78,3),2)</f>
      </c>
      <c s="36" t="s">
        <v>54</v>
      </c>
      <c>
        <f>(M78*21)/100</f>
      </c>
      <c t="s">
        <v>28</v>
      </c>
    </row>
    <row r="79" spans="1:5" ht="76.5">
      <c r="A79" s="35" t="s">
        <v>55</v>
      </c>
      <c r="E79" s="39" t="s">
        <v>1437</v>
      </c>
    </row>
    <row r="80" spans="1:5" ht="51">
      <c r="A80" s="35" t="s">
        <v>56</v>
      </c>
      <c r="E80" s="40" t="s">
        <v>1438</v>
      </c>
    </row>
    <row r="81" spans="1:5" ht="153">
      <c r="A81" t="s">
        <v>57</v>
      </c>
      <c r="E81" s="39" t="s">
        <v>1439</v>
      </c>
    </row>
    <row r="82" spans="1:16" ht="12.75">
      <c r="A82" t="s">
        <v>50</v>
      </c>
      <c s="34" t="s">
        <v>114</v>
      </c>
      <c s="34" t="s">
        <v>1440</v>
      </c>
      <c s="35" t="s">
        <v>5</v>
      </c>
      <c s="6" t="s">
        <v>1441</v>
      </c>
      <c s="36" t="s">
        <v>76</v>
      </c>
      <c s="37">
        <v>21500</v>
      </c>
      <c s="36">
        <v>0</v>
      </c>
      <c s="36">
        <f>ROUND(G82*H82,6)</f>
      </c>
      <c r="L82" s="38">
        <v>0</v>
      </c>
      <c s="32">
        <f>ROUND(ROUND(L82,2)*ROUND(G82,3),2)</f>
      </c>
      <c s="36" t="s">
        <v>341</v>
      </c>
      <c>
        <f>(M82*21)/100</f>
      </c>
      <c t="s">
        <v>28</v>
      </c>
    </row>
    <row r="83" spans="1:5" ht="140.25">
      <c r="A83" s="35" t="s">
        <v>55</v>
      </c>
      <c r="E83" s="39" t="s">
        <v>1442</v>
      </c>
    </row>
    <row r="84" spans="1:5" ht="51">
      <c r="A84" s="35" t="s">
        <v>56</v>
      </c>
      <c r="E84" s="40" t="s">
        <v>1443</v>
      </c>
    </row>
    <row r="85" spans="1:5" ht="204">
      <c r="A85" t="s">
        <v>57</v>
      </c>
      <c r="E85" s="39" t="s">
        <v>1444</v>
      </c>
    </row>
    <row r="86" spans="1:16" ht="12.75">
      <c r="A86" t="s">
        <v>50</v>
      </c>
      <c s="34" t="s">
        <v>118</v>
      </c>
      <c s="34" t="s">
        <v>1445</v>
      </c>
      <c s="35" t="s">
        <v>5</v>
      </c>
      <c s="6" t="s">
        <v>1446</v>
      </c>
      <c s="36" t="s">
        <v>76</v>
      </c>
      <c s="37">
        <v>6230</v>
      </c>
      <c s="36">
        <v>0</v>
      </c>
      <c s="36">
        <f>ROUND(G86*H86,6)</f>
      </c>
      <c r="L86" s="38">
        <v>0</v>
      </c>
      <c s="32">
        <f>ROUND(ROUND(L86,2)*ROUND(G86,3),2)</f>
      </c>
      <c s="36" t="s">
        <v>341</v>
      </c>
      <c>
        <f>(M86*21)/100</f>
      </c>
      <c t="s">
        <v>28</v>
      </c>
    </row>
    <row r="87" spans="1:5" ht="178.5">
      <c r="A87" s="35" t="s">
        <v>55</v>
      </c>
      <c r="E87" s="39" t="s">
        <v>1447</v>
      </c>
    </row>
    <row r="88" spans="1:5" ht="51">
      <c r="A88" s="35" t="s">
        <v>56</v>
      </c>
      <c r="E88" s="40" t="s">
        <v>1448</v>
      </c>
    </row>
    <row r="89" spans="1:5" ht="102">
      <c r="A89" t="s">
        <v>57</v>
      </c>
      <c r="E89" s="39" t="s">
        <v>1449</v>
      </c>
    </row>
    <row r="90" spans="1:13" ht="12.75">
      <c r="A90" t="s">
        <v>47</v>
      </c>
      <c r="C90" s="31" t="s">
        <v>87</v>
      </c>
      <c r="E90" s="33" t="s">
        <v>1011</v>
      </c>
      <c r="J90" s="32">
        <f>0</f>
      </c>
      <c s="32">
        <f>0</f>
      </c>
      <c s="32">
        <f>0+L91</f>
      </c>
      <c s="32">
        <f>0+M91</f>
      </c>
    </row>
    <row r="91" spans="1:16" ht="12.75">
      <c r="A91" t="s">
        <v>50</v>
      </c>
      <c s="34" t="s">
        <v>121</v>
      </c>
      <c s="34" t="s">
        <v>1450</v>
      </c>
      <c s="35" t="s">
        <v>5</v>
      </c>
      <c s="6" t="s">
        <v>1451</v>
      </c>
      <c s="36" t="s">
        <v>1452</v>
      </c>
      <c s="37">
        <v>90</v>
      </c>
      <c s="36">
        <v>0</v>
      </c>
      <c s="36">
        <f>ROUND(G91*H91,6)</f>
      </c>
      <c r="L91" s="38">
        <v>0</v>
      </c>
      <c s="32">
        <f>ROUND(ROUND(L91,2)*ROUND(G91,3),2)</f>
      </c>
      <c s="36" t="s">
        <v>54</v>
      </c>
      <c>
        <f>(M91*21)/100</f>
      </c>
      <c t="s">
        <v>28</v>
      </c>
    </row>
    <row r="92" spans="1:5" ht="38.25">
      <c r="A92" s="35" t="s">
        <v>55</v>
      </c>
      <c r="E92" s="39" t="s">
        <v>1453</v>
      </c>
    </row>
    <row r="93" spans="1:5" ht="51">
      <c r="A93" s="35" t="s">
        <v>56</v>
      </c>
      <c r="E93" s="40" t="s">
        <v>1454</v>
      </c>
    </row>
    <row r="94" spans="1:5" ht="38.25">
      <c r="A94" t="s">
        <v>57</v>
      </c>
      <c r="E94" s="39" t="s">
        <v>1455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1456</v>
      </c>
      <c s="41">
        <f>Rekapitulace!C27</f>
      </c>
      <c s="20" t="s">
        <v>0</v>
      </c>
      <c t="s">
        <v>23</v>
      </c>
      <c t="s">
        <v>28</v>
      </c>
    </row>
    <row r="4" spans="1:16" ht="32" customHeight="1">
      <c r="A4" s="24" t="s">
        <v>20</v>
      </c>
      <c s="25" t="s">
        <v>29</v>
      </c>
      <c s="27" t="s">
        <v>1456</v>
      </c>
      <c r="E4" s="26" t="s">
        <v>1457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1460</v>
      </c>
      <c r="E8" s="30" t="s">
        <v>1459</v>
      </c>
      <c r="J8" s="29">
        <f>0+J9+J18+J31+J64+J85+J102+J123+J140+J153+J162</f>
      </c>
      <c s="29">
        <f>0+K9+K18+K31+K64+K85+K102+K123+K140+K153+K162</f>
      </c>
      <c s="29">
        <f>0+L9+L18+L31+L64+L85+L102+L123+L140+L153+L162</f>
      </c>
      <c s="29">
        <f>0+M9+M18+M31+M64+M85+M102+M123+M140+M153+M162</f>
      </c>
    </row>
    <row r="9" spans="1:13" ht="12.75">
      <c r="A9" t="s">
        <v>47</v>
      </c>
      <c r="C9" s="31" t="s">
        <v>1054</v>
      </c>
      <c r="E9" s="33" t="s">
        <v>1055</v>
      </c>
      <c r="J9" s="32">
        <f>0</f>
      </c>
      <c s="32">
        <f>0</f>
      </c>
      <c s="32">
        <f>0+L10+L14</f>
      </c>
      <c s="32">
        <f>0+M10+M14</f>
      </c>
    </row>
    <row r="10" spans="1:16" ht="12.75">
      <c r="A10" t="s">
        <v>50</v>
      </c>
      <c s="34" t="s">
        <v>4</v>
      </c>
      <c s="34" t="s">
        <v>1461</v>
      </c>
      <c s="35" t="s">
        <v>5</v>
      </c>
      <c s="6" t="s">
        <v>1462</v>
      </c>
      <c s="36" t="s">
        <v>868</v>
      </c>
      <c s="37">
        <v>1</v>
      </c>
      <c s="36">
        <v>0</v>
      </c>
      <c s="36">
        <f>ROUND(G10*H10,6)</f>
      </c>
      <c r="L10" s="38">
        <v>0</v>
      </c>
      <c s="32">
        <f>ROUND(ROUND(L10,2)*ROUND(G10,3),2)</f>
      </c>
      <c s="36" t="s">
        <v>341</v>
      </c>
      <c>
        <f>(M10*21)/100</f>
      </c>
      <c t="s">
        <v>28</v>
      </c>
    </row>
    <row r="11" spans="1:5" ht="12.75">
      <c r="A11" s="35" t="s">
        <v>55</v>
      </c>
      <c r="E11" s="39" t="s">
        <v>1463</v>
      </c>
    </row>
    <row r="12" spans="1:5" ht="51">
      <c r="A12" s="35" t="s">
        <v>56</v>
      </c>
      <c r="E12" s="40" t="s">
        <v>1059</v>
      </c>
    </row>
    <row r="13" spans="1:5" ht="12.75">
      <c r="A13" t="s">
        <v>57</v>
      </c>
      <c r="E13" s="39" t="s">
        <v>58</v>
      </c>
    </row>
    <row r="14" spans="1:16" ht="12.75">
      <c r="A14" t="s">
        <v>50</v>
      </c>
      <c s="34" t="s">
        <v>28</v>
      </c>
      <c s="34" t="s">
        <v>1060</v>
      </c>
      <c s="35" t="s">
        <v>5</v>
      </c>
      <c s="6" t="s">
        <v>1464</v>
      </c>
      <c s="36" t="s">
        <v>868</v>
      </c>
      <c s="37">
        <v>1</v>
      </c>
      <c s="36">
        <v>0</v>
      </c>
      <c s="36">
        <f>ROUND(G14*H14,6)</f>
      </c>
      <c r="L14" s="38">
        <v>0</v>
      </c>
      <c s="32">
        <f>ROUND(ROUND(L14,2)*ROUND(G14,3),2)</f>
      </c>
      <c s="36" t="s">
        <v>341</v>
      </c>
      <c>
        <f>(M14*21)/100</f>
      </c>
      <c t="s">
        <v>28</v>
      </c>
    </row>
    <row r="15" spans="1:5" ht="12.75">
      <c r="A15" s="35" t="s">
        <v>55</v>
      </c>
      <c r="E15" s="39" t="s">
        <v>1465</v>
      </c>
    </row>
    <row r="16" spans="1:5" ht="51">
      <c r="A16" s="35" t="s">
        <v>56</v>
      </c>
      <c r="E16" s="40" t="s">
        <v>1071</v>
      </c>
    </row>
    <row r="17" spans="1:5" ht="12.75">
      <c r="A17" t="s">
        <v>57</v>
      </c>
      <c r="E17" s="39" t="s">
        <v>58</v>
      </c>
    </row>
    <row r="18" spans="1:13" ht="12.75">
      <c r="A18" t="s">
        <v>47</v>
      </c>
      <c r="C18" s="31" t="s">
        <v>998</v>
      </c>
      <c r="E18" s="33" t="s">
        <v>999</v>
      </c>
      <c r="J18" s="32">
        <f>0</f>
      </c>
      <c s="32">
        <f>0</f>
      </c>
      <c s="32">
        <f>0+L19+L23+L27</f>
      </c>
      <c s="32">
        <f>0+M19+M23+M27</f>
      </c>
    </row>
    <row r="19" spans="1:16" ht="38.25">
      <c r="A19" t="s">
        <v>50</v>
      </c>
      <c s="34" t="s">
        <v>26</v>
      </c>
      <c s="34" t="s">
        <v>1000</v>
      </c>
      <c s="35" t="s">
        <v>1001</v>
      </c>
      <c s="6" t="s">
        <v>1002</v>
      </c>
      <c s="36" t="s">
        <v>340</v>
      </c>
      <c s="37">
        <v>1270.5</v>
      </c>
      <c s="36">
        <v>0</v>
      </c>
      <c s="36">
        <f>ROUND(G19*H19,6)</f>
      </c>
      <c r="L19" s="38">
        <v>0</v>
      </c>
      <c s="32">
        <f>ROUND(ROUND(L19,2)*ROUND(G19,3),2)</f>
      </c>
      <c s="36" t="s">
        <v>341</v>
      </c>
      <c>
        <f>(M19*21)/100</f>
      </c>
      <c t="s">
        <v>28</v>
      </c>
    </row>
    <row r="20" spans="1:5" ht="38.25">
      <c r="A20" s="35" t="s">
        <v>55</v>
      </c>
      <c r="E20" s="39" t="s">
        <v>1466</v>
      </c>
    </row>
    <row r="21" spans="1:5" ht="51">
      <c r="A21" s="35" t="s">
        <v>56</v>
      </c>
      <c r="E21" s="40" t="s">
        <v>1467</v>
      </c>
    </row>
    <row r="22" spans="1:5" ht="140.25">
      <c r="A22" t="s">
        <v>57</v>
      </c>
      <c r="E22" s="39" t="s">
        <v>427</v>
      </c>
    </row>
    <row r="23" spans="1:16" ht="38.25">
      <c r="A23" t="s">
        <v>50</v>
      </c>
      <c s="34" t="s">
        <v>65</v>
      </c>
      <c s="34" t="s">
        <v>345</v>
      </c>
      <c s="35" t="s">
        <v>346</v>
      </c>
      <c s="6" t="s">
        <v>347</v>
      </c>
      <c s="36" t="s">
        <v>340</v>
      </c>
      <c s="37">
        <v>432.512</v>
      </c>
      <c s="36">
        <v>0</v>
      </c>
      <c s="36">
        <f>ROUND(G23*H23,6)</f>
      </c>
      <c r="L23" s="38">
        <v>0</v>
      </c>
      <c s="32">
        <f>ROUND(ROUND(L23,2)*ROUND(G23,3),2)</f>
      </c>
      <c s="36" t="s">
        <v>341</v>
      </c>
      <c>
        <f>(M23*21)/100</f>
      </c>
      <c t="s">
        <v>28</v>
      </c>
    </row>
    <row r="24" spans="1:5" ht="63.75">
      <c r="A24" s="35" t="s">
        <v>55</v>
      </c>
      <c r="E24" s="39" t="s">
        <v>1468</v>
      </c>
    </row>
    <row r="25" spans="1:5" ht="63.75">
      <c r="A25" s="35" t="s">
        <v>56</v>
      </c>
      <c r="E25" s="40" t="s">
        <v>1469</v>
      </c>
    </row>
    <row r="26" spans="1:5" ht="140.25">
      <c r="A26" t="s">
        <v>57</v>
      </c>
      <c r="E26" s="39" t="s">
        <v>427</v>
      </c>
    </row>
    <row r="27" spans="1:16" ht="25.5">
      <c r="A27" t="s">
        <v>50</v>
      </c>
      <c s="34" t="s">
        <v>70</v>
      </c>
      <c s="34" t="s">
        <v>1005</v>
      </c>
      <c s="35" t="s">
        <v>1006</v>
      </c>
      <c s="6" t="s">
        <v>1007</v>
      </c>
      <c s="36" t="s">
        <v>340</v>
      </c>
      <c s="37">
        <v>17.1</v>
      </c>
      <c s="36">
        <v>0</v>
      </c>
      <c s="36">
        <f>ROUND(G27*H27,6)</f>
      </c>
      <c r="L27" s="38">
        <v>0</v>
      </c>
      <c s="32">
        <f>ROUND(ROUND(L27,2)*ROUND(G27,3),2)</f>
      </c>
      <c s="36" t="s">
        <v>341</v>
      </c>
      <c>
        <f>(M27*21)/100</f>
      </c>
      <c t="s">
        <v>28</v>
      </c>
    </row>
    <row r="28" spans="1:5" ht="38.25">
      <c r="A28" s="35" t="s">
        <v>55</v>
      </c>
      <c r="E28" s="39" t="s">
        <v>1470</v>
      </c>
    </row>
    <row r="29" spans="1:5" ht="51">
      <c r="A29" s="35" t="s">
        <v>56</v>
      </c>
      <c r="E29" s="40" t="s">
        <v>1471</v>
      </c>
    </row>
    <row r="30" spans="1:5" ht="127.5">
      <c r="A30" t="s">
        <v>57</v>
      </c>
      <c r="E30" s="39" t="s">
        <v>1010</v>
      </c>
    </row>
    <row r="31" spans="1:13" ht="12.75">
      <c r="A31" t="s">
        <v>47</v>
      </c>
      <c r="C31" s="31" t="s">
        <v>4</v>
      </c>
      <c r="E31" s="33" t="s">
        <v>1203</v>
      </c>
      <c r="J31" s="32">
        <f>0</f>
      </c>
      <c s="32">
        <f>0</f>
      </c>
      <c s="32">
        <f>0+L32+L36+L40+L44+L48+L52+L56+L60</f>
      </c>
      <c s="32">
        <f>0+M32+M36+M40+M44+M48+M52+M56+M60</f>
      </c>
    </row>
    <row r="32" spans="1:16" ht="12.75">
      <c r="A32" t="s">
        <v>50</v>
      </c>
      <c s="34" t="s">
        <v>27</v>
      </c>
      <c s="34" t="s">
        <v>1472</v>
      </c>
      <c s="35" t="s">
        <v>5</v>
      </c>
      <c s="6" t="s">
        <v>1473</v>
      </c>
      <c s="36" t="s">
        <v>61</v>
      </c>
      <c s="37">
        <v>30.4</v>
      </c>
      <c s="36">
        <v>0</v>
      </c>
      <c s="36">
        <f>ROUND(G32*H32,6)</f>
      </c>
      <c r="L32" s="38">
        <v>0</v>
      </c>
      <c s="32">
        <f>ROUND(ROUND(L32,2)*ROUND(G32,3),2)</f>
      </c>
      <c s="36" t="s">
        <v>54</v>
      </c>
      <c>
        <f>(M32*21)/100</f>
      </c>
      <c t="s">
        <v>28</v>
      </c>
    </row>
    <row r="33" spans="1:5" ht="12.75">
      <c r="A33" s="35" t="s">
        <v>55</v>
      </c>
      <c r="E33" s="39" t="s">
        <v>5</v>
      </c>
    </row>
    <row r="34" spans="1:5" ht="51">
      <c r="A34" s="35" t="s">
        <v>56</v>
      </c>
      <c r="E34" s="40" t="s">
        <v>1474</v>
      </c>
    </row>
    <row r="35" spans="1:5" ht="63.75">
      <c r="A35" t="s">
        <v>57</v>
      </c>
      <c r="E35" s="39" t="s">
        <v>1406</v>
      </c>
    </row>
    <row r="36" spans="1:16" ht="12.75">
      <c r="A36" t="s">
        <v>50</v>
      </c>
      <c s="34" t="s">
        <v>78</v>
      </c>
      <c s="34" t="s">
        <v>1475</v>
      </c>
      <c s="35" t="s">
        <v>5</v>
      </c>
      <c s="6" t="s">
        <v>1476</v>
      </c>
      <c s="36" t="s">
        <v>68</v>
      </c>
      <c s="37">
        <v>380</v>
      </c>
      <c s="36">
        <v>0</v>
      </c>
      <c s="36">
        <f>ROUND(G36*H36,6)</f>
      </c>
      <c r="L36" s="38">
        <v>0</v>
      </c>
      <c s="32">
        <f>ROUND(ROUND(L36,2)*ROUND(G36,3),2)</f>
      </c>
      <c s="36" t="s">
        <v>54</v>
      </c>
      <c>
        <f>(M36*21)/100</f>
      </c>
      <c t="s">
        <v>28</v>
      </c>
    </row>
    <row r="37" spans="1:5" ht="12.75">
      <c r="A37" s="35" t="s">
        <v>55</v>
      </c>
      <c r="E37" s="39" t="s">
        <v>5</v>
      </c>
    </row>
    <row r="38" spans="1:5" ht="51">
      <c r="A38" s="35" t="s">
        <v>56</v>
      </c>
      <c r="E38" s="40" t="s">
        <v>1477</v>
      </c>
    </row>
    <row r="39" spans="1:5" ht="63.75">
      <c r="A39" t="s">
        <v>57</v>
      </c>
      <c r="E39" s="39" t="s">
        <v>1406</v>
      </c>
    </row>
    <row r="40" spans="1:16" ht="12.75">
      <c r="A40" t="s">
        <v>50</v>
      </c>
      <c s="34" t="s">
        <v>83</v>
      </c>
      <c s="34" t="s">
        <v>1213</v>
      </c>
      <c s="35" t="s">
        <v>5</v>
      </c>
      <c s="6" t="s">
        <v>1214</v>
      </c>
      <c s="36" t="s">
        <v>61</v>
      </c>
      <c s="37">
        <v>605</v>
      </c>
      <c s="36">
        <v>0</v>
      </c>
      <c s="36">
        <f>ROUND(G40*H40,6)</f>
      </c>
      <c r="L40" s="38">
        <v>0</v>
      </c>
      <c s="32">
        <f>ROUND(ROUND(L40,2)*ROUND(G40,3),2)</f>
      </c>
      <c s="36" t="s">
        <v>54</v>
      </c>
      <c>
        <f>(M40*21)/100</f>
      </c>
      <c t="s">
        <v>28</v>
      </c>
    </row>
    <row r="41" spans="1:5" ht="12.75">
      <c r="A41" s="35" t="s">
        <v>55</v>
      </c>
      <c r="E41" s="39" t="s">
        <v>1097</v>
      </c>
    </row>
    <row r="42" spans="1:5" ht="51">
      <c r="A42" s="35" t="s">
        <v>56</v>
      </c>
      <c r="E42" s="40" t="s">
        <v>1478</v>
      </c>
    </row>
    <row r="43" spans="1:5" ht="382.5">
      <c r="A43" t="s">
        <v>57</v>
      </c>
      <c r="E43" s="39" t="s">
        <v>1217</v>
      </c>
    </row>
    <row r="44" spans="1:16" ht="12.75">
      <c r="A44" t="s">
        <v>50</v>
      </c>
      <c s="34" t="s">
        <v>87</v>
      </c>
      <c s="34" t="s">
        <v>1479</v>
      </c>
      <c s="35" t="s">
        <v>5</v>
      </c>
      <c s="6" t="s">
        <v>1480</v>
      </c>
      <c s="36" t="s">
        <v>61</v>
      </c>
      <c s="37">
        <v>140</v>
      </c>
      <c s="36">
        <v>0</v>
      </c>
      <c s="36">
        <f>ROUND(G44*H44,6)</f>
      </c>
      <c r="L44" s="38">
        <v>0</v>
      </c>
      <c s="32">
        <f>ROUND(ROUND(L44,2)*ROUND(G44,3),2)</f>
      </c>
      <c s="36" t="s">
        <v>54</v>
      </c>
      <c>
        <f>(M44*21)/100</f>
      </c>
      <c t="s">
        <v>28</v>
      </c>
    </row>
    <row r="45" spans="1:5" ht="25.5">
      <c r="A45" s="35" t="s">
        <v>55</v>
      </c>
      <c r="E45" s="39" t="s">
        <v>1481</v>
      </c>
    </row>
    <row r="46" spans="1:5" ht="51">
      <c r="A46" s="35" t="s">
        <v>56</v>
      </c>
      <c r="E46" s="40" t="s">
        <v>1482</v>
      </c>
    </row>
    <row r="47" spans="1:5" ht="242.25">
      <c r="A47" t="s">
        <v>57</v>
      </c>
      <c r="E47" s="39" t="s">
        <v>1483</v>
      </c>
    </row>
    <row r="48" spans="1:16" ht="12.75">
      <c r="A48" t="s">
        <v>50</v>
      </c>
      <c s="34" t="s">
        <v>91</v>
      </c>
      <c s="34" t="s">
        <v>1239</v>
      </c>
      <c s="35" t="s">
        <v>5</v>
      </c>
      <c s="6" t="s">
        <v>1240</v>
      </c>
      <c s="36" t="s">
        <v>76</v>
      </c>
      <c s="37">
        <v>840</v>
      </c>
      <c s="36">
        <v>0</v>
      </c>
      <c s="36">
        <f>ROUND(G48*H48,6)</f>
      </c>
      <c r="L48" s="38">
        <v>0</v>
      </c>
      <c s="32">
        <f>ROUND(ROUND(L48,2)*ROUND(G48,3),2)</f>
      </c>
      <c s="36" t="s">
        <v>54</v>
      </c>
      <c>
        <f>(M48*21)/100</f>
      </c>
      <c t="s">
        <v>28</v>
      </c>
    </row>
    <row r="49" spans="1:5" ht="12.75">
      <c r="A49" s="35" t="s">
        <v>55</v>
      </c>
      <c r="E49" s="39" t="s">
        <v>1484</v>
      </c>
    </row>
    <row r="50" spans="1:5" ht="51">
      <c r="A50" s="35" t="s">
        <v>56</v>
      </c>
      <c r="E50" s="40" t="s">
        <v>1485</v>
      </c>
    </row>
    <row r="51" spans="1:5" ht="38.25">
      <c r="A51" t="s">
        <v>57</v>
      </c>
      <c r="E51" s="39" t="s">
        <v>1243</v>
      </c>
    </row>
    <row r="52" spans="1:16" ht="12.75">
      <c r="A52" t="s">
        <v>50</v>
      </c>
      <c s="34" t="s">
        <v>94</v>
      </c>
      <c s="34" t="s">
        <v>1486</v>
      </c>
      <c s="35" t="s">
        <v>5</v>
      </c>
      <c s="6" t="s">
        <v>1487</v>
      </c>
      <c s="36" t="s">
        <v>76</v>
      </c>
      <c s="37">
        <v>1800</v>
      </c>
      <c s="36">
        <v>0</v>
      </c>
      <c s="36">
        <f>ROUND(G52*H52,6)</f>
      </c>
      <c r="L52" s="38">
        <v>0</v>
      </c>
      <c s="32">
        <f>ROUND(ROUND(L52,2)*ROUND(G52,3),2)</f>
      </c>
      <c s="36" t="s">
        <v>54</v>
      </c>
      <c>
        <f>(M52*21)/100</f>
      </c>
      <c t="s">
        <v>28</v>
      </c>
    </row>
    <row r="53" spans="1:5" ht="12.75">
      <c r="A53" s="35" t="s">
        <v>55</v>
      </c>
      <c r="E53" s="39" t="s">
        <v>1488</v>
      </c>
    </row>
    <row r="54" spans="1:5" ht="51">
      <c r="A54" s="35" t="s">
        <v>56</v>
      </c>
      <c r="E54" s="40" t="s">
        <v>1489</v>
      </c>
    </row>
    <row r="55" spans="1:5" ht="38.25">
      <c r="A55" t="s">
        <v>57</v>
      </c>
      <c r="E55" s="39" t="s">
        <v>1490</v>
      </c>
    </row>
    <row r="56" spans="1:16" ht="12.75">
      <c r="A56" t="s">
        <v>50</v>
      </c>
      <c s="34" t="s">
        <v>98</v>
      </c>
      <c s="34" t="s">
        <v>1491</v>
      </c>
      <c s="35" t="s">
        <v>5</v>
      </c>
      <c s="6" t="s">
        <v>1492</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1493</v>
      </c>
    </row>
    <row r="59" spans="1:5" ht="38.25">
      <c r="A59" t="s">
        <v>57</v>
      </c>
      <c r="E59" s="39" t="s">
        <v>1494</v>
      </c>
    </row>
    <row r="60" spans="1:16" ht="25.5">
      <c r="A60" t="s">
        <v>50</v>
      </c>
      <c s="34" t="s">
        <v>102</v>
      </c>
      <c s="34" t="s">
        <v>1495</v>
      </c>
      <c s="35" t="s">
        <v>5</v>
      </c>
      <c s="6" t="s">
        <v>1496</v>
      </c>
      <c s="36" t="s">
        <v>61</v>
      </c>
      <c s="37">
        <v>776</v>
      </c>
      <c s="36">
        <v>0</v>
      </c>
      <c s="36">
        <f>ROUND(G60*H60,6)</f>
      </c>
      <c r="L60" s="38">
        <v>0</v>
      </c>
      <c s="32">
        <f>ROUND(ROUND(L60,2)*ROUND(G60,3),2)</f>
      </c>
      <c s="36" t="s">
        <v>341</v>
      </c>
      <c>
        <f>(M60*21)/100</f>
      </c>
      <c t="s">
        <v>28</v>
      </c>
    </row>
    <row r="61" spans="1:5" ht="38.25">
      <c r="A61" s="35" t="s">
        <v>55</v>
      </c>
      <c r="E61" s="39" t="s">
        <v>1497</v>
      </c>
    </row>
    <row r="62" spans="1:5" ht="51">
      <c r="A62" s="35" t="s">
        <v>56</v>
      </c>
      <c r="E62" s="40" t="s">
        <v>1498</v>
      </c>
    </row>
    <row r="63" spans="1:5" ht="267.75">
      <c r="A63" t="s">
        <v>57</v>
      </c>
      <c r="E63" s="39" t="s">
        <v>1499</v>
      </c>
    </row>
    <row r="64" spans="1:13" ht="12.75">
      <c r="A64" t="s">
        <v>47</v>
      </c>
      <c r="C64" s="31" t="s">
        <v>28</v>
      </c>
      <c r="E64" s="33" t="s">
        <v>1244</v>
      </c>
      <c r="J64" s="32">
        <f>0</f>
      </c>
      <c s="32">
        <f>0</f>
      </c>
      <c s="32">
        <f>0+L65+L69+L73+L77+L81</f>
      </c>
      <c s="32">
        <f>0+M65+M69+M73+M77+M81</f>
      </c>
    </row>
    <row r="65" spans="1:16" ht="12.75">
      <c r="A65" t="s">
        <v>50</v>
      </c>
      <c s="34" t="s">
        <v>106</v>
      </c>
      <c s="34" t="s">
        <v>1500</v>
      </c>
      <c s="35" t="s">
        <v>5</v>
      </c>
      <c s="6" t="s">
        <v>1501</v>
      </c>
      <c s="36" t="s">
        <v>76</v>
      </c>
      <c s="37">
        <v>280</v>
      </c>
      <c s="36">
        <v>0</v>
      </c>
      <c s="36">
        <f>ROUND(G65*H65,6)</f>
      </c>
      <c r="L65" s="38">
        <v>0</v>
      </c>
      <c s="32">
        <f>ROUND(ROUND(L65,2)*ROUND(G65,3),2)</f>
      </c>
      <c s="36" t="s">
        <v>54</v>
      </c>
      <c>
        <f>(M65*21)/100</f>
      </c>
      <c t="s">
        <v>28</v>
      </c>
    </row>
    <row r="66" spans="1:5" ht="12.75">
      <c r="A66" s="35" t="s">
        <v>55</v>
      </c>
      <c r="E66" s="39" t="s">
        <v>1502</v>
      </c>
    </row>
    <row r="67" spans="1:5" ht="51">
      <c r="A67" s="35" t="s">
        <v>56</v>
      </c>
      <c r="E67" s="40" t="s">
        <v>1503</v>
      </c>
    </row>
    <row r="68" spans="1:5" ht="102">
      <c r="A68" t="s">
        <v>57</v>
      </c>
      <c r="E68" s="39" t="s">
        <v>1504</v>
      </c>
    </row>
    <row r="69" spans="1:16" ht="12.75">
      <c r="A69" t="s">
        <v>50</v>
      </c>
      <c s="34" t="s">
        <v>110</v>
      </c>
      <c s="34" t="s">
        <v>894</v>
      </c>
      <c s="35" t="s">
        <v>5</v>
      </c>
      <c s="6" t="s">
        <v>895</v>
      </c>
      <c s="36" t="s">
        <v>61</v>
      </c>
      <c s="37">
        <v>295.4</v>
      </c>
      <c s="36">
        <v>0</v>
      </c>
      <c s="36">
        <f>ROUND(G69*H69,6)</f>
      </c>
      <c r="L69" s="38">
        <v>0</v>
      </c>
      <c s="32">
        <f>ROUND(ROUND(L69,2)*ROUND(G69,3),2)</f>
      </c>
      <c s="36" t="s">
        <v>54</v>
      </c>
      <c>
        <f>(M69*21)/100</f>
      </c>
      <c t="s">
        <v>28</v>
      </c>
    </row>
    <row r="70" spans="1:5" ht="25.5">
      <c r="A70" s="35" t="s">
        <v>55</v>
      </c>
      <c r="E70" s="39" t="s">
        <v>1505</v>
      </c>
    </row>
    <row r="71" spans="1:5" ht="51">
      <c r="A71" s="35" t="s">
        <v>56</v>
      </c>
      <c r="E71" s="40" t="s">
        <v>1506</v>
      </c>
    </row>
    <row r="72" spans="1:5" ht="395.25">
      <c r="A72" t="s">
        <v>57</v>
      </c>
      <c r="E72" s="39" t="s">
        <v>1507</v>
      </c>
    </row>
    <row r="73" spans="1:16" ht="12.75">
      <c r="A73" t="s">
        <v>50</v>
      </c>
      <c s="34" t="s">
        <v>428</v>
      </c>
      <c s="34" t="s">
        <v>1508</v>
      </c>
      <c s="35" t="s">
        <v>5</v>
      </c>
      <c s="6" t="s">
        <v>1509</v>
      </c>
      <c s="36" t="s">
        <v>61</v>
      </c>
      <c s="37">
        <v>17.64</v>
      </c>
      <c s="36">
        <v>0</v>
      </c>
      <c s="36">
        <f>ROUND(G73*H73,6)</f>
      </c>
      <c r="L73" s="38">
        <v>0</v>
      </c>
      <c s="32">
        <f>ROUND(ROUND(L73,2)*ROUND(G73,3),2)</f>
      </c>
      <c s="36" t="s">
        <v>54</v>
      </c>
      <c>
        <f>(M73*21)/100</f>
      </c>
      <c t="s">
        <v>28</v>
      </c>
    </row>
    <row r="74" spans="1:5" ht="12.75">
      <c r="A74" s="35" t="s">
        <v>55</v>
      </c>
      <c r="E74" s="39" t="s">
        <v>1510</v>
      </c>
    </row>
    <row r="75" spans="1:5" ht="51">
      <c r="A75" s="35" t="s">
        <v>56</v>
      </c>
      <c r="E75" s="40" t="s">
        <v>1511</v>
      </c>
    </row>
    <row r="76" spans="1:5" ht="395.25">
      <c r="A76" t="s">
        <v>57</v>
      </c>
      <c r="E76" s="39" t="s">
        <v>1507</v>
      </c>
    </row>
    <row r="77" spans="1:16" ht="12.75">
      <c r="A77" t="s">
        <v>50</v>
      </c>
      <c s="34" t="s">
        <v>502</v>
      </c>
      <c s="34" t="s">
        <v>1512</v>
      </c>
      <c s="35" t="s">
        <v>5</v>
      </c>
      <c s="6" t="s">
        <v>1513</v>
      </c>
      <c s="36" t="s">
        <v>340</v>
      </c>
      <c s="37">
        <v>0.541</v>
      </c>
      <c s="36">
        <v>0</v>
      </c>
      <c s="36">
        <f>ROUND(G77*H77,6)</f>
      </c>
      <c r="L77" s="38">
        <v>0</v>
      </c>
      <c s="32">
        <f>ROUND(ROUND(L77,2)*ROUND(G77,3),2)</f>
      </c>
      <c s="36" t="s">
        <v>54</v>
      </c>
      <c>
        <f>(M77*21)/100</f>
      </c>
      <c t="s">
        <v>28</v>
      </c>
    </row>
    <row r="78" spans="1:5" ht="12.75">
      <c r="A78" s="35" t="s">
        <v>55</v>
      </c>
      <c r="E78" s="39" t="s">
        <v>1514</v>
      </c>
    </row>
    <row r="79" spans="1:5" ht="51">
      <c r="A79" s="35" t="s">
        <v>56</v>
      </c>
      <c r="E79" s="40" t="s">
        <v>1515</v>
      </c>
    </row>
    <row r="80" spans="1:5" ht="267.75">
      <c r="A80" t="s">
        <v>57</v>
      </c>
      <c r="E80" s="39" t="s">
        <v>1516</v>
      </c>
    </row>
    <row r="81" spans="1:16" ht="12.75">
      <c r="A81" t="s">
        <v>50</v>
      </c>
      <c s="34" t="s">
        <v>114</v>
      </c>
      <c s="34" t="s">
        <v>1517</v>
      </c>
      <c s="35" t="s">
        <v>5</v>
      </c>
      <c s="6" t="s">
        <v>1518</v>
      </c>
      <c s="36" t="s">
        <v>340</v>
      </c>
      <c s="37">
        <v>8.912</v>
      </c>
      <c s="36">
        <v>0</v>
      </c>
      <c s="36">
        <f>ROUND(G81*H81,6)</f>
      </c>
      <c r="L81" s="38">
        <v>0</v>
      </c>
      <c s="32">
        <f>ROUND(ROUND(L81,2)*ROUND(G81,3),2)</f>
      </c>
      <c s="36" t="s">
        <v>54</v>
      </c>
      <c>
        <f>(M81*21)/100</f>
      </c>
      <c t="s">
        <v>28</v>
      </c>
    </row>
    <row r="82" spans="1:5" ht="12.75">
      <c r="A82" s="35" t="s">
        <v>55</v>
      </c>
      <c r="E82" s="39" t="s">
        <v>1519</v>
      </c>
    </row>
    <row r="83" spans="1:5" ht="51">
      <c r="A83" s="35" t="s">
        <v>56</v>
      </c>
      <c r="E83" s="40" t="s">
        <v>1520</v>
      </c>
    </row>
    <row r="84" spans="1:5" ht="267.75">
      <c r="A84" t="s">
        <v>57</v>
      </c>
      <c r="E84" s="39" t="s">
        <v>1516</v>
      </c>
    </row>
    <row r="85" spans="1:13" ht="12.75">
      <c r="A85" t="s">
        <v>47</v>
      </c>
      <c r="C85" s="31" t="s">
        <v>26</v>
      </c>
      <c r="E85" s="33" t="s">
        <v>1521</v>
      </c>
      <c r="J85" s="32">
        <f>0</f>
      </c>
      <c s="32">
        <f>0</f>
      </c>
      <c s="32">
        <f>0+L86+L90+L94+L98</f>
      </c>
      <c s="32">
        <f>0+M86+M90+M94+M98</f>
      </c>
    </row>
    <row r="86" spans="1:16" ht="12.75">
      <c r="A86" t="s">
        <v>50</v>
      </c>
      <c s="34" t="s">
        <v>118</v>
      </c>
      <c s="34" t="s">
        <v>1522</v>
      </c>
      <c s="35" t="s">
        <v>5</v>
      </c>
      <c s="6" t="s">
        <v>1523</v>
      </c>
      <c s="36" t="s">
        <v>61</v>
      </c>
      <c s="37">
        <v>79.8</v>
      </c>
      <c s="36">
        <v>0</v>
      </c>
      <c s="36">
        <f>ROUND(G86*H86,6)</f>
      </c>
      <c r="L86" s="38">
        <v>0</v>
      </c>
      <c s="32">
        <f>ROUND(ROUND(L86,2)*ROUND(G86,3),2)</f>
      </c>
      <c s="36" t="s">
        <v>54</v>
      </c>
      <c>
        <f>(M86*21)/100</f>
      </c>
      <c t="s">
        <v>28</v>
      </c>
    </row>
    <row r="87" spans="1:5" ht="12.75">
      <c r="A87" s="35" t="s">
        <v>55</v>
      </c>
      <c r="E87" s="39" t="s">
        <v>1524</v>
      </c>
    </row>
    <row r="88" spans="1:5" ht="51">
      <c r="A88" s="35" t="s">
        <v>56</v>
      </c>
      <c r="E88" s="40" t="s">
        <v>1525</v>
      </c>
    </row>
    <row r="89" spans="1:5" ht="242.25">
      <c r="A89" t="s">
        <v>57</v>
      </c>
      <c r="E89" s="39" t="s">
        <v>1526</v>
      </c>
    </row>
    <row r="90" spans="1:16" ht="12.75">
      <c r="A90" t="s">
        <v>50</v>
      </c>
      <c s="34" t="s">
        <v>121</v>
      </c>
      <c s="34" t="s">
        <v>1527</v>
      </c>
      <c s="35" t="s">
        <v>5</v>
      </c>
      <c s="6" t="s">
        <v>1528</v>
      </c>
      <c s="36" t="s">
        <v>61</v>
      </c>
      <c s="37">
        <v>19.2</v>
      </c>
      <c s="36">
        <v>0</v>
      </c>
      <c s="36">
        <f>ROUND(G90*H90,6)</f>
      </c>
      <c r="L90" s="38">
        <v>0</v>
      </c>
      <c s="32">
        <f>ROUND(ROUND(L90,2)*ROUND(G90,3),2)</f>
      </c>
      <c s="36" t="s">
        <v>54</v>
      </c>
      <c>
        <f>(M90*21)/100</f>
      </c>
      <c t="s">
        <v>28</v>
      </c>
    </row>
    <row r="91" spans="1:5" ht="12.75">
      <c r="A91" s="35" t="s">
        <v>55</v>
      </c>
      <c r="E91" s="39" t="s">
        <v>1529</v>
      </c>
    </row>
    <row r="92" spans="1:5" ht="51">
      <c r="A92" s="35" t="s">
        <v>56</v>
      </c>
      <c r="E92" s="40" t="s">
        <v>1530</v>
      </c>
    </row>
    <row r="93" spans="1:5" ht="395.25">
      <c r="A93" t="s">
        <v>57</v>
      </c>
      <c r="E93" s="39" t="s">
        <v>1359</v>
      </c>
    </row>
    <row r="94" spans="1:16" ht="12.75">
      <c r="A94" t="s">
        <v>50</v>
      </c>
      <c s="34" t="s">
        <v>125</v>
      </c>
      <c s="34" t="s">
        <v>1531</v>
      </c>
      <c s="35" t="s">
        <v>5</v>
      </c>
      <c s="6" t="s">
        <v>1532</v>
      </c>
      <c s="36" t="s">
        <v>340</v>
      </c>
      <c s="37">
        <v>2.234</v>
      </c>
      <c s="36">
        <v>0</v>
      </c>
      <c s="36">
        <f>ROUND(G94*H94,6)</f>
      </c>
      <c r="L94" s="38">
        <v>0</v>
      </c>
      <c s="32">
        <f>ROUND(ROUND(L94,2)*ROUND(G94,3),2)</f>
      </c>
      <c s="36" t="s">
        <v>54</v>
      </c>
      <c>
        <f>(M94*21)/100</f>
      </c>
      <c t="s">
        <v>28</v>
      </c>
    </row>
    <row r="95" spans="1:5" ht="12.75">
      <c r="A95" s="35" t="s">
        <v>55</v>
      </c>
      <c r="E95" s="39" t="s">
        <v>1533</v>
      </c>
    </row>
    <row r="96" spans="1:5" ht="51">
      <c r="A96" s="35" t="s">
        <v>56</v>
      </c>
      <c r="E96" s="40" t="s">
        <v>1534</v>
      </c>
    </row>
    <row r="97" spans="1:5" ht="267.75">
      <c r="A97" t="s">
        <v>57</v>
      </c>
      <c r="E97" s="39" t="s">
        <v>1516</v>
      </c>
    </row>
    <row r="98" spans="1:16" ht="12.75">
      <c r="A98" t="s">
        <v>50</v>
      </c>
      <c s="34" t="s">
        <v>128</v>
      </c>
      <c s="34" t="s">
        <v>1535</v>
      </c>
      <c s="35" t="s">
        <v>5</v>
      </c>
      <c s="6" t="s">
        <v>1536</v>
      </c>
      <c s="36" t="s">
        <v>1537</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1538</v>
      </c>
    </row>
    <row r="101" spans="1:5" ht="306">
      <c r="A101" t="s">
        <v>57</v>
      </c>
      <c r="E101" s="39" t="s">
        <v>1539</v>
      </c>
    </row>
    <row r="102" spans="1:13" ht="12.75">
      <c r="A102" t="s">
        <v>47</v>
      </c>
      <c r="C102" s="31" t="s">
        <v>65</v>
      </c>
      <c r="E102" s="33" t="s">
        <v>1291</v>
      </c>
      <c r="J102" s="32">
        <f>0</f>
      </c>
      <c s="32">
        <f>0</f>
      </c>
      <c s="32">
        <f>0+L103+L107+L111+L115+L119</f>
      </c>
      <c s="32">
        <f>0+M103+M107+M111+M115+M119</f>
      </c>
    </row>
    <row r="103" spans="1:16" ht="12.75">
      <c r="A103" t="s">
        <v>50</v>
      </c>
      <c s="34" t="s">
        <v>131</v>
      </c>
      <c s="34" t="s">
        <v>1540</v>
      </c>
      <c s="35" t="s">
        <v>5</v>
      </c>
      <c s="6" t="s">
        <v>1541</v>
      </c>
      <c s="36" t="s">
        <v>61</v>
      </c>
      <c s="37">
        <v>87</v>
      </c>
      <c s="36">
        <v>0</v>
      </c>
      <c s="36">
        <f>ROUND(G103*H103,6)</f>
      </c>
      <c r="L103" s="38">
        <v>0</v>
      </c>
      <c s="32">
        <f>ROUND(ROUND(L103,2)*ROUND(G103,3),2)</f>
      </c>
      <c s="36" t="s">
        <v>54</v>
      </c>
      <c>
        <f>(M103*21)/100</f>
      </c>
      <c t="s">
        <v>28</v>
      </c>
    </row>
    <row r="104" spans="1:5" ht="38.25">
      <c r="A104" s="35" t="s">
        <v>55</v>
      </c>
      <c r="E104" s="39" t="s">
        <v>1542</v>
      </c>
    </row>
    <row r="105" spans="1:5" ht="51">
      <c r="A105" s="35" t="s">
        <v>56</v>
      </c>
      <c r="E105" s="40" t="s">
        <v>1543</v>
      </c>
    </row>
    <row r="106" spans="1:5" ht="395.25">
      <c r="A106" t="s">
        <v>57</v>
      </c>
      <c r="E106" s="39" t="s">
        <v>1359</v>
      </c>
    </row>
    <row r="107" spans="1:16" ht="12.75">
      <c r="A107" t="s">
        <v>50</v>
      </c>
      <c s="34" t="s">
        <v>135</v>
      </c>
      <c s="34" t="s">
        <v>1544</v>
      </c>
      <c s="35" t="s">
        <v>5</v>
      </c>
      <c s="6" t="s">
        <v>1545</v>
      </c>
      <c s="36" t="s">
        <v>61</v>
      </c>
      <c s="37">
        <v>1.26</v>
      </c>
      <c s="36">
        <v>0</v>
      </c>
      <c s="36">
        <f>ROUND(G107*H107,6)</f>
      </c>
      <c r="L107" s="38">
        <v>0</v>
      </c>
      <c s="32">
        <f>ROUND(ROUND(L107,2)*ROUND(G107,3),2)</f>
      </c>
      <c s="36" t="s">
        <v>54</v>
      </c>
      <c>
        <f>(M107*21)/100</f>
      </c>
      <c t="s">
        <v>28</v>
      </c>
    </row>
    <row r="108" spans="1:5" ht="38.25">
      <c r="A108" s="35" t="s">
        <v>55</v>
      </c>
      <c r="E108" s="39" t="s">
        <v>1546</v>
      </c>
    </row>
    <row r="109" spans="1:5" ht="51">
      <c r="A109" s="35" t="s">
        <v>56</v>
      </c>
      <c r="E109" s="40" t="s">
        <v>1547</v>
      </c>
    </row>
    <row r="110" spans="1:5" ht="408">
      <c r="A110" t="s">
        <v>57</v>
      </c>
      <c r="E110" s="39" t="s">
        <v>1548</v>
      </c>
    </row>
    <row r="111" spans="1:16" ht="12.75">
      <c r="A111" t="s">
        <v>50</v>
      </c>
      <c s="34" t="s">
        <v>139</v>
      </c>
      <c s="34" t="s">
        <v>1549</v>
      </c>
      <c s="35" t="s">
        <v>5</v>
      </c>
      <c s="6" t="s">
        <v>1550</v>
      </c>
      <c s="36" t="s">
        <v>61</v>
      </c>
      <c s="37">
        <v>70</v>
      </c>
      <c s="36">
        <v>0</v>
      </c>
      <c s="36">
        <f>ROUND(G111*H111,6)</f>
      </c>
      <c r="L111" s="38">
        <v>0</v>
      </c>
      <c s="32">
        <f>ROUND(ROUND(L111,2)*ROUND(G111,3),2)</f>
      </c>
      <c s="36" t="s">
        <v>54</v>
      </c>
      <c>
        <f>(M111*21)/100</f>
      </c>
      <c t="s">
        <v>28</v>
      </c>
    </row>
    <row r="112" spans="1:5" ht="12.75">
      <c r="A112" s="35" t="s">
        <v>55</v>
      </c>
      <c r="E112" s="39" t="s">
        <v>1551</v>
      </c>
    </row>
    <row r="113" spans="1:5" ht="51">
      <c r="A113" s="35" t="s">
        <v>56</v>
      </c>
      <c r="E113" s="40" t="s">
        <v>1552</v>
      </c>
    </row>
    <row r="114" spans="1:5" ht="38.25">
      <c r="A114" t="s">
        <v>57</v>
      </c>
      <c r="E114" s="39" t="s">
        <v>1553</v>
      </c>
    </row>
    <row r="115" spans="1:16" ht="12.75">
      <c r="A115" t="s">
        <v>50</v>
      </c>
      <c s="34" t="s">
        <v>143</v>
      </c>
      <c s="34" t="s">
        <v>1554</v>
      </c>
      <c s="35" t="s">
        <v>5</v>
      </c>
      <c s="6" t="s">
        <v>1555</v>
      </c>
      <c s="36" t="s">
        <v>61</v>
      </c>
      <c s="37">
        <v>0.036</v>
      </c>
      <c s="36">
        <v>0</v>
      </c>
      <c s="36">
        <f>ROUND(G115*H115,6)</f>
      </c>
      <c r="L115" s="38">
        <v>0</v>
      </c>
      <c s="32">
        <f>ROUND(ROUND(L115,2)*ROUND(G115,3),2)</f>
      </c>
      <c s="36" t="s">
        <v>54</v>
      </c>
      <c>
        <f>(M115*21)/100</f>
      </c>
      <c t="s">
        <v>28</v>
      </c>
    </row>
    <row r="116" spans="1:5" ht="25.5">
      <c r="A116" s="35" t="s">
        <v>55</v>
      </c>
      <c r="E116" s="39" t="s">
        <v>1556</v>
      </c>
    </row>
    <row r="117" spans="1:5" ht="51">
      <c r="A117" s="35" t="s">
        <v>56</v>
      </c>
      <c r="E117" s="40" t="s">
        <v>1557</v>
      </c>
    </row>
    <row r="118" spans="1:5" ht="38.25">
      <c r="A118" t="s">
        <v>57</v>
      </c>
      <c r="E118" s="39" t="s">
        <v>1558</v>
      </c>
    </row>
    <row r="119" spans="1:16" ht="12.75">
      <c r="A119" t="s">
        <v>50</v>
      </c>
      <c s="34" t="s">
        <v>147</v>
      </c>
      <c s="34" t="s">
        <v>1559</v>
      </c>
      <c s="35" t="s">
        <v>5</v>
      </c>
      <c s="6" t="s">
        <v>1560</v>
      </c>
      <c s="36" t="s">
        <v>76</v>
      </c>
      <c s="37">
        <v>1</v>
      </c>
      <c s="36">
        <v>0</v>
      </c>
      <c s="36">
        <f>ROUND(G119*H119,6)</f>
      </c>
      <c r="L119" s="38">
        <v>0</v>
      </c>
      <c s="32">
        <f>ROUND(ROUND(L119,2)*ROUND(G119,3),2)</f>
      </c>
      <c s="36" t="s">
        <v>54</v>
      </c>
      <c>
        <f>(M119*21)/100</f>
      </c>
      <c t="s">
        <v>28</v>
      </c>
    </row>
    <row r="120" spans="1:5" ht="12.75">
      <c r="A120" s="35" t="s">
        <v>55</v>
      </c>
      <c r="E120" s="39" t="s">
        <v>1561</v>
      </c>
    </row>
    <row r="121" spans="1:5" ht="51">
      <c r="A121" s="35" t="s">
        <v>56</v>
      </c>
      <c r="E121" s="40" t="s">
        <v>1562</v>
      </c>
    </row>
    <row r="122" spans="1:5" ht="127.5">
      <c r="A122" t="s">
        <v>57</v>
      </c>
      <c r="E122" s="39" t="s">
        <v>1563</v>
      </c>
    </row>
    <row r="123" spans="1:13" ht="12.75">
      <c r="A123" t="s">
        <v>47</v>
      </c>
      <c r="C123" s="31" t="s">
        <v>70</v>
      </c>
      <c r="E123" s="33" t="s">
        <v>1094</v>
      </c>
      <c r="J123" s="32">
        <f>0</f>
      </c>
      <c s="32">
        <f>0</f>
      </c>
      <c s="32">
        <f>0+L124+L128+L132+L136</f>
      </c>
      <c s="32">
        <f>0+M124+M128+M132+M136</f>
      </c>
    </row>
    <row r="124" spans="1:16" ht="12.75">
      <c r="A124" t="s">
        <v>50</v>
      </c>
      <c s="34" t="s">
        <v>152</v>
      </c>
      <c s="34" t="s">
        <v>1430</v>
      </c>
      <c s="35" t="s">
        <v>5</v>
      </c>
      <c s="6" t="s">
        <v>1431</v>
      </c>
      <c s="36" t="s">
        <v>61</v>
      </c>
      <c s="37">
        <v>118</v>
      </c>
      <c s="36">
        <v>0</v>
      </c>
      <c s="36">
        <f>ROUND(G124*H124,6)</f>
      </c>
      <c r="L124" s="38">
        <v>0</v>
      </c>
      <c s="32">
        <f>ROUND(ROUND(L124,2)*ROUND(G124,3),2)</f>
      </c>
      <c s="36" t="s">
        <v>54</v>
      </c>
      <c>
        <f>(M124*21)/100</f>
      </c>
      <c t="s">
        <v>28</v>
      </c>
    </row>
    <row r="125" spans="1:5" ht="12.75">
      <c r="A125" s="35" t="s">
        <v>55</v>
      </c>
      <c r="E125" s="39" t="s">
        <v>1564</v>
      </c>
    </row>
    <row r="126" spans="1:5" ht="51">
      <c r="A126" s="35" t="s">
        <v>56</v>
      </c>
      <c r="E126" s="40" t="s">
        <v>1565</v>
      </c>
    </row>
    <row r="127" spans="1:5" ht="51">
      <c r="A127" t="s">
        <v>57</v>
      </c>
      <c r="E127" s="39" t="s">
        <v>1434</v>
      </c>
    </row>
    <row r="128" spans="1:16" ht="12.75">
      <c r="A128" t="s">
        <v>50</v>
      </c>
      <c s="34" t="s">
        <v>155</v>
      </c>
      <c s="34" t="s">
        <v>1566</v>
      </c>
      <c s="35" t="s">
        <v>5</v>
      </c>
      <c s="6" t="s">
        <v>1567</v>
      </c>
      <c s="36" t="s">
        <v>76</v>
      </c>
      <c s="37">
        <v>627</v>
      </c>
      <c s="36">
        <v>0</v>
      </c>
      <c s="36">
        <f>ROUND(G128*H128,6)</f>
      </c>
      <c r="L128" s="38">
        <v>0</v>
      </c>
      <c s="32">
        <f>ROUND(ROUND(L128,2)*ROUND(G128,3),2)</f>
      </c>
      <c s="36" t="s">
        <v>54</v>
      </c>
      <c>
        <f>(M128*21)/100</f>
      </c>
      <c t="s">
        <v>28</v>
      </c>
    </row>
    <row r="129" spans="1:5" ht="25.5">
      <c r="A129" s="35" t="s">
        <v>55</v>
      </c>
      <c r="E129" s="39" t="s">
        <v>1568</v>
      </c>
    </row>
    <row r="130" spans="1:5" ht="51">
      <c r="A130" s="35" t="s">
        <v>56</v>
      </c>
      <c r="E130" s="40" t="s">
        <v>1569</v>
      </c>
    </row>
    <row r="131" spans="1:5" ht="153">
      <c r="A131" t="s">
        <v>57</v>
      </c>
      <c r="E131" s="39" t="s">
        <v>1570</v>
      </c>
    </row>
    <row r="132" spans="1:16" ht="25.5">
      <c r="A132" t="s">
        <v>50</v>
      </c>
      <c s="34" t="s">
        <v>158</v>
      </c>
      <c s="34" t="s">
        <v>1571</v>
      </c>
      <c s="35" t="s">
        <v>5</v>
      </c>
      <c s="6" t="s">
        <v>1572</v>
      </c>
      <c s="36" t="s">
        <v>76</v>
      </c>
      <c s="37">
        <v>1.98</v>
      </c>
      <c s="36">
        <v>0</v>
      </c>
      <c s="36">
        <f>ROUND(G132*H132,6)</f>
      </c>
      <c r="L132" s="38">
        <v>0</v>
      </c>
      <c s="32">
        <f>ROUND(ROUND(L132,2)*ROUND(G132,3),2)</f>
      </c>
      <c s="36" t="s">
        <v>54</v>
      </c>
      <c>
        <f>(M132*21)/100</f>
      </c>
      <c t="s">
        <v>28</v>
      </c>
    </row>
    <row r="133" spans="1:5" ht="38.25">
      <c r="A133" s="35" t="s">
        <v>55</v>
      </c>
      <c r="E133" s="39" t="s">
        <v>1573</v>
      </c>
    </row>
    <row r="134" spans="1:5" ht="51">
      <c r="A134" s="35" t="s">
        <v>56</v>
      </c>
      <c r="E134" s="40" t="s">
        <v>1574</v>
      </c>
    </row>
    <row r="135" spans="1:5" ht="153">
      <c r="A135" t="s">
        <v>57</v>
      </c>
      <c r="E135" s="39" t="s">
        <v>1570</v>
      </c>
    </row>
    <row r="136" spans="1:16" ht="12.75">
      <c r="A136" t="s">
        <v>50</v>
      </c>
      <c s="34" t="s">
        <v>161</v>
      </c>
      <c s="34" t="s">
        <v>1575</v>
      </c>
      <c s="35" t="s">
        <v>5</v>
      </c>
      <c s="6" t="s">
        <v>1576</v>
      </c>
      <c s="36" t="s">
        <v>76</v>
      </c>
      <c s="37">
        <v>5.28</v>
      </c>
      <c s="36">
        <v>0</v>
      </c>
      <c s="36">
        <f>ROUND(G136*H136,6)</f>
      </c>
      <c r="L136" s="38">
        <v>0</v>
      </c>
      <c s="32">
        <f>ROUND(ROUND(L136,2)*ROUND(G136,3),2)</f>
      </c>
      <c s="36" t="s">
        <v>54</v>
      </c>
      <c>
        <f>(M136*21)/100</f>
      </c>
      <c t="s">
        <v>28</v>
      </c>
    </row>
    <row r="137" spans="1:5" ht="38.25">
      <c r="A137" s="35" t="s">
        <v>55</v>
      </c>
      <c r="E137" s="39" t="s">
        <v>1577</v>
      </c>
    </row>
    <row r="138" spans="1:5" ht="51">
      <c r="A138" s="35" t="s">
        <v>56</v>
      </c>
      <c r="E138" s="40" t="s">
        <v>1578</v>
      </c>
    </row>
    <row r="139" spans="1:5" ht="153">
      <c r="A139" t="s">
        <v>57</v>
      </c>
      <c r="E139" s="39" t="s">
        <v>1570</v>
      </c>
    </row>
    <row r="140" spans="1:13" ht="12.75">
      <c r="A140" t="s">
        <v>47</v>
      </c>
      <c r="C140" s="31" t="s">
        <v>78</v>
      </c>
      <c r="E140" s="33" t="s">
        <v>1137</v>
      </c>
      <c r="J140" s="32">
        <f>0</f>
      </c>
      <c s="32">
        <f>0</f>
      </c>
      <c s="32">
        <f>0+L141+L145+L149</f>
      </c>
      <c s="32">
        <f>0+M141+M145+M149</f>
      </c>
    </row>
    <row r="141" spans="1:16" ht="25.5">
      <c r="A141" t="s">
        <v>50</v>
      </c>
      <c s="34" t="s">
        <v>165</v>
      </c>
      <c s="34" t="s">
        <v>1579</v>
      </c>
      <c s="35" t="s">
        <v>5</v>
      </c>
      <c s="6" t="s">
        <v>1580</v>
      </c>
      <c s="36" t="s">
        <v>76</v>
      </c>
      <c s="37">
        <v>3451.2</v>
      </c>
      <c s="36">
        <v>0</v>
      </c>
      <c s="36">
        <f>ROUND(G141*H141,6)</f>
      </c>
      <c r="L141" s="38">
        <v>0</v>
      </c>
      <c s="32">
        <f>ROUND(ROUND(L141,2)*ROUND(G141,3),2)</f>
      </c>
      <c s="36" t="s">
        <v>54</v>
      </c>
      <c>
        <f>(M141*21)/100</f>
      </c>
      <c t="s">
        <v>28</v>
      </c>
    </row>
    <row r="142" spans="1:5" ht="51">
      <c r="A142" s="35" t="s">
        <v>55</v>
      </c>
      <c r="E142" s="39" t="s">
        <v>1581</v>
      </c>
    </row>
    <row r="143" spans="1:5" ht="51">
      <c r="A143" s="35" t="s">
        <v>56</v>
      </c>
      <c r="E143" s="40" t="s">
        <v>1582</v>
      </c>
    </row>
    <row r="144" spans="1:5" ht="204">
      <c r="A144" t="s">
        <v>57</v>
      </c>
      <c r="E144" s="39" t="s">
        <v>1583</v>
      </c>
    </row>
    <row r="145" spans="1:16" ht="12.75">
      <c r="A145" t="s">
        <v>50</v>
      </c>
      <c s="34" t="s">
        <v>169</v>
      </c>
      <c s="34" t="s">
        <v>1584</v>
      </c>
      <c s="35" t="s">
        <v>5</v>
      </c>
      <c s="6" t="s">
        <v>1585</v>
      </c>
      <c s="36" t="s">
        <v>81</v>
      </c>
      <c s="37">
        <v>8</v>
      </c>
      <c s="36">
        <v>0</v>
      </c>
      <c s="36">
        <f>ROUND(G145*H145,6)</f>
      </c>
      <c r="L145" s="38">
        <v>0</v>
      </c>
      <c s="32">
        <f>ROUND(ROUND(L145,2)*ROUND(G145,3),2)</f>
      </c>
      <c s="36" t="s">
        <v>341</v>
      </c>
      <c>
        <f>(M145*21)/100</f>
      </c>
      <c t="s">
        <v>28</v>
      </c>
    </row>
    <row r="146" spans="1:5" ht="12.75">
      <c r="A146" s="35" t="s">
        <v>55</v>
      </c>
      <c r="E146" s="39" t="s">
        <v>5</v>
      </c>
    </row>
    <row r="147" spans="1:5" ht="51">
      <c r="A147" s="35" t="s">
        <v>56</v>
      </c>
      <c r="E147" s="40" t="s">
        <v>1586</v>
      </c>
    </row>
    <row r="148" spans="1:5" ht="25.5">
      <c r="A148" t="s">
        <v>57</v>
      </c>
      <c r="E148" s="39" t="s">
        <v>1587</v>
      </c>
    </row>
    <row r="149" spans="1:16" ht="12.75">
      <c r="A149" t="s">
        <v>50</v>
      </c>
      <c s="34" t="s">
        <v>173</v>
      </c>
      <c s="34" t="s">
        <v>1588</v>
      </c>
      <c s="35" t="s">
        <v>5</v>
      </c>
      <c s="6" t="s">
        <v>1589</v>
      </c>
      <c s="36" t="s">
        <v>76</v>
      </c>
      <c s="37">
        <v>168</v>
      </c>
      <c s="36">
        <v>0</v>
      </c>
      <c s="36">
        <f>ROUND(G149*H149,6)</f>
      </c>
      <c r="L149" s="38">
        <v>0</v>
      </c>
      <c s="32">
        <f>ROUND(ROUND(L149,2)*ROUND(G149,3),2)</f>
      </c>
      <c s="36" t="s">
        <v>341</v>
      </c>
      <c>
        <f>(M149*21)/100</f>
      </c>
      <c t="s">
        <v>28</v>
      </c>
    </row>
    <row r="150" spans="1:5" ht="12.75">
      <c r="A150" s="35" t="s">
        <v>55</v>
      </c>
      <c r="E150" s="39" t="s">
        <v>5</v>
      </c>
    </row>
    <row r="151" spans="1:5" ht="51">
      <c r="A151" s="35" t="s">
        <v>56</v>
      </c>
      <c r="E151" s="40" t="s">
        <v>1590</v>
      </c>
    </row>
    <row r="152" spans="1:5" ht="25.5">
      <c r="A152" t="s">
        <v>57</v>
      </c>
      <c r="E152" s="39" t="s">
        <v>1591</v>
      </c>
    </row>
    <row r="153" spans="1:13" ht="12.75">
      <c r="A153" t="s">
        <v>47</v>
      </c>
      <c r="C153" s="31" t="s">
        <v>83</v>
      </c>
      <c r="E153" s="33" t="s">
        <v>1328</v>
      </c>
      <c r="J153" s="32">
        <f>0</f>
      </c>
      <c s="32">
        <f>0</f>
      </c>
      <c s="32">
        <f>0+L154+L158</f>
      </c>
      <c s="32">
        <f>0+M154+M158</f>
      </c>
    </row>
    <row r="154" spans="1:16" ht="12.75">
      <c r="A154" t="s">
        <v>50</v>
      </c>
      <c s="34" t="s">
        <v>176</v>
      </c>
      <c s="34" t="s">
        <v>1592</v>
      </c>
      <c s="35" t="s">
        <v>5</v>
      </c>
      <c s="6" t="s">
        <v>1593</v>
      </c>
      <c s="36" t="s">
        <v>68</v>
      </c>
      <c s="37">
        <v>364</v>
      </c>
      <c s="36">
        <v>0</v>
      </c>
      <c s="36">
        <f>ROUND(G154*H154,6)</f>
      </c>
      <c r="L154" s="38">
        <v>0</v>
      </c>
      <c s="32">
        <f>ROUND(ROUND(L154,2)*ROUND(G154,3),2)</f>
      </c>
      <c s="36" t="s">
        <v>54</v>
      </c>
      <c>
        <f>(M154*21)/100</f>
      </c>
      <c t="s">
        <v>28</v>
      </c>
    </row>
    <row r="155" spans="1:5" ht="12.75">
      <c r="A155" s="35" t="s">
        <v>55</v>
      </c>
      <c r="E155" s="39" t="s">
        <v>1594</v>
      </c>
    </row>
    <row r="156" spans="1:5" ht="51">
      <c r="A156" s="35" t="s">
        <v>56</v>
      </c>
      <c r="E156" s="40" t="s">
        <v>1595</v>
      </c>
    </row>
    <row r="157" spans="1:5" ht="255">
      <c r="A157" t="s">
        <v>57</v>
      </c>
      <c r="E157" s="39" t="s">
        <v>1596</v>
      </c>
    </row>
    <row r="158" spans="1:16" ht="12.75">
      <c r="A158" t="s">
        <v>50</v>
      </c>
      <c s="34" t="s">
        <v>180</v>
      </c>
      <c s="34" t="s">
        <v>1597</v>
      </c>
      <c s="35" t="s">
        <v>5</v>
      </c>
      <c s="6" t="s">
        <v>1598</v>
      </c>
      <c s="36" t="s">
        <v>81</v>
      </c>
      <c s="37">
        <v>8</v>
      </c>
      <c s="36">
        <v>0</v>
      </c>
      <c s="36">
        <f>ROUND(G158*H158,6)</f>
      </c>
      <c r="L158" s="38">
        <v>0</v>
      </c>
      <c s="32">
        <f>ROUND(ROUND(L158,2)*ROUND(G158,3),2)</f>
      </c>
      <c s="36" t="s">
        <v>54</v>
      </c>
      <c>
        <f>(M158*21)/100</f>
      </c>
      <c t="s">
        <v>28</v>
      </c>
    </row>
    <row r="159" spans="1:5" ht="12.75">
      <c r="A159" s="35" t="s">
        <v>55</v>
      </c>
      <c r="E159" s="39" t="s">
        <v>1599</v>
      </c>
    </row>
    <row r="160" spans="1:5" ht="51">
      <c r="A160" s="35" t="s">
        <v>56</v>
      </c>
      <c r="E160" s="40" t="s">
        <v>1600</v>
      </c>
    </row>
    <row r="161" spans="1:5" ht="12.75">
      <c r="A161" t="s">
        <v>57</v>
      </c>
      <c r="E161" s="39" t="s">
        <v>1601</v>
      </c>
    </row>
    <row r="162" spans="1:13" ht="12.75">
      <c r="A162" t="s">
        <v>47</v>
      </c>
      <c r="C162" s="31" t="s">
        <v>87</v>
      </c>
      <c r="E162" s="33" t="s">
        <v>1011</v>
      </c>
      <c r="J162" s="32">
        <f>0</f>
      </c>
      <c s="32">
        <f>0</f>
      </c>
      <c s="32">
        <f>0+L163+L167+L171+L175+L179+L183+L187+L191</f>
      </c>
      <c s="32">
        <f>0+M163+M167+M171+M175+M179+M183+M187+M191</f>
      </c>
    </row>
    <row r="163" spans="1:16" ht="12.75">
      <c r="A163" t="s">
        <v>50</v>
      </c>
      <c s="34" t="s">
        <v>183</v>
      </c>
      <c s="34" t="s">
        <v>1602</v>
      </c>
      <c s="35" t="s">
        <v>5</v>
      </c>
      <c s="6" t="s">
        <v>1603</v>
      </c>
      <c s="36" t="s">
        <v>61</v>
      </c>
      <c s="37">
        <v>1.167</v>
      </c>
      <c s="36">
        <v>0</v>
      </c>
      <c s="36">
        <f>ROUND(G163*H163,6)</f>
      </c>
      <c r="L163" s="38">
        <v>0</v>
      </c>
      <c s="32">
        <f>ROUND(ROUND(L163,2)*ROUND(G163,3),2)</f>
      </c>
      <c s="36" t="s">
        <v>54</v>
      </c>
      <c>
        <f>(M163*21)/100</f>
      </c>
      <c t="s">
        <v>28</v>
      </c>
    </row>
    <row r="164" spans="1:5" ht="12.75">
      <c r="A164" s="35" t="s">
        <v>55</v>
      </c>
      <c r="E164" s="39" t="s">
        <v>1604</v>
      </c>
    </row>
    <row r="165" spans="1:5" ht="51">
      <c r="A165" s="35" t="s">
        <v>56</v>
      </c>
      <c r="E165" s="40" t="s">
        <v>1605</v>
      </c>
    </row>
    <row r="166" spans="1:5" ht="38.25">
      <c r="A166" t="s">
        <v>57</v>
      </c>
      <c r="E166" s="39" t="s">
        <v>1606</v>
      </c>
    </row>
    <row r="167" spans="1:16" ht="12.75">
      <c r="A167" t="s">
        <v>50</v>
      </c>
      <c s="34" t="s">
        <v>186</v>
      </c>
      <c s="34" t="s">
        <v>1607</v>
      </c>
      <c s="35" t="s">
        <v>5</v>
      </c>
      <c s="6" t="s">
        <v>1608</v>
      </c>
      <c s="36" t="s">
        <v>68</v>
      </c>
      <c s="37">
        <v>74.8</v>
      </c>
      <c s="36">
        <v>0</v>
      </c>
      <c s="36">
        <f>ROUND(G167*H167,6)</f>
      </c>
      <c r="L167" s="38">
        <v>0</v>
      </c>
      <c s="32">
        <f>ROUND(ROUND(L167,2)*ROUND(G167,3),2)</f>
      </c>
      <c s="36" t="s">
        <v>54</v>
      </c>
      <c>
        <f>(M167*21)/100</f>
      </c>
      <c t="s">
        <v>28</v>
      </c>
    </row>
    <row r="168" spans="1:5" ht="12.75">
      <c r="A168" s="35" t="s">
        <v>55</v>
      </c>
      <c r="E168" s="39" t="s">
        <v>1604</v>
      </c>
    </row>
    <row r="169" spans="1:5" ht="51">
      <c r="A169" s="35" t="s">
        <v>56</v>
      </c>
      <c r="E169" s="40" t="s">
        <v>1609</v>
      </c>
    </row>
    <row r="170" spans="1:5" ht="38.25">
      <c r="A170" t="s">
        <v>57</v>
      </c>
      <c r="E170" s="39" t="s">
        <v>1610</v>
      </c>
    </row>
    <row r="171" spans="1:16" ht="12.75">
      <c r="A171" t="s">
        <v>50</v>
      </c>
      <c s="34" t="s">
        <v>189</v>
      </c>
      <c s="34" t="s">
        <v>1611</v>
      </c>
      <c s="35" t="s">
        <v>5</v>
      </c>
      <c s="6" t="s">
        <v>1612</v>
      </c>
      <c s="36" t="s">
        <v>68</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1613</v>
      </c>
    </row>
    <row r="174" spans="1:5" ht="191.25">
      <c r="A174" t="s">
        <v>57</v>
      </c>
      <c r="E174" s="39" t="s">
        <v>1614</v>
      </c>
    </row>
    <row r="175" spans="1:16" ht="12.75">
      <c r="A175" t="s">
        <v>50</v>
      </c>
      <c s="34" t="s">
        <v>193</v>
      </c>
      <c s="34" t="s">
        <v>1615</v>
      </c>
      <c s="35" t="s">
        <v>5</v>
      </c>
      <c s="6" t="s">
        <v>1616</v>
      </c>
      <c s="36" t="s">
        <v>61</v>
      </c>
      <c s="37">
        <v>44.56</v>
      </c>
      <c s="36">
        <v>0</v>
      </c>
      <c s="36">
        <f>ROUND(G175*H175,6)</f>
      </c>
      <c r="L175" s="38">
        <v>0</v>
      </c>
      <c s="32">
        <f>ROUND(ROUND(L175,2)*ROUND(G175,3),2)</f>
      </c>
      <c s="36" t="s">
        <v>54</v>
      </c>
      <c>
        <f>(M175*21)/100</f>
      </c>
      <c t="s">
        <v>28</v>
      </c>
    </row>
    <row r="176" spans="1:5" ht="12.75">
      <c r="A176" s="35" t="s">
        <v>55</v>
      </c>
      <c r="E176" s="39" t="s">
        <v>1617</v>
      </c>
    </row>
    <row r="177" spans="1:5" ht="51">
      <c r="A177" s="35" t="s">
        <v>56</v>
      </c>
      <c r="E177" s="40" t="s">
        <v>1618</v>
      </c>
    </row>
    <row r="178" spans="1:5" ht="76.5">
      <c r="A178" t="s">
        <v>57</v>
      </c>
      <c r="E178" s="39" t="s">
        <v>1619</v>
      </c>
    </row>
    <row r="179" spans="1:16" ht="12.75">
      <c r="A179" t="s">
        <v>50</v>
      </c>
      <c s="34" t="s">
        <v>196</v>
      </c>
      <c s="34" t="s">
        <v>1620</v>
      </c>
      <c s="35" t="s">
        <v>5</v>
      </c>
      <c s="6" t="s">
        <v>1621</v>
      </c>
      <c s="36" t="s">
        <v>340</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1471</v>
      </c>
    </row>
    <row r="182" spans="1:5" ht="76.5">
      <c r="A182" t="s">
        <v>57</v>
      </c>
      <c r="E182" s="39" t="s">
        <v>1619</v>
      </c>
    </row>
    <row r="183" spans="1:16" ht="12.75">
      <c r="A183" t="s">
        <v>50</v>
      </c>
      <c s="34" t="s">
        <v>200</v>
      </c>
      <c s="34" t="s">
        <v>1622</v>
      </c>
      <c s="35" t="s">
        <v>5</v>
      </c>
      <c s="6" t="s">
        <v>1623</v>
      </c>
      <c s="36" t="s">
        <v>68</v>
      </c>
      <c s="37">
        <v>280</v>
      </c>
      <c s="36">
        <v>0</v>
      </c>
      <c s="36">
        <f>ROUND(G183*H183,6)</f>
      </c>
      <c r="L183" s="38">
        <v>0</v>
      </c>
      <c s="32">
        <f>ROUND(ROUND(L183,2)*ROUND(G183,3),2)</f>
      </c>
      <c s="36" t="s">
        <v>341</v>
      </c>
      <c>
        <f>(M183*21)/100</f>
      </c>
      <c t="s">
        <v>28</v>
      </c>
    </row>
    <row r="184" spans="1:5" ht="63.75">
      <c r="A184" s="35" t="s">
        <v>55</v>
      </c>
      <c r="E184" s="39" t="s">
        <v>1624</v>
      </c>
    </row>
    <row r="185" spans="1:5" ht="51">
      <c r="A185" s="35" t="s">
        <v>56</v>
      </c>
      <c r="E185" s="40" t="s">
        <v>1613</v>
      </c>
    </row>
    <row r="186" spans="1:5" ht="255">
      <c r="A186" t="s">
        <v>57</v>
      </c>
      <c r="E186" s="39" t="s">
        <v>1625</v>
      </c>
    </row>
    <row r="187" spans="1:16" ht="25.5">
      <c r="A187" t="s">
        <v>50</v>
      </c>
      <c s="34" t="s">
        <v>203</v>
      </c>
      <c s="34" t="s">
        <v>1626</v>
      </c>
      <c s="35" t="s">
        <v>5</v>
      </c>
      <c s="6" t="s">
        <v>1627</v>
      </c>
      <c s="36" t="s">
        <v>81</v>
      </c>
      <c s="37">
        <v>2</v>
      </c>
      <c s="36">
        <v>0</v>
      </c>
      <c s="36">
        <f>ROUND(G187*H187,6)</f>
      </c>
      <c r="L187" s="38">
        <v>0</v>
      </c>
      <c s="32">
        <f>ROUND(ROUND(L187,2)*ROUND(G187,3),2)</f>
      </c>
      <c s="36" t="s">
        <v>341</v>
      </c>
      <c>
        <f>(M187*21)/100</f>
      </c>
      <c t="s">
        <v>28</v>
      </c>
    </row>
    <row r="188" spans="1:5" ht="12.75">
      <c r="A188" s="35" t="s">
        <v>55</v>
      </c>
      <c r="E188" s="39" t="s">
        <v>5</v>
      </c>
    </row>
    <row r="189" spans="1:5" ht="51">
      <c r="A189" s="35" t="s">
        <v>56</v>
      </c>
      <c r="E189" s="40" t="s">
        <v>1141</v>
      </c>
    </row>
    <row r="190" spans="1:5" ht="178.5">
      <c r="A190" t="s">
        <v>57</v>
      </c>
      <c r="E190" s="39" t="s">
        <v>1628</v>
      </c>
    </row>
    <row r="191" spans="1:16" ht="12.75">
      <c r="A191" t="s">
        <v>50</v>
      </c>
      <c s="34" t="s">
        <v>207</v>
      </c>
      <c s="34" t="s">
        <v>1629</v>
      </c>
      <c s="35" t="s">
        <v>5</v>
      </c>
      <c s="6" t="s">
        <v>1630</v>
      </c>
      <c s="36" t="s">
        <v>81</v>
      </c>
      <c s="37">
        <v>2</v>
      </c>
      <c s="36">
        <v>0</v>
      </c>
      <c s="36">
        <f>ROUND(G191*H191,6)</f>
      </c>
      <c r="L191" s="38">
        <v>0</v>
      </c>
      <c s="32">
        <f>ROUND(ROUND(L191,2)*ROUND(G191,3),2)</f>
      </c>
      <c s="36" t="s">
        <v>341</v>
      </c>
      <c>
        <f>(M191*21)/100</f>
      </c>
      <c t="s">
        <v>28</v>
      </c>
    </row>
    <row r="192" spans="1:5" ht="12.75">
      <c r="A192" s="35" t="s">
        <v>55</v>
      </c>
      <c r="E192" s="39" t="s">
        <v>5</v>
      </c>
    </row>
    <row r="193" spans="1:5" ht="51">
      <c r="A193" s="35" t="s">
        <v>56</v>
      </c>
      <c r="E193" s="40" t="s">
        <v>1141</v>
      </c>
    </row>
    <row r="194" spans="1:5" ht="89.25">
      <c r="A194" t="s">
        <v>57</v>
      </c>
      <c r="E194" s="39" t="s">
        <v>1631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1456</v>
      </c>
      <c s="41">
        <f>Rekapitulace!C27</f>
      </c>
      <c s="20" t="s">
        <v>0</v>
      </c>
      <c t="s">
        <v>23</v>
      </c>
      <c t="s">
        <v>28</v>
      </c>
    </row>
    <row r="4" spans="1:16" ht="32" customHeight="1">
      <c r="A4" s="24" t="s">
        <v>20</v>
      </c>
      <c s="25" t="s">
        <v>29</v>
      </c>
      <c s="27" t="s">
        <v>1456</v>
      </c>
      <c r="E4" s="26" t="s">
        <v>1457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1634</v>
      </c>
      <c r="E8" s="30" t="s">
        <v>1633</v>
      </c>
      <c r="J8" s="29">
        <f>0+J9+J14</f>
      </c>
      <c s="29">
        <f>0+K9+K14</f>
      </c>
      <c s="29">
        <f>0+L9+L14</f>
      </c>
      <c s="29">
        <f>0+M9+M14</f>
      </c>
    </row>
    <row r="9" spans="1:13" ht="12.75">
      <c r="A9" t="s">
        <v>47</v>
      </c>
      <c r="C9" s="31" t="s">
        <v>28</v>
      </c>
      <c r="E9" s="33" t="s">
        <v>1244</v>
      </c>
      <c r="J9" s="32">
        <f>0</f>
      </c>
      <c s="32">
        <f>0</f>
      </c>
      <c s="32">
        <f>0+L10</f>
      </c>
      <c s="32">
        <f>0+M10</f>
      </c>
    </row>
    <row r="10" spans="1:16" ht="12.75">
      <c r="A10" t="s">
        <v>50</v>
      </c>
      <c s="34" t="s">
        <v>4</v>
      </c>
      <c s="34" t="s">
        <v>1635</v>
      </c>
      <c s="35" t="s">
        <v>5</v>
      </c>
      <c s="6" t="s">
        <v>1636</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1637</v>
      </c>
    </row>
    <row r="13" spans="1:5" ht="395.25">
      <c r="A13" t="s">
        <v>57</v>
      </c>
      <c r="E13" s="39" t="s">
        <v>1507</v>
      </c>
    </row>
    <row r="14" spans="1:13" ht="12.75">
      <c r="A14" t="s">
        <v>47</v>
      </c>
      <c r="C14" s="31" t="s">
        <v>87</v>
      </c>
      <c r="E14" s="33" t="s">
        <v>1011</v>
      </c>
      <c r="J14" s="32">
        <f>0</f>
      </c>
      <c s="32">
        <f>0</f>
      </c>
      <c s="32">
        <f>0+L15</f>
      </c>
      <c s="32">
        <f>0+M15</f>
      </c>
    </row>
    <row r="15" spans="1:16" ht="12.75">
      <c r="A15" t="s">
        <v>50</v>
      </c>
      <c s="34" t="s">
        <v>28</v>
      </c>
      <c s="34" t="s">
        <v>1629</v>
      </c>
      <c s="35" t="s">
        <v>5</v>
      </c>
      <c s="6" t="s">
        <v>1638</v>
      </c>
      <c s="36" t="s">
        <v>81</v>
      </c>
      <c s="37">
        <v>8</v>
      </c>
      <c s="36">
        <v>0</v>
      </c>
      <c s="36">
        <f>ROUND(G15*H15,6)</f>
      </c>
      <c r="L15" s="38">
        <v>0</v>
      </c>
      <c s="32">
        <f>ROUND(ROUND(L15,2)*ROUND(G15,3),2)</f>
      </c>
      <c s="36" t="s">
        <v>341</v>
      </c>
      <c>
        <f>(M15*21)/100</f>
      </c>
      <c t="s">
        <v>28</v>
      </c>
    </row>
    <row r="16" spans="1:5" ht="38.25">
      <c r="A16" s="35" t="s">
        <v>55</v>
      </c>
      <c r="E16" s="39" t="s">
        <v>1639</v>
      </c>
    </row>
    <row r="17" spans="1:5" ht="51">
      <c r="A17" s="35" t="s">
        <v>56</v>
      </c>
      <c r="E17" s="40" t="s">
        <v>1600</v>
      </c>
    </row>
    <row r="18" spans="1:5" ht="89.25">
      <c r="A18" t="s">
        <v>57</v>
      </c>
      <c r="E18" s="39" t="s">
        <v>1631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1456</v>
      </c>
      <c s="41">
        <f>Rekapitulace!C27</f>
      </c>
      <c s="20" t="s">
        <v>0</v>
      </c>
      <c t="s">
        <v>23</v>
      </c>
      <c t="s">
        <v>28</v>
      </c>
    </row>
    <row r="4" spans="1:16" ht="32" customHeight="1">
      <c r="A4" s="24" t="s">
        <v>20</v>
      </c>
      <c s="25" t="s">
        <v>29</v>
      </c>
      <c s="27" t="s">
        <v>1456</v>
      </c>
      <c r="E4" s="26" t="s">
        <v>1457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1642</v>
      </c>
      <c r="E8" s="30" t="s">
        <v>1641</v>
      </c>
      <c r="J8" s="29">
        <f>0+J9+J18+J31+J64+J73+J86+J107+J124+J137+J146</f>
      </c>
      <c s="29">
        <f>0+K9+K18+K31+K64+K73+K86+K107+K124+K137+K146</f>
      </c>
      <c s="29">
        <f>0+L9+L18+L31+L64+L73+L86+L107+L124+L137+L146</f>
      </c>
      <c s="29">
        <f>0+M9+M18+M31+M64+M73+M86+M107+M124+M137+M146</f>
      </c>
    </row>
    <row r="9" spans="1:13" ht="12.75">
      <c r="A9" t="s">
        <v>47</v>
      </c>
      <c r="C9" s="31" t="s">
        <v>1054</v>
      </c>
      <c r="E9" s="33" t="s">
        <v>1055</v>
      </c>
      <c r="J9" s="32">
        <f>0</f>
      </c>
      <c s="32">
        <f>0</f>
      </c>
      <c s="32">
        <f>0+L10+L14</f>
      </c>
      <c s="32">
        <f>0+M10+M14</f>
      </c>
    </row>
    <row r="10" spans="1:16" ht="12.75">
      <c r="A10" t="s">
        <v>50</v>
      </c>
      <c s="34" t="s">
        <v>4</v>
      </c>
      <c s="34" t="s">
        <v>1461</v>
      </c>
      <c s="35" t="s">
        <v>5</v>
      </c>
      <c s="6" t="s">
        <v>1462</v>
      </c>
      <c s="36" t="s">
        <v>1643</v>
      </c>
      <c s="37">
        <v>1</v>
      </c>
      <c s="36">
        <v>0</v>
      </c>
      <c s="36">
        <f>ROUND(G10*H10,6)</f>
      </c>
      <c r="L10" s="38">
        <v>0</v>
      </c>
      <c s="32">
        <f>ROUND(ROUND(L10,2)*ROUND(G10,3),2)</f>
      </c>
      <c s="36" t="s">
        <v>341</v>
      </c>
      <c>
        <f>(M10*21)/100</f>
      </c>
      <c t="s">
        <v>28</v>
      </c>
    </row>
    <row r="11" spans="1:5" ht="12.75">
      <c r="A11" s="35" t="s">
        <v>55</v>
      </c>
      <c r="E11" s="39" t="s">
        <v>1644</v>
      </c>
    </row>
    <row r="12" spans="1:5" ht="51">
      <c r="A12" s="35" t="s">
        <v>56</v>
      </c>
      <c r="E12" s="40" t="s">
        <v>1059</v>
      </c>
    </row>
    <row r="13" spans="1:5" ht="12.75">
      <c r="A13" t="s">
        <v>57</v>
      </c>
      <c r="E13" s="39" t="s">
        <v>58</v>
      </c>
    </row>
    <row r="14" spans="1:16" ht="12.75">
      <c r="A14" t="s">
        <v>50</v>
      </c>
      <c s="34" t="s">
        <v>28</v>
      </c>
      <c s="34" t="s">
        <v>1060</v>
      </c>
      <c s="35" t="s">
        <v>5</v>
      </c>
      <c s="6" t="s">
        <v>1464</v>
      </c>
      <c s="36" t="s">
        <v>868</v>
      </c>
      <c s="37">
        <v>1</v>
      </c>
      <c s="36">
        <v>0</v>
      </c>
      <c s="36">
        <f>ROUND(G14*H14,6)</f>
      </c>
      <c r="L14" s="38">
        <v>0</v>
      </c>
      <c s="32">
        <f>ROUND(ROUND(L14,2)*ROUND(G14,3),2)</f>
      </c>
      <c s="36" t="s">
        <v>341</v>
      </c>
      <c>
        <f>(M14*21)/100</f>
      </c>
      <c t="s">
        <v>28</v>
      </c>
    </row>
    <row r="15" spans="1:5" ht="12.75">
      <c r="A15" s="35" t="s">
        <v>55</v>
      </c>
      <c r="E15" s="39" t="s">
        <v>1465</v>
      </c>
    </row>
    <row r="16" spans="1:5" ht="51">
      <c r="A16" s="35" t="s">
        <v>56</v>
      </c>
      <c r="E16" s="40" t="s">
        <v>1071</v>
      </c>
    </row>
    <row r="17" spans="1:5" ht="12.75">
      <c r="A17" t="s">
        <v>57</v>
      </c>
      <c r="E17" s="39" t="s">
        <v>58</v>
      </c>
    </row>
    <row r="18" spans="1:13" ht="12.75">
      <c r="A18" t="s">
        <v>47</v>
      </c>
      <c r="C18" s="31" t="s">
        <v>998</v>
      </c>
      <c r="E18" s="33" t="s">
        <v>999</v>
      </c>
      <c r="J18" s="32">
        <f>0</f>
      </c>
      <c s="32">
        <f>0</f>
      </c>
      <c s="32">
        <f>0+L19+L23+L27</f>
      </c>
      <c s="32">
        <f>0+M19+M23+M27</f>
      </c>
    </row>
    <row r="19" spans="1:16" ht="38.25">
      <c r="A19" t="s">
        <v>50</v>
      </c>
      <c s="34" t="s">
        <v>26</v>
      </c>
      <c s="34" t="s">
        <v>1000</v>
      </c>
      <c s="35" t="s">
        <v>1001</v>
      </c>
      <c s="6" t="s">
        <v>1002</v>
      </c>
      <c s="36" t="s">
        <v>340</v>
      </c>
      <c s="37">
        <v>1493.1</v>
      </c>
      <c s="36">
        <v>0</v>
      </c>
      <c s="36">
        <f>ROUND(G19*H19,6)</f>
      </c>
      <c r="L19" s="38">
        <v>0</v>
      </c>
      <c s="32">
        <f>ROUND(ROUND(L19,2)*ROUND(G19,3),2)</f>
      </c>
      <c s="36" t="s">
        <v>341</v>
      </c>
      <c>
        <f>(M19*21)/100</f>
      </c>
      <c t="s">
        <v>28</v>
      </c>
    </row>
    <row r="20" spans="1:5" ht="38.25">
      <c r="A20" s="35" t="s">
        <v>55</v>
      </c>
      <c r="E20" s="39" t="s">
        <v>1466</v>
      </c>
    </row>
    <row r="21" spans="1:5" ht="51">
      <c r="A21" s="35" t="s">
        <v>56</v>
      </c>
      <c r="E21" s="40" t="s">
        <v>1645</v>
      </c>
    </row>
    <row r="22" spans="1:5" ht="140.25">
      <c r="A22" t="s">
        <v>57</v>
      </c>
      <c r="E22" s="39" t="s">
        <v>427</v>
      </c>
    </row>
    <row r="23" spans="1:16" ht="38.25">
      <c r="A23" t="s">
        <v>50</v>
      </c>
      <c s="34" t="s">
        <v>65</v>
      </c>
      <c s="34" t="s">
        <v>345</v>
      </c>
      <c s="35" t="s">
        <v>346</v>
      </c>
      <c s="6" t="s">
        <v>347</v>
      </c>
      <c s="36" t="s">
        <v>340</v>
      </c>
      <c s="37">
        <v>169.776</v>
      </c>
      <c s="36">
        <v>0</v>
      </c>
      <c s="36">
        <f>ROUND(G23*H23,6)</f>
      </c>
      <c r="L23" s="38">
        <v>0</v>
      </c>
      <c s="32">
        <f>ROUND(ROUND(L23,2)*ROUND(G23,3),2)</f>
      </c>
      <c s="36" t="s">
        <v>341</v>
      </c>
      <c>
        <f>(M23*21)/100</f>
      </c>
      <c t="s">
        <v>28</v>
      </c>
    </row>
    <row r="24" spans="1:5" ht="63.75">
      <c r="A24" s="35" t="s">
        <v>55</v>
      </c>
      <c r="E24" s="39" t="s">
        <v>1646</v>
      </c>
    </row>
    <row r="25" spans="1:5" ht="63.75">
      <c r="A25" s="35" t="s">
        <v>56</v>
      </c>
      <c r="E25" s="40" t="s">
        <v>1647</v>
      </c>
    </row>
    <row r="26" spans="1:5" ht="140.25">
      <c r="A26" t="s">
        <v>57</v>
      </c>
      <c r="E26" s="39" t="s">
        <v>427</v>
      </c>
    </row>
    <row r="27" spans="1:16" ht="25.5">
      <c r="A27" t="s">
        <v>50</v>
      </c>
      <c s="34" t="s">
        <v>70</v>
      </c>
      <c s="34" t="s">
        <v>1005</v>
      </c>
      <c s="35" t="s">
        <v>1006</v>
      </c>
      <c s="6" t="s">
        <v>1007</v>
      </c>
      <c s="36" t="s">
        <v>340</v>
      </c>
      <c s="37">
        <v>12.6</v>
      </c>
      <c s="36">
        <v>0</v>
      </c>
      <c s="36">
        <f>ROUND(G27*H27,6)</f>
      </c>
      <c r="L27" s="38">
        <v>0</v>
      </c>
      <c s="32">
        <f>ROUND(ROUND(L27,2)*ROUND(G27,3),2)</f>
      </c>
      <c s="36" t="s">
        <v>341</v>
      </c>
      <c>
        <f>(M27*21)/100</f>
      </c>
      <c t="s">
        <v>28</v>
      </c>
    </row>
    <row r="28" spans="1:5" ht="38.25">
      <c r="A28" s="35" t="s">
        <v>55</v>
      </c>
      <c r="E28" s="39" t="s">
        <v>1648</v>
      </c>
    </row>
    <row r="29" spans="1:5" ht="51">
      <c r="A29" s="35" t="s">
        <v>56</v>
      </c>
      <c r="E29" s="40" t="s">
        <v>1649</v>
      </c>
    </row>
    <row r="30" spans="1:5" ht="127.5">
      <c r="A30" t="s">
        <v>57</v>
      </c>
      <c r="E30" s="39" t="s">
        <v>1010</v>
      </c>
    </row>
    <row r="31" spans="1:13" ht="12.75">
      <c r="A31" t="s">
        <v>47</v>
      </c>
      <c r="C31" s="31" t="s">
        <v>4</v>
      </c>
      <c r="E31" s="33" t="s">
        <v>1203</v>
      </c>
      <c r="J31" s="32">
        <f>0</f>
      </c>
      <c s="32">
        <f>0</f>
      </c>
      <c s="32">
        <f>0+L32+L36+L40+L44+L48+L52+L56+L60</f>
      </c>
      <c s="32">
        <f>0+M32+M36+M40+M44+M48+M52+M56+M60</f>
      </c>
    </row>
    <row r="32" spans="1:16" ht="12.75">
      <c r="A32" t="s">
        <v>50</v>
      </c>
      <c s="34" t="s">
        <v>27</v>
      </c>
      <c s="34" t="s">
        <v>1472</v>
      </c>
      <c s="35" t="s">
        <v>5</v>
      </c>
      <c s="6" t="s">
        <v>1473</v>
      </c>
      <c s="36" t="s">
        <v>61</v>
      </c>
      <c s="37">
        <v>38.4</v>
      </c>
      <c s="36">
        <v>0</v>
      </c>
      <c s="36">
        <f>ROUND(G32*H32,6)</f>
      </c>
      <c r="L32" s="38">
        <v>0</v>
      </c>
      <c s="32">
        <f>ROUND(ROUND(L32,2)*ROUND(G32,3),2)</f>
      </c>
      <c s="36" t="s">
        <v>54</v>
      </c>
      <c>
        <f>(M32*21)/100</f>
      </c>
      <c t="s">
        <v>28</v>
      </c>
    </row>
    <row r="33" spans="1:5" ht="12.75">
      <c r="A33" s="35" t="s">
        <v>55</v>
      </c>
      <c r="E33" s="39" t="s">
        <v>5</v>
      </c>
    </row>
    <row r="34" spans="1:5" ht="51">
      <c r="A34" s="35" t="s">
        <v>56</v>
      </c>
      <c r="E34" s="40" t="s">
        <v>1650</v>
      </c>
    </row>
    <row r="35" spans="1:5" ht="63.75">
      <c r="A35" t="s">
        <v>57</v>
      </c>
      <c r="E35" s="39" t="s">
        <v>1406</v>
      </c>
    </row>
    <row r="36" spans="1:16" ht="12.75">
      <c r="A36" t="s">
        <v>50</v>
      </c>
      <c s="34" t="s">
        <v>78</v>
      </c>
      <c s="34" t="s">
        <v>1475</v>
      </c>
      <c s="35" t="s">
        <v>5</v>
      </c>
      <c s="6" t="s">
        <v>1476</v>
      </c>
      <c s="36" t="s">
        <v>68</v>
      </c>
      <c s="37">
        <v>500</v>
      </c>
      <c s="36">
        <v>0</v>
      </c>
      <c s="36">
        <f>ROUND(G36*H36,6)</f>
      </c>
      <c r="L36" s="38">
        <v>0</v>
      </c>
      <c s="32">
        <f>ROUND(ROUND(L36,2)*ROUND(G36,3),2)</f>
      </c>
      <c s="36" t="s">
        <v>54</v>
      </c>
      <c>
        <f>(M36*21)/100</f>
      </c>
      <c t="s">
        <v>28</v>
      </c>
    </row>
    <row r="37" spans="1:5" ht="12.75">
      <c r="A37" s="35" t="s">
        <v>55</v>
      </c>
      <c r="E37" s="39" t="s">
        <v>5</v>
      </c>
    </row>
    <row r="38" spans="1:5" ht="51">
      <c r="A38" s="35" t="s">
        <v>56</v>
      </c>
      <c r="E38" s="40" t="s">
        <v>1651</v>
      </c>
    </row>
    <row r="39" spans="1:5" ht="63.75">
      <c r="A39" t="s">
        <v>57</v>
      </c>
      <c r="E39" s="39" t="s">
        <v>1406</v>
      </c>
    </row>
    <row r="40" spans="1:16" ht="12.75">
      <c r="A40" t="s">
        <v>50</v>
      </c>
      <c s="34" t="s">
        <v>83</v>
      </c>
      <c s="34" t="s">
        <v>1213</v>
      </c>
      <c s="35" t="s">
        <v>5</v>
      </c>
      <c s="6" t="s">
        <v>1214</v>
      </c>
      <c s="36" t="s">
        <v>61</v>
      </c>
      <c s="37">
        <v>711</v>
      </c>
      <c s="36">
        <v>0</v>
      </c>
      <c s="36">
        <f>ROUND(G40*H40,6)</f>
      </c>
      <c r="L40" s="38">
        <v>0</v>
      </c>
      <c s="32">
        <f>ROUND(ROUND(L40,2)*ROUND(G40,3),2)</f>
      </c>
      <c s="36" t="s">
        <v>54</v>
      </c>
      <c>
        <f>(M40*21)/100</f>
      </c>
      <c t="s">
        <v>28</v>
      </c>
    </row>
    <row r="41" spans="1:5" ht="12.75">
      <c r="A41" s="35" t="s">
        <v>55</v>
      </c>
      <c r="E41" s="39" t="s">
        <v>1097</v>
      </c>
    </row>
    <row r="42" spans="1:5" ht="51">
      <c r="A42" s="35" t="s">
        <v>56</v>
      </c>
      <c r="E42" s="40" t="s">
        <v>1652</v>
      </c>
    </row>
    <row r="43" spans="1:5" ht="382.5">
      <c r="A43" t="s">
        <v>57</v>
      </c>
      <c r="E43" s="39" t="s">
        <v>1217</v>
      </c>
    </row>
    <row r="44" spans="1:16" ht="12.75">
      <c r="A44" t="s">
        <v>50</v>
      </c>
      <c s="34" t="s">
        <v>87</v>
      </c>
      <c s="34" t="s">
        <v>1479</v>
      </c>
      <c s="35" t="s">
        <v>5</v>
      </c>
      <c s="6" t="s">
        <v>1480</v>
      </c>
      <c s="36" t="s">
        <v>61</v>
      </c>
      <c s="37">
        <v>140</v>
      </c>
      <c s="36">
        <v>0</v>
      </c>
      <c s="36">
        <f>ROUND(G44*H44,6)</f>
      </c>
      <c r="L44" s="38">
        <v>0</v>
      </c>
      <c s="32">
        <f>ROUND(ROUND(L44,2)*ROUND(G44,3),2)</f>
      </c>
      <c s="36" t="s">
        <v>54</v>
      </c>
      <c>
        <f>(M44*21)/100</f>
      </c>
      <c t="s">
        <v>28</v>
      </c>
    </row>
    <row r="45" spans="1:5" ht="12.75">
      <c r="A45" s="35" t="s">
        <v>55</v>
      </c>
      <c r="E45" s="39" t="s">
        <v>1653</v>
      </c>
    </row>
    <row r="46" spans="1:5" ht="51">
      <c r="A46" s="35" t="s">
        <v>56</v>
      </c>
      <c r="E46" s="40" t="s">
        <v>1654</v>
      </c>
    </row>
    <row r="47" spans="1:5" ht="242.25">
      <c r="A47" t="s">
        <v>57</v>
      </c>
      <c r="E47" s="39" t="s">
        <v>1483</v>
      </c>
    </row>
    <row r="48" spans="1:16" ht="12.75">
      <c r="A48" t="s">
        <v>50</v>
      </c>
      <c s="34" t="s">
        <v>91</v>
      </c>
      <c s="34" t="s">
        <v>1239</v>
      </c>
      <c s="35" t="s">
        <v>5</v>
      </c>
      <c s="6" t="s">
        <v>1240</v>
      </c>
      <c s="36" t="s">
        <v>76</v>
      </c>
      <c s="37">
        <v>420</v>
      </c>
      <c s="36">
        <v>0</v>
      </c>
      <c s="36">
        <f>ROUND(G48*H48,6)</f>
      </c>
      <c r="L48" s="38">
        <v>0</v>
      </c>
      <c s="32">
        <f>ROUND(ROUND(L48,2)*ROUND(G48,3),2)</f>
      </c>
      <c s="36" t="s">
        <v>54</v>
      </c>
      <c>
        <f>(M48*21)/100</f>
      </c>
      <c t="s">
        <v>28</v>
      </c>
    </row>
    <row r="49" spans="1:5" ht="12.75">
      <c r="A49" s="35" t="s">
        <v>55</v>
      </c>
      <c r="E49" s="39" t="s">
        <v>1655</v>
      </c>
    </row>
    <row r="50" spans="1:5" ht="51">
      <c r="A50" s="35" t="s">
        <v>56</v>
      </c>
      <c r="E50" s="40" t="s">
        <v>1656</v>
      </c>
    </row>
    <row r="51" spans="1:5" ht="38.25">
      <c r="A51" t="s">
        <v>57</v>
      </c>
      <c r="E51" s="39" t="s">
        <v>1243</v>
      </c>
    </row>
    <row r="52" spans="1:16" ht="12.75">
      <c r="A52" t="s">
        <v>50</v>
      </c>
      <c s="34" t="s">
        <v>94</v>
      </c>
      <c s="34" t="s">
        <v>1486</v>
      </c>
      <c s="35" t="s">
        <v>5</v>
      </c>
      <c s="6" t="s">
        <v>1487</v>
      </c>
      <c s="36" t="s">
        <v>76</v>
      </c>
      <c s="37">
        <v>160</v>
      </c>
      <c s="36">
        <v>0</v>
      </c>
      <c s="36">
        <f>ROUND(G52*H52,6)</f>
      </c>
      <c r="L52" s="38">
        <v>0</v>
      </c>
      <c s="32">
        <f>ROUND(ROUND(L52,2)*ROUND(G52,3),2)</f>
      </c>
      <c s="36" t="s">
        <v>54</v>
      </c>
      <c>
        <f>(M52*21)/100</f>
      </c>
      <c t="s">
        <v>28</v>
      </c>
    </row>
    <row r="53" spans="1:5" ht="12.75">
      <c r="A53" s="35" t="s">
        <v>55</v>
      </c>
      <c r="E53" s="39" t="s">
        <v>1657</v>
      </c>
    </row>
    <row r="54" spans="1:5" ht="51">
      <c r="A54" s="35" t="s">
        <v>56</v>
      </c>
      <c r="E54" s="40" t="s">
        <v>1658</v>
      </c>
    </row>
    <row r="55" spans="1:5" ht="38.25">
      <c r="A55" t="s">
        <v>57</v>
      </c>
      <c r="E55" s="39" t="s">
        <v>1490</v>
      </c>
    </row>
    <row r="56" spans="1:16" ht="12.75">
      <c r="A56" t="s">
        <v>50</v>
      </c>
      <c s="34" t="s">
        <v>98</v>
      </c>
      <c s="34" t="s">
        <v>1491</v>
      </c>
      <c s="35" t="s">
        <v>5</v>
      </c>
      <c s="6" t="s">
        <v>1492</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1493</v>
      </c>
    </row>
    <row r="59" spans="1:5" ht="38.25">
      <c r="A59" t="s">
        <v>57</v>
      </c>
      <c r="E59" s="39" t="s">
        <v>1494</v>
      </c>
    </row>
    <row r="60" spans="1:16" ht="25.5">
      <c r="A60" t="s">
        <v>50</v>
      </c>
      <c s="34" t="s">
        <v>102</v>
      </c>
      <c s="34" t="s">
        <v>1495</v>
      </c>
      <c s="35" t="s">
        <v>5</v>
      </c>
      <c s="6" t="s">
        <v>1496</v>
      </c>
      <c s="36" t="s">
        <v>61</v>
      </c>
      <c s="37">
        <v>422</v>
      </c>
      <c s="36">
        <v>0</v>
      </c>
      <c s="36">
        <f>ROUND(G60*H60,6)</f>
      </c>
      <c r="L60" s="38">
        <v>0</v>
      </c>
      <c s="32">
        <f>ROUND(ROUND(L60,2)*ROUND(G60,3),2)</f>
      </c>
      <c s="36" t="s">
        <v>341</v>
      </c>
      <c>
        <f>(M60*21)/100</f>
      </c>
      <c t="s">
        <v>28</v>
      </c>
    </row>
    <row r="61" spans="1:5" ht="38.25">
      <c r="A61" s="35" t="s">
        <v>55</v>
      </c>
      <c r="E61" s="39" t="s">
        <v>1659</v>
      </c>
    </row>
    <row r="62" spans="1:5" ht="51">
      <c r="A62" s="35" t="s">
        <v>56</v>
      </c>
      <c r="E62" s="40" t="s">
        <v>1660</v>
      </c>
    </row>
    <row r="63" spans="1:5" ht="267.75">
      <c r="A63" t="s">
        <v>57</v>
      </c>
      <c r="E63" s="39" t="s">
        <v>1499</v>
      </c>
    </row>
    <row r="64" spans="1:13" ht="12.75">
      <c r="A64" t="s">
        <v>47</v>
      </c>
      <c r="C64" s="31" t="s">
        <v>28</v>
      </c>
      <c r="E64" s="33" t="s">
        <v>1244</v>
      </c>
      <c r="J64" s="32">
        <f>0</f>
      </c>
      <c s="32">
        <f>0</f>
      </c>
      <c s="32">
        <f>0+L65+L69</f>
      </c>
      <c s="32">
        <f>0+M65+M69</f>
      </c>
    </row>
    <row r="65" spans="1:16" ht="12.75">
      <c r="A65" t="s">
        <v>50</v>
      </c>
      <c s="34" t="s">
        <v>106</v>
      </c>
      <c s="34" t="s">
        <v>1500</v>
      </c>
      <c s="35" t="s">
        <v>5</v>
      </c>
      <c s="6" t="s">
        <v>1501</v>
      </c>
      <c s="36" t="s">
        <v>76</v>
      </c>
      <c s="37">
        <v>280</v>
      </c>
      <c s="36">
        <v>0</v>
      </c>
      <c s="36">
        <f>ROUND(G65*H65,6)</f>
      </c>
      <c r="L65" s="38">
        <v>0</v>
      </c>
      <c s="32">
        <f>ROUND(ROUND(L65,2)*ROUND(G65,3),2)</f>
      </c>
      <c s="36" t="s">
        <v>54</v>
      </c>
      <c>
        <f>(M65*21)/100</f>
      </c>
      <c t="s">
        <v>28</v>
      </c>
    </row>
    <row r="66" spans="1:5" ht="12.75">
      <c r="A66" s="35" t="s">
        <v>55</v>
      </c>
      <c r="E66" s="39" t="s">
        <v>1661</v>
      </c>
    </row>
    <row r="67" spans="1:5" ht="51">
      <c r="A67" s="35" t="s">
        <v>56</v>
      </c>
      <c r="E67" s="40" t="s">
        <v>1503</v>
      </c>
    </row>
    <row r="68" spans="1:5" ht="102">
      <c r="A68" t="s">
        <v>57</v>
      </c>
      <c r="E68" s="39" t="s">
        <v>1504</v>
      </c>
    </row>
    <row r="69" spans="1:16" ht="12.75">
      <c r="A69" t="s">
        <v>50</v>
      </c>
      <c s="34" t="s">
        <v>110</v>
      </c>
      <c s="34" t="s">
        <v>894</v>
      </c>
      <c s="35" t="s">
        <v>5</v>
      </c>
      <c s="6" t="s">
        <v>895</v>
      </c>
      <c s="36" t="s">
        <v>61</v>
      </c>
      <c s="37">
        <v>182</v>
      </c>
      <c s="36">
        <v>0</v>
      </c>
      <c s="36">
        <f>ROUND(G69*H69,6)</f>
      </c>
      <c r="L69" s="38">
        <v>0</v>
      </c>
      <c s="32">
        <f>ROUND(ROUND(L69,2)*ROUND(G69,3),2)</f>
      </c>
      <c s="36" t="s">
        <v>54</v>
      </c>
      <c>
        <f>(M69*21)/100</f>
      </c>
      <c t="s">
        <v>28</v>
      </c>
    </row>
    <row r="70" spans="1:5" ht="12.75">
      <c r="A70" s="35" t="s">
        <v>55</v>
      </c>
      <c r="E70" s="39" t="s">
        <v>1662</v>
      </c>
    </row>
    <row r="71" spans="1:5" ht="51">
      <c r="A71" s="35" t="s">
        <v>56</v>
      </c>
      <c r="E71" s="40" t="s">
        <v>1663</v>
      </c>
    </row>
    <row r="72" spans="1:5" ht="395.25">
      <c r="A72" t="s">
        <v>57</v>
      </c>
      <c r="E72" s="39" t="s">
        <v>1507</v>
      </c>
    </row>
    <row r="73" spans="1:13" ht="12.75">
      <c r="A73" t="s">
        <v>47</v>
      </c>
      <c r="C73" s="31" t="s">
        <v>26</v>
      </c>
      <c r="E73" s="33" t="s">
        <v>1521</v>
      </c>
      <c r="J73" s="32">
        <f>0</f>
      </c>
      <c s="32">
        <f>0</f>
      </c>
      <c s="32">
        <f>0+L74+L78+L82</f>
      </c>
      <c s="32">
        <f>0+M74+M78+M82</f>
      </c>
    </row>
    <row r="74" spans="1:16" ht="12.75">
      <c r="A74" t="s">
        <v>50</v>
      </c>
      <c s="34" t="s">
        <v>428</v>
      </c>
      <c s="34" t="s">
        <v>1527</v>
      </c>
      <c s="35" t="s">
        <v>5</v>
      </c>
      <c s="6" t="s">
        <v>1528</v>
      </c>
      <c s="36" t="s">
        <v>61</v>
      </c>
      <c s="37">
        <v>15</v>
      </c>
      <c s="36">
        <v>0</v>
      </c>
      <c s="36">
        <f>ROUND(G74*H74,6)</f>
      </c>
      <c r="L74" s="38">
        <v>0</v>
      </c>
      <c s="32">
        <f>ROUND(ROUND(L74,2)*ROUND(G74,3),2)</f>
      </c>
      <c s="36" t="s">
        <v>54</v>
      </c>
      <c>
        <f>(M74*21)/100</f>
      </c>
      <c t="s">
        <v>28</v>
      </c>
    </row>
    <row r="75" spans="1:5" ht="12.75">
      <c r="A75" s="35" t="s">
        <v>55</v>
      </c>
      <c r="E75" s="39" t="s">
        <v>1664</v>
      </c>
    </row>
    <row r="76" spans="1:5" ht="51">
      <c r="A76" s="35" t="s">
        <v>56</v>
      </c>
      <c r="E76" s="40" t="s">
        <v>1665</v>
      </c>
    </row>
    <row r="77" spans="1:5" ht="395.25">
      <c r="A77" t="s">
        <v>57</v>
      </c>
      <c r="E77" s="39" t="s">
        <v>1359</v>
      </c>
    </row>
    <row r="78" spans="1:16" ht="12.75">
      <c r="A78" t="s">
        <v>50</v>
      </c>
      <c s="34" t="s">
        <v>502</v>
      </c>
      <c s="34" t="s">
        <v>1531</v>
      </c>
      <c s="35" t="s">
        <v>5</v>
      </c>
      <c s="6" t="s">
        <v>1532</v>
      </c>
      <c s="36" t="s">
        <v>340</v>
      </c>
      <c s="37">
        <v>0.425</v>
      </c>
      <c s="36">
        <v>0</v>
      </c>
      <c s="36">
        <f>ROUND(G78*H78,6)</f>
      </c>
      <c r="L78" s="38">
        <v>0</v>
      </c>
      <c s="32">
        <f>ROUND(ROUND(L78,2)*ROUND(G78,3),2)</f>
      </c>
      <c s="36" t="s">
        <v>54</v>
      </c>
      <c>
        <f>(M78*21)/100</f>
      </c>
      <c t="s">
        <v>28</v>
      </c>
    </row>
    <row r="79" spans="1:5" ht="12.75">
      <c r="A79" s="35" t="s">
        <v>55</v>
      </c>
      <c r="E79" s="39" t="s">
        <v>1666</v>
      </c>
    </row>
    <row r="80" spans="1:5" ht="51">
      <c r="A80" s="35" t="s">
        <v>56</v>
      </c>
      <c r="E80" s="40" t="s">
        <v>1667</v>
      </c>
    </row>
    <row r="81" spans="1:5" ht="267.75">
      <c r="A81" t="s">
        <v>57</v>
      </c>
      <c r="E81" s="39" t="s">
        <v>1516</v>
      </c>
    </row>
    <row r="82" spans="1:16" ht="12.75">
      <c r="A82" t="s">
        <v>50</v>
      </c>
      <c s="34" t="s">
        <v>114</v>
      </c>
      <c s="34" t="s">
        <v>1535</v>
      </c>
      <c s="35" t="s">
        <v>5</v>
      </c>
      <c s="6" t="s">
        <v>1536</v>
      </c>
      <c s="36" t="s">
        <v>1537</v>
      </c>
      <c s="37">
        <v>219</v>
      </c>
      <c s="36">
        <v>0</v>
      </c>
      <c s="36">
        <f>ROUND(G82*H82,6)</f>
      </c>
      <c r="L82" s="38">
        <v>0</v>
      </c>
      <c s="32">
        <f>ROUND(ROUND(L82,2)*ROUND(G82,3),2)</f>
      </c>
      <c s="36" t="s">
        <v>54</v>
      </c>
      <c>
        <f>(M82*21)/100</f>
      </c>
      <c t="s">
        <v>28</v>
      </c>
    </row>
    <row r="83" spans="1:5" ht="12.75">
      <c r="A83" s="35" t="s">
        <v>55</v>
      </c>
      <c r="E83" s="39" t="s">
        <v>5</v>
      </c>
    </row>
    <row r="84" spans="1:5" ht="51">
      <c r="A84" s="35" t="s">
        <v>56</v>
      </c>
      <c r="E84" s="40" t="s">
        <v>1668</v>
      </c>
    </row>
    <row r="85" spans="1:5" ht="306">
      <c r="A85" t="s">
        <v>57</v>
      </c>
      <c r="E85" s="39" t="s">
        <v>1539</v>
      </c>
    </row>
    <row r="86" spans="1:13" ht="12.75">
      <c r="A86" t="s">
        <v>47</v>
      </c>
      <c r="C86" s="31" t="s">
        <v>65</v>
      </c>
      <c r="E86" s="33" t="s">
        <v>1291</v>
      </c>
      <c r="J86" s="32">
        <f>0</f>
      </c>
      <c s="32">
        <f>0</f>
      </c>
      <c s="32">
        <f>0+L87+L91+L95+L99+L103</f>
      </c>
      <c s="32">
        <f>0+M87+M91+M95+M99+M103</f>
      </c>
    </row>
    <row r="87" spans="1:16" ht="12.75">
      <c r="A87" t="s">
        <v>50</v>
      </c>
      <c s="34" t="s">
        <v>118</v>
      </c>
      <c s="34" t="s">
        <v>1669</v>
      </c>
      <c s="35" t="s">
        <v>5</v>
      </c>
      <c s="6" t="s">
        <v>1670</v>
      </c>
      <c s="36" t="s">
        <v>61</v>
      </c>
      <c s="37">
        <v>47</v>
      </c>
      <c s="36">
        <v>0</v>
      </c>
      <c s="36">
        <f>ROUND(G87*H87,6)</f>
      </c>
      <c r="L87" s="38">
        <v>0</v>
      </c>
      <c s="32">
        <f>ROUND(ROUND(L87,2)*ROUND(G87,3),2)</f>
      </c>
      <c s="36" t="s">
        <v>54</v>
      </c>
      <c>
        <f>(M87*21)/100</f>
      </c>
      <c t="s">
        <v>28</v>
      </c>
    </row>
    <row r="88" spans="1:5" ht="25.5">
      <c r="A88" s="35" t="s">
        <v>55</v>
      </c>
      <c r="E88" s="39" t="s">
        <v>1671</v>
      </c>
    </row>
    <row r="89" spans="1:5" ht="51">
      <c r="A89" s="35" t="s">
        <v>56</v>
      </c>
      <c r="E89" s="40" t="s">
        <v>1672</v>
      </c>
    </row>
    <row r="90" spans="1:5" ht="395.25">
      <c r="A90" t="s">
        <v>57</v>
      </c>
      <c r="E90" s="39" t="s">
        <v>1359</v>
      </c>
    </row>
    <row r="91" spans="1:16" ht="12.75">
      <c r="A91" t="s">
        <v>50</v>
      </c>
      <c s="34" t="s">
        <v>121</v>
      </c>
      <c s="34" t="s">
        <v>1544</v>
      </c>
      <c s="35" t="s">
        <v>5</v>
      </c>
      <c s="6" t="s">
        <v>1545</v>
      </c>
      <c s="36" t="s">
        <v>61</v>
      </c>
      <c s="37">
        <v>0.945</v>
      </c>
      <c s="36">
        <v>0</v>
      </c>
      <c s="36">
        <f>ROUND(G91*H91,6)</f>
      </c>
      <c r="L91" s="38">
        <v>0</v>
      </c>
      <c s="32">
        <f>ROUND(ROUND(L91,2)*ROUND(G91,3),2)</f>
      </c>
      <c s="36" t="s">
        <v>54</v>
      </c>
      <c>
        <f>(M91*21)/100</f>
      </c>
      <c t="s">
        <v>28</v>
      </c>
    </row>
    <row r="92" spans="1:5" ht="38.25">
      <c r="A92" s="35" t="s">
        <v>55</v>
      </c>
      <c r="E92" s="39" t="s">
        <v>1546</v>
      </c>
    </row>
    <row r="93" spans="1:5" ht="51">
      <c r="A93" s="35" t="s">
        <v>56</v>
      </c>
      <c r="E93" s="40" t="s">
        <v>1673</v>
      </c>
    </row>
    <row r="94" spans="1:5" ht="408">
      <c r="A94" t="s">
        <v>57</v>
      </c>
      <c r="E94" s="39" t="s">
        <v>1548</v>
      </c>
    </row>
    <row r="95" spans="1:16" ht="12.75">
      <c r="A95" t="s">
        <v>50</v>
      </c>
      <c s="34" t="s">
        <v>125</v>
      </c>
      <c s="34" t="s">
        <v>1549</v>
      </c>
      <c s="35" t="s">
        <v>5</v>
      </c>
      <c s="6" t="s">
        <v>1550</v>
      </c>
      <c s="36" t="s">
        <v>61</v>
      </c>
      <c s="37">
        <v>70</v>
      </c>
      <c s="36">
        <v>0</v>
      </c>
      <c s="36">
        <f>ROUND(G95*H95,6)</f>
      </c>
      <c r="L95" s="38">
        <v>0</v>
      </c>
      <c s="32">
        <f>ROUND(ROUND(L95,2)*ROUND(G95,3),2)</f>
      </c>
      <c s="36" t="s">
        <v>54</v>
      </c>
      <c>
        <f>(M95*21)/100</f>
      </c>
      <c t="s">
        <v>28</v>
      </c>
    </row>
    <row r="96" spans="1:5" ht="12.75">
      <c r="A96" s="35" t="s">
        <v>55</v>
      </c>
      <c r="E96" s="39" t="s">
        <v>1551</v>
      </c>
    </row>
    <row r="97" spans="1:5" ht="51">
      <c r="A97" s="35" t="s">
        <v>56</v>
      </c>
      <c r="E97" s="40" t="s">
        <v>1552</v>
      </c>
    </row>
    <row r="98" spans="1:5" ht="38.25">
      <c r="A98" t="s">
        <v>57</v>
      </c>
      <c r="E98" s="39" t="s">
        <v>1553</v>
      </c>
    </row>
    <row r="99" spans="1:16" ht="12.75">
      <c r="A99" t="s">
        <v>50</v>
      </c>
      <c s="34" t="s">
        <v>128</v>
      </c>
      <c s="34" t="s">
        <v>1554</v>
      </c>
      <c s="35" t="s">
        <v>5</v>
      </c>
      <c s="6" t="s">
        <v>1555</v>
      </c>
      <c s="36" t="s">
        <v>61</v>
      </c>
      <c s="37">
        <v>0.027</v>
      </c>
      <c s="36">
        <v>0</v>
      </c>
      <c s="36">
        <f>ROUND(G99*H99,6)</f>
      </c>
      <c r="L99" s="38">
        <v>0</v>
      </c>
      <c s="32">
        <f>ROUND(ROUND(L99,2)*ROUND(G99,3),2)</f>
      </c>
      <c s="36" t="s">
        <v>54</v>
      </c>
      <c>
        <f>(M99*21)/100</f>
      </c>
      <c t="s">
        <v>28</v>
      </c>
    </row>
    <row r="100" spans="1:5" ht="25.5">
      <c r="A100" s="35" t="s">
        <v>55</v>
      </c>
      <c r="E100" s="39" t="s">
        <v>1674</v>
      </c>
    </row>
    <row r="101" spans="1:5" ht="51">
      <c r="A101" s="35" t="s">
        <v>56</v>
      </c>
      <c r="E101" s="40" t="s">
        <v>1675</v>
      </c>
    </row>
    <row r="102" spans="1:5" ht="38.25">
      <c r="A102" t="s">
        <v>57</v>
      </c>
      <c r="E102" s="39" t="s">
        <v>1558</v>
      </c>
    </row>
    <row r="103" spans="1:16" ht="12.75">
      <c r="A103" t="s">
        <v>50</v>
      </c>
      <c s="34" t="s">
        <v>131</v>
      </c>
      <c s="34" t="s">
        <v>1559</v>
      </c>
      <c s="35" t="s">
        <v>5</v>
      </c>
      <c s="6" t="s">
        <v>1560</v>
      </c>
      <c s="36" t="s">
        <v>76</v>
      </c>
      <c s="37">
        <v>1</v>
      </c>
      <c s="36">
        <v>0</v>
      </c>
      <c s="36">
        <f>ROUND(G103*H103,6)</f>
      </c>
      <c r="L103" s="38">
        <v>0</v>
      </c>
      <c s="32">
        <f>ROUND(ROUND(L103,2)*ROUND(G103,3),2)</f>
      </c>
      <c s="36" t="s">
        <v>54</v>
      </c>
      <c>
        <f>(M103*21)/100</f>
      </c>
      <c t="s">
        <v>28</v>
      </c>
    </row>
    <row r="104" spans="1:5" ht="12.75">
      <c r="A104" s="35" t="s">
        <v>55</v>
      </c>
      <c r="E104" s="39" t="s">
        <v>1561</v>
      </c>
    </row>
    <row r="105" spans="1:5" ht="51">
      <c r="A105" s="35" t="s">
        <v>56</v>
      </c>
      <c r="E105" s="40" t="s">
        <v>1562</v>
      </c>
    </row>
    <row r="106" spans="1:5" ht="127.5">
      <c r="A106" t="s">
        <v>57</v>
      </c>
      <c r="E106" s="39" t="s">
        <v>1563</v>
      </c>
    </row>
    <row r="107" spans="1:13" ht="12.75">
      <c r="A107" t="s">
        <v>47</v>
      </c>
      <c r="C107" s="31" t="s">
        <v>70</v>
      </c>
      <c r="E107" s="33" t="s">
        <v>1094</v>
      </c>
      <c r="J107" s="32">
        <f>0</f>
      </c>
      <c s="32">
        <f>0</f>
      </c>
      <c s="32">
        <f>0+L108+L112+L116+L120</f>
      </c>
      <c s="32">
        <f>0+M108+M112+M116+M120</f>
      </c>
    </row>
    <row r="108" spans="1:16" ht="12.75">
      <c r="A108" t="s">
        <v>50</v>
      </c>
      <c s="34" t="s">
        <v>135</v>
      </c>
      <c s="34" t="s">
        <v>1430</v>
      </c>
      <c s="35" t="s">
        <v>5</v>
      </c>
      <c s="6" t="s">
        <v>1431</v>
      </c>
      <c s="36" t="s">
        <v>61</v>
      </c>
      <c s="37">
        <v>97</v>
      </c>
      <c s="36">
        <v>0</v>
      </c>
      <c s="36">
        <f>ROUND(G108*H108,6)</f>
      </c>
      <c r="L108" s="38">
        <v>0</v>
      </c>
      <c s="32">
        <f>ROUND(ROUND(L108,2)*ROUND(G108,3),2)</f>
      </c>
      <c s="36" t="s">
        <v>54</v>
      </c>
      <c>
        <f>(M108*21)/100</f>
      </c>
      <c t="s">
        <v>28</v>
      </c>
    </row>
    <row r="109" spans="1:5" ht="25.5">
      <c r="A109" s="35" t="s">
        <v>55</v>
      </c>
      <c r="E109" s="39" t="s">
        <v>1676</v>
      </c>
    </row>
    <row r="110" spans="1:5" ht="51">
      <c r="A110" s="35" t="s">
        <v>56</v>
      </c>
      <c r="E110" s="40" t="s">
        <v>1677</v>
      </c>
    </row>
    <row r="111" spans="1:5" ht="51">
      <c r="A111" t="s">
        <v>57</v>
      </c>
      <c r="E111" s="39" t="s">
        <v>1434</v>
      </c>
    </row>
    <row r="112" spans="1:16" ht="25.5">
      <c r="A112" t="s">
        <v>50</v>
      </c>
      <c s="34" t="s">
        <v>139</v>
      </c>
      <c s="34" t="s">
        <v>1678</v>
      </c>
      <c s="35" t="s">
        <v>5</v>
      </c>
      <c s="6" t="s">
        <v>1679</v>
      </c>
      <c s="36" t="s">
        <v>76</v>
      </c>
      <c s="37">
        <v>1.6</v>
      </c>
      <c s="36">
        <v>0</v>
      </c>
      <c s="36">
        <f>ROUND(G112*H112,6)</f>
      </c>
      <c r="L112" s="38">
        <v>0</v>
      </c>
      <c s="32">
        <f>ROUND(ROUND(L112,2)*ROUND(G112,3),2)</f>
      </c>
      <c s="36" t="s">
        <v>54</v>
      </c>
      <c>
        <f>(M112*21)/100</f>
      </c>
      <c t="s">
        <v>28</v>
      </c>
    </row>
    <row r="113" spans="1:5" ht="25.5">
      <c r="A113" s="35" t="s">
        <v>55</v>
      </c>
      <c r="E113" s="39" t="s">
        <v>1680</v>
      </c>
    </row>
    <row r="114" spans="1:5" ht="51">
      <c r="A114" s="35" t="s">
        <v>56</v>
      </c>
      <c r="E114" s="40" t="s">
        <v>1681</v>
      </c>
    </row>
    <row r="115" spans="1:5" ht="153">
      <c r="A115" t="s">
        <v>57</v>
      </c>
      <c r="E115" s="39" t="s">
        <v>1570</v>
      </c>
    </row>
    <row r="116" spans="1:16" ht="12.75">
      <c r="A116" t="s">
        <v>50</v>
      </c>
      <c s="34" t="s">
        <v>143</v>
      </c>
      <c s="34" t="s">
        <v>1566</v>
      </c>
      <c s="35" t="s">
        <v>5</v>
      </c>
      <c s="6" t="s">
        <v>1567</v>
      </c>
      <c s="36" t="s">
        <v>76</v>
      </c>
      <c s="37">
        <v>567.6</v>
      </c>
      <c s="36">
        <v>0</v>
      </c>
      <c s="36">
        <f>ROUND(G116*H116,6)</f>
      </c>
      <c r="L116" s="38">
        <v>0</v>
      </c>
      <c s="32">
        <f>ROUND(ROUND(L116,2)*ROUND(G116,3),2)</f>
      </c>
      <c s="36" t="s">
        <v>54</v>
      </c>
      <c>
        <f>(M116*21)/100</f>
      </c>
      <c t="s">
        <v>28</v>
      </c>
    </row>
    <row r="117" spans="1:5" ht="12.75">
      <c r="A117" s="35" t="s">
        <v>55</v>
      </c>
      <c r="E117" s="39" t="s">
        <v>5</v>
      </c>
    </row>
    <row r="118" spans="1:5" ht="51">
      <c r="A118" s="35" t="s">
        <v>56</v>
      </c>
      <c r="E118" s="40" t="s">
        <v>1682</v>
      </c>
    </row>
    <row r="119" spans="1:5" ht="153">
      <c r="A119" t="s">
        <v>57</v>
      </c>
      <c r="E119" s="39" t="s">
        <v>1570</v>
      </c>
    </row>
    <row r="120" spans="1:16" ht="12.75">
      <c r="A120" t="s">
        <v>50</v>
      </c>
      <c s="34" t="s">
        <v>147</v>
      </c>
      <c s="34" t="s">
        <v>1575</v>
      </c>
      <c s="35" t="s">
        <v>5</v>
      </c>
      <c s="6" t="s">
        <v>1576</v>
      </c>
      <c s="36" t="s">
        <v>76</v>
      </c>
      <c s="37">
        <v>3.96</v>
      </c>
      <c s="36">
        <v>0</v>
      </c>
      <c s="36">
        <f>ROUND(G120*H120,6)</f>
      </c>
      <c r="L120" s="38">
        <v>0</v>
      </c>
      <c s="32">
        <f>ROUND(ROUND(L120,2)*ROUND(G120,3),2)</f>
      </c>
      <c s="36" t="s">
        <v>54</v>
      </c>
      <c>
        <f>(M120*21)/100</f>
      </c>
      <c t="s">
        <v>28</v>
      </c>
    </row>
    <row r="121" spans="1:5" ht="38.25">
      <c r="A121" s="35" t="s">
        <v>55</v>
      </c>
      <c r="E121" s="39" t="s">
        <v>1683</v>
      </c>
    </row>
    <row r="122" spans="1:5" ht="51">
      <c r="A122" s="35" t="s">
        <v>56</v>
      </c>
      <c r="E122" s="40" t="s">
        <v>1684</v>
      </c>
    </row>
    <row r="123" spans="1:5" ht="153">
      <c r="A123" t="s">
        <v>57</v>
      </c>
      <c r="E123" s="39" t="s">
        <v>1570</v>
      </c>
    </row>
    <row r="124" spans="1:13" ht="12.75">
      <c r="A124" t="s">
        <v>47</v>
      </c>
      <c r="C124" s="31" t="s">
        <v>78</v>
      </c>
      <c r="E124" s="33" t="s">
        <v>1137</v>
      </c>
      <c r="J124" s="32">
        <f>0</f>
      </c>
      <c s="32">
        <f>0</f>
      </c>
      <c s="32">
        <f>0+L125+L129+L133</f>
      </c>
      <c s="32">
        <f>0+M125+M129+M133</f>
      </c>
    </row>
    <row r="125" spans="1:16" ht="25.5">
      <c r="A125" t="s">
        <v>50</v>
      </c>
      <c s="34" t="s">
        <v>152</v>
      </c>
      <c s="34" t="s">
        <v>1579</v>
      </c>
      <c s="35" t="s">
        <v>5</v>
      </c>
      <c s="6" t="s">
        <v>1580</v>
      </c>
      <c s="36" t="s">
        <v>76</v>
      </c>
      <c s="37">
        <v>1351.2</v>
      </c>
      <c s="36">
        <v>0</v>
      </c>
      <c s="36">
        <f>ROUND(G125*H125,6)</f>
      </c>
      <c r="L125" s="38">
        <v>0</v>
      </c>
      <c s="32">
        <f>ROUND(ROUND(L125,2)*ROUND(G125,3),2)</f>
      </c>
      <c s="36" t="s">
        <v>54</v>
      </c>
      <c>
        <f>(M125*21)/100</f>
      </c>
      <c t="s">
        <v>28</v>
      </c>
    </row>
    <row r="126" spans="1:5" ht="38.25">
      <c r="A126" s="35" t="s">
        <v>55</v>
      </c>
      <c r="E126" s="39" t="s">
        <v>1685</v>
      </c>
    </row>
    <row r="127" spans="1:5" ht="51">
      <c r="A127" s="35" t="s">
        <v>56</v>
      </c>
      <c r="E127" s="40" t="s">
        <v>1686</v>
      </c>
    </row>
    <row r="128" spans="1:5" ht="204">
      <c r="A128" t="s">
        <v>57</v>
      </c>
      <c r="E128" s="39" t="s">
        <v>1583</v>
      </c>
    </row>
    <row r="129" spans="1:16" ht="12.75">
      <c r="A129" t="s">
        <v>50</v>
      </c>
      <c s="34" t="s">
        <v>155</v>
      </c>
      <c s="34" t="s">
        <v>1584</v>
      </c>
      <c s="35" t="s">
        <v>5</v>
      </c>
      <c s="6" t="s">
        <v>1687</v>
      </c>
      <c s="36" t="s">
        <v>81</v>
      </c>
      <c s="37">
        <v>4</v>
      </c>
      <c s="36">
        <v>0</v>
      </c>
      <c s="36">
        <f>ROUND(G129*H129,6)</f>
      </c>
      <c r="L129" s="38">
        <v>0</v>
      </c>
      <c s="32">
        <f>ROUND(ROUND(L129,2)*ROUND(G129,3),2)</f>
      </c>
      <c s="36" t="s">
        <v>341</v>
      </c>
      <c>
        <f>(M129*21)/100</f>
      </c>
      <c t="s">
        <v>28</v>
      </c>
    </row>
    <row r="130" spans="1:5" ht="12.75">
      <c r="A130" s="35" t="s">
        <v>55</v>
      </c>
      <c r="E130" s="39" t="s">
        <v>5</v>
      </c>
    </row>
    <row r="131" spans="1:5" ht="51">
      <c r="A131" s="35" t="s">
        <v>56</v>
      </c>
      <c r="E131" s="40" t="s">
        <v>1688</v>
      </c>
    </row>
    <row r="132" spans="1:5" ht="25.5">
      <c r="A132" t="s">
        <v>57</v>
      </c>
      <c r="E132" s="39" t="s">
        <v>1689</v>
      </c>
    </row>
    <row r="133" spans="1:16" ht="12.75">
      <c r="A133" t="s">
        <v>50</v>
      </c>
      <c s="34" t="s">
        <v>158</v>
      </c>
      <c s="34" t="s">
        <v>1588</v>
      </c>
      <c s="35" t="s">
        <v>5</v>
      </c>
      <c s="6" t="s">
        <v>1589</v>
      </c>
      <c s="36" t="s">
        <v>76</v>
      </c>
      <c s="37">
        <v>140</v>
      </c>
      <c s="36">
        <v>0</v>
      </c>
      <c s="36">
        <f>ROUND(G133*H133,6)</f>
      </c>
      <c r="L133" s="38">
        <v>0</v>
      </c>
      <c s="32">
        <f>ROUND(ROUND(L133,2)*ROUND(G133,3),2)</f>
      </c>
      <c s="36" t="s">
        <v>341</v>
      </c>
      <c>
        <f>(M133*21)/100</f>
      </c>
      <c t="s">
        <v>28</v>
      </c>
    </row>
    <row r="134" spans="1:5" ht="12.75">
      <c r="A134" s="35" t="s">
        <v>55</v>
      </c>
      <c r="E134" s="39" t="s">
        <v>5</v>
      </c>
    </row>
    <row r="135" spans="1:5" ht="51">
      <c r="A135" s="35" t="s">
        <v>56</v>
      </c>
      <c r="E135" s="40" t="s">
        <v>1690</v>
      </c>
    </row>
    <row r="136" spans="1:5" ht="25.5">
      <c r="A136" t="s">
        <v>57</v>
      </c>
      <c r="E136" s="39" t="s">
        <v>1591</v>
      </c>
    </row>
    <row r="137" spans="1:13" ht="12.75">
      <c r="A137" t="s">
        <v>47</v>
      </c>
      <c r="C137" s="31" t="s">
        <v>83</v>
      </c>
      <c r="E137" s="33" t="s">
        <v>1328</v>
      </c>
      <c r="J137" s="32">
        <f>0</f>
      </c>
      <c s="32">
        <f>0</f>
      </c>
      <c s="32">
        <f>0+L138+L142</f>
      </c>
      <c s="32">
        <f>0+M138+M142</f>
      </c>
    </row>
    <row r="138" spans="1:16" ht="12.75">
      <c r="A138" t="s">
        <v>50</v>
      </c>
      <c s="34" t="s">
        <v>161</v>
      </c>
      <c s="34" t="s">
        <v>1592</v>
      </c>
      <c s="35" t="s">
        <v>5</v>
      </c>
      <c s="6" t="s">
        <v>1593</v>
      </c>
      <c s="36" t="s">
        <v>68</v>
      </c>
      <c s="37">
        <v>364</v>
      </c>
      <c s="36">
        <v>0</v>
      </c>
      <c s="36">
        <f>ROUND(G138*H138,6)</f>
      </c>
      <c r="L138" s="38">
        <v>0</v>
      </c>
      <c s="32">
        <f>ROUND(ROUND(L138,2)*ROUND(G138,3),2)</f>
      </c>
      <c s="36" t="s">
        <v>54</v>
      </c>
      <c>
        <f>(M138*21)/100</f>
      </c>
      <c t="s">
        <v>28</v>
      </c>
    </row>
    <row r="139" spans="1:5" ht="12.75">
      <c r="A139" s="35" t="s">
        <v>55</v>
      </c>
      <c r="E139" s="39" t="s">
        <v>1691</v>
      </c>
    </row>
    <row r="140" spans="1:5" ht="51">
      <c r="A140" s="35" t="s">
        <v>56</v>
      </c>
      <c r="E140" s="40" t="s">
        <v>1595</v>
      </c>
    </row>
    <row r="141" spans="1:5" ht="255">
      <c r="A141" t="s">
        <v>57</v>
      </c>
      <c r="E141" s="39" t="s">
        <v>1596</v>
      </c>
    </row>
    <row r="142" spans="1:16" ht="12.75">
      <c r="A142" t="s">
        <v>50</v>
      </c>
      <c s="34" t="s">
        <v>165</v>
      </c>
      <c s="34" t="s">
        <v>1597</v>
      </c>
      <c s="35" t="s">
        <v>5</v>
      </c>
      <c s="6" t="s">
        <v>1598</v>
      </c>
      <c s="36" t="s">
        <v>81</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1692</v>
      </c>
    </row>
    <row r="145" spans="1:5" ht="12.75">
      <c r="A145" t="s">
        <v>57</v>
      </c>
      <c r="E145" s="39" t="s">
        <v>1601</v>
      </c>
    </row>
    <row r="146" spans="1:13" ht="12.75">
      <c r="A146" t="s">
        <v>47</v>
      </c>
      <c r="C146" s="31" t="s">
        <v>87</v>
      </c>
      <c r="E146" s="33" t="s">
        <v>1011</v>
      </c>
      <c r="J146" s="32">
        <f>0</f>
      </c>
      <c s="32">
        <f>0</f>
      </c>
      <c s="32">
        <f>0+L147+L151+L155+L159+L163+L167+L171+L175+L179</f>
      </c>
      <c s="32">
        <f>0+M147+M151+M155+M159+M163+M167+M171+M175+M179</f>
      </c>
    </row>
    <row r="147" spans="1:16" ht="12.75">
      <c r="A147" t="s">
        <v>50</v>
      </c>
      <c s="34" t="s">
        <v>169</v>
      </c>
      <c s="34" t="s">
        <v>1602</v>
      </c>
      <c s="35" t="s">
        <v>5</v>
      </c>
      <c s="6" t="s">
        <v>1603</v>
      </c>
      <c s="36" t="s">
        <v>61</v>
      </c>
      <c s="37">
        <v>0.792</v>
      </c>
      <c s="36">
        <v>0</v>
      </c>
      <c s="36">
        <f>ROUND(G147*H147,6)</f>
      </c>
      <c r="L147" s="38">
        <v>0</v>
      </c>
      <c s="32">
        <f>ROUND(ROUND(L147,2)*ROUND(G147,3),2)</f>
      </c>
      <c s="36" t="s">
        <v>54</v>
      </c>
      <c>
        <f>(M147*21)/100</f>
      </c>
      <c t="s">
        <v>28</v>
      </c>
    </row>
    <row r="148" spans="1:5" ht="12.75">
      <c r="A148" s="35" t="s">
        <v>55</v>
      </c>
      <c r="E148" s="39" t="s">
        <v>5</v>
      </c>
    </row>
    <row r="149" spans="1:5" ht="51">
      <c r="A149" s="35" t="s">
        <v>56</v>
      </c>
      <c r="E149" s="40" t="s">
        <v>1693</v>
      </c>
    </row>
    <row r="150" spans="1:5" ht="38.25">
      <c r="A150" t="s">
        <v>57</v>
      </c>
      <c r="E150" s="39" t="s">
        <v>1606</v>
      </c>
    </row>
    <row r="151" spans="1:16" ht="12.75">
      <c r="A151" t="s">
        <v>50</v>
      </c>
      <c s="34" t="s">
        <v>173</v>
      </c>
      <c s="34" t="s">
        <v>1607</v>
      </c>
      <c s="35" t="s">
        <v>5</v>
      </c>
      <c s="6" t="s">
        <v>1608</v>
      </c>
      <c s="36" t="s">
        <v>68</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1694</v>
      </c>
    </row>
    <row r="154" spans="1:5" ht="38.25">
      <c r="A154" t="s">
        <v>57</v>
      </c>
      <c r="E154" s="39" t="s">
        <v>1610</v>
      </c>
    </row>
    <row r="155" spans="1:16" ht="12.75">
      <c r="A155" t="s">
        <v>50</v>
      </c>
      <c s="34" t="s">
        <v>176</v>
      </c>
      <c s="34" t="s">
        <v>1611</v>
      </c>
      <c s="35" t="s">
        <v>5</v>
      </c>
      <c s="6" t="s">
        <v>1612</v>
      </c>
      <c s="36" t="s">
        <v>68</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1613</v>
      </c>
    </row>
    <row r="158" spans="1:5" ht="191.25">
      <c r="A158" t="s">
        <v>57</v>
      </c>
      <c r="E158" s="39" t="s">
        <v>1614</v>
      </c>
    </row>
    <row r="159" spans="1:16" ht="12.75">
      <c r="A159" t="s">
        <v>50</v>
      </c>
      <c s="34" t="s">
        <v>180</v>
      </c>
      <c s="34" t="s">
        <v>1615</v>
      </c>
      <c s="35" t="s">
        <v>5</v>
      </c>
      <c s="6" t="s">
        <v>1616</v>
      </c>
      <c s="36" t="s">
        <v>61</v>
      </c>
      <c s="37">
        <v>41.68</v>
      </c>
      <c s="36">
        <v>0</v>
      </c>
      <c s="36">
        <f>ROUND(G159*H159,6)</f>
      </c>
      <c r="L159" s="38">
        <v>0</v>
      </c>
      <c s="32">
        <f>ROUND(ROUND(L159,2)*ROUND(G159,3),2)</f>
      </c>
      <c s="36" t="s">
        <v>54</v>
      </c>
      <c>
        <f>(M159*21)/100</f>
      </c>
      <c t="s">
        <v>28</v>
      </c>
    </row>
    <row r="160" spans="1:5" ht="12.75">
      <c r="A160" s="35" t="s">
        <v>55</v>
      </c>
      <c r="E160" s="39" t="s">
        <v>1617</v>
      </c>
    </row>
    <row r="161" spans="1:5" ht="51">
      <c r="A161" s="35" t="s">
        <v>56</v>
      </c>
      <c r="E161" s="40" t="s">
        <v>1695</v>
      </c>
    </row>
    <row r="162" spans="1:5" ht="76.5">
      <c r="A162" t="s">
        <v>57</v>
      </c>
      <c r="E162" s="39" t="s">
        <v>1619</v>
      </c>
    </row>
    <row r="163" spans="1:16" ht="12.75">
      <c r="A163" t="s">
        <v>50</v>
      </c>
      <c s="34" t="s">
        <v>183</v>
      </c>
      <c s="34" t="s">
        <v>1620</v>
      </c>
      <c s="35" t="s">
        <v>5</v>
      </c>
      <c s="6" t="s">
        <v>1621</v>
      </c>
      <c s="36" t="s">
        <v>340</v>
      </c>
      <c s="37">
        <v>12.6</v>
      </c>
      <c s="36">
        <v>0</v>
      </c>
      <c s="36">
        <f>ROUND(G163*H163,6)</f>
      </c>
      <c r="L163" s="38">
        <v>0</v>
      </c>
      <c s="32">
        <f>ROUND(ROUND(L163,2)*ROUND(G163,3),2)</f>
      </c>
      <c s="36" t="s">
        <v>54</v>
      </c>
      <c>
        <f>(M163*21)/100</f>
      </c>
      <c t="s">
        <v>28</v>
      </c>
    </row>
    <row r="164" spans="1:5" ht="12.75">
      <c r="A164" s="35" t="s">
        <v>55</v>
      </c>
      <c r="E164" s="39" t="s">
        <v>1696</v>
      </c>
    </row>
    <row r="165" spans="1:5" ht="51">
      <c r="A165" s="35" t="s">
        <v>56</v>
      </c>
      <c r="E165" s="40" t="s">
        <v>1649</v>
      </c>
    </row>
    <row r="166" spans="1:5" ht="76.5">
      <c r="A166" t="s">
        <v>57</v>
      </c>
      <c r="E166" s="39" t="s">
        <v>1619</v>
      </c>
    </row>
    <row r="167" spans="1:16" ht="12.75">
      <c r="A167" t="s">
        <v>50</v>
      </c>
      <c s="34" t="s">
        <v>186</v>
      </c>
      <c s="34" t="s">
        <v>1622</v>
      </c>
      <c s="35" t="s">
        <v>5</v>
      </c>
      <c s="6" t="s">
        <v>1697</v>
      </c>
      <c s="36" t="s">
        <v>68</v>
      </c>
      <c s="37">
        <v>280</v>
      </c>
      <c s="36">
        <v>0</v>
      </c>
      <c s="36">
        <f>ROUND(G167*H167,6)</f>
      </c>
      <c r="L167" s="38">
        <v>0</v>
      </c>
      <c s="32">
        <f>ROUND(ROUND(L167,2)*ROUND(G167,3),2)</f>
      </c>
      <c s="36" t="s">
        <v>341</v>
      </c>
      <c>
        <f>(M167*21)/100</f>
      </c>
      <c t="s">
        <v>28</v>
      </c>
    </row>
    <row r="168" spans="1:5" ht="114.75">
      <c r="A168" s="35" t="s">
        <v>55</v>
      </c>
      <c r="E168" s="39" t="s">
        <v>1698</v>
      </c>
    </row>
    <row r="169" spans="1:5" ht="51">
      <c r="A169" s="35" t="s">
        <v>56</v>
      </c>
      <c r="E169" s="40" t="s">
        <v>1613</v>
      </c>
    </row>
    <row r="170" spans="1:5" ht="255">
      <c r="A170" t="s">
        <v>57</v>
      </c>
      <c r="E170" s="39" t="s">
        <v>1625</v>
      </c>
    </row>
    <row r="171" spans="1:16" ht="12.75">
      <c r="A171" t="s">
        <v>50</v>
      </c>
      <c s="34" t="s">
        <v>189</v>
      </c>
      <c s="34" t="s">
        <v>1699</v>
      </c>
      <c s="35" t="s">
        <v>5</v>
      </c>
      <c s="6" t="s">
        <v>1700</v>
      </c>
      <c s="36" t="s">
        <v>81</v>
      </c>
      <c s="37">
        <v>2</v>
      </c>
      <c s="36">
        <v>0</v>
      </c>
      <c s="36">
        <f>ROUND(G171*H171,6)</f>
      </c>
      <c r="L171" s="38">
        <v>0</v>
      </c>
      <c s="32">
        <f>ROUND(ROUND(L171,2)*ROUND(G171,3),2)</f>
      </c>
      <c s="36" t="s">
        <v>341</v>
      </c>
      <c>
        <f>(M171*21)/100</f>
      </c>
      <c t="s">
        <v>28</v>
      </c>
    </row>
    <row r="172" spans="1:5" ht="12.75">
      <c r="A172" s="35" t="s">
        <v>55</v>
      </c>
      <c r="E172" s="39" t="s">
        <v>5</v>
      </c>
    </row>
    <row r="173" spans="1:5" ht="51">
      <c r="A173" s="35" t="s">
        <v>56</v>
      </c>
      <c r="E173" s="40" t="s">
        <v>1141</v>
      </c>
    </row>
    <row r="174" spans="1:5" ht="165.75">
      <c r="A174" t="s">
        <v>57</v>
      </c>
      <c r="E174" s="39" t="s">
        <v>1701</v>
      </c>
    </row>
    <row r="175" spans="1:16" ht="25.5">
      <c r="A175" t="s">
        <v>50</v>
      </c>
      <c s="34" t="s">
        <v>193</v>
      </c>
      <c s="34" t="s">
        <v>1626</v>
      </c>
      <c s="35" t="s">
        <v>5</v>
      </c>
      <c s="6" t="s">
        <v>1627</v>
      </c>
      <c s="36" t="s">
        <v>81</v>
      </c>
      <c s="37">
        <v>2</v>
      </c>
      <c s="36">
        <v>0</v>
      </c>
      <c s="36">
        <f>ROUND(G175*H175,6)</f>
      </c>
      <c r="L175" s="38">
        <v>0</v>
      </c>
      <c s="32">
        <f>ROUND(ROUND(L175,2)*ROUND(G175,3),2)</f>
      </c>
      <c s="36" t="s">
        <v>341</v>
      </c>
      <c>
        <f>(M175*21)/100</f>
      </c>
      <c t="s">
        <v>28</v>
      </c>
    </row>
    <row r="176" spans="1:5" ht="12.75">
      <c r="A176" s="35" t="s">
        <v>55</v>
      </c>
      <c r="E176" s="39" t="s">
        <v>5</v>
      </c>
    </row>
    <row r="177" spans="1:5" ht="51">
      <c r="A177" s="35" t="s">
        <v>56</v>
      </c>
      <c r="E177" s="40" t="s">
        <v>1141</v>
      </c>
    </row>
    <row r="178" spans="1:5" ht="178.5">
      <c r="A178" t="s">
        <v>57</v>
      </c>
      <c r="E178" s="39" t="s">
        <v>1628</v>
      </c>
    </row>
    <row r="179" spans="1:16" ht="12.75">
      <c r="A179" t="s">
        <v>50</v>
      </c>
      <c s="34" t="s">
        <v>196</v>
      </c>
      <c s="34" t="s">
        <v>1629</v>
      </c>
      <c s="35" t="s">
        <v>5</v>
      </c>
      <c s="6" t="s">
        <v>1630</v>
      </c>
      <c s="36" t="s">
        <v>81</v>
      </c>
      <c s="37">
        <v>2</v>
      </c>
      <c s="36">
        <v>0</v>
      </c>
      <c s="36">
        <f>ROUND(G179*H179,6)</f>
      </c>
      <c r="L179" s="38">
        <v>0</v>
      </c>
      <c s="32">
        <f>ROUND(ROUND(L179,2)*ROUND(G179,3),2)</f>
      </c>
      <c s="36" t="s">
        <v>341</v>
      </c>
      <c>
        <f>(M179*21)/100</f>
      </c>
      <c t="s">
        <v>28</v>
      </c>
    </row>
    <row r="180" spans="1:5" ht="12.75">
      <c r="A180" s="35" t="s">
        <v>55</v>
      </c>
      <c r="E180" s="39" t="s">
        <v>5</v>
      </c>
    </row>
    <row r="181" spans="1:5" ht="51">
      <c r="A181" s="35" t="s">
        <v>56</v>
      </c>
      <c r="E181" s="40" t="s">
        <v>1141</v>
      </c>
    </row>
    <row r="182" spans="1:5" ht="89.25">
      <c r="A182" t="s">
        <v>57</v>
      </c>
      <c r="E182" s="39" t="s">
        <v>1631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1456</v>
      </c>
      <c s="41">
        <f>Rekapitulace!C27</f>
      </c>
      <c s="20" t="s">
        <v>0</v>
      </c>
      <c t="s">
        <v>23</v>
      </c>
      <c t="s">
        <v>28</v>
      </c>
    </row>
    <row r="4" spans="1:16" ht="32" customHeight="1">
      <c r="A4" s="24" t="s">
        <v>20</v>
      </c>
      <c s="25" t="s">
        <v>29</v>
      </c>
      <c s="27" t="s">
        <v>1456</v>
      </c>
      <c r="E4" s="26" t="s">
        <v>1457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1704</v>
      </c>
      <c r="E8" s="30" t="s">
        <v>1703</v>
      </c>
      <c r="J8" s="29">
        <f>0+J9+J14</f>
      </c>
      <c s="29">
        <f>0+K9+K14</f>
      </c>
      <c s="29">
        <f>0+L9+L14</f>
      </c>
      <c s="29">
        <f>0+M9+M14</f>
      </c>
    </row>
    <row r="9" spans="1:13" ht="12.75">
      <c r="A9" t="s">
        <v>47</v>
      </c>
      <c r="C9" s="31" t="s">
        <v>28</v>
      </c>
      <c r="E9" s="33" t="s">
        <v>1244</v>
      </c>
      <c r="J9" s="32">
        <f>0</f>
      </c>
      <c s="32">
        <f>0</f>
      </c>
      <c s="32">
        <f>0+L10</f>
      </c>
      <c s="32">
        <f>0+M10</f>
      </c>
    </row>
    <row r="10" spans="1:16" ht="12.75">
      <c r="A10" t="s">
        <v>50</v>
      </c>
      <c s="34" t="s">
        <v>4</v>
      </c>
      <c s="34" t="s">
        <v>1635</v>
      </c>
      <c s="35" t="s">
        <v>5</v>
      </c>
      <c s="6" t="s">
        <v>1636</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1637</v>
      </c>
    </row>
    <row r="13" spans="1:5" ht="395.25">
      <c r="A13" t="s">
        <v>57</v>
      </c>
      <c r="E13" s="39" t="s">
        <v>1507</v>
      </c>
    </row>
    <row r="14" spans="1:13" ht="12.75">
      <c r="A14" t="s">
        <v>47</v>
      </c>
      <c r="C14" s="31" t="s">
        <v>87</v>
      </c>
      <c r="E14" s="33" t="s">
        <v>1011</v>
      </c>
      <c r="J14" s="32">
        <f>0</f>
      </c>
      <c s="32">
        <f>0</f>
      </c>
      <c s="32">
        <f>0+L15</f>
      </c>
      <c s="32">
        <f>0+M15</f>
      </c>
    </row>
    <row r="15" spans="1:16" ht="12.75">
      <c r="A15" t="s">
        <v>50</v>
      </c>
      <c s="34" t="s">
        <v>28</v>
      </c>
      <c s="34" t="s">
        <v>1629</v>
      </c>
      <c s="35" t="s">
        <v>5</v>
      </c>
      <c s="6" t="s">
        <v>1638</v>
      </c>
      <c s="36" t="s">
        <v>81</v>
      </c>
      <c s="37">
        <v>8</v>
      </c>
      <c s="36">
        <v>0</v>
      </c>
      <c s="36">
        <f>ROUND(G15*H15,6)</f>
      </c>
      <c r="L15" s="38">
        <v>0</v>
      </c>
      <c s="32">
        <f>ROUND(ROUND(L15,2)*ROUND(G15,3),2)</f>
      </c>
      <c s="36" t="s">
        <v>341</v>
      </c>
      <c>
        <f>(M15*21)/100</f>
      </c>
      <c t="s">
        <v>28</v>
      </c>
    </row>
    <row r="16" spans="1:5" ht="38.25">
      <c r="A16" s="35" t="s">
        <v>55</v>
      </c>
      <c r="E16" s="39" t="s">
        <v>1639</v>
      </c>
    </row>
    <row r="17" spans="1:5" ht="51">
      <c r="A17" s="35" t="s">
        <v>56</v>
      </c>
      <c r="E17" s="40" t="s">
        <v>1600</v>
      </c>
    </row>
    <row r="18" spans="1:5" ht="89.25">
      <c r="A18" t="s">
        <v>57</v>
      </c>
      <c r="E18" s="39" t="s">
        <v>1631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1705</v>
      </c>
      <c s="41">
        <f>Rekapitulace!C32</f>
      </c>
      <c s="20" t="s">
        <v>0</v>
      </c>
      <c t="s">
        <v>23</v>
      </c>
      <c t="s">
        <v>28</v>
      </c>
    </row>
    <row r="4" spans="1:16" ht="32" customHeight="1">
      <c r="A4" s="24" t="s">
        <v>20</v>
      </c>
      <c s="25" t="s">
        <v>29</v>
      </c>
      <c s="27" t="s">
        <v>1705</v>
      </c>
      <c r="E4" s="26" t="s">
        <v>1706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1709</v>
      </c>
      <c r="E8" s="30" t="s">
        <v>1708</v>
      </c>
      <c r="J8" s="29">
        <f>0+J9+J26+J63+J72+J105</f>
      </c>
      <c s="29">
        <f>0+K9+K26+K63+K72+K105</f>
      </c>
      <c s="29">
        <f>0+L9+L26+L63+L72+L105</f>
      </c>
      <c s="29">
        <f>0+M9+M26+M63+M72+M105</f>
      </c>
    </row>
    <row r="9" spans="1:13" ht="12.75">
      <c r="A9" t="s">
        <v>47</v>
      </c>
      <c r="C9" s="31" t="s">
        <v>998</v>
      </c>
      <c r="E9" s="33" t="s">
        <v>999</v>
      </c>
      <c r="J9" s="32">
        <f>0</f>
      </c>
      <c s="32">
        <f>0</f>
      </c>
      <c s="32">
        <f>0+L10+L14+L18+L22</f>
      </c>
      <c s="32">
        <f>0+M10+M14+M18+M22</f>
      </c>
    </row>
    <row r="10" spans="1:16" ht="38.25">
      <c r="A10" t="s">
        <v>50</v>
      </c>
      <c s="34" t="s">
        <v>4</v>
      </c>
      <c s="34" t="s">
        <v>1000</v>
      </c>
      <c s="35" t="s">
        <v>1001</v>
      </c>
      <c s="6" t="s">
        <v>1002</v>
      </c>
      <c s="36" t="s">
        <v>340</v>
      </c>
      <c s="37">
        <v>618.689</v>
      </c>
      <c s="36">
        <v>0</v>
      </c>
      <c s="36">
        <f>ROUND(G10*H10,6)</f>
      </c>
      <c r="L10" s="38">
        <v>0</v>
      </c>
      <c s="32">
        <f>ROUND(ROUND(L10,2)*ROUND(G10,3),2)</f>
      </c>
      <c s="36" t="s">
        <v>341</v>
      </c>
      <c>
        <f>(M10*21)/100</f>
      </c>
      <c t="s">
        <v>28</v>
      </c>
    </row>
    <row r="11" spans="1:5" ht="38.25">
      <c r="A11" s="35" t="s">
        <v>55</v>
      </c>
      <c r="E11" s="39" t="s">
        <v>1710</v>
      </c>
    </row>
    <row r="12" spans="1:5" ht="63.75">
      <c r="A12" s="35" t="s">
        <v>56</v>
      </c>
      <c r="E12" s="40" t="s">
        <v>1711</v>
      </c>
    </row>
    <row r="13" spans="1:5" ht="140.25">
      <c r="A13" t="s">
        <v>57</v>
      </c>
      <c r="E13" s="39" t="s">
        <v>427</v>
      </c>
    </row>
    <row r="14" spans="1:16" ht="38.25">
      <c r="A14" t="s">
        <v>50</v>
      </c>
      <c s="34" t="s">
        <v>28</v>
      </c>
      <c s="34" t="s">
        <v>1390</v>
      </c>
      <c s="35" t="s">
        <v>1391</v>
      </c>
      <c s="6" t="s">
        <v>1392</v>
      </c>
      <c s="36" t="s">
        <v>340</v>
      </c>
      <c s="37">
        <v>261.36</v>
      </c>
      <c s="36">
        <v>0</v>
      </c>
      <c s="36">
        <f>ROUND(G14*H14,6)</f>
      </c>
      <c r="L14" s="38">
        <v>0</v>
      </c>
      <c s="32">
        <f>ROUND(ROUND(L14,2)*ROUND(G14,3),2)</f>
      </c>
      <c s="36" t="s">
        <v>341</v>
      </c>
      <c>
        <f>(M14*21)/100</f>
      </c>
      <c t="s">
        <v>28</v>
      </c>
    </row>
    <row r="15" spans="1:5" ht="38.25">
      <c r="A15" s="35" t="s">
        <v>55</v>
      </c>
      <c r="E15" s="39" t="s">
        <v>1712</v>
      </c>
    </row>
    <row r="16" spans="1:5" ht="63.75">
      <c r="A16" s="35" t="s">
        <v>56</v>
      </c>
      <c r="E16" s="40" t="s">
        <v>1713</v>
      </c>
    </row>
    <row r="17" spans="1:5" ht="140.25">
      <c r="A17" t="s">
        <v>57</v>
      </c>
      <c r="E17" s="39" t="s">
        <v>427</v>
      </c>
    </row>
    <row r="18" spans="1:16" ht="38.25">
      <c r="A18" t="s">
        <v>50</v>
      </c>
      <c s="34" t="s">
        <v>26</v>
      </c>
      <c s="34" t="s">
        <v>345</v>
      </c>
      <c s="35" t="s">
        <v>346</v>
      </c>
      <c s="6" t="s">
        <v>347</v>
      </c>
      <c s="36" t="s">
        <v>340</v>
      </c>
      <c s="37">
        <v>60.744</v>
      </c>
      <c s="36">
        <v>0</v>
      </c>
      <c s="36">
        <f>ROUND(G18*H18,6)</f>
      </c>
      <c r="L18" s="38">
        <v>0</v>
      </c>
      <c s="32">
        <f>ROUND(ROUND(L18,2)*ROUND(G18,3),2)</f>
      </c>
      <c s="36" t="s">
        <v>341</v>
      </c>
      <c>
        <f>(M18*21)/100</f>
      </c>
      <c t="s">
        <v>28</v>
      </c>
    </row>
    <row r="19" spans="1:5" ht="38.25">
      <c r="A19" s="35" t="s">
        <v>55</v>
      </c>
      <c r="E19" s="39" t="s">
        <v>1714</v>
      </c>
    </row>
    <row r="20" spans="1:5" ht="89.25">
      <c r="A20" s="35" t="s">
        <v>56</v>
      </c>
      <c r="E20" s="40" t="s">
        <v>1715</v>
      </c>
    </row>
    <row r="21" spans="1:5" ht="140.25">
      <c r="A21" t="s">
        <v>57</v>
      </c>
      <c r="E21" s="39" t="s">
        <v>427</v>
      </c>
    </row>
    <row r="22" spans="1:16" ht="25.5">
      <c r="A22" t="s">
        <v>50</v>
      </c>
      <c s="34" t="s">
        <v>65</v>
      </c>
      <c s="34" t="s">
        <v>1005</v>
      </c>
      <c s="35" t="s">
        <v>1006</v>
      </c>
      <c s="6" t="s">
        <v>1007</v>
      </c>
      <c s="36" t="s">
        <v>340</v>
      </c>
      <c s="37">
        <v>1</v>
      </c>
      <c s="36">
        <v>0</v>
      </c>
      <c s="36">
        <f>ROUND(G22*H22,6)</f>
      </c>
      <c r="L22" s="38">
        <v>0</v>
      </c>
      <c s="32">
        <f>ROUND(ROUND(L22,2)*ROUND(G22,3),2)</f>
      </c>
      <c s="36" t="s">
        <v>341</v>
      </c>
      <c>
        <f>(M22*21)/100</f>
      </c>
      <c t="s">
        <v>28</v>
      </c>
    </row>
    <row r="23" spans="1:5" ht="38.25">
      <c r="A23" s="35" t="s">
        <v>55</v>
      </c>
      <c r="E23" s="39" t="s">
        <v>1008</v>
      </c>
    </row>
    <row r="24" spans="1:5" ht="63.75">
      <c r="A24" s="35" t="s">
        <v>56</v>
      </c>
      <c r="E24" s="40" t="s">
        <v>1716</v>
      </c>
    </row>
    <row r="25" spans="1:5" ht="127.5">
      <c r="A25" t="s">
        <v>57</v>
      </c>
      <c r="E25" s="39" t="s">
        <v>1010</v>
      </c>
    </row>
    <row r="26" spans="1:13" ht="12.75">
      <c r="A26" t="s">
        <v>47</v>
      </c>
      <c r="C26" s="31" t="s">
        <v>4</v>
      </c>
      <c r="E26" s="33" t="s">
        <v>1203</v>
      </c>
      <c r="J26" s="32">
        <f>0</f>
      </c>
      <c s="32">
        <f>0</f>
      </c>
      <c s="32">
        <f>0+L27+L31+L35+L39+L43+L47+L51+L55+L59</f>
      </c>
      <c s="32">
        <f>0+M27+M31+M35+M39+M43+M47+M51+M55+M59</f>
      </c>
    </row>
    <row r="27" spans="1:16" ht="25.5">
      <c r="A27" t="s">
        <v>50</v>
      </c>
      <c s="34" t="s">
        <v>70</v>
      </c>
      <c s="34" t="s">
        <v>1717</v>
      </c>
      <c s="35" t="s">
        <v>5</v>
      </c>
      <c s="6" t="s">
        <v>1718</v>
      </c>
      <c s="36" t="s">
        <v>61</v>
      </c>
      <c s="37">
        <v>114</v>
      </c>
      <c s="36">
        <v>0</v>
      </c>
      <c s="36">
        <f>ROUND(G27*H27,6)</f>
      </c>
      <c r="L27" s="38">
        <v>0</v>
      </c>
      <c s="32">
        <f>ROUND(ROUND(L27,2)*ROUND(G27,3),2)</f>
      </c>
      <c s="36" t="s">
        <v>54</v>
      </c>
      <c>
        <f>(M27*21)/100</f>
      </c>
      <c t="s">
        <v>28</v>
      </c>
    </row>
    <row r="28" spans="1:5" ht="12.75">
      <c r="A28" s="35" t="s">
        <v>55</v>
      </c>
      <c r="E28" s="39" t="s">
        <v>1719</v>
      </c>
    </row>
    <row r="29" spans="1:5" ht="63.75">
      <c r="A29" s="35" t="s">
        <v>56</v>
      </c>
      <c r="E29" s="40" t="s">
        <v>1720</v>
      </c>
    </row>
    <row r="30" spans="1:5" ht="63.75">
      <c r="A30" t="s">
        <v>57</v>
      </c>
      <c r="E30" s="39" t="s">
        <v>1721</v>
      </c>
    </row>
    <row r="31" spans="1:16" ht="12.75">
      <c r="A31" t="s">
        <v>50</v>
      </c>
      <c s="34" t="s">
        <v>27</v>
      </c>
      <c s="34" t="s">
        <v>1722</v>
      </c>
      <c s="35" t="s">
        <v>5</v>
      </c>
      <c s="6" t="s">
        <v>1723</v>
      </c>
      <c s="36" t="s">
        <v>61</v>
      </c>
      <c s="37">
        <v>4.8</v>
      </c>
      <c s="36">
        <v>0</v>
      </c>
      <c s="36">
        <f>ROUND(G31*H31,6)</f>
      </c>
      <c r="L31" s="38">
        <v>0</v>
      </c>
      <c s="32">
        <f>ROUND(ROUND(L31,2)*ROUND(G31,3),2)</f>
      </c>
      <c s="36" t="s">
        <v>54</v>
      </c>
      <c>
        <f>(M31*21)/100</f>
      </c>
      <c t="s">
        <v>28</v>
      </c>
    </row>
    <row r="32" spans="1:5" ht="12.75">
      <c r="A32" s="35" t="s">
        <v>55</v>
      </c>
      <c r="E32" s="39" t="s">
        <v>1724</v>
      </c>
    </row>
    <row r="33" spans="1:5" ht="63.75">
      <c r="A33" s="35" t="s">
        <v>56</v>
      </c>
      <c r="E33" s="40" t="s">
        <v>1725</v>
      </c>
    </row>
    <row r="34" spans="1:5" ht="63.75">
      <c r="A34" t="s">
        <v>57</v>
      </c>
      <c r="E34" s="39" t="s">
        <v>1721</v>
      </c>
    </row>
    <row r="35" spans="1:16" ht="12.75">
      <c r="A35" t="s">
        <v>50</v>
      </c>
      <c s="34" t="s">
        <v>78</v>
      </c>
      <c s="34" t="s">
        <v>1726</v>
      </c>
      <c s="35" t="s">
        <v>5</v>
      </c>
      <c s="6" t="s">
        <v>1727</v>
      </c>
      <c s="36" t="s">
        <v>61</v>
      </c>
      <c s="37">
        <v>42.75</v>
      </c>
      <c s="36">
        <v>0</v>
      </c>
      <c s="36">
        <f>ROUND(G35*H35,6)</f>
      </c>
      <c r="L35" s="38">
        <v>0</v>
      </c>
      <c s="32">
        <f>ROUND(ROUND(L35,2)*ROUND(G35,3),2)</f>
      </c>
      <c s="36" t="s">
        <v>54</v>
      </c>
      <c>
        <f>(M35*21)/100</f>
      </c>
      <c t="s">
        <v>28</v>
      </c>
    </row>
    <row r="36" spans="1:5" ht="12.75">
      <c r="A36" s="35" t="s">
        <v>55</v>
      </c>
      <c r="E36" s="39" t="s">
        <v>1728</v>
      </c>
    </row>
    <row r="37" spans="1:5" ht="63.75">
      <c r="A37" s="35" t="s">
        <v>56</v>
      </c>
      <c r="E37" s="40" t="s">
        <v>1729</v>
      </c>
    </row>
    <row r="38" spans="1:5" ht="395.25">
      <c r="A38" t="s">
        <v>57</v>
      </c>
      <c r="E38" s="39" t="s">
        <v>1730</v>
      </c>
    </row>
    <row r="39" spans="1:16" ht="12.75">
      <c r="A39" t="s">
        <v>50</v>
      </c>
      <c s="34" t="s">
        <v>83</v>
      </c>
      <c s="34" t="s">
        <v>1731</v>
      </c>
      <c s="35" t="s">
        <v>5</v>
      </c>
      <c s="6" t="s">
        <v>1732</v>
      </c>
      <c s="36" t="s">
        <v>61</v>
      </c>
      <c s="37">
        <v>313.5</v>
      </c>
      <c s="36">
        <v>0</v>
      </c>
      <c s="36">
        <f>ROUND(G39*H39,6)</f>
      </c>
      <c r="L39" s="38">
        <v>0</v>
      </c>
      <c s="32">
        <f>ROUND(ROUND(L39,2)*ROUND(G39,3),2)</f>
      </c>
      <c s="36" t="s">
        <v>54</v>
      </c>
      <c>
        <f>(M39*21)/100</f>
      </c>
      <c t="s">
        <v>28</v>
      </c>
    </row>
    <row r="40" spans="1:5" ht="12.75">
      <c r="A40" s="35" t="s">
        <v>55</v>
      </c>
      <c r="E40" s="39" t="s">
        <v>1733</v>
      </c>
    </row>
    <row r="41" spans="1:5" ht="63.75">
      <c r="A41" s="35" t="s">
        <v>56</v>
      </c>
      <c r="E41" s="40" t="s">
        <v>1734</v>
      </c>
    </row>
    <row r="42" spans="1:5" ht="395.25">
      <c r="A42" t="s">
        <v>57</v>
      </c>
      <c r="E42" s="39" t="s">
        <v>1730</v>
      </c>
    </row>
    <row r="43" spans="1:16" ht="12.75">
      <c r="A43" t="s">
        <v>50</v>
      </c>
      <c s="34" t="s">
        <v>87</v>
      </c>
      <c s="34" t="s">
        <v>1735</v>
      </c>
      <c s="35" t="s">
        <v>5</v>
      </c>
      <c s="6" t="s">
        <v>1736</v>
      </c>
      <c s="36" t="s">
        <v>61</v>
      </c>
      <c s="37">
        <v>0.864</v>
      </c>
      <c s="36">
        <v>0</v>
      </c>
      <c s="36">
        <f>ROUND(G43*H43,6)</f>
      </c>
      <c r="L43" s="38">
        <v>0</v>
      </c>
      <c s="32">
        <f>ROUND(ROUND(L43,2)*ROUND(G43,3),2)</f>
      </c>
      <c s="36" t="s">
        <v>54</v>
      </c>
      <c>
        <f>(M43*21)/100</f>
      </c>
      <c t="s">
        <v>28</v>
      </c>
    </row>
    <row r="44" spans="1:5" ht="12.75">
      <c r="A44" s="35" t="s">
        <v>55</v>
      </c>
      <c r="E44" s="39" t="s">
        <v>1737</v>
      </c>
    </row>
    <row r="45" spans="1:5" ht="63.75">
      <c r="A45" s="35" t="s">
        <v>56</v>
      </c>
      <c r="E45" s="40" t="s">
        <v>1738</v>
      </c>
    </row>
    <row r="46" spans="1:5" ht="357">
      <c r="A46" t="s">
        <v>57</v>
      </c>
      <c r="E46" s="39" t="s">
        <v>1739</v>
      </c>
    </row>
    <row r="47" spans="1:16" ht="12.75">
      <c r="A47" t="s">
        <v>50</v>
      </c>
      <c s="34" t="s">
        <v>91</v>
      </c>
      <c s="34" t="s">
        <v>1740</v>
      </c>
      <c s="35" t="s">
        <v>5</v>
      </c>
      <c s="6" t="s">
        <v>1741</v>
      </c>
      <c s="36" t="s">
        <v>61</v>
      </c>
      <c s="37">
        <v>58.4</v>
      </c>
      <c s="36">
        <v>0</v>
      </c>
      <c s="36">
        <f>ROUND(G47*H47,6)</f>
      </c>
      <c r="L47" s="38">
        <v>0</v>
      </c>
      <c s="32">
        <f>ROUND(ROUND(L47,2)*ROUND(G47,3),2)</f>
      </c>
      <c s="36" t="s">
        <v>54</v>
      </c>
      <c>
        <f>(M47*21)/100</f>
      </c>
      <c t="s">
        <v>28</v>
      </c>
    </row>
    <row r="48" spans="1:5" ht="12.75">
      <c r="A48" s="35" t="s">
        <v>55</v>
      </c>
      <c r="E48" s="39" t="s">
        <v>1742</v>
      </c>
    </row>
    <row r="49" spans="1:5" ht="76.5">
      <c r="A49" s="35" t="s">
        <v>56</v>
      </c>
      <c r="E49" s="40" t="s">
        <v>1743</v>
      </c>
    </row>
    <row r="50" spans="1:5" ht="280.5">
      <c r="A50" t="s">
        <v>57</v>
      </c>
      <c r="E50" s="39" t="s">
        <v>1744</v>
      </c>
    </row>
    <row r="51" spans="1:16" ht="12.75">
      <c r="A51" t="s">
        <v>50</v>
      </c>
      <c s="34" t="s">
        <v>94</v>
      </c>
      <c s="34" t="s">
        <v>1745</v>
      </c>
      <c s="35" t="s">
        <v>5</v>
      </c>
      <c s="6" t="s">
        <v>1746</v>
      </c>
      <c s="36" t="s">
        <v>61</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1747</v>
      </c>
    </row>
    <row r="54" spans="1:5" ht="242.25">
      <c r="A54" t="s">
        <v>57</v>
      </c>
      <c r="E54" s="39" t="s">
        <v>1748</v>
      </c>
    </row>
    <row r="55" spans="1:16" ht="12.75">
      <c r="A55" t="s">
        <v>50</v>
      </c>
      <c s="34" t="s">
        <v>98</v>
      </c>
      <c s="34" t="s">
        <v>1239</v>
      </c>
      <c s="35" t="s">
        <v>5</v>
      </c>
      <c s="6" t="s">
        <v>1240</v>
      </c>
      <c s="36" t="s">
        <v>76</v>
      </c>
      <c s="37">
        <v>760</v>
      </c>
      <c s="36">
        <v>0</v>
      </c>
      <c s="36">
        <f>ROUND(G55*H55,6)</f>
      </c>
      <c r="L55" s="38">
        <v>0</v>
      </c>
      <c s="32">
        <f>ROUND(ROUND(L55,2)*ROUND(G55,3),2)</f>
      </c>
      <c s="36" t="s">
        <v>54</v>
      </c>
      <c>
        <f>(M55*21)/100</f>
      </c>
      <c t="s">
        <v>28</v>
      </c>
    </row>
    <row r="56" spans="1:5" ht="12.75">
      <c r="A56" s="35" t="s">
        <v>55</v>
      </c>
      <c r="E56" s="39" t="s">
        <v>1749</v>
      </c>
    </row>
    <row r="57" spans="1:5" ht="63.75">
      <c r="A57" s="35" t="s">
        <v>56</v>
      </c>
      <c r="E57" s="40" t="s">
        <v>1750</v>
      </c>
    </row>
    <row r="58" spans="1:5" ht="38.25">
      <c r="A58" t="s">
        <v>57</v>
      </c>
      <c r="E58" s="39" t="s">
        <v>1751</v>
      </c>
    </row>
    <row r="59" spans="1:16" ht="12.75">
      <c r="A59" t="s">
        <v>50</v>
      </c>
      <c s="34" t="s">
        <v>102</v>
      </c>
      <c s="34" t="s">
        <v>1752</v>
      </c>
      <c s="35" t="s">
        <v>5</v>
      </c>
      <c s="6" t="s">
        <v>1753</v>
      </c>
      <c s="36" t="s">
        <v>76</v>
      </c>
      <c s="37">
        <v>116.8</v>
      </c>
      <c s="36">
        <v>0</v>
      </c>
      <c s="36">
        <f>ROUND(G59*H59,6)</f>
      </c>
      <c r="L59" s="38">
        <v>0</v>
      </c>
      <c s="32">
        <f>ROUND(ROUND(L59,2)*ROUND(G59,3),2)</f>
      </c>
      <c s="36" t="s">
        <v>54</v>
      </c>
      <c>
        <f>(M59*21)/100</f>
      </c>
      <c t="s">
        <v>28</v>
      </c>
    </row>
    <row r="60" spans="1:5" ht="25.5">
      <c r="A60" s="35" t="s">
        <v>55</v>
      </c>
      <c r="E60" s="39" t="s">
        <v>1754</v>
      </c>
    </row>
    <row r="61" spans="1:5" ht="51">
      <c r="A61" s="35" t="s">
        <v>56</v>
      </c>
      <c r="E61" s="40" t="s">
        <v>1755</v>
      </c>
    </row>
    <row r="62" spans="1:5" ht="38.25">
      <c r="A62" t="s">
        <v>57</v>
      </c>
      <c r="E62" s="39" t="s">
        <v>1756</v>
      </c>
    </row>
    <row r="63" spans="1:13" ht="12.75">
      <c r="A63" t="s">
        <v>47</v>
      </c>
      <c r="C63" s="31" t="s">
        <v>28</v>
      </c>
      <c r="E63" s="33" t="s">
        <v>1244</v>
      </c>
      <c r="J63" s="32">
        <f>0</f>
      </c>
      <c s="32">
        <f>0</f>
      </c>
      <c s="32">
        <f>0+L64+L68</f>
      </c>
      <c s="32">
        <f>0+M64+M68</f>
      </c>
    </row>
    <row r="64" spans="1:16" ht="12.75">
      <c r="A64" t="s">
        <v>50</v>
      </c>
      <c s="34" t="s">
        <v>106</v>
      </c>
      <c s="34" t="s">
        <v>1500</v>
      </c>
      <c s="35" t="s">
        <v>5</v>
      </c>
      <c s="6" t="s">
        <v>1501</v>
      </c>
      <c s="36" t="s">
        <v>76</v>
      </c>
      <c s="37">
        <v>760</v>
      </c>
      <c s="36">
        <v>0</v>
      </c>
      <c s="36">
        <f>ROUND(G64*H64,6)</f>
      </c>
      <c r="L64" s="38">
        <v>0</v>
      </c>
      <c s="32">
        <f>ROUND(ROUND(L64,2)*ROUND(G64,3),2)</f>
      </c>
      <c s="36" t="s">
        <v>54</v>
      </c>
      <c>
        <f>(M64*21)/100</f>
      </c>
      <c t="s">
        <v>28</v>
      </c>
    </row>
    <row r="65" spans="1:5" ht="12.75">
      <c r="A65" s="35" t="s">
        <v>55</v>
      </c>
      <c r="E65" s="39" t="s">
        <v>1757</v>
      </c>
    </row>
    <row r="66" spans="1:5" ht="63.75">
      <c r="A66" s="35" t="s">
        <v>56</v>
      </c>
      <c r="E66" s="40" t="s">
        <v>1750</v>
      </c>
    </row>
    <row r="67" spans="1:5" ht="102">
      <c r="A67" t="s">
        <v>57</v>
      </c>
      <c r="E67" s="39" t="s">
        <v>1504</v>
      </c>
    </row>
    <row r="68" spans="1:16" ht="12.75">
      <c r="A68" t="s">
        <v>50</v>
      </c>
      <c s="34" t="s">
        <v>110</v>
      </c>
      <c s="34" t="s">
        <v>1635</v>
      </c>
      <c s="35" t="s">
        <v>5</v>
      </c>
      <c s="6" t="s">
        <v>1636</v>
      </c>
      <c s="36" t="s">
        <v>61</v>
      </c>
      <c s="37">
        <v>0.864</v>
      </c>
      <c s="36">
        <v>0</v>
      </c>
      <c s="36">
        <f>ROUND(G68*H68,6)</f>
      </c>
      <c r="L68" s="38">
        <v>0</v>
      </c>
      <c s="32">
        <f>ROUND(ROUND(L68,2)*ROUND(G68,3),2)</f>
      </c>
      <c s="36" t="s">
        <v>54</v>
      </c>
      <c>
        <f>(M68*21)/100</f>
      </c>
      <c t="s">
        <v>28</v>
      </c>
    </row>
    <row r="69" spans="1:5" ht="12.75">
      <c r="A69" s="35" t="s">
        <v>55</v>
      </c>
      <c r="E69" s="39" t="s">
        <v>1758</v>
      </c>
    </row>
    <row r="70" spans="1:5" ht="63.75">
      <c r="A70" s="35" t="s">
        <v>56</v>
      </c>
      <c r="E70" s="40" t="s">
        <v>1759</v>
      </c>
    </row>
    <row r="71" spans="1:5" ht="395.25">
      <c r="A71" t="s">
        <v>57</v>
      </c>
      <c r="E71" s="39" t="s">
        <v>1760</v>
      </c>
    </row>
    <row r="72" spans="1:13" ht="12.75">
      <c r="A72" t="s">
        <v>47</v>
      </c>
      <c r="C72" s="31" t="s">
        <v>70</v>
      </c>
      <c r="E72" s="33" t="s">
        <v>1094</v>
      </c>
      <c r="J72" s="32">
        <f>0</f>
      </c>
      <c s="32">
        <f>0</f>
      </c>
      <c s="32">
        <f>0+L73+L77+L81+L85+L89+L93+L97+L101</f>
      </c>
      <c s="32">
        <f>0+M73+M77+M81+M85+M89+M93+M97+M101</f>
      </c>
    </row>
    <row r="73" spans="1:16" ht="12.75">
      <c r="A73" t="s">
        <v>50</v>
      </c>
      <c s="34" t="s">
        <v>428</v>
      </c>
      <c s="34" t="s">
        <v>1430</v>
      </c>
      <c s="35" t="s">
        <v>5</v>
      </c>
      <c s="6" t="s">
        <v>1431</v>
      </c>
      <c s="36" t="s">
        <v>61</v>
      </c>
      <c s="37">
        <v>686</v>
      </c>
      <c s="36">
        <v>0</v>
      </c>
      <c s="36">
        <f>ROUND(G73*H73,6)</f>
      </c>
      <c r="L73" s="38">
        <v>0</v>
      </c>
      <c s="32">
        <f>ROUND(ROUND(L73,2)*ROUND(G73,3),2)</f>
      </c>
      <c s="36" t="s">
        <v>54</v>
      </c>
      <c>
        <f>(M73*21)/100</f>
      </c>
      <c t="s">
        <v>28</v>
      </c>
    </row>
    <row r="74" spans="1:5" ht="12.75">
      <c r="A74" s="35" t="s">
        <v>55</v>
      </c>
      <c r="E74" s="39" t="s">
        <v>1761</v>
      </c>
    </row>
    <row r="75" spans="1:5" ht="63.75">
      <c r="A75" s="35" t="s">
        <v>56</v>
      </c>
      <c r="E75" s="40" t="s">
        <v>1762</v>
      </c>
    </row>
    <row r="76" spans="1:5" ht="51">
      <c r="A76" t="s">
        <v>57</v>
      </c>
      <c r="E76" s="39" t="s">
        <v>1763</v>
      </c>
    </row>
    <row r="77" spans="1:16" ht="12.75">
      <c r="A77" t="s">
        <v>50</v>
      </c>
      <c s="34" t="s">
        <v>502</v>
      </c>
      <c s="34" t="s">
        <v>1764</v>
      </c>
      <c s="35" t="s">
        <v>5</v>
      </c>
      <c s="6" t="s">
        <v>1765</v>
      </c>
      <c s="36" t="s">
        <v>76</v>
      </c>
      <c s="37">
        <v>1345</v>
      </c>
      <c s="36">
        <v>0</v>
      </c>
      <c s="36">
        <f>ROUND(G77*H77,6)</f>
      </c>
      <c r="L77" s="38">
        <v>0</v>
      </c>
      <c s="32">
        <f>ROUND(ROUND(L77,2)*ROUND(G77,3),2)</f>
      </c>
      <c s="36" t="s">
        <v>54</v>
      </c>
      <c>
        <f>(M77*21)/100</f>
      </c>
      <c t="s">
        <v>28</v>
      </c>
    </row>
    <row r="78" spans="1:5" ht="12.75">
      <c r="A78" s="35" t="s">
        <v>55</v>
      </c>
      <c r="E78" s="39" t="s">
        <v>1766</v>
      </c>
    </row>
    <row r="79" spans="1:5" ht="63.75">
      <c r="A79" s="35" t="s">
        <v>56</v>
      </c>
      <c r="E79" s="40" t="s">
        <v>1767</v>
      </c>
    </row>
    <row r="80" spans="1:5" ht="51">
      <c r="A80" t="s">
        <v>57</v>
      </c>
      <c r="E80" s="39" t="s">
        <v>1763</v>
      </c>
    </row>
    <row r="81" spans="1:16" ht="12.75">
      <c r="A81" t="s">
        <v>50</v>
      </c>
      <c s="34" t="s">
        <v>114</v>
      </c>
      <c s="34" t="s">
        <v>1768</v>
      </c>
      <c s="35" t="s">
        <v>5</v>
      </c>
      <c s="6" t="s">
        <v>1769</v>
      </c>
      <c s="36" t="s">
        <v>76</v>
      </c>
      <c s="37">
        <v>1345</v>
      </c>
      <c s="36">
        <v>0</v>
      </c>
      <c s="36">
        <f>ROUND(G81*H81,6)</f>
      </c>
      <c r="L81" s="38">
        <v>0</v>
      </c>
      <c s="32">
        <f>ROUND(ROUND(L81,2)*ROUND(G81,3),2)</f>
      </c>
      <c s="36" t="s">
        <v>54</v>
      </c>
      <c>
        <f>(M81*21)/100</f>
      </c>
      <c t="s">
        <v>28</v>
      </c>
    </row>
    <row r="82" spans="1:5" ht="12.75">
      <c r="A82" s="35" t="s">
        <v>55</v>
      </c>
      <c r="E82" s="39" t="s">
        <v>1770</v>
      </c>
    </row>
    <row r="83" spans="1:5" ht="63.75">
      <c r="A83" s="35" t="s">
        <v>56</v>
      </c>
      <c r="E83" s="40" t="s">
        <v>1771</v>
      </c>
    </row>
    <row r="84" spans="1:5" ht="51">
      <c r="A84" t="s">
        <v>57</v>
      </c>
      <c r="E84" s="39" t="s">
        <v>1763</v>
      </c>
    </row>
    <row r="85" spans="1:16" ht="12.75">
      <c r="A85" t="s">
        <v>50</v>
      </c>
      <c s="34" t="s">
        <v>118</v>
      </c>
      <c s="34" t="s">
        <v>1772</v>
      </c>
      <c s="35" t="s">
        <v>5</v>
      </c>
      <c s="6" t="s">
        <v>1773</v>
      </c>
      <c s="36" t="s">
        <v>61</v>
      </c>
      <c s="37">
        <v>25</v>
      </c>
      <c s="36">
        <v>0</v>
      </c>
      <c s="36">
        <f>ROUND(G85*H85,6)</f>
      </c>
      <c r="L85" s="38">
        <v>0</v>
      </c>
      <c s="32">
        <f>ROUND(ROUND(L85,2)*ROUND(G85,3),2)</f>
      </c>
      <c s="36" t="s">
        <v>54</v>
      </c>
      <c>
        <f>(M85*21)/100</f>
      </c>
      <c t="s">
        <v>28</v>
      </c>
    </row>
    <row r="86" spans="1:5" ht="12.75">
      <c r="A86" s="35" t="s">
        <v>55</v>
      </c>
      <c r="E86" s="39" t="s">
        <v>5</v>
      </c>
    </row>
    <row r="87" spans="1:5" ht="63.75">
      <c r="A87" s="35" t="s">
        <v>56</v>
      </c>
      <c r="E87" s="40" t="s">
        <v>1774</v>
      </c>
    </row>
    <row r="88" spans="1:5" ht="38.25">
      <c r="A88" t="s">
        <v>57</v>
      </c>
      <c r="E88" s="39" t="s">
        <v>1775</v>
      </c>
    </row>
    <row r="89" spans="1:16" ht="12.75">
      <c r="A89" t="s">
        <v>50</v>
      </c>
      <c s="34" t="s">
        <v>121</v>
      </c>
      <c s="34" t="s">
        <v>1776</v>
      </c>
      <c s="35" t="s">
        <v>5</v>
      </c>
      <c s="6" t="s">
        <v>1777</v>
      </c>
      <c s="36" t="s">
        <v>76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1778</v>
      </c>
    </row>
    <row r="92" spans="1:5" ht="51">
      <c r="A92" t="s">
        <v>57</v>
      </c>
      <c r="E92" s="39" t="s">
        <v>1779</v>
      </c>
    </row>
    <row r="93" spans="1:16" ht="12.75">
      <c r="A93" t="s">
        <v>50</v>
      </c>
      <c s="34" t="s">
        <v>125</v>
      </c>
      <c s="34" t="s">
        <v>1780</v>
      </c>
      <c s="35" t="s">
        <v>5</v>
      </c>
      <c s="6" t="s">
        <v>1781</v>
      </c>
      <c s="36" t="s">
        <v>76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1767</v>
      </c>
    </row>
    <row r="96" spans="1:5" ht="51">
      <c r="A96" t="s">
        <v>57</v>
      </c>
      <c r="E96" s="39" t="s">
        <v>1779</v>
      </c>
    </row>
    <row r="97" spans="1:16" ht="12.75">
      <c r="A97" t="s">
        <v>50</v>
      </c>
      <c s="34" t="s">
        <v>128</v>
      </c>
      <c s="34" t="s">
        <v>1782</v>
      </c>
      <c s="35" t="s">
        <v>5</v>
      </c>
      <c s="6" t="s">
        <v>1783</v>
      </c>
      <c s="36" t="s">
        <v>76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1784</v>
      </c>
    </row>
    <row r="100" spans="1:5" ht="140.25">
      <c r="A100" t="s">
        <v>57</v>
      </c>
      <c r="E100" s="39" t="s">
        <v>1785</v>
      </c>
    </row>
    <row r="101" spans="1:16" ht="12.75">
      <c r="A101" t="s">
        <v>50</v>
      </c>
      <c s="34" t="s">
        <v>131</v>
      </c>
      <c s="34" t="s">
        <v>1786</v>
      </c>
      <c s="35" t="s">
        <v>5</v>
      </c>
      <c s="6" t="s">
        <v>1787</v>
      </c>
      <c s="36" t="s">
        <v>76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1784</v>
      </c>
    </row>
    <row r="104" spans="1:5" ht="140.25">
      <c r="A104" t="s">
        <v>57</v>
      </c>
      <c r="E104" s="39" t="s">
        <v>1785</v>
      </c>
    </row>
    <row r="105" spans="1:13" ht="12.75">
      <c r="A105" t="s">
        <v>47</v>
      </c>
      <c r="C105" s="31" t="s">
        <v>87</v>
      </c>
      <c r="E105" s="33" t="s">
        <v>1011</v>
      </c>
      <c r="J105" s="32">
        <f>0</f>
      </c>
      <c s="32">
        <f>0</f>
      </c>
      <c s="32">
        <f>0+L106+L110+L114+L118+L122+L126+L130+L134+L138+L142</f>
      </c>
      <c s="32">
        <f>0+M106+M110+M114+M118+M122+M126+M130+M134+M138+M142</f>
      </c>
    </row>
    <row r="106" spans="1:16" ht="12.75">
      <c r="A106" t="s">
        <v>50</v>
      </c>
      <c s="34" t="s">
        <v>135</v>
      </c>
      <c s="34" t="s">
        <v>1788</v>
      </c>
      <c s="35" t="s">
        <v>5</v>
      </c>
      <c s="6" t="s">
        <v>1789</v>
      </c>
      <c s="36" t="s">
        <v>81</v>
      </c>
      <c s="37">
        <v>2</v>
      </c>
      <c s="36">
        <v>0</v>
      </c>
      <c s="36">
        <f>ROUND(G106*H106,6)</f>
      </c>
      <c r="L106" s="38">
        <v>0</v>
      </c>
      <c s="32">
        <f>ROUND(ROUND(L106,2)*ROUND(G106,3),2)</f>
      </c>
      <c s="36" t="s">
        <v>54</v>
      </c>
      <c>
        <f>(M106*21)/100</f>
      </c>
      <c t="s">
        <v>28</v>
      </c>
    </row>
    <row r="107" spans="1:5" ht="12.75">
      <c r="A107" s="35" t="s">
        <v>55</v>
      </c>
      <c r="E107" s="39" t="s">
        <v>1790</v>
      </c>
    </row>
    <row r="108" spans="1:5" ht="63.75">
      <c r="A108" s="35" t="s">
        <v>56</v>
      </c>
      <c r="E108" s="40" t="s">
        <v>1791</v>
      </c>
    </row>
    <row r="109" spans="1:5" ht="51">
      <c r="A109" t="s">
        <v>57</v>
      </c>
      <c r="E109" s="39" t="s">
        <v>1792</v>
      </c>
    </row>
    <row r="110" spans="1:16" ht="25.5">
      <c r="A110" t="s">
        <v>50</v>
      </c>
      <c s="34" t="s">
        <v>139</v>
      </c>
      <c s="34" t="s">
        <v>1793</v>
      </c>
      <c s="35" t="s">
        <v>5</v>
      </c>
      <c s="6" t="s">
        <v>1794</v>
      </c>
      <c s="36" t="s">
        <v>81</v>
      </c>
      <c s="37">
        <v>4</v>
      </c>
      <c s="36">
        <v>0</v>
      </c>
      <c s="36">
        <f>ROUND(G110*H110,6)</f>
      </c>
      <c r="L110" s="38">
        <v>0</v>
      </c>
      <c s="32">
        <f>ROUND(ROUND(L110,2)*ROUND(G110,3),2)</f>
      </c>
      <c s="36" t="s">
        <v>54</v>
      </c>
      <c>
        <f>(M110*21)/100</f>
      </c>
      <c t="s">
        <v>28</v>
      </c>
    </row>
    <row r="111" spans="1:5" ht="12.75">
      <c r="A111" s="35" t="s">
        <v>55</v>
      </c>
      <c r="E111" s="39" t="s">
        <v>1795</v>
      </c>
    </row>
    <row r="112" spans="1:5" ht="63.75">
      <c r="A112" s="35" t="s">
        <v>56</v>
      </c>
      <c r="E112" s="40" t="s">
        <v>1018</v>
      </c>
    </row>
    <row r="113" spans="1:5" ht="51">
      <c r="A113" t="s">
        <v>57</v>
      </c>
      <c r="E113" s="39" t="s">
        <v>1796</v>
      </c>
    </row>
    <row r="114" spans="1:16" ht="25.5">
      <c r="A114" t="s">
        <v>50</v>
      </c>
      <c s="34" t="s">
        <v>143</v>
      </c>
      <c s="34" t="s">
        <v>1797</v>
      </c>
      <c s="35" t="s">
        <v>5</v>
      </c>
      <c s="6" t="s">
        <v>1798</v>
      </c>
      <c s="36" t="s">
        <v>81</v>
      </c>
      <c s="37">
        <v>4</v>
      </c>
      <c s="36">
        <v>0</v>
      </c>
      <c s="36">
        <f>ROUND(G114*H114,6)</f>
      </c>
      <c r="L114" s="38">
        <v>0</v>
      </c>
      <c s="32">
        <f>ROUND(ROUND(L114,2)*ROUND(G114,3),2)</f>
      </c>
      <c s="36" t="s">
        <v>54</v>
      </c>
      <c>
        <f>(M114*21)/100</f>
      </c>
      <c t="s">
        <v>28</v>
      </c>
    </row>
    <row r="115" spans="1:5" ht="12.75">
      <c r="A115" s="35" t="s">
        <v>55</v>
      </c>
      <c r="E115" s="39" t="s">
        <v>1799</v>
      </c>
    </row>
    <row r="116" spans="1:5" ht="63.75">
      <c r="A116" s="35" t="s">
        <v>56</v>
      </c>
      <c r="E116" s="40" t="s">
        <v>1018</v>
      </c>
    </row>
    <row r="117" spans="1:5" ht="38.25">
      <c r="A117" t="s">
        <v>57</v>
      </c>
      <c r="E117" s="39" t="s">
        <v>1800</v>
      </c>
    </row>
    <row r="118" spans="1:16" ht="25.5">
      <c r="A118" t="s">
        <v>50</v>
      </c>
      <c s="34" t="s">
        <v>147</v>
      </c>
      <c s="34" t="s">
        <v>1801</v>
      </c>
      <c s="35" t="s">
        <v>5</v>
      </c>
      <c s="6" t="s">
        <v>1802</v>
      </c>
      <c s="36" t="s">
        <v>81</v>
      </c>
      <c s="37">
        <v>3</v>
      </c>
      <c s="36">
        <v>0</v>
      </c>
      <c s="36">
        <f>ROUND(G118*H118,6)</f>
      </c>
      <c r="L118" s="38">
        <v>0</v>
      </c>
      <c s="32">
        <f>ROUND(ROUND(L118,2)*ROUND(G118,3),2)</f>
      </c>
      <c s="36" t="s">
        <v>54</v>
      </c>
      <c>
        <f>(M118*21)/100</f>
      </c>
      <c t="s">
        <v>28</v>
      </c>
    </row>
    <row r="119" spans="1:5" ht="12.75">
      <c r="A119" s="35" t="s">
        <v>55</v>
      </c>
      <c r="E119" s="39" t="s">
        <v>1803</v>
      </c>
    </row>
    <row r="120" spans="1:5" ht="63.75">
      <c r="A120" s="35" t="s">
        <v>56</v>
      </c>
      <c r="E120" s="40" t="s">
        <v>1804</v>
      </c>
    </row>
    <row r="121" spans="1:5" ht="25.5">
      <c r="A121" t="s">
        <v>57</v>
      </c>
      <c r="E121" s="39" t="s">
        <v>1805</v>
      </c>
    </row>
    <row r="122" spans="1:16" ht="25.5">
      <c r="A122" t="s">
        <v>50</v>
      </c>
      <c s="34" t="s">
        <v>152</v>
      </c>
      <c s="34" t="s">
        <v>1806</v>
      </c>
      <c s="35" t="s">
        <v>5</v>
      </c>
      <c s="6" t="s">
        <v>1807</v>
      </c>
      <c s="36" t="s">
        <v>76</v>
      </c>
      <c s="37">
        <v>66.6</v>
      </c>
      <c s="36">
        <v>0</v>
      </c>
      <c s="36">
        <f>ROUND(G122*H122,6)</f>
      </c>
      <c r="L122" s="38">
        <v>0</v>
      </c>
      <c s="32">
        <f>ROUND(ROUND(L122,2)*ROUND(G122,3),2)</f>
      </c>
      <c s="36" t="s">
        <v>54</v>
      </c>
      <c>
        <f>(M122*21)/100</f>
      </c>
      <c t="s">
        <v>28</v>
      </c>
    </row>
    <row r="123" spans="1:5" ht="38.25">
      <c r="A123" s="35" t="s">
        <v>55</v>
      </c>
      <c r="E123" s="39" t="s">
        <v>1808</v>
      </c>
    </row>
    <row r="124" spans="1:5" ht="63.75">
      <c r="A124" s="35" t="s">
        <v>56</v>
      </c>
      <c r="E124" s="40" t="s">
        <v>1809</v>
      </c>
    </row>
    <row r="125" spans="1:5" ht="38.25">
      <c r="A125" t="s">
        <v>57</v>
      </c>
      <c r="E125" s="39" t="s">
        <v>1810</v>
      </c>
    </row>
    <row r="126" spans="1:16" ht="12.75">
      <c r="A126" t="s">
        <v>50</v>
      </c>
      <c s="34" t="s">
        <v>155</v>
      </c>
      <c s="34" t="s">
        <v>1811</v>
      </c>
      <c s="35" t="s">
        <v>5</v>
      </c>
      <c s="6" t="s">
        <v>1812</v>
      </c>
      <c s="36" t="s">
        <v>76</v>
      </c>
      <c s="37">
        <v>92.16</v>
      </c>
      <c s="36">
        <v>0</v>
      </c>
      <c s="36">
        <f>ROUND(G126*H126,6)</f>
      </c>
      <c r="L126" s="38">
        <v>0</v>
      </c>
      <c s="32">
        <f>ROUND(ROUND(L126,2)*ROUND(G126,3),2)</f>
      </c>
      <c s="36" t="s">
        <v>54</v>
      </c>
      <c>
        <f>(M126*21)/100</f>
      </c>
      <c t="s">
        <v>28</v>
      </c>
    </row>
    <row r="127" spans="1:5" ht="12.75">
      <c r="A127" s="35" t="s">
        <v>55</v>
      </c>
      <c r="E127" s="39" t="s">
        <v>1813</v>
      </c>
    </row>
    <row r="128" spans="1:5" ht="63.75">
      <c r="A128" s="35" t="s">
        <v>56</v>
      </c>
      <c r="E128" s="40" t="s">
        <v>1814</v>
      </c>
    </row>
    <row r="129" spans="1:5" ht="280.5">
      <c r="A129" t="s">
        <v>57</v>
      </c>
      <c r="E129" s="39" t="s">
        <v>1815</v>
      </c>
    </row>
    <row r="130" spans="1:16" ht="12.75">
      <c r="A130" t="s">
        <v>50</v>
      </c>
      <c s="34" t="s">
        <v>158</v>
      </c>
      <c s="34" t="s">
        <v>1816</v>
      </c>
      <c s="35" t="s">
        <v>5</v>
      </c>
      <c s="6" t="s">
        <v>1817</v>
      </c>
      <c s="36" t="s">
        <v>68</v>
      </c>
      <c s="37">
        <v>108</v>
      </c>
      <c s="36">
        <v>0</v>
      </c>
      <c s="36">
        <f>ROUND(G130*H130,6)</f>
      </c>
      <c r="L130" s="38">
        <v>0</v>
      </c>
      <c s="32">
        <f>ROUND(ROUND(L130,2)*ROUND(G130,3),2)</f>
      </c>
      <c s="36" t="s">
        <v>54</v>
      </c>
      <c>
        <f>(M130*21)/100</f>
      </c>
      <c t="s">
        <v>28</v>
      </c>
    </row>
    <row r="131" spans="1:5" ht="25.5">
      <c r="A131" s="35" t="s">
        <v>55</v>
      </c>
      <c r="E131" s="39" t="s">
        <v>1818</v>
      </c>
    </row>
    <row r="132" spans="1:5" ht="63.75">
      <c r="A132" s="35" t="s">
        <v>56</v>
      </c>
      <c r="E132" s="40" t="s">
        <v>1819</v>
      </c>
    </row>
    <row r="133" spans="1:5" ht="38.25">
      <c r="A133" t="s">
        <v>57</v>
      </c>
      <c r="E133" s="39" t="s">
        <v>1820</v>
      </c>
    </row>
    <row r="134" spans="1:16" ht="12.75">
      <c r="A134" t="s">
        <v>50</v>
      </c>
      <c s="34" t="s">
        <v>161</v>
      </c>
      <c s="34" t="s">
        <v>1821</v>
      </c>
      <c s="35" t="s">
        <v>5</v>
      </c>
      <c s="6" t="s">
        <v>1822</v>
      </c>
      <c s="36" t="s">
        <v>76</v>
      </c>
      <c s="37">
        <v>84</v>
      </c>
      <c s="36">
        <v>0</v>
      </c>
      <c s="36">
        <f>ROUND(G134*H134,6)</f>
      </c>
      <c r="L134" s="38">
        <v>0</v>
      </c>
      <c s="32">
        <f>ROUND(ROUND(L134,2)*ROUND(G134,3),2)</f>
      </c>
      <c s="36" t="s">
        <v>54</v>
      </c>
      <c>
        <f>(M134*21)/100</f>
      </c>
      <c t="s">
        <v>28</v>
      </c>
    </row>
    <row r="135" spans="1:5" ht="12.75">
      <c r="A135" s="35" t="s">
        <v>55</v>
      </c>
      <c r="E135" s="39" t="s">
        <v>1823</v>
      </c>
    </row>
    <row r="136" spans="1:5" ht="63.75">
      <c r="A136" s="35" t="s">
        <v>56</v>
      </c>
      <c r="E136" s="40" t="s">
        <v>1824</v>
      </c>
    </row>
    <row r="137" spans="1:5" ht="178.5">
      <c r="A137" t="s">
        <v>57</v>
      </c>
      <c r="E137" s="39" t="s">
        <v>1825</v>
      </c>
    </row>
    <row r="138" spans="1:16" ht="12.75">
      <c r="A138" t="s">
        <v>50</v>
      </c>
      <c s="34" t="s">
        <v>165</v>
      </c>
      <c s="34" t="s">
        <v>1826</v>
      </c>
      <c s="35" t="s">
        <v>5</v>
      </c>
      <c s="6" t="s">
        <v>1827</v>
      </c>
      <c s="36" t="s">
        <v>61</v>
      </c>
      <c s="37">
        <v>8.646</v>
      </c>
      <c s="36">
        <v>0</v>
      </c>
      <c s="36">
        <f>ROUND(G138*H138,6)</f>
      </c>
      <c r="L138" s="38">
        <v>0</v>
      </c>
      <c s="32">
        <f>ROUND(ROUND(L138,2)*ROUND(G138,3),2)</f>
      </c>
      <c s="36" t="s">
        <v>54</v>
      </c>
      <c>
        <f>(M138*21)/100</f>
      </c>
      <c t="s">
        <v>28</v>
      </c>
    </row>
    <row r="139" spans="1:5" ht="25.5">
      <c r="A139" s="35" t="s">
        <v>55</v>
      </c>
      <c r="E139" s="39" t="s">
        <v>1828</v>
      </c>
    </row>
    <row r="140" spans="1:5" ht="89.25">
      <c r="A140" s="35" t="s">
        <v>56</v>
      </c>
      <c r="E140" s="40" t="s">
        <v>1829</v>
      </c>
    </row>
    <row r="141" spans="1:5" ht="127.5">
      <c r="A141" t="s">
        <v>57</v>
      </c>
      <c r="E141" s="39" t="s">
        <v>1045</v>
      </c>
    </row>
    <row r="142" spans="1:16" ht="12.75">
      <c r="A142" t="s">
        <v>50</v>
      </c>
      <c s="34" t="s">
        <v>169</v>
      </c>
      <c s="34" t="s">
        <v>1041</v>
      </c>
      <c s="35" t="s">
        <v>5</v>
      </c>
      <c s="6" t="s">
        <v>1042</v>
      </c>
      <c s="36" t="s">
        <v>61</v>
      </c>
      <c s="37">
        <v>2.664</v>
      </c>
      <c s="36">
        <v>0</v>
      </c>
      <c s="36">
        <f>ROUND(G142*H142,6)</f>
      </c>
      <c r="L142" s="38">
        <v>0</v>
      </c>
      <c s="32">
        <f>ROUND(ROUND(L142,2)*ROUND(G142,3),2)</f>
      </c>
      <c s="36" t="s">
        <v>54</v>
      </c>
      <c>
        <f>(M142*21)/100</f>
      </c>
      <c t="s">
        <v>28</v>
      </c>
    </row>
    <row r="143" spans="1:5" ht="12.75">
      <c r="A143" s="35" t="s">
        <v>55</v>
      </c>
      <c r="E143" s="39" t="s">
        <v>1830</v>
      </c>
    </row>
    <row r="144" spans="1:5" ht="63.75">
      <c r="A144" s="35" t="s">
        <v>56</v>
      </c>
      <c r="E144" s="40" t="s">
        <v>1831</v>
      </c>
    </row>
    <row r="145" spans="1:5" ht="127.5">
      <c r="A145" t="s">
        <v>57</v>
      </c>
      <c r="E145" s="39" t="s">
        <v>1045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COUNTIFS(L8:L382,"=0",A8:A382,"P")+COUNTIFS(L8:L382,"",A8:A382,"P")+SUM(Q8:Q382)</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f>
      </c>
    </row>
    <row r="10" spans="1:16" ht="12.75">
      <c r="A10" t="s">
        <v>50</v>
      </c>
      <c s="34" t="s">
        <v>4</v>
      </c>
      <c s="34" t="s">
        <v>51</v>
      </c>
      <c s="35" t="s">
        <v>5</v>
      </c>
      <c s="6" t="s">
        <v>52</v>
      </c>
      <c s="36" t="s">
        <v>53</v>
      </c>
      <c s="37">
        <v>32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59</v>
      </c>
      <c s="35" t="s">
        <v>5</v>
      </c>
      <c s="6" t="s">
        <v>60</v>
      </c>
      <c s="36" t="s">
        <v>61</v>
      </c>
      <c s="37">
        <v>36</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63</v>
      </c>
      <c s="35" t="s">
        <v>5</v>
      </c>
      <c s="6" t="s">
        <v>64</v>
      </c>
      <c s="36" t="s">
        <v>61</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318.75">
      <c r="A21" t="s">
        <v>57</v>
      </c>
      <c r="E21" s="39" t="s">
        <v>62</v>
      </c>
    </row>
    <row r="22" spans="1:16" ht="12.75">
      <c r="A22" t="s">
        <v>50</v>
      </c>
      <c s="34" t="s">
        <v>65</v>
      </c>
      <c s="34" t="s">
        <v>66</v>
      </c>
      <c s="35" t="s">
        <v>5</v>
      </c>
      <c s="6" t="s">
        <v>67</v>
      </c>
      <c s="36" t="s">
        <v>68</v>
      </c>
      <c s="37">
        <v>315</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69</v>
      </c>
    </row>
    <row r="26" spans="1:16" ht="12.75">
      <c r="A26" t="s">
        <v>50</v>
      </c>
      <c s="34" t="s">
        <v>70</v>
      </c>
      <c s="34" t="s">
        <v>71</v>
      </c>
      <c s="35" t="s">
        <v>5</v>
      </c>
      <c s="6" t="s">
        <v>72</v>
      </c>
      <c s="36" t="s">
        <v>61</v>
      </c>
      <c s="37">
        <v>675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229.5">
      <c r="A29" t="s">
        <v>57</v>
      </c>
      <c r="E29" s="39" t="s">
        <v>73</v>
      </c>
    </row>
    <row r="30" spans="1:16" ht="12.75">
      <c r="A30" t="s">
        <v>50</v>
      </c>
      <c s="34" t="s">
        <v>27</v>
      </c>
      <c s="34" t="s">
        <v>74</v>
      </c>
      <c s="35" t="s">
        <v>5</v>
      </c>
      <c s="6" t="s">
        <v>75</v>
      </c>
      <c s="36" t="s">
        <v>76</v>
      </c>
      <c s="37">
        <v>450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25.5">
      <c r="A33" t="s">
        <v>57</v>
      </c>
      <c r="E33" s="39" t="s">
        <v>77</v>
      </c>
    </row>
    <row r="34" spans="1:16" ht="12.75">
      <c r="A34" t="s">
        <v>50</v>
      </c>
      <c s="34" t="s">
        <v>78</v>
      </c>
      <c s="34" t="s">
        <v>79</v>
      </c>
      <c s="35" t="s">
        <v>5</v>
      </c>
      <c s="6" t="s">
        <v>80</v>
      </c>
      <c s="36" t="s">
        <v>81</v>
      </c>
      <c s="37">
        <v>16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82</v>
      </c>
    </row>
    <row r="38" spans="1:16" ht="12.75">
      <c r="A38" t="s">
        <v>50</v>
      </c>
      <c s="34" t="s">
        <v>83</v>
      </c>
      <c s="34" t="s">
        <v>84</v>
      </c>
      <c s="35" t="s">
        <v>5</v>
      </c>
      <c s="6" t="s">
        <v>85</v>
      </c>
      <c s="36" t="s">
        <v>81</v>
      </c>
      <c s="37">
        <v>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86</v>
      </c>
    </row>
    <row r="42" spans="1:16" ht="12.75">
      <c r="A42" t="s">
        <v>50</v>
      </c>
      <c s="34" t="s">
        <v>87</v>
      </c>
      <c s="34" t="s">
        <v>88</v>
      </c>
      <c s="35" t="s">
        <v>5</v>
      </c>
      <c s="6" t="s">
        <v>89</v>
      </c>
      <c s="36" t="s">
        <v>68</v>
      </c>
      <c s="37">
        <v>15</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14.75">
      <c r="A45" t="s">
        <v>57</v>
      </c>
      <c r="E45" s="39" t="s">
        <v>90</v>
      </c>
    </row>
    <row r="46" spans="1:16" ht="12.75">
      <c r="A46" t="s">
        <v>50</v>
      </c>
      <c s="34" t="s">
        <v>91</v>
      </c>
      <c s="34" t="s">
        <v>92</v>
      </c>
      <c s="35" t="s">
        <v>5</v>
      </c>
      <c s="6" t="s">
        <v>93</v>
      </c>
      <c s="36" t="s">
        <v>68</v>
      </c>
      <c s="37">
        <v>50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90</v>
      </c>
    </row>
    <row r="50" spans="1:16" ht="12.75">
      <c r="A50" t="s">
        <v>50</v>
      </c>
      <c s="34" t="s">
        <v>94</v>
      </c>
      <c s="34" t="s">
        <v>95</v>
      </c>
      <c s="35" t="s">
        <v>5</v>
      </c>
      <c s="6" t="s">
        <v>96</v>
      </c>
      <c s="36" t="s">
        <v>68</v>
      </c>
      <c s="37">
        <v>315</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97</v>
      </c>
    </row>
    <row r="54" spans="1:16" ht="12.75">
      <c r="A54" t="s">
        <v>50</v>
      </c>
      <c s="34" t="s">
        <v>98</v>
      </c>
      <c s="34" t="s">
        <v>99</v>
      </c>
      <c s="35" t="s">
        <v>5</v>
      </c>
      <c s="6" t="s">
        <v>100</v>
      </c>
      <c s="36" t="s">
        <v>68</v>
      </c>
      <c s="37">
        <v>450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40.25">
      <c r="A57" t="s">
        <v>57</v>
      </c>
      <c r="E57" s="39" t="s">
        <v>101</v>
      </c>
    </row>
    <row r="58" spans="1:16" ht="12.75">
      <c r="A58" t="s">
        <v>50</v>
      </c>
      <c s="34" t="s">
        <v>102</v>
      </c>
      <c s="34" t="s">
        <v>103</v>
      </c>
      <c s="35" t="s">
        <v>5</v>
      </c>
      <c s="6" t="s">
        <v>104</v>
      </c>
      <c s="36" t="s">
        <v>68</v>
      </c>
      <c s="37">
        <v>450</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76.5">
      <c r="A61" t="s">
        <v>57</v>
      </c>
      <c r="E61" s="39" t="s">
        <v>105</v>
      </c>
    </row>
    <row r="62" spans="1:16" ht="25.5">
      <c r="A62" t="s">
        <v>50</v>
      </c>
      <c s="34" t="s">
        <v>106</v>
      </c>
      <c s="34" t="s">
        <v>107</v>
      </c>
      <c s="35" t="s">
        <v>5</v>
      </c>
      <c s="6" t="s">
        <v>108</v>
      </c>
      <c s="36" t="s">
        <v>68</v>
      </c>
      <c s="37">
        <v>50</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76.5">
      <c r="A65" t="s">
        <v>57</v>
      </c>
      <c r="E65" s="39" t="s">
        <v>109</v>
      </c>
    </row>
    <row r="66" spans="1:16" ht="12.75">
      <c r="A66" t="s">
        <v>50</v>
      </c>
      <c s="34" t="s">
        <v>110</v>
      </c>
      <c s="34" t="s">
        <v>111</v>
      </c>
      <c s="35" t="s">
        <v>5</v>
      </c>
      <c s="6" t="s">
        <v>112</v>
      </c>
      <c s="36" t="s">
        <v>81</v>
      </c>
      <c s="37">
        <v>50</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14.75">
      <c r="A69" t="s">
        <v>57</v>
      </c>
      <c r="E69" s="39" t="s">
        <v>113</v>
      </c>
    </row>
    <row r="70" spans="1:16" ht="12.75">
      <c r="A70" t="s">
        <v>50</v>
      </c>
      <c s="34" t="s">
        <v>114</v>
      </c>
      <c s="34" t="s">
        <v>115</v>
      </c>
      <c s="35" t="s">
        <v>5</v>
      </c>
      <c s="6" t="s">
        <v>116</v>
      </c>
      <c s="36" t="s">
        <v>68</v>
      </c>
      <c s="37">
        <v>45</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89.25">
      <c r="A73" t="s">
        <v>57</v>
      </c>
      <c r="E73" s="39" t="s">
        <v>117</v>
      </c>
    </row>
    <row r="74" spans="1:16" ht="12.75">
      <c r="A74" t="s">
        <v>50</v>
      </c>
      <c s="34" t="s">
        <v>118</v>
      </c>
      <c s="34" t="s">
        <v>119</v>
      </c>
      <c s="35" t="s">
        <v>5</v>
      </c>
      <c s="6" t="s">
        <v>120</v>
      </c>
      <c s="36" t="s">
        <v>68</v>
      </c>
      <c s="37">
        <v>45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89.25">
      <c r="A77" t="s">
        <v>57</v>
      </c>
      <c r="E77" s="39" t="s">
        <v>117</v>
      </c>
    </row>
    <row r="78" spans="1:16" ht="25.5">
      <c r="A78" t="s">
        <v>50</v>
      </c>
      <c s="34" t="s">
        <v>121</v>
      </c>
      <c s="34" t="s">
        <v>122</v>
      </c>
      <c s="35" t="s">
        <v>5</v>
      </c>
      <c s="6" t="s">
        <v>123</v>
      </c>
      <c s="36" t="s">
        <v>81</v>
      </c>
      <c s="37">
        <v>22</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102">
      <c r="A81" t="s">
        <v>57</v>
      </c>
      <c r="E81" s="39" t="s">
        <v>124</v>
      </c>
    </row>
    <row r="82" spans="1:16" ht="25.5">
      <c r="A82" t="s">
        <v>50</v>
      </c>
      <c s="34" t="s">
        <v>125</v>
      </c>
      <c s="34" t="s">
        <v>126</v>
      </c>
      <c s="35" t="s">
        <v>5</v>
      </c>
      <c s="6" t="s">
        <v>127</v>
      </c>
      <c s="36" t="s">
        <v>81</v>
      </c>
      <c s="37">
        <v>2</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124</v>
      </c>
    </row>
    <row r="86" spans="1:16" ht="25.5">
      <c r="A86" t="s">
        <v>50</v>
      </c>
      <c s="34" t="s">
        <v>128</v>
      </c>
      <c s="34" t="s">
        <v>129</v>
      </c>
      <c s="35" t="s">
        <v>5</v>
      </c>
      <c s="6" t="s">
        <v>130</v>
      </c>
      <c s="36" t="s">
        <v>81</v>
      </c>
      <c s="37">
        <v>2</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02">
      <c r="A89" t="s">
        <v>57</v>
      </c>
      <c r="E89" s="39" t="s">
        <v>124</v>
      </c>
    </row>
    <row r="90" spans="1:16" ht="12.75">
      <c r="A90" t="s">
        <v>50</v>
      </c>
      <c s="34" t="s">
        <v>131</v>
      </c>
      <c s="34" t="s">
        <v>132</v>
      </c>
      <c s="35" t="s">
        <v>5</v>
      </c>
      <c s="6" t="s">
        <v>133</v>
      </c>
      <c s="36" t="s">
        <v>68</v>
      </c>
      <c s="37">
        <v>115</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134</v>
      </c>
    </row>
    <row r="94" spans="1:16" ht="12.75">
      <c r="A94" t="s">
        <v>50</v>
      </c>
      <c s="34" t="s">
        <v>135</v>
      </c>
      <c s="34" t="s">
        <v>136</v>
      </c>
      <c s="35" t="s">
        <v>5</v>
      </c>
      <c s="6" t="s">
        <v>137</v>
      </c>
      <c s="36" t="s">
        <v>81</v>
      </c>
      <c s="37">
        <v>20</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89.25">
      <c r="A97" t="s">
        <v>57</v>
      </c>
      <c r="E97" s="39" t="s">
        <v>138</v>
      </c>
    </row>
    <row r="98" spans="1:16" ht="12.75">
      <c r="A98" t="s">
        <v>50</v>
      </c>
      <c s="34" t="s">
        <v>139</v>
      </c>
      <c s="34" t="s">
        <v>140</v>
      </c>
      <c s="35" t="s">
        <v>5</v>
      </c>
      <c s="6" t="s">
        <v>141</v>
      </c>
      <c s="36" t="s">
        <v>81</v>
      </c>
      <c s="37">
        <v>50</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102">
      <c r="A101" t="s">
        <v>57</v>
      </c>
      <c r="E101" s="39" t="s">
        <v>142</v>
      </c>
    </row>
    <row r="102" spans="1:16" ht="12.75">
      <c r="A102" t="s">
        <v>50</v>
      </c>
      <c s="34" t="s">
        <v>143</v>
      </c>
      <c s="34" t="s">
        <v>144</v>
      </c>
      <c s="35" t="s">
        <v>5</v>
      </c>
      <c s="6" t="s">
        <v>145</v>
      </c>
      <c s="36" t="s">
        <v>68</v>
      </c>
      <c s="37">
        <v>325</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114.75">
      <c r="A105" t="s">
        <v>57</v>
      </c>
      <c r="E105" s="39" t="s">
        <v>146</v>
      </c>
    </row>
    <row r="106" spans="1:16" ht="12.75">
      <c r="A106" t="s">
        <v>50</v>
      </c>
      <c s="34" t="s">
        <v>147</v>
      </c>
      <c s="34" t="s">
        <v>148</v>
      </c>
      <c s="35" t="s">
        <v>5</v>
      </c>
      <c s="6" t="s">
        <v>149</v>
      </c>
      <c s="36" t="s">
        <v>150</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76.5">
      <c r="A109" t="s">
        <v>57</v>
      </c>
      <c r="E109" s="39" t="s">
        <v>151</v>
      </c>
    </row>
    <row r="110" spans="1:16" ht="12.75">
      <c r="A110" t="s">
        <v>50</v>
      </c>
      <c s="34" t="s">
        <v>152</v>
      </c>
      <c s="34" t="s">
        <v>153</v>
      </c>
      <c s="35" t="s">
        <v>5</v>
      </c>
      <c s="6" t="s">
        <v>154</v>
      </c>
      <c s="36" t="s">
        <v>150</v>
      </c>
      <c s="37">
        <v>27.08</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76.5">
      <c r="A113" t="s">
        <v>57</v>
      </c>
      <c r="E113" s="39" t="s">
        <v>151</v>
      </c>
    </row>
    <row r="114" spans="1:16" ht="12.75">
      <c r="A114" t="s">
        <v>50</v>
      </c>
      <c s="34" t="s">
        <v>155</v>
      </c>
      <c s="34" t="s">
        <v>156</v>
      </c>
      <c s="35" t="s">
        <v>5</v>
      </c>
      <c s="6" t="s">
        <v>157</v>
      </c>
      <c s="36" t="s">
        <v>150</v>
      </c>
      <c s="37">
        <v>1.224</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76.5">
      <c r="A117" t="s">
        <v>57</v>
      </c>
      <c r="E117" s="39" t="s">
        <v>151</v>
      </c>
    </row>
    <row r="118" spans="1:16" ht="12.75">
      <c r="A118" t="s">
        <v>50</v>
      </c>
      <c s="34" t="s">
        <v>158</v>
      </c>
      <c s="34" t="s">
        <v>159</v>
      </c>
      <c s="35" t="s">
        <v>5</v>
      </c>
      <c s="6" t="s">
        <v>160</v>
      </c>
      <c s="36" t="s">
        <v>150</v>
      </c>
      <c s="37">
        <v>4.56</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76.5">
      <c r="A121" t="s">
        <v>57</v>
      </c>
      <c r="E121" s="39" t="s">
        <v>151</v>
      </c>
    </row>
    <row r="122" spans="1:16" ht="12.75">
      <c r="A122" t="s">
        <v>50</v>
      </c>
      <c s="34" t="s">
        <v>161</v>
      </c>
      <c s="34" t="s">
        <v>162</v>
      </c>
      <c s="35" t="s">
        <v>5</v>
      </c>
      <c s="6" t="s">
        <v>163</v>
      </c>
      <c s="36" t="s">
        <v>150</v>
      </c>
      <c s="37">
        <v>9.758</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164</v>
      </c>
    </row>
    <row r="126" spans="1:16" ht="12.75">
      <c r="A126" t="s">
        <v>50</v>
      </c>
      <c s="34" t="s">
        <v>165</v>
      </c>
      <c s="34" t="s">
        <v>166</v>
      </c>
      <c s="35" t="s">
        <v>5</v>
      </c>
      <c s="6" t="s">
        <v>167</v>
      </c>
      <c s="36" t="s">
        <v>150</v>
      </c>
      <c s="37">
        <v>6.3</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168</v>
      </c>
    </row>
    <row r="130" spans="1:16" ht="12.75">
      <c r="A130" t="s">
        <v>50</v>
      </c>
      <c s="34" t="s">
        <v>169</v>
      </c>
      <c s="34" t="s">
        <v>170</v>
      </c>
      <c s="35" t="s">
        <v>5</v>
      </c>
      <c s="6" t="s">
        <v>171</v>
      </c>
      <c s="36" t="s">
        <v>150</v>
      </c>
      <c s="37">
        <v>27.08</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172</v>
      </c>
    </row>
    <row r="134" spans="1:16" ht="12.75">
      <c r="A134" t="s">
        <v>50</v>
      </c>
      <c s="34" t="s">
        <v>173</v>
      </c>
      <c s="34" t="s">
        <v>174</v>
      </c>
      <c s="35" t="s">
        <v>5</v>
      </c>
      <c s="6" t="s">
        <v>175</v>
      </c>
      <c s="36" t="s">
        <v>150</v>
      </c>
      <c s="37">
        <v>17.9</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168</v>
      </c>
    </row>
    <row r="138" spans="1:16" ht="12.75">
      <c r="A138" t="s">
        <v>50</v>
      </c>
      <c s="34" t="s">
        <v>176</v>
      </c>
      <c s="34" t="s">
        <v>177</v>
      </c>
      <c s="35" t="s">
        <v>5</v>
      </c>
      <c s="6" t="s">
        <v>178</v>
      </c>
      <c s="36" t="s">
        <v>150</v>
      </c>
      <c s="37">
        <v>1.224</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204">
      <c r="A141" t="s">
        <v>57</v>
      </c>
      <c r="E141" s="39" t="s">
        <v>179</v>
      </c>
    </row>
    <row r="142" spans="1:16" ht="12.75">
      <c r="A142" t="s">
        <v>50</v>
      </c>
      <c s="34" t="s">
        <v>180</v>
      </c>
      <c s="34" t="s">
        <v>181</v>
      </c>
      <c s="35" t="s">
        <v>5</v>
      </c>
      <c s="6" t="s">
        <v>182</v>
      </c>
      <c s="36" t="s">
        <v>150</v>
      </c>
      <c s="37">
        <v>0.85</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40.25">
      <c r="A145" t="s">
        <v>57</v>
      </c>
      <c r="E145" s="39" t="s">
        <v>168</v>
      </c>
    </row>
    <row r="146" spans="1:16" ht="12.75">
      <c r="A146" t="s">
        <v>50</v>
      </c>
      <c s="34" t="s">
        <v>183</v>
      </c>
      <c s="34" t="s">
        <v>184</v>
      </c>
      <c s="35" t="s">
        <v>5</v>
      </c>
      <c s="6" t="s">
        <v>185</v>
      </c>
      <c s="36" t="s">
        <v>150</v>
      </c>
      <c s="37">
        <v>4.56</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204">
      <c r="A149" t="s">
        <v>57</v>
      </c>
      <c r="E149" s="39" t="s">
        <v>172</v>
      </c>
    </row>
    <row r="150" spans="1:16" ht="12.75">
      <c r="A150" t="s">
        <v>50</v>
      </c>
      <c s="34" t="s">
        <v>186</v>
      </c>
      <c s="34" t="s">
        <v>187</v>
      </c>
      <c s="35" t="s">
        <v>5</v>
      </c>
      <c s="6" t="s">
        <v>188</v>
      </c>
      <c s="36" t="s">
        <v>150</v>
      </c>
      <c s="37">
        <v>3.2</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168</v>
      </c>
    </row>
    <row r="154" spans="1:16" ht="25.5">
      <c r="A154" t="s">
        <v>50</v>
      </c>
      <c s="34" t="s">
        <v>189</v>
      </c>
      <c s="34" t="s">
        <v>190</v>
      </c>
      <c s="35" t="s">
        <v>5</v>
      </c>
      <c s="6" t="s">
        <v>191</v>
      </c>
      <c s="36" t="s">
        <v>81</v>
      </c>
      <c s="37">
        <v>118</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14.75">
      <c r="A157" t="s">
        <v>57</v>
      </c>
      <c r="E157" s="39" t="s">
        <v>192</v>
      </c>
    </row>
    <row r="158" spans="1:16" ht="25.5">
      <c r="A158" t="s">
        <v>50</v>
      </c>
      <c s="34" t="s">
        <v>193</v>
      </c>
      <c s="34" t="s">
        <v>194</v>
      </c>
      <c s="35" t="s">
        <v>5</v>
      </c>
      <c s="6" t="s">
        <v>195</v>
      </c>
      <c s="36" t="s">
        <v>81</v>
      </c>
      <c s="37">
        <v>28</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14.75">
      <c r="A161" t="s">
        <v>57</v>
      </c>
      <c r="E161" s="39" t="s">
        <v>192</v>
      </c>
    </row>
    <row r="162" spans="1:16" ht="25.5">
      <c r="A162" t="s">
        <v>50</v>
      </c>
      <c s="34" t="s">
        <v>196</v>
      </c>
      <c s="34" t="s">
        <v>197</v>
      </c>
      <c s="35" t="s">
        <v>5</v>
      </c>
      <c s="6" t="s">
        <v>198</v>
      </c>
      <c s="36" t="s">
        <v>81</v>
      </c>
      <c s="37">
        <v>15</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40.25">
      <c r="A165" t="s">
        <v>57</v>
      </c>
      <c r="E165" s="39" t="s">
        <v>199</v>
      </c>
    </row>
    <row r="166" spans="1:16" ht="25.5">
      <c r="A166" t="s">
        <v>50</v>
      </c>
      <c s="34" t="s">
        <v>200</v>
      </c>
      <c s="34" t="s">
        <v>201</v>
      </c>
      <c s="35" t="s">
        <v>5</v>
      </c>
      <c s="6" t="s">
        <v>202</v>
      </c>
      <c s="36" t="s">
        <v>81</v>
      </c>
      <c s="37">
        <v>1</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40.25">
      <c r="A169" t="s">
        <v>57</v>
      </c>
      <c r="E169" s="39" t="s">
        <v>199</v>
      </c>
    </row>
    <row r="170" spans="1:16" ht="12.75">
      <c r="A170" t="s">
        <v>50</v>
      </c>
      <c s="34" t="s">
        <v>203</v>
      </c>
      <c s="34" t="s">
        <v>204</v>
      </c>
      <c s="35" t="s">
        <v>5</v>
      </c>
      <c s="6" t="s">
        <v>205</v>
      </c>
      <c s="36" t="s">
        <v>81</v>
      </c>
      <c s="37">
        <v>150</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02">
      <c r="A173" t="s">
        <v>57</v>
      </c>
      <c r="E173" s="39" t="s">
        <v>206</v>
      </c>
    </row>
    <row r="174" spans="1:16" ht="12.75">
      <c r="A174" t="s">
        <v>50</v>
      </c>
      <c s="34" t="s">
        <v>207</v>
      </c>
      <c s="34" t="s">
        <v>208</v>
      </c>
      <c s="35" t="s">
        <v>5</v>
      </c>
      <c s="6" t="s">
        <v>209</v>
      </c>
      <c s="36" t="s">
        <v>81</v>
      </c>
      <c s="37">
        <v>10</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02">
      <c r="A177" t="s">
        <v>57</v>
      </c>
      <c r="E177" s="39" t="s">
        <v>210</v>
      </c>
    </row>
    <row r="178" spans="1:16" ht="12.75">
      <c r="A178" t="s">
        <v>50</v>
      </c>
      <c s="34" t="s">
        <v>211</v>
      </c>
      <c s="34" t="s">
        <v>212</v>
      </c>
      <c s="35" t="s">
        <v>5</v>
      </c>
      <c s="6" t="s">
        <v>213</v>
      </c>
      <c s="36" t="s">
        <v>81</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214</v>
      </c>
    </row>
    <row r="182" spans="1:16" ht="12.75">
      <c r="A182" t="s">
        <v>50</v>
      </c>
      <c s="34" t="s">
        <v>215</v>
      </c>
      <c s="34" t="s">
        <v>216</v>
      </c>
      <c s="35" t="s">
        <v>5</v>
      </c>
      <c s="6" t="s">
        <v>217</v>
      </c>
      <c s="36" t="s">
        <v>81</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218</v>
      </c>
    </row>
    <row r="186" spans="1:16" ht="12.75">
      <c r="A186" t="s">
        <v>50</v>
      </c>
      <c s="34" t="s">
        <v>219</v>
      </c>
      <c s="34" t="s">
        <v>220</v>
      </c>
      <c s="35" t="s">
        <v>5</v>
      </c>
      <c s="6" t="s">
        <v>221</v>
      </c>
      <c s="36" t="s">
        <v>81</v>
      </c>
      <c s="37">
        <v>5</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222</v>
      </c>
    </row>
    <row r="190" spans="1:16" ht="12.75">
      <c r="A190" t="s">
        <v>50</v>
      </c>
      <c s="34" t="s">
        <v>223</v>
      </c>
      <c s="34" t="s">
        <v>224</v>
      </c>
      <c s="35" t="s">
        <v>5</v>
      </c>
      <c s="6" t="s">
        <v>225</v>
      </c>
      <c s="36" t="s">
        <v>81</v>
      </c>
      <c s="37">
        <v>5</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226</v>
      </c>
    </row>
    <row r="194" spans="1:16" ht="12.75">
      <c r="A194" t="s">
        <v>50</v>
      </c>
      <c s="34" t="s">
        <v>227</v>
      </c>
      <c s="34" t="s">
        <v>228</v>
      </c>
      <c s="35" t="s">
        <v>5</v>
      </c>
      <c s="6" t="s">
        <v>229</v>
      </c>
      <c s="36" t="s">
        <v>81</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65.75">
      <c r="A197" t="s">
        <v>57</v>
      </c>
      <c r="E197" s="39" t="s">
        <v>230</v>
      </c>
    </row>
    <row r="198" spans="1:16" ht="12.75">
      <c r="A198" t="s">
        <v>50</v>
      </c>
      <c s="34" t="s">
        <v>231</v>
      </c>
      <c s="34" t="s">
        <v>232</v>
      </c>
      <c s="35" t="s">
        <v>5</v>
      </c>
      <c s="6" t="s">
        <v>233</v>
      </c>
      <c s="36" t="s">
        <v>81</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53">
      <c r="A201" t="s">
        <v>57</v>
      </c>
      <c r="E201" s="39" t="s">
        <v>234</v>
      </c>
    </row>
    <row r="202" spans="1:16" ht="12.75">
      <c r="A202" t="s">
        <v>50</v>
      </c>
      <c s="34" t="s">
        <v>235</v>
      </c>
      <c s="34" t="s">
        <v>236</v>
      </c>
      <c s="35" t="s">
        <v>5</v>
      </c>
      <c s="6" t="s">
        <v>237</v>
      </c>
      <c s="36" t="s">
        <v>81</v>
      </c>
      <c s="37">
        <v>1</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65.75">
      <c r="A205" t="s">
        <v>57</v>
      </c>
      <c r="E205" s="39" t="s">
        <v>238</v>
      </c>
    </row>
    <row r="206" spans="1:16" ht="12.75">
      <c r="A206" t="s">
        <v>50</v>
      </c>
      <c s="34" t="s">
        <v>239</v>
      </c>
      <c s="34" t="s">
        <v>240</v>
      </c>
      <c s="35" t="s">
        <v>5</v>
      </c>
      <c s="6" t="s">
        <v>241</v>
      </c>
      <c s="36" t="s">
        <v>81</v>
      </c>
      <c s="37">
        <v>1</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53">
      <c r="A209" t="s">
        <v>57</v>
      </c>
      <c r="E209" s="39" t="s">
        <v>242</v>
      </c>
    </row>
    <row r="210" spans="1:16" ht="12.75">
      <c r="A210" t="s">
        <v>50</v>
      </c>
      <c s="34" t="s">
        <v>243</v>
      </c>
      <c s="34" t="s">
        <v>244</v>
      </c>
      <c s="35" t="s">
        <v>5</v>
      </c>
      <c s="6" t="s">
        <v>245</v>
      </c>
      <c s="36" t="s">
        <v>81</v>
      </c>
      <c s="37">
        <v>2</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14.75">
      <c r="A213" t="s">
        <v>57</v>
      </c>
      <c r="E213" s="39" t="s">
        <v>246</v>
      </c>
    </row>
    <row r="214" spans="1:16" ht="12.75">
      <c r="A214" t="s">
        <v>50</v>
      </c>
      <c s="34" t="s">
        <v>247</v>
      </c>
      <c s="34" t="s">
        <v>248</v>
      </c>
      <c s="35" t="s">
        <v>5</v>
      </c>
      <c s="6" t="s">
        <v>249</v>
      </c>
      <c s="36" t="s">
        <v>81</v>
      </c>
      <c s="37">
        <v>2</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40.25">
      <c r="A217" t="s">
        <v>57</v>
      </c>
      <c r="E217" s="39" t="s">
        <v>250</v>
      </c>
    </row>
    <row r="218" spans="1:16" ht="25.5">
      <c r="A218" t="s">
        <v>50</v>
      </c>
      <c s="34" t="s">
        <v>251</v>
      </c>
      <c s="34" t="s">
        <v>252</v>
      </c>
      <c s="35" t="s">
        <v>5</v>
      </c>
      <c s="6" t="s">
        <v>253</v>
      </c>
      <c s="36" t="s">
        <v>81</v>
      </c>
      <c s="37">
        <v>10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27.5">
      <c r="A221" t="s">
        <v>57</v>
      </c>
      <c r="E221" s="39" t="s">
        <v>254</v>
      </c>
    </row>
    <row r="222" spans="1:16" ht="25.5">
      <c r="A222" t="s">
        <v>50</v>
      </c>
      <c s="34" t="s">
        <v>255</v>
      </c>
      <c s="34" t="s">
        <v>256</v>
      </c>
      <c s="35" t="s">
        <v>5</v>
      </c>
      <c s="6" t="s">
        <v>257</v>
      </c>
      <c s="36" t="s">
        <v>81</v>
      </c>
      <c s="37">
        <v>10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40.25">
      <c r="A225" t="s">
        <v>57</v>
      </c>
      <c r="E225" s="39" t="s">
        <v>258</v>
      </c>
    </row>
    <row r="226" spans="1:16" ht="25.5">
      <c r="A226" t="s">
        <v>50</v>
      </c>
      <c s="34" t="s">
        <v>259</v>
      </c>
      <c s="34" t="s">
        <v>260</v>
      </c>
      <c s="35" t="s">
        <v>5</v>
      </c>
      <c s="6" t="s">
        <v>261</v>
      </c>
      <c s="36" t="s">
        <v>81</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53">
      <c r="A229" t="s">
        <v>57</v>
      </c>
      <c r="E229" s="39" t="s">
        <v>262</v>
      </c>
    </row>
    <row r="230" spans="1:16" ht="25.5">
      <c r="A230" t="s">
        <v>50</v>
      </c>
      <c s="34" t="s">
        <v>263</v>
      </c>
      <c s="34" t="s">
        <v>264</v>
      </c>
      <c s="35" t="s">
        <v>5</v>
      </c>
      <c s="6" t="s">
        <v>265</v>
      </c>
      <c s="36" t="s">
        <v>81</v>
      </c>
      <c s="37">
        <v>4</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65.75">
      <c r="A233" t="s">
        <v>57</v>
      </c>
      <c r="E233" s="39" t="s">
        <v>266</v>
      </c>
    </row>
    <row r="234" spans="1:16" ht="25.5">
      <c r="A234" t="s">
        <v>50</v>
      </c>
      <c s="34" t="s">
        <v>267</v>
      </c>
      <c s="34" t="s">
        <v>268</v>
      </c>
      <c s="35" t="s">
        <v>5</v>
      </c>
      <c s="6" t="s">
        <v>269</v>
      </c>
      <c s="36" t="s">
        <v>81</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40.25">
      <c r="A237" t="s">
        <v>57</v>
      </c>
      <c r="E237" s="39" t="s">
        <v>270</v>
      </c>
    </row>
    <row r="238" spans="1:16" ht="25.5">
      <c r="A238" t="s">
        <v>50</v>
      </c>
      <c s="34" t="s">
        <v>271</v>
      </c>
      <c s="34" t="s">
        <v>272</v>
      </c>
      <c s="35" t="s">
        <v>5</v>
      </c>
      <c s="6" t="s">
        <v>273</v>
      </c>
      <c s="36" t="s">
        <v>81</v>
      </c>
      <c s="37">
        <v>20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53">
      <c r="A241" t="s">
        <v>57</v>
      </c>
      <c r="E241" s="39" t="s">
        <v>274</v>
      </c>
    </row>
    <row r="242" spans="1:16" ht="25.5">
      <c r="A242" t="s">
        <v>50</v>
      </c>
      <c s="34" t="s">
        <v>275</v>
      </c>
      <c s="34" t="s">
        <v>276</v>
      </c>
      <c s="35" t="s">
        <v>5</v>
      </c>
      <c s="6" t="s">
        <v>277</v>
      </c>
      <c s="36" t="s">
        <v>81</v>
      </c>
      <c s="37">
        <v>4</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14.75">
      <c r="A245" t="s">
        <v>57</v>
      </c>
      <c r="E245" s="39" t="s">
        <v>278</v>
      </c>
    </row>
    <row r="246" spans="1:16" ht="25.5">
      <c r="A246" t="s">
        <v>50</v>
      </c>
      <c s="34" t="s">
        <v>279</v>
      </c>
      <c s="34" t="s">
        <v>280</v>
      </c>
      <c s="35" t="s">
        <v>5</v>
      </c>
      <c s="6" t="s">
        <v>281</v>
      </c>
      <c s="36" t="s">
        <v>81</v>
      </c>
      <c s="37">
        <v>18</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282</v>
      </c>
    </row>
    <row r="250" spans="1:16" ht="25.5">
      <c r="A250" t="s">
        <v>50</v>
      </c>
      <c s="34" t="s">
        <v>283</v>
      </c>
      <c s="34" t="s">
        <v>284</v>
      </c>
      <c s="35" t="s">
        <v>5</v>
      </c>
      <c s="6" t="s">
        <v>285</v>
      </c>
      <c s="36" t="s">
        <v>81</v>
      </c>
      <c s="37">
        <v>18</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65.75">
      <c r="A253" t="s">
        <v>57</v>
      </c>
      <c r="E253" s="39" t="s">
        <v>286</v>
      </c>
    </row>
    <row r="254" spans="1:16" ht="25.5">
      <c r="A254" t="s">
        <v>50</v>
      </c>
      <c s="34" t="s">
        <v>287</v>
      </c>
      <c s="34" t="s">
        <v>288</v>
      </c>
      <c s="35" t="s">
        <v>5</v>
      </c>
      <c s="6" t="s">
        <v>289</v>
      </c>
      <c s="36" t="s">
        <v>81</v>
      </c>
      <c s="37">
        <v>10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40.25">
      <c r="A257" t="s">
        <v>57</v>
      </c>
      <c r="E257" s="39" t="s">
        <v>290</v>
      </c>
    </row>
    <row r="258" spans="1:16" ht="25.5">
      <c r="A258" t="s">
        <v>50</v>
      </c>
      <c s="34" t="s">
        <v>291</v>
      </c>
      <c s="34" t="s">
        <v>292</v>
      </c>
      <c s="35" t="s">
        <v>5</v>
      </c>
      <c s="6" t="s">
        <v>293</v>
      </c>
      <c s="36" t="s">
        <v>81</v>
      </c>
      <c s="37">
        <v>10</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65.75">
      <c r="A261" t="s">
        <v>57</v>
      </c>
      <c r="E261" s="39" t="s">
        <v>294</v>
      </c>
    </row>
    <row r="262" spans="1:16" ht="12.75">
      <c r="A262" t="s">
        <v>50</v>
      </c>
      <c s="34" t="s">
        <v>295</v>
      </c>
      <c s="34" t="s">
        <v>296</v>
      </c>
      <c s="35" t="s">
        <v>4</v>
      </c>
      <c s="6" t="s">
        <v>297</v>
      </c>
      <c s="36" t="s">
        <v>81</v>
      </c>
      <c s="37">
        <v>2</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298</v>
      </c>
    </row>
    <row r="266" spans="1:16" ht="12.75">
      <c r="A266" t="s">
        <v>50</v>
      </c>
      <c s="34" t="s">
        <v>299</v>
      </c>
      <c s="34" t="s">
        <v>300</v>
      </c>
      <c s="35" t="s">
        <v>5</v>
      </c>
      <c s="6" t="s">
        <v>301</v>
      </c>
      <c s="36" t="s">
        <v>81</v>
      </c>
      <c s="37">
        <v>4</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53">
      <c r="A269" t="s">
        <v>57</v>
      </c>
      <c r="E269" s="39" t="s">
        <v>302</v>
      </c>
    </row>
    <row r="270" spans="1:16" ht="12.75">
      <c r="A270" t="s">
        <v>50</v>
      </c>
      <c s="34" t="s">
        <v>303</v>
      </c>
      <c s="34" t="s">
        <v>304</v>
      </c>
      <c s="35" t="s">
        <v>5</v>
      </c>
      <c s="6" t="s">
        <v>305</v>
      </c>
      <c s="36" t="s">
        <v>306</v>
      </c>
      <c s="37">
        <v>80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307</v>
      </c>
    </row>
    <row r="274" spans="1:16" ht="12.75">
      <c r="A274" t="s">
        <v>50</v>
      </c>
      <c s="34" t="s">
        <v>308</v>
      </c>
      <c s="34" t="s">
        <v>309</v>
      </c>
      <c s="35" t="s">
        <v>5</v>
      </c>
      <c s="6" t="s">
        <v>310</v>
      </c>
      <c s="36" t="s">
        <v>306</v>
      </c>
      <c s="37">
        <v>24</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311</v>
      </c>
    </row>
    <row r="278" spans="1:16" ht="12.75">
      <c r="A278" t="s">
        <v>50</v>
      </c>
      <c s="34" t="s">
        <v>312</v>
      </c>
      <c s="34" t="s">
        <v>313</v>
      </c>
      <c s="35" t="s">
        <v>5</v>
      </c>
      <c s="6" t="s">
        <v>314</v>
      </c>
      <c s="36" t="s">
        <v>81</v>
      </c>
      <c s="37">
        <v>16</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40.25">
      <c r="A281" t="s">
        <v>57</v>
      </c>
      <c r="E281" s="39" t="s">
        <v>315</v>
      </c>
    </row>
    <row r="282" spans="1:16" ht="12.75">
      <c r="A282" t="s">
        <v>50</v>
      </c>
      <c s="34" t="s">
        <v>316</v>
      </c>
      <c s="34" t="s">
        <v>317</v>
      </c>
      <c s="35" t="s">
        <v>5</v>
      </c>
      <c s="6" t="s">
        <v>318</v>
      </c>
      <c s="36" t="s">
        <v>81</v>
      </c>
      <c s="37">
        <v>6</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102">
      <c r="A285" t="s">
        <v>57</v>
      </c>
      <c r="E285" s="39" t="s">
        <v>319</v>
      </c>
    </row>
    <row r="286" spans="1:16" ht="12.75">
      <c r="A286" t="s">
        <v>50</v>
      </c>
      <c s="34" t="s">
        <v>320</v>
      </c>
      <c s="34" t="s">
        <v>321</v>
      </c>
      <c s="35" t="s">
        <v>5</v>
      </c>
      <c s="6" t="s">
        <v>322</v>
      </c>
      <c s="36" t="s">
        <v>81</v>
      </c>
      <c s="37">
        <v>9</v>
      </c>
      <c s="36">
        <v>0</v>
      </c>
      <c s="36">
        <f>ROUND(G286*H286,6)</f>
      </c>
      <c r="L286" s="38">
        <v>0</v>
      </c>
      <c s="32">
        <f>ROUND(ROUND(L286,2)*ROUND(G286,3),2)</f>
      </c>
      <c s="36" t="s">
        <v>54</v>
      </c>
      <c>
        <f>(M286*21)/100</f>
      </c>
      <c t="s">
        <v>28</v>
      </c>
    </row>
    <row r="287" spans="1:5" ht="12.75">
      <c r="A287" s="35" t="s">
        <v>55</v>
      </c>
      <c r="E287" s="39" t="s">
        <v>5</v>
      </c>
    </row>
    <row r="288" spans="1:5" ht="12.75">
      <c r="A288" s="35" t="s">
        <v>56</v>
      </c>
      <c r="E288" s="40" t="s">
        <v>5</v>
      </c>
    </row>
    <row r="289" spans="1:5" ht="114.75">
      <c r="A289" t="s">
        <v>57</v>
      </c>
      <c r="E289" s="39" t="s">
        <v>323</v>
      </c>
    </row>
    <row r="290" spans="1:16" ht="25.5">
      <c r="A290" t="s">
        <v>50</v>
      </c>
      <c s="34" t="s">
        <v>324</v>
      </c>
      <c s="34" t="s">
        <v>325</v>
      </c>
      <c s="35" t="s">
        <v>5</v>
      </c>
      <c s="6" t="s">
        <v>326</v>
      </c>
      <c s="36" t="s">
        <v>81</v>
      </c>
      <c s="37">
        <v>2</v>
      </c>
      <c s="36">
        <v>0</v>
      </c>
      <c s="36">
        <f>ROUND(G290*H290,6)</f>
      </c>
      <c r="L290" s="38">
        <v>0</v>
      </c>
      <c s="32">
        <f>ROUND(ROUND(L290,2)*ROUND(G290,3),2)</f>
      </c>
      <c s="36" t="s">
        <v>54</v>
      </c>
      <c>
        <f>(M290*21)/100</f>
      </c>
      <c t="s">
        <v>28</v>
      </c>
    </row>
    <row r="291" spans="1:5" ht="12.75">
      <c r="A291" s="35" t="s">
        <v>55</v>
      </c>
      <c r="E291" s="39" t="s">
        <v>5</v>
      </c>
    </row>
    <row r="292" spans="1:5" ht="12.75">
      <c r="A292" s="35" t="s">
        <v>56</v>
      </c>
      <c r="E292" s="40" t="s">
        <v>5</v>
      </c>
    </row>
    <row r="293" spans="1:5" ht="102">
      <c r="A293" t="s">
        <v>57</v>
      </c>
      <c r="E293" s="39" t="s">
        <v>327</v>
      </c>
    </row>
    <row r="294" spans="1:16" ht="12.75">
      <c r="A294" t="s">
        <v>50</v>
      </c>
      <c s="34" t="s">
        <v>328</v>
      </c>
      <c s="34" t="s">
        <v>329</v>
      </c>
      <c s="35" t="s">
        <v>5</v>
      </c>
      <c s="6" t="s">
        <v>330</v>
      </c>
      <c s="36" t="s">
        <v>306</v>
      </c>
      <c s="37">
        <v>80</v>
      </c>
      <c s="36">
        <v>0</v>
      </c>
      <c s="36">
        <f>ROUND(G294*H294,6)</f>
      </c>
      <c r="L294" s="38">
        <v>0</v>
      </c>
      <c s="32">
        <f>ROUND(ROUND(L294,2)*ROUND(G294,3),2)</f>
      </c>
      <c s="36" t="s">
        <v>54</v>
      </c>
      <c>
        <f>(M294*21)/100</f>
      </c>
      <c t="s">
        <v>28</v>
      </c>
    </row>
    <row r="295" spans="1:5" ht="12.75">
      <c r="A295" s="35" t="s">
        <v>55</v>
      </c>
      <c r="E295" s="39" t="s">
        <v>5</v>
      </c>
    </row>
    <row r="296" spans="1:5" ht="12.75">
      <c r="A296" s="35" t="s">
        <v>56</v>
      </c>
      <c r="E296" s="40" t="s">
        <v>5</v>
      </c>
    </row>
    <row r="297" spans="1:5" ht="114.75">
      <c r="A297" t="s">
        <v>57</v>
      </c>
      <c r="E297" s="39" t="s">
        <v>331</v>
      </c>
    </row>
    <row r="298" spans="1:16" ht="12.75">
      <c r="A298" t="s">
        <v>50</v>
      </c>
      <c s="34" t="s">
        <v>332</v>
      </c>
      <c s="34" t="s">
        <v>333</v>
      </c>
      <c s="35" t="s">
        <v>5</v>
      </c>
      <c s="6" t="s">
        <v>334</v>
      </c>
      <c s="36" t="s">
        <v>81</v>
      </c>
      <c s="37">
        <v>5</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76.5">
      <c r="A301" t="s">
        <v>57</v>
      </c>
      <c r="E301" s="39" t="s">
        <v>335</v>
      </c>
    </row>
    <row r="302" spans="1:16" ht="38.25">
      <c r="A302" t="s">
        <v>50</v>
      </c>
      <c s="34" t="s">
        <v>336</v>
      </c>
      <c s="34" t="s">
        <v>337</v>
      </c>
      <c s="35" t="s">
        <v>338</v>
      </c>
      <c s="6" t="s">
        <v>339</v>
      </c>
      <c s="36" t="s">
        <v>340</v>
      </c>
      <c s="37">
        <v>34</v>
      </c>
      <c s="36">
        <v>0</v>
      </c>
      <c s="36">
        <f>ROUND(G302*H302,6)</f>
      </c>
      <c r="L302" s="38">
        <v>0</v>
      </c>
      <c s="32">
        <f>ROUND(ROUND(L302,2)*ROUND(G302,3),2)</f>
      </c>
      <c s="36" t="s">
        <v>341</v>
      </c>
      <c>
        <f>(M302*21)/100</f>
      </c>
      <c t="s">
        <v>28</v>
      </c>
    </row>
    <row r="303" spans="1:5" ht="25.5">
      <c r="A303" s="35" t="s">
        <v>55</v>
      </c>
      <c r="E303" s="39" t="s">
        <v>342</v>
      </c>
    </row>
    <row r="304" spans="1:5" ht="12.75">
      <c r="A304" s="35" t="s">
        <v>56</v>
      </c>
      <c r="E304" s="40" t="s">
        <v>5</v>
      </c>
    </row>
    <row r="305" spans="1:5" ht="153">
      <c r="A305" t="s">
        <v>57</v>
      </c>
      <c r="E305" s="39" t="s">
        <v>343</v>
      </c>
    </row>
    <row r="306" spans="1:16" ht="38.25">
      <c r="A306" t="s">
        <v>50</v>
      </c>
      <c s="34" t="s">
        <v>344</v>
      </c>
      <c s="34" t="s">
        <v>345</v>
      </c>
      <c s="35" t="s">
        <v>346</v>
      </c>
      <c s="6" t="s">
        <v>347</v>
      </c>
      <c s="36" t="s">
        <v>340</v>
      </c>
      <c s="37">
        <v>22</v>
      </c>
      <c s="36">
        <v>0</v>
      </c>
      <c s="36">
        <f>ROUND(G306*H306,6)</f>
      </c>
      <c r="L306" s="38">
        <v>0</v>
      </c>
      <c s="32">
        <f>ROUND(ROUND(L306,2)*ROUND(G306,3),2)</f>
      </c>
      <c s="36" t="s">
        <v>341</v>
      </c>
      <c>
        <f>(M306*21)/100</f>
      </c>
      <c t="s">
        <v>28</v>
      </c>
    </row>
    <row r="307" spans="1:5" ht="25.5">
      <c r="A307" s="35" t="s">
        <v>55</v>
      </c>
      <c r="E307" s="39" t="s">
        <v>342</v>
      </c>
    </row>
    <row r="308" spans="1:5" ht="12.75">
      <c r="A308" s="35" t="s">
        <v>56</v>
      </c>
      <c r="E308" s="40" t="s">
        <v>5</v>
      </c>
    </row>
    <row r="309" spans="1:5" ht="153">
      <c r="A309" t="s">
        <v>57</v>
      </c>
      <c r="E309" s="39" t="s">
        <v>343</v>
      </c>
    </row>
    <row r="310" spans="1:16" ht="25.5">
      <c r="A310" t="s">
        <v>50</v>
      </c>
      <c s="34" t="s">
        <v>348</v>
      </c>
      <c s="34" t="s">
        <v>349</v>
      </c>
      <c s="35" t="s">
        <v>350</v>
      </c>
      <c s="6" t="s">
        <v>351</v>
      </c>
      <c s="36" t="s">
        <v>340</v>
      </c>
      <c s="37">
        <v>6</v>
      </c>
      <c s="36">
        <v>0</v>
      </c>
      <c s="36">
        <f>ROUND(G310*H310,6)</f>
      </c>
      <c r="L310" s="38">
        <v>0</v>
      </c>
      <c s="32">
        <f>ROUND(ROUND(L310,2)*ROUND(G310,3),2)</f>
      </c>
      <c s="36" t="s">
        <v>341</v>
      </c>
      <c>
        <f>(M310*21)/100</f>
      </c>
      <c t="s">
        <v>28</v>
      </c>
    </row>
    <row r="311" spans="1:5" ht="25.5">
      <c r="A311" s="35" t="s">
        <v>55</v>
      </c>
      <c r="E311" s="39" t="s">
        <v>342</v>
      </c>
    </row>
    <row r="312" spans="1:5" ht="12.75">
      <c r="A312" s="35" t="s">
        <v>56</v>
      </c>
      <c r="E312" s="40" t="s">
        <v>5</v>
      </c>
    </row>
    <row r="313" spans="1:5" ht="153">
      <c r="A313" t="s">
        <v>57</v>
      </c>
      <c r="E313" s="39" t="s">
        <v>343</v>
      </c>
    </row>
    <row r="314" spans="1:16" ht="25.5">
      <c r="A314" t="s">
        <v>50</v>
      </c>
      <c s="34" t="s">
        <v>352</v>
      </c>
      <c s="34" t="s">
        <v>353</v>
      </c>
      <c s="35" t="s">
        <v>354</v>
      </c>
      <c s="6" t="s">
        <v>355</v>
      </c>
      <c s="36" t="s">
        <v>340</v>
      </c>
      <c s="37">
        <v>15</v>
      </c>
      <c s="36">
        <v>0</v>
      </c>
      <c s="36">
        <f>ROUND(G314*H314,6)</f>
      </c>
      <c r="L314" s="38">
        <v>0</v>
      </c>
      <c s="32">
        <f>ROUND(ROUND(L314,2)*ROUND(G314,3),2)</f>
      </c>
      <c s="36" t="s">
        <v>341</v>
      </c>
      <c>
        <f>(M314*21)/100</f>
      </c>
      <c t="s">
        <v>28</v>
      </c>
    </row>
    <row r="315" spans="1:5" ht="25.5">
      <c r="A315" s="35" t="s">
        <v>55</v>
      </c>
      <c r="E315" s="39" t="s">
        <v>342</v>
      </c>
    </row>
    <row r="316" spans="1:5" ht="12.75">
      <c r="A316" s="35" t="s">
        <v>56</v>
      </c>
      <c r="E316" s="40" t="s">
        <v>5</v>
      </c>
    </row>
    <row r="317" spans="1:5" ht="153">
      <c r="A317" t="s">
        <v>57</v>
      </c>
      <c r="E317" s="39" t="s">
        <v>343</v>
      </c>
    </row>
    <row r="318" spans="1:16" ht="25.5">
      <c r="A318" t="s">
        <v>50</v>
      </c>
      <c s="34" t="s">
        <v>356</v>
      </c>
      <c s="34" t="s">
        <v>357</v>
      </c>
      <c s="35" t="s">
        <v>5</v>
      </c>
      <c s="6" t="s">
        <v>358</v>
      </c>
      <c s="36" t="s">
        <v>81</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14.75">
      <c r="A321" t="s">
        <v>57</v>
      </c>
      <c r="E321" s="39" t="s">
        <v>359</v>
      </c>
    </row>
    <row r="322" spans="1:16" ht="12.75">
      <c r="A322" t="s">
        <v>50</v>
      </c>
      <c s="34" t="s">
        <v>360</v>
      </c>
      <c s="34" t="s">
        <v>333</v>
      </c>
      <c s="35" t="s">
        <v>4</v>
      </c>
      <c s="6" t="s">
        <v>361</v>
      </c>
      <c s="36" t="s">
        <v>81</v>
      </c>
      <c s="37">
        <v>1</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65.75">
      <c r="A325" t="s">
        <v>57</v>
      </c>
      <c r="E325" s="39" t="s">
        <v>362</v>
      </c>
    </row>
    <row r="326" spans="1:16" ht="12.75">
      <c r="A326" t="s">
        <v>50</v>
      </c>
      <c s="34" t="s">
        <v>363</v>
      </c>
      <c s="34" t="s">
        <v>364</v>
      </c>
      <c s="35" t="s">
        <v>5</v>
      </c>
      <c s="6" t="s">
        <v>365</v>
      </c>
      <c s="36" t="s">
        <v>81</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2.75">
      <c r="A329" t="s">
        <v>57</v>
      </c>
      <c r="E329" s="39" t="s">
        <v>5</v>
      </c>
    </row>
    <row r="330" spans="1:16" ht="12.75">
      <c r="A330" t="s">
        <v>50</v>
      </c>
      <c s="34" t="s">
        <v>366</v>
      </c>
      <c s="34" t="s">
        <v>367</v>
      </c>
      <c s="35" t="s">
        <v>5</v>
      </c>
      <c s="6" t="s">
        <v>368</v>
      </c>
      <c s="36" t="s">
        <v>81</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2.75">
      <c r="A333" t="s">
        <v>57</v>
      </c>
      <c r="E333" s="39" t="s">
        <v>5</v>
      </c>
    </row>
    <row r="334" spans="1:16" ht="12.75">
      <c r="A334" t="s">
        <v>50</v>
      </c>
      <c s="34" t="s">
        <v>369</v>
      </c>
      <c s="34" t="s">
        <v>370</v>
      </c>
      <c s="35" t="s">
        <v>5</v>
      </c>
      <c s="6" t="s">
        <v>371</v>
      </c>
      <c s="36" t="s">
        <v>81</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2.75">
      <c r="A337" t="s">
        <v>57</v>
      </c>
      <c r="E337" s="39" t="s">
        <v>5</v>
      </c>
    </row>
    <row r="338" spans="1:16" ht="25.5">
      <c r="A338" t="s">
        <v>50</v>
      </c>
      <c s="34" t="s">
        <v>372</v>
      </c>
      <c s="34" t="s">
        <v>373</v>
      </c>
      <c s="35" t="s">
        <v>5</v>
      </c>
      <c s="6" t="s">
        <v>374</v>
      </c>
      <c s="36" t="s">
        <v>81</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40.25">
      <c r="A341" t="s">
        <v>57</v>
      </c>
      <c r="E341" s="39" t="s">
        <v>375</v>
      </c>
    </row>
    <row r="342" spans="1:16" ht="25.5">
      <c r="A342" t="s">
        <v>50</v>
      </c>
      <c s="34" t="s">
        <v>376</v>
      </c>
      <c s="34" t="s">
        <v>377</v>
      </c>
      <c s="35" t="s">
        <v>5</v>
      </c>
      <c s="6" t="s">
        <v>378</v>
      </c>
      <c s="36" t="s">
        <v>81</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53">
      <c r="A345" t="s">
        <v>57</v>
      </c>
      <c r="E345" s="39" t="s">
        <v>379</v>
      </c>
    </row>
    <row r="346" spans="1:16" ht="12.75">
      <c r="A346" t="s">
        <v>50</v>
      </c>
      <c s="34" t="s">
        <v>380</v>
      </c>
      <c s="34" t="s">
        <v>381</v>
      </c>
      <c s="35" t="s">
        <v>5</v>
      </c>
      <c s="6" t="s">
        <v>382</v>
      </c>
      <c s="36" t="s">
        <v>81</v>
      </c>
      <c s="37">
        <v>2</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14.75">
      <c r="A349" t="s">
        <v>57</v>
      </c>
      <c r="E349" s="39" t="s">
        <v>383</v>
      </c>
    </row>
    <row r="350" spans="1:16" ht="12.75">
      <c r="A350" t="s">
        <v>50</v>
      </c>
      <c s="34" t="s">
        <v>384</v>
      </c>
      <c s="34" t="s">
        <v>296</v>
      </c>
      <c s="35" t="s">
        <v>5</v>
      </c>
      <c s="6" t="s">
        <v>297</v>
      </c>
      <c s="36" t="s">
        <v>81</v>
      </c>
      <c s="37">
        <v>2</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40.25">
      <c r="A353" t="s">
        <v>57</v>
      </c>
      <c r="E353" s="39" t="s">
        <v>298</v>
      </c>
    </row>
    <row r="354" spans="1:16" ht="12.75">
      <c r="A354" t="s">
        <v>50</v>
      </c>
      <c s="34" t="s">
        <v>385</v>
      </c>
      <c s="34" t="s">
        <v>386</v>
      </c>
      <c s="35" t="s">
        <v>5</v>
      </c>
      <c s="6" t="s">
        <v>387</v>
      </c>
      <c s="36" t="s">
        <v>81</v>
      </c>
      <c s="37">
        <v>1</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114.75">
      <c r="A357" t="s">
        <v>57</v>
      </c>
      <c r="E357" s="39" t="s">
        <v>388</v>
      </c>
    </row>
    <row r="358" spans="1:16" ht="12.75">
      <c r="A358" t="s">
        <v>50</v>
      </c>
      <c s="34" t="s">
        <v>389</v>
      </c>
      <c s="34" t="s">
        <v>390</v>
      </c>
      <c s="35" t="s">
        <v>5</v>
      </c>
      <c s="6" t="s">
        <v>391</v>
      </c>
      <c s="36" t="s">
        <v>81</v>
      </c>
      <c s="37">
        <v>1</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114.75">
      <c r="A361" t="s">
        <v>57</v>
      </c>
      <c r="E361" s="39" t="s">
        <v>392</v>
      </c>
    </row>
    <row r="362" spans="1:16" ht="12.75">
      <c r="A362" t="s">
        <v>50</v>
      </c>
      <c s="34" t="s">
        <v>393</v>
      </c>
      <c s="34" t="s">
        <v>394</v>
      </c>
      <c s="35" t="s">
        <v>5</v>
      </c>
      <c s="6" t="s">
        <v>395</v>
      </c>
      <c s="36" t="s">
        <v>81</v>
      </c>
      <c s="37">
        <v>1</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102">
      <c r="A365" t="s">
        <v>57</v>
      </c>
      <c r="E365" s="39" t="s">
        <v>396</v>
      </c>
    </row>
    <row r="366" spans="1:16" ht="12.75">
      <c r="A366" t="s">
        <v>50</v>
      </c>
      <c s="34" t="s">
        <v>397</v>
      </c>
      <c s="34" t="s">
        <v>398</v>
      </c>
      <c s="35" t="s">
        <v>5</v>
      </c>
      <c s="6" t="s">
        <v>399</v>
      </c>
      <c s="36" t="s">
        <v>81</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02">
      <c r="A369" t="s">
        <v>57</v>
      </c>
      <c r="E369" s="39" t="s">
        <v>400</v>
      </c>
    </row>
    <row r="370" spans="1:16" ht="25.5">
      <c r="A370" t="s">
        <v>50</v>
      </c>
      <c s="34" t="s">
        <v>401</v>
      </c>
      <c s="34" t="s">
        <v>325</v>
      </c>
      <c s="35" t="s">
        <v>4</v>
      </c>
      <c s="6" t="s">
        <v>326</v>
      </c>
      <c s="36" t="s">
        <v>81</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02">
      <c r="A373" t="s">
        <v>57</v>
      </c>
      <c r="E373" s="39" t="s">
        <v>402</v>
      </c>
    </row>
    <row r="374" spans="1:16" ht="12.75">
      <c r="A374" t="s">
        <v>50</v>
      </c>
      <c s="34" t="s">
        <v>403</v>
      </c>
      <c s="34" t="s">
        <v>404</v>
      </c>
      <c s="35" t="s">
        <v>5</v>
      </c>
      <c s="6" t="s">
        <v>405</v>
      </c>
      <c s="36" t="s">
        <v>68</v>
      </c>
      <c s="37">
        <v>146</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89.25">
      <c r="A377" t="s">
        <v>57</v>
      </c>
      <c r="E377" s="39" t="s">
        <v>406</v>
      </c>
    </row>
    <row r="378" spans="1:16" ht="12.75">
      <c r="A378" t="s">
        <v>50</v>
      </c>
      <c s="34" t="s">
        <v>407</v>
      </c>
      <c s="34" t="s">
        <v>408</v>
      </c>
      <c s="35" t="s">
        <v>5</v>
      </c>
      <c s="6" t="s">
        <v>409</v>
      </c>
      <c s="36" t="s">
        <v>68</v>
      </c>
      <c s="37">
        <v>45</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89.25">
      <c r="A381" t="s">
        <v>57</v>
      </c>
      <c r="E381" s="39" t="s">
        <v>406</v>
      </c>
    </row>
    <row r="382" spans="1:16" ht="12.75">
      <c r="A382" t="s">
        <v>50</v>
      </c>
      <c s="34" t="s">
        <v>410</v>
      </c>
      <c s="34" t="s">
        <v>411</v>
      </c>
      <c s="35" t="s">
        <v>5</v>
      </c>
      <c s="6" t="s">
        <v>412</v>
      </c>
      <c s="36" t="s">
        <v>68</v>
      </c>
      <c s="37">
        <v>695</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89.25">
      <c r="A385" t="s">
        <v>57</v>
      </c>
      <c r="E385" s="39" t="s">
        <v>406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1705</v>
      </c>
      <c s="41">
        <f>Rekapitulace!C32</f>
      </c>
      <c s="20" t="s">
        <v>0</v>
      </c>
      <c t="s">
        <v>23</v>
      </c>
      <c t="s">
        <v>28</v>
      </c>
    </row>
    <row r="4" spans="1:16" ht="32" customHeight="1">
      <c r="A4" s="24" t="s">
        <v>20</v>
      </c>
      <c s="25" t="s">
        <v>29</v>
      </c>
      <c s="27" t="s">
        <v>1705</v>
      </c>
      <c r="E4" s="26" t="s">
        <v>1706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1834</v>
      </c>
      <c r="E8" s="30" t="s">
        <v>1833</v>
      </c>
      <c r="J8" s="29">
        <f>0+J9+J14+J27+J36</f>
      </c>
      <c s="29">
        <f>0+K9+K14+K27+K36</f>
      </c>
      <c s="29">
        <f>0+L9+L14+L27+L36</f>
      </c>
      <c s="29">
        <f>0+M9+M14+M27+M36</f>
      </c>
    </row>
    <row r="9" spans="1:13" ht="12.75">
      <c r="A9" t="s">
        <v>47</v>
      </c>
      <c r="C9" s="31" t="s">
        <v>1054</v>
      </c>
      <c r="E9" s="33" t="s">
        <v>1055</v>
      </c>
      <c r="J9" s="32">
        <f>0</f>
      </c>
      <c s="32">
        <f>0</f>
      </c>
      <c s="32">
        <f>0+L10</f>
      </c>
      <c s="32">
        <f>0+M10</f>
      </c>
    </row>
    <row r="10" spans="1:16" ht="12.75">
      <c r="A10" t="s">
        <v>50</v>
      </c>
      <c s="34" t="s">
        <v>4</v>
      </c>
      <c s="34" t="s">
        <v>1835</v>
      </c>
      <c s="35" t="s">
        <v>5</v>
      </c>
      <c s="6" t="s">
        <v>1836</v>
      </c>
      <c s="36" t="s">
        <v>81</v>
      </c>
      <c s="37">
        <v>1</v>
      </c>
      <c s="36">
        <v>0</v>
      </c>
      <c s="36">
        <f>ROUND(G10*H10,6)</f>
      </c>
      <c r="L10" s="38">
        <v>0</v>
      </c>
      <c s="32">
        <f>ROUND(ROUND(L10,2)*ROUND(G10,3),2)</f>
      </c>
      <c s="36" t="s">
        <v>341</v>
      </c>
      <c>
        <f>(M10*21)/100</f>
      </c>
      <c t="s">
        <v>28</v>
      </c>
    </row>
    <row r="11" spans="1:5" ht="12.75">
      <c r="A11" s="35" t="s">
        <v>55</v>
      </c>
      <c r="E11" s="39" t="s">
        <v>5</v>
      </c>
    </row>
    <row r="12" spans="1:5" ht="63.75">
      <c r="A12" s="35" t="s">
        <v>56</v>
      </c>
      <c r="E12" s="40" t="s">
        <v>1837</v>
      </c>
    </row>
    <row r="13" spans="1:5" ht="38.25">
      <c r="A13" t="s">
        <v>57</v>
      </c>
      <c r="E13" s="39" t="s">
        <v>1838</v>
      </c>
    </row>
    <row r="14" spans="1:13" ht="12.75">
      <c r="A14" t="s">
        <v>47</v>
      </c>
      <c r="C14" s="31" t="s">
        <v>998</v>
      </c>
      <c r="E14" s="33" t="s">
        <v>999</v>
      </c>
      <c r="J14" s="32">
        <f>0</f>
      </c>
      <c s="32">
        <f>0</f>
      </c>
      <c s="32">
        <f>0+L15+L19+L23</f>
      </c>
      <c s="32">
        <f>0+M15+M19+M23</f>
      </c>
    </row>
    <row r="15" spans="1:16" ht="25.5">
      <c r="A15" t="s">
        <v>50</v>
      </c>
      <c s="34" t="s">
        <v>28</v>
      </c>
      <c s="34" t="s">
        <v>1000</v>
      </c>
      <c s="35" t="s">
        <v>1001</v>
      </c>
      <c s="6" t="s">
        <v>1839</v>
      </c>
      <c s="36" t="s">
        <v>340</v>
      </c>
      <c s="37">
        <v>68.13</v>
      </c>
      <c s="36">
        <v>0</v>
      </c>
      <c s="36">
        <f>ROUND(G15*H15,6)</f>
      </c>
      <c r="L15" s="38">
        <v>0</v>
      </c>
      <c s="32">
        <f>ROUND(ROUND(L15,2)*ROUND(G15,3),2)</f>
      </c>
      <c s="36" t="s">
        <v>341</v>
      </c>
      <c>
        <f>(M15*21)/100</f>
      </c>
      <c t="s">
        <v>28</v>
      </c>
    </row>
    <row r="16" spans="1:5" ht="25.5">
      <c r="A16" s="35" t="s">
        <v>55</v>
      </c>
      <c r="E16" s="39" t="s">
        <v>342</v>
      </c>
    </row>
    <row r="17" spans="1:5" ht="63.75">
      <c r="A17" s="35" t="s">
        <v>56</v>
      </c>
      <c r="E17" s="40" t="s">
        <v>1840</v>
      </c>
    </row>
    <row r="18" spans="1:5" ht="140.25">
      <c r="A18" t="s">
        <v>57</v>
      </c>
      <c r="E18" s="39" t="s">
        <v>427</v>
      </c>
    </row>
    <row r="19" spans="1:16" ht="38.25">
      <c r="A19" t="s">
        <v>50</v>
      </c>
      <c s="34" t="s">
        <v>26</v>
      </c>
      <c s="34" t="s">
        <v>1390</v>
      </c>
      <c s="35" t="s">
        <v>1391</v>
      </c>
      <c s="6" t="s">
        <v>1392</v>
      </c>
      <c s="36" t="s">
        <v>340</v>
      </c>
      <c s="37">
        <v>30.492</v>
      </c>
      <c s="36">
        <v>0</v>
      </c>
      <c s="36">
        <f>ROUND(G19*H19,6)</f>
      </c>
      <c r="L19" s="38">
        <v>0</v>
      </c>
      <c s="32">
        <f>ROUND(ROUND(L19,2)*ROUND(G19,3),2)</f>
      </c>
      <c s="36" t="s">
        <v>341</v>
      </c>
      <c>
        <f>(M19*21)/100</f>
      </c>
      <c t="s">
        <v>28</v>
      </c>
    </row>
    <row r="20" spans="1:5" ht="38.25">
      <c r="A20" s="35" t="s">
        <v>55</v>
      </c>
      <c r="E20" s="39" t="s">
        <v>1841</v>
      </c>
    </row>
    <row r="21" spans="1:5" ht="63.75">
      <c r="A21" s="35" t="s">
        <v>56</v>
      </c>
      <c r="E21" s="40" t="s">
        <v>1842</v>
      </c>
    </row>
    <row r="22" spans="1:5" ht="140.25">
      <c r="A22" t="s">
        <v>57</v>
      </c>
      <c r="E22" s="39" t="s">
        <v>427</v>
      </c>
    </row>
    <row r="23" spans="1:16" ht="38.25">
      <c r="A23" t="s">
        <v>50</v>
      </c>
      <c s="34" t="s">
        <v>65</v>
      </c>
      <c s="34" t="s">
        <v>345</v>
      </c>
      <c s="35" t="s">
        <v>346</v>
      </c>
      <c s="6" t="s">
        <v>347</v>
      </c>
      <c s="36" t="s">
        <v>340</v>
      </c>
      <c s="37">
        <v>40.752</v>
      </c>
      <c s="36">
        <v>0</v>
      </c>
      <c s="36">
        <f>ROUND(G23*H23,6)</f>
      </c>
      <c r="L23" s="38">
        <v>0</v>
      </c>
      <c s="32">
        <f>ROUND(ROUND(L23,2)*ROUND(G23,3),2)</f>
      </c>
      <c s="36" t="s">
        <v>341</v>
      </c>
      <c>
        <f>(M23*21)/100</f>
      </c>
      <c t="s">
        <v>28</v>
      </c>
    </row>
    <row r="24" spans="1:5" ht="25.5">
      <c r="A24" s="35" t="s">
        <v>55</v>
      </c>
      <c r="E24" s="39" t="s">
        <v>342</v>
      </c>
    </row>
    <row r="25" spans="1:5" ht="63.75">
      <c r="A25" s="35" t="s">
        <v>56</v>
      </c>
      <c r="E25" s="40" t="s">
        <v>1843</v>
      </c>
    </row>
    <row r="26" spans="1:5" ht="140.25">
      <c r="A26" t="s">
        <v>57</v>
      </c>
      <c r="E26" s="39" t="s">
        <v>427</v>
      </c>
    </row>
    <row r="27" spans="1:13" ht="12.75">
      <c r="A27" t="s">
        <v>47</v>
      </c>
      <c r="C27" s="31" t="s">
        <v>4</v>
      </c>
      <c r="E27" s="33" t="s">
        <v>1203</v>
      </c>
      <c r="J27" s="32">
        <f>0</f>
      </c>
      <c s="32">
        <f>0</f>
      </c>
      <c s="32">
        <f>0+L28+L32</f>
      </c>
      <c s="32">
        <f>0+M28+M32</f>
      </c>
    </row>
    <row r="28" spans="1:16" ht="25.5">
      <c r="A28" t="s">
        <v>50</v>
      </c>
      <c s="34" t="s">
        <v>70</v>
      </c>
      <c s="34" t="s">
        <v>1844</v>
      </c>
      <c s="35" t="s">
        <v>5</v>
      </c>
      <c s="6" t="s">
        <v>1845</v>
      </c>
      <c s="36" t="s">
        <v>61</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1846</v>
      </c>
    </row>
    <row r="31" spans="1:5" ht="63.75">
      <c r="A31" t="s">
        <v>57</v>
      </c>
      <c r="E31" s="39" t="s">
        <v>1721</v>
      </c>
    </row>
    <row r="32" spans="1:16" ht="12.75">
      <c r="A32" t="s">
        <v>50</v>
      </c>
      <c s="34" t="s">
        <v>27</v>
      </c>
      <c s="34" t="s">
        <v>1722</v>
      </c>
      <c s="35" t="s">
        <v>5</v>
      </c>
      <c s="6" t="s">
        <v>1723</v>
      </c>
      <c s="36" t="s">
        <v>61</v>
      </c>
      <c s="37">
        <v>2.273</v>
      </c>
      <c s="36">
        <v>0</v>
      </c>
      <c s="36">
        <f>ROUND(G32*H32,6)</f>
      </c>
      <c r="L32" s="38">
        <v>0</v>
      </c>
      <c s="32">
        <f>ROUND(ROUND(L32,2)*ROUND(G32,3),2)</f>
      </c>
      <c s="36" t="s">
        <v>54</v>
      </c>
      <c>
        <f>(M32*21)/100</f>
      </c>
      <c t="s">
        <v>28</v>
      </c>
    </row>
    <row r="33" spans="1:5" ht="12.75">
      <c r="A33" s="35" t="s">
        <v>55</v>
      </c>
      <c r="E33" s="39" t="s">
        <v>1724</v>
      </c>
    </row>
    <row r="34" spans="1:5" ht="63.75">
      <c r="A34" s="35" t="s">
        <v>56</v>
      </c>
      <c r="E34" s="40" t="s">
        <v>1847</v>
      </c>
    </row>
    <row r="35" spans="1:5" ht="63.75">
      <c r="A35" t="s">
        <v>57</v>
      </c>
      <c r="E35" s="39" t="s">
        <v>1721</v>
      </c>
    </row>
    <row r="36" spans="1:13" ht="12.75">
      <c r="A36" t="s">
        <v>47</v>
      </c>
      <c r="C36" s="31" t="s">
        <v>87</v>
      </c>
      <c r="E36" s="33" t="s">
        <v>1011</v>
      </c>
      <c r="J36" s="32">
        <f>0</f>
      </c>
      <c s="32">
        <f>0</f>
      </c>
      <c s="32">
        <f>0+L37+L41+L45</f>
      </c>
      <c s="32">
        <f>0+M37+M41+M45</f>
      </c>
    </row>
    <row r="37" spans="1:16" ht="25.5">
      <c r="A37" t="s">
        <v>50</v>
      </c>
      <c s="34" t="s">
        <v>78</v>
      </c>
      <c s="34" t="s">
        <v>1848</v>
      </c>
      <c s="35" t="s">
        <v>5</v>
      </c>
      <c s="6" t="s">
        <v>1849</v>
      </c>
      <c s="36" t="s">
        <v>81</v>
      </c>
      <c s="37">
        <v>2</v>
      </c>
      <c s="36">
        <v>0</v>
      </c>
      <c s="36">
        <f>ROUND(G37*H37,6)</f>
      </c>
      <c r="L37" s="38">
        <v>0</v>
      </c>
      <c s="32">
        <f>ROUND(ROUND(L37,2)*ROUND(G37,3),2)</f>
      </c>
      <c s="36" t="s">
        <v>54</v>
      </c>
      <c>
        <f>(M37*21)/100</f>
      </c>
      <c t="s">
        <v>28</v>
      </c>
    </row>
    <row r="38" spans="1:5" ht="12.75">
      <c r="A38" s="35" t="s">
        <v>55</v>
      </c>
      <c r="E38" s="39" t="s">
        <v>1850</v>
      </c>
    </row>
    <row r="39" spans="1:5" ht="63.75">
      <c r="A39" s="35" t="s">
        <v>56</v>
      </c>
      <c r="E39" s="40" t="s">
        <v>1791</v>
      </c>
    </row>
    <row r="40" spans="1:5" ht="25.5">
      <c r="A40" t="s">
        <v>57</v>
      </c>
      <c r="E40" s="39" t="s">
        <v>1851</v>
      </c>
    </row>
    <row r="41" spans="1:16" ht="12.75">
      <c r="A41" t="s">
        <v>50</v>
      </c>
      <c s="34" t="s">
        <v>83</v>
      </c>
      <c s="34" t="s">
        <v>1821</v>
      </c>
      <c s="35" t="s">
        <v>5</v>
      </c>
      <c s="6" t="s">
        <v>1822</v>
      </c>
      <c s="36" t="s">
        <v>76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1852</v>
      </c>
    </row>
    <row r="44" spans="1:5" ht="114.75">
      <c r="A44" t="s">
        <v>57</v>
      </c>
      <c r="E44" s="39" t="s">
        <v>1853</v>
      </c>
    </row>
    <row r="45" spans="1:16" ht="12.75">
      <c r="A45" t="s">
        <v>50</v>
      </c>
      <c s="34" t="s">
        <v>87</v>
      </c>
      <c s="34" t="s">
        <v>1826</v>
      </c>
      <c s="35" t="s">
        <v>5</v>
      </c>
      <c s="6" t="s">
        <v>1827</v>
      </c>
      <c s="36" t="s">
        <v>61</v>
      </c>
      <c s="37">
        <v>9.408</v>
      </c>
      <c s="36">
        <v>0</v>
      </c>
      <c s="36">
        <f>ROUND(G45*H45,6)</f>
      </c>
      <c r="L45" s="38">
        <v>0</v>
      </c>
      <c s="32">
        <f>ROUND(ROUND(L45,2)*ROUND(G45,3),2)</f>
      </c>
      <c s="36" t="s">
        <v>54</v>
      </c>
      <c>
        <f>(M45*21)/100</f>
      </c>
      <c t="s">
        <v>28</v>
      </c>
    </row>
    <row r="46" spans="1:5" ht="12.75">
      <c r="A46" s="35" t="s">
        <v>55</v>
      </c>
      <c r="E46" s="39" t="s">
        <v>1854</v>
      </c>
    </row>
    <row r="47" spans="1:5" ht="63.75">
      <c r="A47" s="35" t="s">
        <v>56</v>
      </c>
      <c r="E47" s="40" t="s">
        <v>1855</v>
      </c>
    </row>
    <row r="48" spans="1:5" ht="89.25">
      <c r="A48" t="s">
        <v>57</v>
      </c>
      <c r="E48" s="39" t="s">
        <v>1856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1705</v>
      </c>
      <c s="41">
        <f>Rekapitulace!C32</f>
      </c>
      <c s="20" t="s">
        <v>0</v>
      </c>
      <c t="s">
        <v>23</v>
      </c>
      <c t="s">
        <v>28</v>
      </c>
    </row>
    <row r="4" spans="1:16" ht="32" customHeight="1">
      <c r="A4" s="24" t="s">
        <v>20</v>
      </c>
      <c s="25" t="s">
        <v>29</v>
      </c>
      <c s="27" t="s">
        <v>1705</v>
      </c>
      <c r="E4" s="26" t="s">
        <v>1706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1859</v>
      </c>
      <c r="E8" s="30" t="s">
        <v>1858</v>
      </c>
      <c r="J8" s="29">
        <f>0+J9+J14+J27+J44+J65</f>
      </c>
      <c s="29">
        <f>0+K9+K14+K27+K44+K65</f>
      </c>
      <c s="29">
        <f>0+L9+L14+L27+L44+L65</f>
      </c>
      <c s="29">
        <f>0+M9+M14+M27+M44+M65</f>
      </c>
    </row>
    <row r="9" spans="1:13" ht="12.75">
      <c r="A9" t="s">
        <v>47</v>
      </c>
      <c r="C9" s="31" t="s">
        <v>1054</v>
      </c>
      <c r="E9" s="33" t="s">
        <v>1055</v>
      </c>
      <c r="J9" s="32">
        <f>0</f>
      </c>
      <c s="32">
        <f>0</f>
      </c>
      <c s="32">
        <f>0+L10</f>
      </c>
      <c s="32">
        <f>0+M10</f>
      </c>
    </row>
    <row r="10" spans="1:16" ht="12.75">
      <c r="A10" t="s">
        <v>50</v>
      </c>
      <c s="34" t="s">
        <v>4</v>
      </c>
      <c s="34" t="s">
        <v>1835</v>
      </c>
      <c s="35" t="s">
        <v>5</v>
      </c>
      <c s="6" t="s">
        <v>1836</v>
      </c>
      <c s="36" t="s">
        <v>81</v>
      </c>
      <c s="37">
        <v>1</v>
      </c>
      <c s="36">
        <v>0</v>
      </c>
      <c s="36">
        <f>ROUND(G10*H10,6)</f>
      </c>
      <c r="L10" s="38">
        <v>0</v>
      </c>
      <c s="32">
        <f>ROUND(ROUND(L10,2)*ROUND(G10,3),2)</f>
      </c>
      <c s="36" t="s">
        <v>341</v>
      </c>
      <c>
        <f>(M10*21)/100</f>
      </c>
      <c t="s">
        <v>28</v>
      </c>
    </row>
    <row r="11" spans="1:5" ht="12.75">
      <c r="A11" s="35" t="s">
        <v>55</v>
      </c>
      <c r="E11" s="39" t="s">
        <v>5</v>
      </c>
    </row>
    <row r="12" spans="1:5" ht="63.75">
      <c r="A12" s="35" t="s">
        <v>56</v>
      </c>
      <c r="E12" s="40" t="s">
        <v>1837</v>
      </c>
    </row>
    <row r="13" spans="1:5" ht="38.25">
      <c r="A13" t="s">
        <v>57</v>
      </c>
      <c r="E13" s="39" t="s">
        <v>1838</v>
      </c>
    </row>
    <row r="14" spans="1:13" ht="12.75">
      <c r="A14" t="s">
        <v>47</v>
      </c>
      <c r="C14" s="31" t="s">
        <v>998</v>
      </c>
      <c r="E14" s="33" t="s">
        <v>999</v>
      </c>
      <c r="J14" s="32">
        <f>0</f>
      </c>
      <c s="32">
        <f>0</f>
      </c>
      <c s="32">
        <f>0+L15+L19+L23</f>
      </c>
      <c s="32">
        <f>0+M15+M19+M23</f>
      </c>
    </row>
    <row r="15" spans="1:16" ht="25.5">
      <c r="A15" t="s">
        <v>50</v>
      </c>
      <c s="34" t="s">
        <v>28</v>
      </c>
      <c s="34" t="s">
        <v>1000</v>
      </c>
      <c s="35" t="s">
        <v>1001</v>
      </c>
      <c s="6" t="s">
        <v>1839</v>
      </c>
      <c s="36" t="s">
        <v>340</v>
      </c>
      <c s="37">
        <v>92.248</v>
      </c>
      <c s="36">
        <v>0</v>
      </c>
      <c s="36">
        <f>ROUND(G15*H15,6)</f>
      </c>
      <c r="L15" s="38">
        <v>0</v>
      </c>
      <c s="32">
        <f>ROUND(ROUND(L15,2)*ROUND(G15,3),2)</f>
      </c>
      <c s="36" t="s">
        <v>341</v>
      </c>
      <c>
        <f>(M15*21)/100</f>
      </c>
      <c t="s">
        <v>28</v>
      </c>
    </row>
    <row r="16" spans="1:5" ht="25.5">
      <c r="A16" s="35" t="s">
        <v>55</v>
      </c>
      <c r="E16" s="39" t="s">
        <v>342</v>
      </c>
    </row>
    <row r="17" spans="1:5" ht="63.75">
      <c r="A17" s="35" t="s">
        <v>56</v>
      </c>
      <c r="E17" s="40" t="s">
        <v>1860</v>
      </c>
    </row>
    <row r="18" spans="1:5" ht="140.25">
      <c r="A18" t="s">
        <v>57</v>
      </c>
      <c r="E18" s="39" t="s">
        <v>427</v>
      </c>
    </row>
    <row r="19" spans="1:16" ht="38.25">
      <c r="A19" t="s">
        <v>50</v>
      </c>
      <c s="34" t="s">
        <v>26</v>
      </c>
      <c s="34" t="s">
        <v>1390</v>
      </c>
      <c s="35" t="s">
        <v>1391</v>
      </c>
      <c s="6" t="s">
        <v>1392</v>
      </c>
      <c s="36" t="s">
        <v>340</v>
      </c>
      <c s="37">
        <v>60.551</v>
      </c>
      <c s="36">
        <v>0</v>
      </c>
      <c s="36">
        <f>ROUND(G19*H19,6)</f>
      </c>
      <c r="L19" s="38">
        <v>0</v>
      </c>
      <c s="32">
        <f>ROUND(ROUND(L19,2)*ROUND(G19,3),2)</f>
      </c>
      <c s="36" t="s">
        <v>341</v>
      </c>
      <c>
        <f>(M19*21)/100</f>
      </c>
      <c t="s">
        <v>28</v>
      </c>
    </row>
    <row r="20" spans="1:5" ht="38.25">
      <c r="A20" s="35" t="s">
        <v>55</v>
      </c>
      <c r="E20" s="39" t="s">
        <v>1861</v>
      </c>
    </row>
    <row r="21" spans="1:5" ht="63.75">
      <c r="A21" s="35" t="s">
        <v>56</v>
      </c>
      <c r="E21" s="40" t="s">
        <v>1862</v>
      </c>
    </row>
    <row r="22" spans="1:5" ht="140.25">
      <c r="A22" t="s">
        <v>57</v>
      </c>
      <c r="E22" s="39" t="s">
        <v>427</v>
      </c>
    </row>
    <row r="23" spans="1:16" ht="38.25">
      <c r="A23" t="s">
        <v>50</v>
      </c>
      <c s="34" t="s">
        <v>65</v>
      </c>
      <c s="34" t="s">
        <v>345</v>
      </c>
      <c s="35" t="s">
        <v>346</v>
      </c>
      <c s="6" t="s">
        <v>347</v>
      </c>
      <c s="36" t="s">
        <v>340</v>
      </c>
      <c s="37">
        <v>58.08</v>
      </c>
      <c s="36">
        <v>0</v>
      </c>
      <c s="36">
        <f>ROUND(G23*H23,6)</f>
      </c>
      <c r="L23" s="38">
        <v>0</v>
      </c>
      <c s="32">
        <f>ROUND(ROUND(L23,2)*ROUND(G23,3),2)</f>
      </c>
      <c s="36" t="s">
        <v>341</v>
      </c>
      <c>
        <f>(M23*21)/100</f>
      </c>
      <c t="s">
        <v>28</v>
      </c>
    </row>
    <row r="24" spans="1:5" ht="25.5">
      <c r="A24" s="35" t="s">
        <v>55</v>
      </c>
      <c r="E24" s="39" t="s">
        <v>342</v>
      </c>
    </row>
    <row r="25" spans="1:5" ht="63.75">
      <c r="A25" s="35" t="s">
        <v>56</v>
      </c>
      <c r="E25" s="40" t="s">
        <v>1863</v>
      </c>
    </row>
    <row r="26" spans="1:5" ht="140.25">
      <c r="A26" t="s">
        <v>57</v>
      </c>
      <c r="E26" s="39" t="s">
        <v>427</v>
      </c>
    </row>
    <row r="27" spans="1:13" ht="12.75">
      <c r="A27" t="s">
        <v>47</v>
      </c>
      <c r="C27" s="31" t="s">
        <v>4</v>
      </c>
      <c r="E27" s="33" t="s">
        <v>1203</v>
      </c>
      <c r="J27" s="32">
        <f>0</f>
      </c>
      <c s="32">
        <f>0</f>
      </c>
      <c s="32">
        <f>0+L28+L32+L36+L40</f>
      </c>
      <c s="32">
        <f>0+M28+M32+M36+M40</f>
      </c>
    </row>
    <row r="28" spans="1:16" ht="25.5">
      <c r="A28" t="s">
        <v>50</v>
      </c>
      <c s="34" t="s">
        <v>70</v>
      </c>
      <c s="34" t="s">
        <v>1844</v>
      </c>
      <c s="35" t="s">
        <v>5</v>
      </c>
      <c s="6" t="s">
        <v>1845</v>
      </c>
      <c s="36" t="s">
        <v>61</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1864</v>
      </c>
    </row>
    <row r="31" spans="1:5" ht="63.75">
      <c r="A31" t="s">
        <v>57</v>
      </c>
      <c r="E31" s="39" t="s">
        <v>1721</v>
      </c>
    </row>
    <row r="32" spans="1:16" ht="12.75">
      <c r="A32" t="s">
        <v>50</v>
      </c>
      <c s="34" t="s">
        <v>27</v>
      </c>
      <c s="34" t="s">
        <v>1722</v>
      </c>
      <c s="35" t="s">
        <v>5</v>
      </c>
      <c s="6" t="s">
        <v>1723</v>
      </c>
      <c s="36" t="s">
        <v>61</v>
      </c>
      <c s="37">
        <v>27.523</v>
      </c>
      <c s="36">
        <v>0</v>
      </c>
      <c s="36">
        <f>ROUND(G32*H32,6)</f>
      </c>
      <c r="L32" s="38">
        <v>0</v>
      </c>
      <c s="32">
        <f>ROUND(ROUND(L32,2)*ROUND(G32,3),2)</f>
      </c>
      <c s="36" t="s">
        <v>54</v>
      </c>
      <c>
        <f>(M32*21)/100</f>
      </c>
      <c t="s">
        <v>28</v>
      </c>
    </row>
    <row r="33" spans="1:5" ht="12.75">
      <c r="A33" s="35" t="s">
        <v>55</v>
      </c>
      <c r="E33" s="39" t="s">
        <v>1724</v>
      </c>
    </row>
    <row r="34" spans="1:5" ht="63.75">
      <c r="A34" s="35" t="s">
        <v>56</v>
      </c>
      <c r="E34" s="40" t="s">
        <v>1865</v>
      </c>
    </row>
    <row r="35" spans="1:5" ht="63.75">
      <c r="A35" t="s">
        <v>57</v>
      </c>
      <c r="E35" s="39" t="s">
        <v>1721</v>
      </c>
    </row>
    <row r="36" spans="1:16" ht="12.75">
      <c r="A36" t="s">
        <v>50</v>
      </c>
      <c s="34" t="s">
        <v>78</v>
      </c>
      <c s="34" t="s">
        <v>1726</v>
      </c>
      <c s="35" t="s">
        <v>5</v>
      </c>
      <c s="6" t="s">
        <v>1727</v>
      </c>
      <c s="36" t="s">
        <v>61</v>
      </c>
      <c s="37">
        <v>11.72</v>
      </c>
      <c s="36">
        <v>0</v>
      </c>
      <c s="36">
        <f>ROUND(G36*H36,6)</f>
      </c>
      <c r="L36" s="38">
        <v>0</v>
      </c>
      <c s="32">
        <f>ROUND(ROUND(L36,2)*ROUND(G36,3),2)</f>
      </c>
      <c s="36" t="s">
        <v>54</v>
      </c>
      <c>
        <f>(M36*21)/100</f>
      </c>
      <c t="s">
        <v>28</v>
      </c>
    </row>
    <row r="37" spans="1:5" ht="12.75">
      <c r="A37" s="35" t="s">
        <v>55</v>
      </c>
      <c r="E37" s="39" t="s">
        <v>1728</v>
      </c>
    </row>
    <row r="38" spans="1:5" ht="63.75">
      <c r="A38" s="35" t="s">
        <v>56</v>
      </c>
      <c r="E38" s="40" t="s">
        <v>1866</v>
      </c>
    </row>
    <row r="39" spans="1:5" ht="242.25">
      <c r="A39" t="s">
        <v>57</v>
      </c>
      <c r="E39" s="39" t="s">
        <v>1867</v>
      </c>
    </row>
    <row r="40" spans="1:16" ht="12.75">
      <c r="A40" t="s">
        <v>50</v>
      </c>
      <c s="34" t="s">
        <v>83</v>
      </c>
      <c s="34" t="s">
        <v>1745</v>
      </c>
      <c s="35" t="s">
        <v>5</v>
      </c>
      <c s="6" t="s">
        <v>1746</v>
      </c>
      <c s="36" t="s">
        <v>61</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1866</v>
      </c>
    </row>
    <row r="43" spans="1:5" ht="165.75">
      <c r="A43" t="s">
        <v>57</v>
      </c>
      <c r="E43" s="39" t="s">
        <v>1868</v>
      </c>
    </row>
    <row r="44" spans="1:13" ht="12.75">
      <c r="A44" t="s">
        <v>47</v>
      </c>
      <c r="C44" s="31" t="s">
        <v>70</v>
      </c>
      <c r="E44" s="33" t="s">
        <v>1094</v>
      </c>
      <c r="J44" s="32">
        <f>0</f>
      </c>
      <c s="32">
        <f>0</f>
      </c>
      <c s="32">
        <f>0+L45+L49+L53+L57+L61</f>
      </c>
      <c s="32">
        <f>0+M45+M49+M53+M57+M61</f>
      </c>
    </row>
    <row r="45" spans="1:16" ht="12.75">
      <c r="A45" t="s">
        <v>50</v>
      </c>
      <c s="34" t="s">
        <v>87</v>
      </c>
      <c s="34" t="s">
        <v>1430</v>
      </c>
      <c s="35" t="s">
        <v>5</v>
      </c>
      <c s="6" t="s">
        <v>1431</v>
      </c>
      <c s="36" t="s">
        <v>61</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1869</v>
      </c>
    </row>
    <row r="48" spans="1:5" ht="38.25">
      <c r="A48" t="s">
        <v>57</v>
      </c>
      <c r="E48" s="39" t="s">
        <v>1870</v>
      </c>
    </row>
    <row r="49" spans="1:16" ht="12.75">
      <c r="A49" t="s">
        <v>50</v>
      </c>
      <c s="34" t="s">
        <v>91</v>
      </c>
      <c s="34" t="s">
        <v>1776</v>
      </c>
      <c s="35" t="s">
        <v>5</v>
      </c>
      <c s="6" t="s">
        <v>1777</v>
      </c>
      <c s="36" t="s">
        <v>76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1871</v>
      </c>
    </row>
    <row r="52" spans="1:5" ht="38.25">
      <c r="A52" t="s">
        <v>57</v>
      </c>
      <c r="E52" s="39" t="s">
        <v>1872</v>
      </c>
    </row>
    <row r="53" spans="1:16" ht="12.75">
      <c r="A53" t="s">
        <v>50</v>
      </c>
      <c s="34" t="s">
        <v>94</v>
      </c>
      <c s="34" t="s">
        <v>1873</v>
      </c>
      <c s="35" t="s">
        <v>5</v>
      </c>
      <c s="6" t="s">
        <v>1874</v>
      </c>
      <c s="36" t="s">
        <v>76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1871</v>
      </c>
    </row>
    <row r="56" spans="1:5" ht="38.25">
      <c r="A56" t="s">
        <v>57</v>
      </c>
      <c r="E56" s="39" t="s">
        <v>1872</v>
      </c>
    </row>
    <row r="57" spans="1:16" ht="12.75">
      <c r="A57" t="s">
        <v>50</v>
      </c>
      <c s="34" t="s">
        <v>98</v>
      </c>
      <c s="34" t="s">
        <v>1875</v>
      </c>
      <c s="35" t="s">
        <v>5</v>
      </c>
      <c s="6" t="s">
        <v>1876</v>
      </c>
      <c s="36" t="s">
        <v>76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1871</v>
      </c>
    </row>
    <row r="60" spans="1:5" ht="89.25">
      <c r="A60" t="s">
        <v>57</v>
      </c>
      <c r="E60" s="39" t="s">
        <v>1877</v>
      </c>
    </row>
    <row r="61" spans="1:16" ht="12.75">
      <c r="A61" t="s">
        <v>50</v>
      </c>
      <c s="34" t="s">
        <v>102</v>
      </c>
      <c s="34" t="s">
        <v>1786</v>
      </c>
      <c s="35" t="s">
        <v>5</v>
      </c>
      <c s="6" t="s">
        <v>1787</v>
      </c>
      <c s="36" t="s">
        <v>76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1871</v>
      </c>
    </row>
    <row r="64" spans="1:5" ht="89.25">
      <c r="A64" t="s">
        <v>57</v>
      </c>
      <c r="E64" s="39" t="s">
        <v>1877</v>
      </c>
    </row>
    <row r="65" spans="1:13" ht="12.75">
      <c r="A65" t="s">
        <v>47</v>
      </c>
      <c r="C65" s="31" t="s">
        <v>87</v>
      </c>
      <c r="E65" s="33" t="s">
        <v>1011</v>
      </c>
      <c r="J65" s="32">
        <f>0</f>
      </c>
      <c s="32">
        <f>0</f>
      </c>
      <c s="32">
        <f>0+L66+L70+L74+L78</f>
      </c>
      <c s="32">
        <f>0+M66+M70+M74+M78</f>
      </c>
    </row>
    <row r="66" spans="1:16" ht="12.75">
      <c r="A66" t="s">
        <v>50</v>
      </c>
      <c s="34" t="s">
        <v>106</v>
      </c>
      <c s="34" t="s">
        <v>1811</v>
      </c>
      <c s="35" t="s">
        <v>5</v>
      </c>
      <c s="6" t="s">
        <v>1812</v>
      </c>
      <c s="36" t="s">
        <v>76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1878</v>
      </c>
    </row>
    <row r="69" spans="1:5" ht="178.5">
      <c r="A69" t="s">
        <v>57</v>
      </c>
      <c r="E69" s="39" t="s">
        <v>1879</v>
      </c>
    </row>
    <row r="70" spans="1:16" ht="12.75">
      <c r="A70" t="s">
        <v>50</v>
      </c>
      <c s="34" t="s">
        <v>110</v>
      </c>
      <c s="34" t="s">
        <v>1816</v>
      </c>
      <c s="35" t="s">
        <v>5</v>
      </c>
      <c s="6" t="s">
        <v>1817</v>
      </c>
      <c s="36" t="s">
        <v>68</v>
      </c>
      <c s="37">
        <v>28.1</v>
      </c>
      <c s="36">
        <v>0</v>
      </c>
      <c s="36">
        <f>ROUND(G70*H70,6)</f>
      </c>
      <c r="L70" s="38">
        <v>0</v>
      </c>
      <c s="32">
        <f>ROUND(ROUND(L70,2)*ROUND(G70,3),2)</f>
      </c>
      <c s="36" t="s">
        <v>54</v>
      </c>
      <c>
        <f>(M70*21)/100</f>
      </c>
      <c t="s">
        <v>28</v>
      </c>
    </row>
    <row r="71" spans="1:5" ht="25.5">
      <c r="A71" s="35" t="s">
        <v>55</v>
      </c>
      <c r="E71" s="39" t="s">
        <v>1818</v>
      </c>
    </row>
    <row r="72" spans="1:5" ht="63.75">
      <c r="A72" s="35" t="s">
        <v>56</v>
      </c>
      <c r="E72" s="40" t="s">
        <v>1880</v>
      </c>
    </row>
    <row r="73" spans="1:5" ht="38.25">
      <c r="A73" t="s">
        <v>57</v>
      </c>
      <c r="E73" s="39" t="s">
        <v>1820</v>
      </c>
    </row>
    <row r="74" spans="1:16" ht="12.75">
      <c r="A74" t="s">
        <v>50</v>
      </c>
      <c s="34" t="s">
        <v>428</v>
      </c>
      <c s="34" t="s">
        <v>1821</v>
      </c>
      <c s="35" t="s">
        <v>5</v>
      </c>
      <c s="6" t="s">
        <v>1822</v>
      </c>
      <c s="36" t="s">
        <v>76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1878</v>
      </c>
    </row>
    <row r="77" spans="1:5" ht="114.75">
      <c r="A77" t="s">
        <v>57</v>
      </c>
      <c r="E77" s="39" t="s">
        <v>1853</v>
      </c>
    </row>
    <row r="78" spans="1:16" ht="12.75">
      <c r="A78" t="s">
        <v>50</v>
      </c>
      <c s="34" t="s">
        <v>502</v>
      </c>
      <c s="34" t="s">
        <v>1881</v>
      </c>
      <c s="35" t="s">
        <v>5</v>
      </c>
      <c s="6" t="s">
        <v>1882</v>
      </c>
      <c s="36" t="s">
        <v>61</v>
      </c>
      <c s="37">
        <v>10.752</v>
      </c>
      <c s="36">
        <v>0</v>
      </c>
      <c s="36">
        <f>ROUND(G78*H78,6)</f>
      </c>
      <c r="L78" s="38">
        <v>0</v>
      </c>
      <c s="32">
        <f>ROUND(ROUND(L78,2)*ROUND(G78,3),2)</f>
      </c>
      <c s="36" t="s">
        <v>54</v>
      </c>
      <c>
        <f>(M78*21)/100</f>
      </c>
      <c t="s">
        <v>28</v>
      </c>
    </row>
    <row r="79" spans="1:5" ht="12.75">
      <c r="A79" s="35" t="s">
        <v>55</v>
      </c>
      <c r="E79" s="39" t="s">
        <v>1854</v>
      </c>
    </row>
    <row r="80" spans="1:5" ht="63.75">
      <c r="A80" s="35" t="s">
        <v>56</v>
      </c>
      <c r="E80" s="40" t="s">
        <v>1883</v>
      </c>
    </row>
    <row r="81" spans="1:5" ht="76.5">
      <c r="A81" t="s">
        <v>57</v>
      </c>
      <c r="E81" s="39" t="s">
        <v>1884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1885</v>
      </c>
      <c s="41">
        <f>Rekapitulace!C36</f>
      </c>
      <c s="20" t="s">
        <v>0</v>
      </c>
      <c t="s">
        <v>23</v>
      </c>
      <c t="s">
        <v>28</v>
      </c>
    </row>
    <row r="4" spans="1:16" ht="32" customHeight="1">
      <c r="A4" s="24" t="s">
        <v>20</v>
      </c>
      <c s="25" t="s">
        <v>29</v>
      </c>
      <c s="27" t="s">
        <v>1885</v>
      </c>
      <c r="E4" s="26" t="s">
        <v>1886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1889</v>
      </c>
      <c r="E8" s="30" t="s">
        <v>1888</v>
      </c>
      <c r="J8" s="29">
        <f>0+J9+J30+J47+J64+J69+J90+J115+J136+J141</f>
      </c>
      <c s="29">
        <f>0+K9+K30+K47+K64+K69+K90+K115+K136+K141</f>
      </c>
      <c s="29">
        <f>0+L9+L30+L47+L64+L69+L90+L115+L136+L141</f>
      </c>
      <c s="29">
        <f>0+M9+M30+M47+M64+M69+M90+M115+M136+M141</f>
      </c>
    </row>
    <row r="9" spans="1:13" ht="12.75">
      <c r="A9" t="s">
        <v>47</v>
      </c>
      <c r="C9" s="31" t="s">
        <v>1054</v>
      </c>
      <c r="E9" s="33" t="s">
        <v>1055</v>
      </c>
      <c r="J9" s="32">
        <f>0</f>
      </c>
      <c s="32">
        <f>0</f>
      </c>
      <c s="32">
        <f>0+L10+L14+L18+L22+L26</f>
      </c>
      <c s="32">
        <f>0+M10+M14+M18+M22+M26</f>
      </c>
    </row>
    <row r="10" spans="1:16" ht="12.75">
      <c r="A10" t="s">
        <v>50</v>
      </c>
      <c s="34" t="s">
        <v>4</v>
      </c>
      <c s="34" t="s">
        <v>1890</v>
      </c>
      <c s="35" t="s">
        <v>5</v>
      </c>
      <c s="6" t="s">
        <v>1375</v>
      </c>
      <c s="36" t="s">
        <v>868</v>
      </c>
      <c s="37">
        <v>1</v>
      </c>
      <c s="36">
        <v>0</v>
      </c>
      <c s="36">
        <f>ROUND(G10*H10,6)</f>
      </c>
      <c r="L10" s="38">
        <v>0</v>
      </c>
      <c s="32">
        <f>ROUND(ROUND(L10,2)*ROUND(G10,3),2)</f>
      </c>
      <c s="36" t="s">
        <v>54</v>
      </c>
      <c>
        <f>(M10*21)/100</f>
      </c>
      <c t="s">
        <v>28</v>
      </c>
    </row>
    <row r="11" spans="1:5" ht="12.75">
      <c r="A11" s="35" t="s">
        <v>55</v>
      </c>
      <c r="E11" s="39" t="s">
        <v>1891</v>
      </c>
    </row>
    <row r="12" spans="1:5" ht="63.75">
      <c r="A12" s="35" t="s">
        <v>56</v>
      </c>
      <c r="E12" s="40" t="s">
        <v>1892</v>
      </c>
    </row>
    <row r="13" spans="1:5" ht="12.75">
      <c r="A13" t="s">
        <v>57</v>
      </c>
      <c r="E13" s="39" t="s">
        <v>58</v>
      </c>
    </row>
    <row r="14" spans="1:16" ht="38.25">
      <c r="A14" t="s">
        <v>50</v>
      </c>
      <c s="34" t="s">
        <v>28</v>
      </c>
      <c s="34" t="s">
        <v>1000</v>
      </c>
      <c s="35" t="s">
        <v>1001</v>
      </c>
      <c s="6" t="s">
        <v>1002</v>
      </c>
      <c s="36" t="s">
        <v>340</v>
      </c>
      <c s="37">
        <v>291.299</v>
      </c>
      <c s="36">
        <v>0</v>
      </c>
      <c s="36">
        <f>ROUND(G14*H14,6)</f>
      </c>
      <c r="L14" s="38">
        <v>0</v>
      </c>
      <c s="32">
        <f>ROUND(ROUND(L14,2)*ROUND(G14,3),2)</f>
      </c>
      <c s="36" t="s">
        <v>341</v>
      </c>
      <c>
        <f>(M14*21)/100</f>
      </c>
      <c t="s">
        <v>28</v>
      </c>
    </row>
    <row r="15" spans="1:5" ht="89.25">
      <c r="A15" s="35" t="s">
        <v>55</v>
      </c>
      <c r="E15" s="39" t="s">
        <v>1893</v>
      </c>
    </row>
    <row r="16" spans="1:5" ht="63.75">
      <c r="A16" s="35" t="s">
        <v>56</v>
      </c>
      <c r="E16" s="40" t="s">
        <v>1894</v>
      </c>
    </row>
    <row r="17" spans="1:5" ht="127.5">
      <c r="A17" t="s">
        <v>57</v>
      </c>
      <c r="E17" s="39" t="s">
        <v>1895</v>
      </c>
    </row>
    <row r="18" spans="1:16" ht="38.25">
      <c r="A18" t="s">
        <v>50</v>
      </c>
      <c s="34" t="s">
        <v>26</v>
      </c>
      <c s="34" t="s">
        <v>1896</v>
      </c>
      <c s="35" t="s">
        <v>1897</v>
      </c>
      <c s="6" t="s">
        <v>1898</v>
      </c>
      <c s="36" t="s">
        <v>340</v>
      </c>
      <c s="37">
        <v>6.972</v>
      </c>
      <c s="36">
        <v>0</v>
      </c>
      <c s="36">
        <f>ROUND(G18*H18,6)</f>
      </c>
      <c r="L18" s="38">
        <v>0</v>
      </c>
      <c s="32">
        <f>ROUND(ROUND(L18,2)*ROUND(G18,3),2)</f>
      </c>
      <c s="36" t="s">
        <v>341</v>
      </c>
      <c>
        <f>(M18*21)/100</f>
      </c>
      <c t="s">
        <v>28</v>
      </c>
    </row>
    <row r="19" spans="1:5" ht="63.75">
      <c r="A19" s="35" t="s">
        <v>55</v>
      </c>
      <c r="E19" s="39" t="s">
        <v>1899</v>
      </c>
    </row>
    <row r="20" spans="1:5" ht="51">
      <c r="A20" s="35" t="s">
        <v>56</v>
      </c>
      <c r="E20" s="40" t="s">
        <v>1900</v>
      </c>
    </row>
    <row r="21" spans="1:5" ht="127.5">
      <c r="A21" t="s">
        <v>57</v>
      </c>
      <c r="E21" s="39" t="s">
        <v>1895</v>
      </c>
    </row>
    <row r="22" spans="1:16" ht="38.25">
      <c r="A22" t="s">
        <v>50</v>
      </c>
      <c s="34" t="s">
        <v>65</v>
      </c>
      <c s="34" t="s">
        <v>345</v>
      </c>
      <c s="35" t="s">
        <v>346</v>
      </c>
      <c s="6" t="s">
        <v>347</v>
      </c>
      <c s="36" t="s">
        <v>340</v>
      </c>
      <c s="37">
        <v>15.4</v>
      </c>
      <c s="36">
        <v>0</v>
      </c>
      <c s="36">
        <f>ROUND(G22*H22,6)</f>
      </c>
      <c r="L22" s="38">
        <v>0</v>
      </c>
      <c s="32">
        <f>ROUND(ROUND(L22,2)*ROUND(G22,3),2)</f>
      </c>
      <c s="36" t="s">
        <v>341</v>
      </c>
      <c>
        <f>(M22*21)/100</f>
      </c>
      <c t="s">
        <v>28</v>
      </c>
    </row>
    <row r="23" spans="1:5" ht="89.25">
      <c r="A23" s="35" t="s">
        <v>55</v>
      </c>
      <c r="E23" s="39" t="s">
        <v>1901</v>
      </c>
    </row>
    <row r="24" spans="1:5" ht="51">
      <c r="A24" s="35" t="s">
        <v>56</v>
      </c>
      <c r="E24" s="40" t="s">
        <v>1902</v>
      </c>
    </row>
    <row r="25" spans="1:5" ht="127.5">
      <c r="A25" t="s">
        <v>57</v>
      </c>
      <c r="E25" s="39" t="s">
        <v>1895</v>
      </c>
    </row>
    <row r="26" spans="1:16" ht="25.5">
      <c r="A26" t="s">
        <v>50</v>
      </c>
      <c s="34" t="s">
        <v>70</v>
      </c>
      <c s="34" t="s">
        <v>1903</v>
      </c>
      <c s="35" t="s">
        <v>1904</v>
      </c>
      <c s="6" t="s">
        <v>1905</v>
      </c>
      <c s="36" t="s">
        <v>340</v>
      </c>
      <c s="37">
        <v>1.083</v>
      </c>
      <c s="36">
        <v>0</v>
      </c>
      <c s="36">
        <f>ROUND(G26*H26,6)</f>
      </c>
      <c r="L26" s="38">
        <v>0</v>
      </c>
      <c s="32">
        <f>ROUND(ROUND(L26,2)*ROUND(G26,3),2)</f>
      </c>
      <c s="36" t="s">
        <v>341</v>
      </c>
      <c>
        <f>(M26*21)/100</f>
      </c>
      <c t="s">
        <v>28</v>
      </c>
    </row>
    <row r="27" spans="1:5" ht="76.5">
      <c r="A27" s="35" t="s">
        <v>55</v>
      </c>
      <c r="E27" s="39" t="s">
        <v>1906</v>
      </c>
    </row>
    <row r="28" spans="1:5" ht="51">
      <c r="A28" s="35" t="s">
        <v>56</v>
      </c>
      <c r="E28" s="40" t="s">
        <v>1907</v>
      </c>
    </row>
    <row r="29" spans="1:5" ht="127.5">
      <c r="A29" t="s">
        <v>57</v>
      </c>
      <c r="E29" s="39" t="s">
        <v>1895</v>
      </c>
    </row>
    <row r="30" spans="1:13" ht="12.75">
      <c r="A30" t="s">
        <v>47</v>
      </c>
      <c r="C30" s="31" t="s">
        <v>4</v>
      </c>
      <c r="E30" s="33" t="s">
        <v>1203</v>
      </c>
      <c r="J30" s="32">
        <f>0</f>
      </c>
      <c s="32">
        <f>0</f>
      </c>
      <c s="32">
        <f>0+L31+L35+L39+L43</f>
      </c>
      <c s="32">
        <f>0+M31+M35+M39+M43</f>
      </c>
    </row>
    <row r="31" spans="1:16" ht="12.75">
      <c r="A31" t="s">
        <v>50</v>
      </c>
      <c s="34" t="s">
        <v>27</v>
      </c>
      <c s="34" t="s">
        <v>1908</v>
      </c>
      <c s="35" t="s">
        <v>5</v>
      </c>
      <c s="6" t="s">
        <v>1909</v>
      </c>
      <c s="36" t="s">
        <v>61</v>
      </c>
      <c s="37">
        <v>134.314</v>
      </c>
      <c s="36">
        <v>0</v>
      </c>
      <c s="36">
        <f>ROUND(G31*H31,6)</f>
      </c>
      <c r="L31" s="38">
        <v>0</v>
      </c>
      <c s="32">
        <f>ROUND(ROUND(L31,2)*ROUND(G31,3),2)</f>
      </c>
      <c s="36" t="s">
        <v>54</v>
      </c>
      <c>
        <f>(M31*21)/100</f>
      </c>
      <c t="s">
        <v>28</v>
      </c>
    </row>
    <row r="32" spans="1:5" ht="12.75">
      <c r="A32" s="35" t="s">
        <v>55</v>
      </c>
      <c r="E32" s="39" t="s">
        <v>1910</v>
      </c>
    </row>
    <row r="33" spans="1:5" ht="51">
      <c r="A33" s="35" t="s">
        <v>56</v>
      </c>
      <c r="E33" s="40" t="s">
        <v>1911</v>
      </c>
    </row>
    <row r="34" spans="1:5" ht="318.75">
      <c r="A34" t="s">
        <v>57</v>
      </c>
      <c r="E34" s="39" t="s">
        <v>1912</v>
      </c>
    </row>
    <row r="35" spans="1:16" ht="12.75">
      <c r="A35" t="s">
        <v>50</v>
      </c>
      <c s="34" t="s">
        <v>78</v>
      </c>
      <c s="34" t="s">
        <v>1913</v>
      </c>
      <c s="35" t="s">
        <v>5</v>
      </c>
      <c s="6" t="s">
        <v>1914</v>
      </c>
      <c s="36" t="s">
        <v>61</v>
      </c>
      <c s="37">
        <v>6.441</v>
      </c>
      <c s="36">
        <v>0</v>
      </c>
      <c s="36">
        <f>ROUND(G35*H35,6)</f>
      </c>
      <c r="L35" s="38">
        <v>0</v>
      </c>
      <c s="32">
        <f>ROUND(ROUND(L35,2)*ROUND(G35,3),2)</f>
      </c>
      <c s="36" t="s">
        <v>54</v>
      </c>
      <c>
        <f>(M35*21)/100</f>
      </c>
      <c t="s">
        <v>28</v>
      </c>
    </row>
    <row r="36" spans="1:5" ht="38.25">
      <c r="A36" s="35" t="s">
        <v>55</v>
      </c>
      <c r="E36" s="39" t="s">
        <v>1915</v>
      </c>
    </row>
    <row r="37" spans="1:5" ht="51">
      <c r="A37" s="35" t="s">
        <v>56</v>
      </c>
      <c r="E37" s="40" t="s">
        <v>1916</v>
      </c>
    </row>
    <row r="38" spans="1:5" ht="267.75">
      <c r="A38" t="s">
        <v>57</v>
      </c>
      <c r="E38" s="39" t="s">
        <v>1917</v>
      </c>
    </row>
    <row r="39" spans="1:16" ht="12.75">
      <c r="A39" t="s">
        <v>50</v>
      </c>
      <c s="34" t="s">
        <v>83</v>
      </c>
      <c s="34" t="s">
        <v>1918</v>
      </c>
      <c s="35" t="s">
        <v>5</v>
      </c>
      <c s="6" t="s">
        <v>1919</v>
      </c>
      <c s="36" t="s">
        <v>76</v>
      </c>
      <c s="37">
        <v>16</v>
      </c>
      <c s="36">
        <v>0</v>
      </c>
      <c s="36">
        <f>ROUND(G39*H39,6)</f>
      </c>
      <c r="L39" s="38">
        <v>0</v>
      </c>
      <c s="32">
        <f>ROUND(ROUND(L39,2)*ROUND(G39,3),2)</f>
      </c>
      <c s="36" t="s">
        <v>54</v>
      </c>
      <c>
        <f>(M39*21)/100</f>
      </c>
      <c t="s">
        <v>28</v>
      </c>
    </row>
    <row r="40" spans="1:5" ht="12.75">
      <c r="A40" s="35" t="s">
        <v>55</v>
      </c>
      <c r="E40" s="39" t="s">
        <v>1920</v>
      </c>
    </row>
    <row r="41" spans="1:5" ht="51">
      <c r="A41" s="35" t="s">
        <v>56</v>
      </c>
      <c r="E41" s="40" t="s">
        <v>1921</v>
      </c>
    </row>
    <row r="42" spans="1:5" ht="38.25">
      <c r="A42" t="s">
        <v>57</v>
      </c>
      <c r="E42" s="39" t="s">
        <v>1922</v>
      </c>
    </row>
    <row r="43" spans="1:16" ht="12.75">
      <c r="A43" t="s">
        <v>50</v>
      </c>
      <c s="34" t="s">
        <v>87</v>
      </c>
      <c s="34" t="s">
        <v>1486</v>
      </c>
      <c s="35" t="s">
        <v>5</v>
      </c>
      <c s="6" t="s">
        <v>1487</v>
      </c>
      <c s="36" t="s">
        <v>76</v>
      </c>
      <c s="37">
        <v>16</v>
      </c>
      <c s="36">
        <v>0</v>
      </c>
      <c s="36">
        <f>ROUND(G43*H43,6)</f>
      </c>
      <c r="L43" s="38">
        <v>0</v>
      </c>
      <c s="32">
        <f>ROUND(ROUND(L43,2)*ROUND(G43,3),2)</f>
      </c>
      <c s="36" t="s">
        <v>54</v>
      </c>
      <c>
        <f>(M43*21)/100</f>
      </c>
      <c t="s">
        <v>28</v>
      </c>
    </row>
    <row r="44" spans="1:5" ht="12.75">
      <c r="A44" s="35" t="s">
        <v>55</v>
      </c>
      <c r="E44" s="39" t="s">
        <v>1920</v>
      </c>
    </row>
    <row r="45" spans="1:5" ht="51">
      <c r="A45" s="35" t="s">
        <v>56</v>
      </c>
      <c r="E45" s="40" t="s">
        <v>1921</v>
      </c>
    </row>
    <row r="46" spans="1:5" ht="25.5">
      <c r="A46" t="s">
        <v>57</v>
      </c>
      <c r="E46" s="39" t="s">
        <v>1923</v>
      </c>
    </row>
    <row r="47" spans="1:13" ht="12.75">
      <c r="A47" t="s">
        <v>47</v>
      </c>
      <c r="C47" s="31" t="s">
        <v>28</v>
      </c>
      <c r="E47" s="33" t="s">
        <v>1244</v>
      </c>
      <c r="J47" s="32">
        <f>0</f>
      </c>
      <c s="32">
        <f>0</f>
      </c>
      <c s="32">
        <f>0+L48+L52+L56+L60</f>
      </c>
      <c s="32">
        <f>0+M48+M52+M56+M60</f>
      </c>
    </row>
    <row r="48" spans="1:16" ht="12.75">
      <c r="A48" t="s">
        <v>50</v>
      </c>
      <c s="34" t="s">
        <v>91</v>
      </c>
      <c s="34" t="s">
        <v>1924</v>
      </c>
      <c s="35" t="s">
        <v>5</v>
      </c>
      <c s="6" t="s">
        <v>1925</v>
      </c>
      <c s="36" t="s">
        <v>68</v>
      </c>
      <c s="37">
        <v>242</v>
      </c>
      <c s="36">
        <v>0</v>
      </c>
      <c s="36">
        <f>ROUND(G48*H48,6)</f>
      </c>
      <c r="L48" s="38">
        <v>0</v>
      </c>
      <c s="32">
        <f>ROUND(ROUND(L48,2)*ROUND(G48,3),2)</f>
      </c>
      <c s="36" t="s">
        <v>54</v>
      </c>
      <c>
        <f>(M48*21)/100</f>
      </c>
      <c t="s">
        <v>28</v>
      </c>
    </row>
    <row r="49" spans="1:5" ht="25.5">
      <c r="A49" s="35" t="s">
        <v>55</v>
      </c>
      <c r="E49" s="39" t="s">
        <v>1926</v>
      </c>
    </row>
    <row r="50" spans="1:5" ht="51">
      <c r="A50" s="35" t="s">
        <v>56</v>
      </c>
      <c r="E50" s="40" t="s">
        <v>1927</v>
      </c>
    </row>
    <row r="51" spans="1:5" ht="63.75">
      <c r="A51" t="s">
        <v>57</v>
      </c>
      <c r="E51" s="39" t="s">
        <v>1928</v>
      </c>
    </row>
    <row r="52" spans="1:16" ht="12.75">
      <c r="A52" t="s">
        <v>50</v>
      </c>
      <c s="34" t="s">
        <v>94</v>
      </c>
      <c s="34" t="s">
        <v>1929</v>
      </c>
      <c s="35" t="s">
        <v>5</v>
      </c>
      <c s="6" t="s">
        <v>1930</v>
      </c>
      <c s="36" t="s">
        <v>61</v>
      </c>
      <c s="37">
        <v>5.169</v>
      </c>
      <c s="36">
        <v>0</v>
      </c>
      <c s="36">
        <f>ROUND(G52*H52,6)</f>
      </c>
      <c r="L52" s="38">
        <v>0</v>
      </c>
      <c s="32">
        <f>ROUND(ROUND(L52,2)*ROUND(G52,3),2)</f>
      </c>
      <c s="36" t="s">
        <v>54</v>
      </c>
      <c>
        <f>(M52*21)/100</f>
      </c>
      <c t="s">
        <v>28</v>
      </c>
    </row>
    <row r="53" spans="1:5" ht="89.25">
      <c r="A53" s="35" t="s">
        <v>55</v>
      </c>
      <c r="E53" s="39" t="s">
        <v>1931</v>
      </c>
    </row>
    <row r="54" spans="1:5" ht="51">
      <c r="A54" s="35" t="s">
        <v>56</v>
      </c>
      <c r="E54" s="40" t="s">
        <v>1932</v>
      </c>
    </row>
    <row r="55" spans="1:5" ht="89.25">
      <c r="A55" t="s">
        <v>57</v>
      </c>
      <c r="E55" s="39" t="s">
        <v>1933</v>
      </c>
    </row>
    <row r="56" spans="1:16" ht="12.75">
      <c r="A56" t="s">
        <v>50</v>
      </c>
      <c s="34" t="s">
        <v>98</v>
      </c>
      <c s="34" t="s">
        <v>1934</v>
      </c>
      <c s="35" t="s">
        <v>5</v>
      </c>
      <c s="6" t="s">
        <v>1935</v>
      </c>
      <c s="36" t="s">
        <v>61</v>
      </c>
      <c s="37">
        <v>2.232</v>
      </c>
      <c s="36">
        <v>0</v>
      </c>
      <c s="36">
        <f>ROUND(G56*H56,6)</f>
      </c>
      <c r="L56" s="38">
        <v>0</v>
      </c>
      <c s="32">
        <f>ROUND(ROUND(L56,2)*ROUND(G56,3),2)</f>
      </c>
      <c s="36" t="s">
        <v>54</v>
      </c>
      <c>
        <f>(M56*21)/100</f>
      </c>
      <c t="s">
        <v>28</v>
      </c>
    </row>
    <row r="57" spans="1:5" ht="76.5">
      <c r="A57" s="35" t="s">
        <v>55</v>
      </c>
      <c r="E57" s="39" t="s">
        <v>1936</v>
      </c>
    </row>
    <row r="58" spans="1:5" ht="51">
      <c r="A58" s="35" t="s">
        <v>56</v>
      </c>
      <c r="E58" s="40" t="s">
        <v>1937</v>
      </c>
    </row>
    <row r="59" spans="1:5" ht="76.5">
      <c r="A59" t="s">
        <v>57</v>
      </c>
      <c r="E59" s="39" t="s">
        <v>1938</v>
      </c>
    </row>
    <row r="60" spans="1:16" ht="12.75">
      <c r="A60" t="s">
        <v>50</v>
      </c>
      <c s="34" t="s">
        <v>102</v>
      </c>
      <c s="34" t="s">
        <v>1286</v>
      </c>
      <c s="35" t="s">
        <v>5</v>
      </c>
      <c s="6" t="s">
        <v>1287</v>
      </c>
      <c s="36" t="s">
        <v>868</v>
      </c>
      <c s="37">
        <v>1</v>
      </c>
      <c s="36">
        <v>0</v>
      </c>
      <c s="36">
        <f>ROUND(G60*H60,6)</f>
      </c>
      <c r="L60" s="38">
        <v>0</v>
      </c>
      <c s="32">
        <f>ROUND(ROUND(L60,2)*ROUND(G60,3),2)</f>
      </c>
      <c s="36" t="s">
        <v>341</v>
      </c>
      <c>
        <f>(M60*21)/100</f>
      </c>
      <c t="s">
        <v>28</v>
      </c>
    </row>
    <row r="61" spans="1:5" ht="114.75">
      <c r="A61" s="35" t="s">
        <v>55</v>
      </c>
      <c r="E61" s="39" t="s">
        <v>1939</v>
      </c>
    </row>
    <row r="62" spans="1:5" ht="51">
      <c r="A62" s="35" t="s">
        <v>56</v>
      </c>
      <c r="E62" s="40" t="s">
        <v>1940</v>
      </c>
    </row>
    <row r="63" spans="1:5" ht="12.75">
      <c r="A63" t="s">
        <v>57</v>
      </c>
      <c r="E63" s="39" t="s">
        <v>1941</v>
      </c>
    </row>
    <row r="64" spans="1:13" ht="12.75">
      <c r="A64" t="s">
        <v>47</v>
      </c>
      <c r="C64" s="31" t="s">
        <v>26</v>
      </c>
      <c r="E64" s="33" t="s">
        <v>1521</v>
      </c>
      <c r="J64" s="32">
        <f>0</f>
      </c>
      <c s="32">
        <f>0</f>
      </c>
      <c s="32">
        <f>0+L65</f>
      </c>
      <c s="32">
        <f>0+M65</f>
      </c>
    </row>
    <row r="65" spans="1:16" ht="12.75">
      <c r="A65" t="s">
        <v>50</v>
      </c>
      <c s="34" t="s">
        <v>106</v>
      </c>
      <c s="34" t="s">
        <v>1942</v>
      </c>
      <c s="35" t="s">
        <v>5</v>
      </c>
      <c s="6" t="s">
        <v>1943</v>
      </c>
      <c s="36" t="s">
        <v>61</v>
      </c>
      <c s="37">
        <v>2.33</v>
      </c>
      <c s="36">
        <v>0</v>
      </c>
      <c s="36">
        <f>ROUND(G65*H65,6)</f>
      </c>
      <c r="L65" s="38">
        <v>0</v>
      </c>
      <c s="32">
        <f>ROUND(ROUND(L65,2)*ROUND(G65,3),2)</f>
      </c>
      <c s="36" t="s">
        <v>54</v>
      </c>
      <c>
        <f>(M65*21)/100</f>
      </c>
      <c t="s">
        <v>28</v>
      </c>
    </row>
    <row r="66" spans="1:5" ht="76.5">
      <c r="A66" s="35" t="s">
        <v>55</v>
      </c>
      <c r="E66" s="39" t="s">
        <v>1944</v>
      </c>
    </row>
    <row r="67" spans="1:5" ht="51">
      <c r="A67" s="35" t="s">
        <v>56</v>
      </c>
      <c r="E67" s="40" t="s">
        <v>1945</v>
      </c>
    </row>
    <row r="68" spans="1:5" ht="51">
      <c r="A68" t="s">
        <v>57</v>
      </c>
      <c r="E68" s="39" t="s">
        <v>1946</v>
      </c>
    </row>
    <row r="69" spans="1:13" ht="12.75">
      <c r="A69" t="s">
        <v>47</v>
      </c>
      <c r="C69" s="31" t="s">
        <v>65</v>
      </c>
      <c r="E69" s="33" t="s">
        <v>1291</v>
      </c>
      <c r="J69" s="32">
        <f>0</f>
      </c>
      <c s="32">
        <f>0</f>
      </c>
      <c s="32">
        <f>0+L70+L74+L78+L82+L86</f>
      </c>
      <c s="32">
        <f>0+M70+M74+M78+M82+M86</f>
      </c>
    </row>
    <row r="70" spans="1:16" ht="12.75">
      <c r="A70" t="s">
        <v>50</v>
      </c>
      <c s="34" t="s">
        <v>110</v>
      </c>
      <c s="34" t="s">
        <v>1947</v>
      </c>
      <c s="35" t="s">
        <v>5</v>
      </c>
      <c s="6" t="s">
        <v>1948</v>
      </c>
      <c s="36" t="s">
        <v>61</v>
      </c>
      <c s="37">
        <v>7.464</v>
      </c>
      <c s="36">
        <v>0</v>
      </c>
      <c s="36">
        <f>ROUND(G70*H70,6)</f>
      </c>
      <c r="L70" s="38">
        <v>0</v>
      </c>
      <c s="32">
        <f>ROUND(ROUND(L70,2)*ROUND(G70,3),2)</f>
      </c>
      <c s="36" t="s">
        <v>54</v>
      </c>
      <c>
        <f>(M70*21)/100</f>
      </c>
      <c t="s">
        <v>28</v>
      </c>
    </row>
    <row r="71" spans="1:5" ht="38.25">
      <c r="A71" s="35" t="s">
        <v>55</v>
      </c>
      <c r="E71" s="39" t="s">
        <v>1949</v>
      </c>
    </row>
    <row r="72" spans="1:5" ht="51">
      <c r="A72" s="35" t="s">
        <v>56</v>
      </c>
      <c r="E72" s="40" t="s">
        <v>1950</v>
      </c>
    </row>
    <row r="73" spans="1:5" ht="369.75">
      <c r="A73" t="s">
        <v>57</v>
      </c>
      <c r="E73" s="39" t="s">
        <v>1951</v>
      </c>
    </row>
    <row r="74" spans="1:16" ht="12.75">
      <c r="A74" t="s">
        <v>50</v>
      </c>
      <c s="34" t="s">
        <v>428</v>
      </c>
      <c s="34" t="s">
        <v>1952</v>
      </c>
      <c s="35" t="s">
        <v>5</v>
      </c>
      <c s="6" t="s">
        <v>1953</v>
      </c>
      <c s="36" t="s">
        <v>340</v>
      </c>
      <c s="37">
        <v>1.187</v>
      </c>
      <c s="36">
        <v>0</v>
      </c>
      <c s="36">
        <f>ROUND(G74*H74,6)</f>
      </c>
      <c r="L74" s="38">
        <v>0</v>
      </c>
      <c s="32">
        <f>ROUND(ROUND(L74,2)*ROUND(G74,3),2)</f>
      </c>
      <c s="36" t="s">
        <v>54</v>
      </c>
      <c>
        <f>(M74*21)/100</f>
      </c>
      <c t="s">
        <v>28</v>
      </c>
    </row>
    <row r="75" spans="1:5" ht="25.5">
      <c r="A75" s="35" t="s">
        <v>55</v>
      </c>
      <c r="E75" s="39" t="s">
        <v>1954</v>
      </c>
    </row>
    <row r="76" spans="1:5" ht="51">
      <c r="A76" s="35" t="s">
        <v>56</v>
      </c>
      <c r="E76" s="40" t="s">
        <v>1955</v>
      </c>
    </row>
    <row r="77" spans="1:5" ht="178.5">
      <c r="A77" t="s">
        <v>57</v>
      </c>
      <c r="E77" s="39" t="s">
        <v>1956</v>
      </c>
    </row>
    <row r="78" spans="1:16" ht="12.75">
      <c r="A78" t="s">
        <v>50</v>
      </c>
      <c s="34" t="s">
        <v>502</v>
      </c>
      <c s="34" t="s">
        <v>1957</v>
      </c>
      <c s="35" t="s">
        <v>5</v>
      </c>
      <c s="6" t="s">
        <v>1953</v>
      </c>
      <c s="36" t="s">
        <v>340</v>
      </c>
      <c s="37">
        <v>0.417</v>
      </c>
      <c s="36">
        <v>0</v>
      </c>
      <c s="36">
        <f>ROUND(G78*H78,6)</f>
      </c>
      <c r="L78" s="38">
        <v>0</v>
      </c>
      <c s="32">
        <f>ROUND(ROUND(L78,2)*ROUND(G78,3),2)</f>
      </c>
      <c s="36" t="s">
        <v>54</v>
      </c>
      <c>
        <f>(M78*21)/100</f>
      </c>
      <c t="s">
        <v>28</v>
      </c>
    </row>
    <row r="79" spans="1:5" ht="51">
      <c r="A79" s="35" t="s">
        <v>55</v>
      </c>
      <c r="E79" s="39" t="s">
        <v>1958</v>
      </c>
    </row>
    <row r="80" spans="1:5" ht="51">
      <c r="A80" s="35" t="s">
        <v>56</v>
      </c>
      <c r="E80" s="40" t="s">
        <v>1959</v>
      </c>
    </row>
    <row r="81" spans="1:5" ht="178.5">
      <c r="A81" t="s">
        <v>57</v>
      </c>
      <c r="E81" s="39" t="s">
        <v>1956</v>
      </c>
    </row>
    <row r="82" spans="1:16" ht="12.75">
      <c r="A82" t="s">
        <v>50</v>
      </c>
      <c s="34" t="s">
        <v>114</v>
      </c>
      <c s="34" t="s">
        <v>1960</v>
      </c>
      <c s="35" t="s">
        <v>5</v>
      </c>
      <c s="6" t="s">
        <v>1961</v>
      </c>
      <c s="36" t="s">
        <v>61</v>
      </c>
      <c s="37">
        <v>7</v>
      </c>
      <c s="36">
        <v>0</v>
      </c>
      <c s="36">
        <f>ROUND(G82*H82,6)</f>
      </c>
      <c r="L82" s="38">
        <v>0</v>
      </c>
      <c s="32">
        <f>ROUND(ROUND(L82,2)*ROUND(G82,3),2)</f>
      </c>
      <c s="36" t="s">
        <v>54</v>
      </c>
      <c>
        <f>(M82*21)/100</f>
      </c>
      <c t="s">
        <v>28</v>
      </c>
    </row>
    <row r="83" spans="1:5" ht="63.75">
      <c r="A83" s="35" t="s">
        <v>55</v>
      </c>
      <c r="E83" s="39" t="s">
        <v>1962</v>
      </c>
    </row>
    <row r="84" spans="1:5" ht="51">
      <c r="A84" s="35" t="s">
        <v>56</v>
      </c>
      <c r="E84" s="40" t="s">
        <v>1963</v>
      </c>
    </row>
    <row r="85" spans="1:5" ht="369.75">
      <c r="A85" t="s">
        <v>57</v>
      </c>
      <c r="E85" s="39" t="s">
        <v>1951</v>
      </c>
    </row>
    <row r="86" spans="1:16" ht="12.75">
      <c r="A86" t="s">
        <v>50</v>
      </c>
      <c s="34" t="s">
        <v>118</v>
      </c>
      <c s="34" t="s">
        <v>1297</v>
      </c>
      <c s="35" t="s">
        <v>5</v>
      </c>
      <c s="6" t="s">
        <v>1298</v>
      </c>
      <c s="36" t="s">
        <v>61</v>
      </c>
      <c s="37">
        <v>11</v>
      </c>
      <c s="36">
        <v>0</v>
      </c>
      <c s="36">
        <f>ROUND(G86*H86,6)</f>
      </c>
      <c r="L86" s="38">
        <v>0</v>
      </c>
      <c s="32">
        <f>ROUND(ROUND(L86,2)*ROUND(G86,3),2)</f>
      </c>
      <c s="36" t="s">
        <v>54</v>
      </c>
      <c>
        <f>(M86*21)/100</f>
      </c>
      <c t="s">
        <v>28</v>
      </c>
    </row>
    <row r="87" spans="1:5" ht="12.75">
      <c r="A87" s="35" t="s">
        <v>55</v>
      </c>
      <c r="E87" s="39" t="s">
        <v>1964</v>
      </c>
    </row>
    <row r="88" spans="1:5" ht="51">
      <c r="A88" s="35" t="s">
        <v>56</v>
      </c>
      <c r="E88" s="40" t="s">
        <v>1965</v>
      </c>
    </row>
    <row r="89" spans="1:5" ht="102">
      <c r="A89" t="s">
        <v>57</v>
      </c>
      <c r="E89" s="39" t="s">
        <v>1301</v>
      </c>
    </row>
    <row r="90" spans="1:13" ht="12.75">
      <c r="A90" t="s">
        <v>47</v>
      </c>
      <c r="C90" s="31" t="s">
        <v>27</v>
      </c>
      <c r="E90" s="33" t="s">
        <v>1966</v>
      </c>
      <c r="J90" s="32">
        <f>0</f>
      </c>
      <c s="32">
        <f>0</f>
      </c>
      <c s="32">
        <f>0+L91+L95+L99+L103+L107+L111</f>
      </c>
      <c s="32">
        <f>0+M91+M95+M99+M103+M107+M111</f>
      </c>
    </row>
    <row r="91" spans="1:16" ht="12.75">
      <c r="A91" t="s">
        <v>50</v>
      </c>
      <c s="34" t="s">
        <v>121</v>
      </c>
      <c s="34" t="s">
        <v>1967</v>
      </c>
      <c s="35" t="s">
        <v>5</v>
      </c>
      <c s="6" t="s">
        <v>1968</v>
      </c>
      <c s="36" t="s">
        <v>76</v>
      </c>
      <c s="37">
        <v>0.03</v>
      </c>
      <c s="36">
        <v>0</v>
      </c>
      <c s="36">
        <f>ROUND(G91*H91,6)</f>
      </c>
      <c r="L91" s="38">
        <v>0</v>
      </c>
      <c s="32">
        <f>ROUND(ROUND(L91,2)*ROUND(G91,3),2)</f>
      </c>
      <c s="36" t="s">
        <v>54</v>
      </c>
      <c>
        <f>(M91*21)/100</f>
      </c>
      <c t="s">
        <v>28</v>
      </c>
    </row>
    <row r="92" spans="1:5" ht="25.5">
      <c r="A92" s="35" t="s">
        <v>55</v>
      </c>
      <c r="E92" s="39" t="s">
        <v>1969</v>
      </c>
    </row>
    <row r="93" spans="1:5" ht="51">
      <c r="A93" s="35" t="s">
        <v>56</v>
      </c>
      <c r="E93" s="40" t="s">
        <v>1970</v>
      </c>
    </row>
    <row r="94" spans="1:5" ht="76.5">
      <c r="A94" t="s">
        <v>57</v>
      </c>
      <c r="E94" s="39" t="s">
        <v>1971</v>
      </c>
    </row>
    <row r="95" spans="1:16" ht="25.5">
      <c r="A95" t="s">
        <v>50</v>
      </c>
      <c s="34" t="s">
        <v>125</v>
      </c>
      <c s="34" t="s">
        <v>1972</v>
      </c>
      <c s="35" t="s">
        <v>5</v>
      </c>
      <c s="6" t="s">
        <v>1973</v>
      </c>
      <c s="36" t="s">
        <v>76</v>
      </c>
      <c s="37">
        <v>17.832</v>
      </c>
      <c s="36">
        <v>0</v>
      </c>
      <c s="36">
        <f>ROUND(G95*H95,6)</f>
      </c>
      <c r="L95" s="38">
        <v>0</v>
      </c>
      <c s="32">
        <f>ROUND(ROUND(L95,2)*ROUND(G95,3),2)</f>
      </c>
      <c s="36" t="s">
        <v>54</v>
      </c>
      <c>
        <f>(M95*21)/100</f>
      </c>
      <c t="s">
        <v>28</v>
      </c>
    </row>
    <row r="96" spans="1:5" ht="63.75">
      <c r="A96" s="35" t="s">
        <v>55</v>
      </c>
      <c r="E96" s="39" t="s">
        <v>1974</v>
      </c>
    </row>
    <row r="97" spans="1:5" ht="51">
      <c r="A97" s="35" t="s">
        <v>56</v>
      </c>
      <c r="E97" s="40" t="s">
        <v>1975</v>
      </c>
    </row>
    <row r="98" spans="1:5" ht="76.5">
      <c r="A98" t="s">
        <v>57</v>
      </c>
      <c r="E98" s="39" t="s">
        <v>1971</v>
      </c>
    </row>
    <row r="99" spans="1:16" ht="25.5">
      <c r="A99" t="s">
        <v>50</v>
      </c>
      <c s="34" t="s">
        <v>128</v>
      </c>
      <c s="34" t="s">
        <v>1976</v>
      </c>
      <c s="35" t="s">
        <v>5</v>
      </c>
      <c s="6" t="s">
        <v>1977</v>
      </c>
      <c s="36" t="s">
        <v>76</v>
      </c>
      <c s="37">
        <v>149.666</v>
      </c>
      <c s="36">
        <v>0</v>
      </c>
      <c s="36">
        <f>ROUND(G99*H99,6)</f>
      </c>
      <c r="L99" s="38">
        <v>0</v>
      </c>
      <c s="32">
        <f>ROUND(ROUND(L99,2)*ROUND(G99,3),2)</f>
      </c>
      <c s="36" t="s">
        <v>54</v>
      </c>
      <c>
        <f>(M99*21)/100</f>
      </c>
      <c t="s">
        <v>28</v>
      </c>
    </row>
    <row r="100" spans="1:5" ht="76.5">
      <c r="A100" s="35" t="s">
        <v>55</v>
      </c>
      <c r="E100" s="39" t="s">
        <v>1978</v>
      </c>
    </row>
    <row r="101" spans="1:5" ht="51">
      <c r="A101" s="35" t="s">
        <v>56</v>
      </c>
      <c r="E101" s="40" t="s">
        <v>1979</v>
      </c>
    </row>
    <row r="102" spans="1:5" ht="76.5">
      <c r="A102" t="s">
        <v>57</v>
      </c>
      <c r="E102" s="39" t="s">
        <v>1971</v>
      </c>
    </row>
    <row r="103" spans="1:16" ht="12.75">
      <c r="A103" t="s">
        <v>50</v>
      </c>
      <c s="34" t="s">
        <v>131</v>
      </c>
      <c s="34" t="s">
        <v>1980</v>
      </c>
      <c s="35" t="s">
        <v>5</v>
      </c>
      <c s="6" t="s">
        <v>1981</v>
      </c>
      <c s="36" t="s">
        <v>76</v>
      </c>
      <c s="37">
        <v>114.65</v>
      </c>
      <c s="36">
        <v>0</v>
      </c>
      <c s="36">
        <f>ROUND(G103*H103,6)</f>
      </c>
      <c r="L103" s="38">
        <v>0</v>
      </c>
      <c s="32">
        <f>ROUND(ROUND(L103,2)*ROUND(G103,3),2)</f>
      </c>
      <c s="36" t="s">
        <v>54</v>
      </c>
      <c>
        <f>(M103*21)/100</f>
      </c>
      <c t="s">
        <v>28</v>
      </c>
    </row>
    <row r="104" spans="1:5" ht="51">
      <c r="A104" s="35" t="s">
        <v>55</v>
      </c>
      <c r="E104" s="39" t="s">
        <v>1982</v>
      </c>
    </row>
    <row r="105" spans="1:5" ht="51">
      <c r="A105" s="35" t="s">
        <v>56</v>
      </c>
      <c r="E105" s="40" t="s">
        <v>1983</v>
      </c>
    </row>
    <row r="106" spans="1:5" ht="76.5">
      <c r="A106" t="s">
        <v>57</v>
      </c>
      <c r="E106" s="39" t="s">
        <v>1971</v>
      </c>
    </row>
    <row r="107" spans="1:16" ht="12.75">
      <c r="A107" t="s">
        <v>50</v>
      </c>
      <c s="34" t="s">
        <v>135</v>
      </c>
      <c s="34" t="s">
        <v>1984</v>
      </c>
      <c s="35" t="s">
        <v>5</v>
      </c>
      <c s="6" t="s">
        <v>1985</v>
      </c>
      <c s="36" t="s">
        <v>68</v>
      </c>
      <c s="37">
        <v>2</v>
      </c>
      <c s="36">
        <v>0</v>
      </c>
      <c s="36">
        <f>ROUND(G107*H107,6)</f>
      </c>
      <c r="L107" s="38">
        <v>0</v>
      </c>
      <c s="32">
        <f>ROUND(ROUND(L107,2)*ROUND(G107,3),2)</f>
      </c>
      <c s="36" t="s">
        <v>54</v>
      </c>
      <c>
        <f>(M107*21)/100</f>
      </c>
      <c t="s">
        <v>28</v>
      </c>
    </row>
    <row r="108" spans="1:5" ht="38.25">
      <c r="A108" s="35" t="s">
        <v>55</v>
      </c>
      <c r="E108" s="39" t="s">
        <v>1986</v>
      </c>
    </row>
    <row r="109" spans="1:5" ht="51">
      <c r="A109" s="35" t="s">
        <v>56</v>
      </c>
      <c r="E109" s="40" t="s">
        <v>1987</v>
      </c>
    </row>
    <row r="110" spans="1:5" ht="76.5">
      <c r="A110" t="s">
        <v>57</v>
      </c>
      <c r="E110" s="39" t="s">
        <v>1988</v>
      </c>
    </row>
    <row r="111" spans="1:16" ht="12.75">
      <c r="A111" t="s">
        <v>50</v>
      </c>
      <c s="34" t="s">
        <v>139</v>
      </c>
      <c s="34" t="s">
        <v>1989</v>
      </c>
      <c s="35" t="s">
        <v>5</v>
      </c>
      <c s="6" t="s">
        <v>1990</v>
      </c>
      <c s="36" t="s">
        <v>76</v>
      </c>
      <c s="37">
        <v>170.3</v>
      </c>
      <c s="36">
        <v>0</v>
      </c>
      <c s="36">
        <f>ROUND(G111*H111,6)</f>
      </c>
      <c r="L111" s="38">
        <v>0</v>
      </c>
      <c s="32">
        <f>ROUND(ROUND(L111,2)*ROUND(G111,3),2)</f>
      </c>
      <c s="36" t="s">
        <v>54</v>
      </c>
      <c>
        <f>(M111*21)/100</f>
      </c>
      <c t="s">
        <v>28</v>
      </c>
    </row>
    <row r="112" spans="1:5" ht="51">
      <c r="A112" s="35" t="s">
        <v>55</v>
      </c>
      <c r="E112" s="39" t="s">
        <v>1991</v>
      </c>
    </row>
    <row r="113" spans="1:5" ht="51">
      <c r="A113" s="35" t="s">
        <v>56</v>
      </c>
      <c r="E113" s="40" t="s">
        <v>1992</v>
      </c>
    </row>
    <row r="114" spans="1:5" ht="89.25">
      <c r="A114" t="s">
        <v>57</v>
      </c>
      <c r="E114" s="39" t="s">
        <v>1993</v>
      </c>
    </row>
    <row r="115" spans="1:13" ht="12.75">
      <c r="A115" t="s">
        <v>47</v>
      </c>
      <c r="C115" s="31" t="s">
        <v>78</v>
      </c>
      <c r="E115" s="33" t="s">
        <v>1137</v>
      </c>
      <c r="J115" s="32">
        <f>0</f>
      </c>
      <c s="32">
        <f>0</f>
      </c>
      <c s="32">
        <f>0+L116+L120+L124+L128+L132</f>
      </c>
      <c s="32">
        <f>0+M116+M120+M124+M128+M132</f>
      </c>
    </row>
    <row r="116" spans="1:16" ht="12.75">
      <c r="A116" t="s">
        <v>50</v>
      </c>
      <c s="34" t="s">
        <v>143</v>
      </c>
      <c s="34" t="s">
        <v>1994</v>
      </c>
      <c s="35" t="s">
        <v>5</v>
      </c>
      <c s="6" t="s">
        <v>1995</v>
      </c>
      <c s="36" t="s">
        <v>76</v>
      </c>
      <c s="37">
        <v>125.19</v>
      </c>
      <c s="36">
        <v>0</v>
      </c>
      <c s="36">
        <f>ROUND(G116*H116,6)</f>
      </c>
      <c r="L116" s="38">
        <v>0</v>
      </c>
      <c s="32">
        <f>ROUND(ROUND(L116,2)*ROUND(G116,3),2)</f>
      </c>
      <c s="36" t="s">
        <v>54</v>
      </c>
      <c>
        <f>(M116*21)/100</f>
      </c>
      <c t="s">
        <v>28</v>
      </c>
    </row>
    <row r="117" spans="1:5" ht="63.75">
      <c r="A117" s="35" t="s">
        <v>55</v>
      </c>
      <c r="E117" s="39" t="s">
        <v>1996</v>
      </c>
    </row>
    <row r="118" spans="1:5" ht="51">
      <c r="A118" s="35" t="s">
        <v>56</v>
      </c>
      <c r="E118" s="40" t="s">
        <v>1997</v>
      </c>
    </row>
    <row r="119" spans="1:5" ht="38.25">
      <c r="A119" t="s">
        <v>57</v>
      </c>
      <c r="E119" s="39" t="s">
        <v>1998</v>
      </c>
    </row>
    <row r="120" spans="1:16" ht="12.75">
      <c r="A120" t="s">
        <v>50</v>
      </c>
      <c s="34" t="s">
        <v>147</v>
      </c>
      <c s="34" t="s">
        <v>1999</v>
      </c>
      <c s="35" t="s">
        <v>5</v>
      </c>
      <c s="6" t="s">
        <v>2000</v>
      </c>
      <c s="36" t="s">
        <v>76</v>
      </c>
      <c s="37">
        <v>125.19</v>
      </c>
      <c s="36">
        <v>0</v>
      </c>
      <c s="36">
        <f>ROUND(G120*H120,6)</f>
      </c>
      <c r="L120" s="38">
        <v>0</v>
      </c>
      <c s="32">
        <f>ROUND(ROUND(L120,2)*ROUND(G120,3),2)</f>
      </c>
      <c s="36" t="s">
        <v>54</v>
      </c>
      <c>
        <f>(M120*21)/100</f>
      </c>
      <c t="s">
        <v>28</v>
      </c>
    </row>
    <row r="121" spans="1:5" ht="63.75">
      <c r="A121" s="35" t="s">
        <v>55</v>
      </c>
      <c r="E121" s="39" t="s">
        <v>2001</v>
      </c>
    </row>
    <row r="122" spans="1:5" ht="51">
      <c r="A122" s="35" t="s">
        <v>56</v>
      </c>
      <c r="E122" s="40" t="s">
        <v>2002</v>
      </c>
    </row>
    <row r="123" spans="1:5" ht="38.25">
      <c r="A123" t="s">
        <v>57</v>
      </c>
      <c r="E123" s="39" t="s">
        <v>1998</v>
      </c>
    </row>
    <row r="124" spans="1:16" ht="12.75">
      <c r="A124" t="s">
        <v>50</v>
      </c>
      <c s="34" t="s">
        <v>152</v>
      </c>
      <c s="34" t="s">
        <v>2003</v>
      </c>
      <c s="35" t="s">
        <v>5</v>
      </c>
      <c s="6" t="s">
        <v>2004</v>
      </c>
      <c s="36" t="s">
        <v>76</v>
      </c>
      <c s="37">
        <v>43.34</v>
      </c>
      <c s="36">
        <v>0</v>
      </c>
      <c s="36">
        <f>ROUND(G124*H124,6)</f>
      </c>
      <c r="L124" s="38">
        <v>0</v>
      </c>
      <c s="32">
        <f>ROUND(ROUND(L124,2)*ROUND(G124,3),2)</f>
      </c>
      <c s="36" t="s">
        <v>54</v>
      </c>
      <c>
        <f>(M124*21)/100</f>
      </c>
      <c t="s">
        <v>28</v>
      </c>
    </row>
    <row r="125" spans="1:5" ht="25.5">
      <c r="A125" s="35" t="s">
        <v>55</v>
      </c>
      <c r="E125" s="39" t="s">
        <v>2005</v>
      </c>
    </row>
    <row r="126" spans="1:5" ht="51">
      <c r="A126" s="35" t="s">
        <v>56</v>
      </c>
      <c r="E126" s="40" t="s">
        <v>2006</v>
      </c>
    </row>
    <row r="127" spans="1:5" ht="51">
      <c r="A127" t="s">
        <v>57</v>
      </c>
      <c r="E127" s="39" t="s">
        <v>2007</v>
      </c>
    </row>
    <row r="128" spans="1:16" ht="12.75">
      <c r="A128" t="s">
        <v>50</v>
      </c>
      <c s="34" t="s">
        <v>155</v>
      </c>
      <c s="34" t="s">
        <v>2008</v>
      </c>
      <c s="35" t="s">
        <v>5</v>
      </c>
      <c s="6" t="s">
        <v>2009</v>
      </c>
      <c s="36" t="s">
        <v>76</v>
      </c>
      <c s="37">
        <v>284.95</v>
      </c>
      <c s="36">
        <v>0</v>
      </c>
      <c s="36">
        <f>ROUND(G128*H128,6)</f>
      </c>
      <c r="L128" s="38">
        <v>0</v>
      </c>
      <c s="32">
        <f>ROUND(ROUND(L128,2)*ROUND(G128,3),2)</f>
      </c>
      <c s="36" t="s">
        <v>54</v>
      </c>
      <c>
        <f>(M128*21)/100</f>
      </c>
      <c t="s">
        <v>28</v>
      </c>
    </row>
    <row r="129" spans="1:5" ht="63.75">
      <c r="A129" s="35" t="s">
        <v>55</v>
      </c>
      <c r="E129" s="39" t="s">
        <v>2010</v>
      </c>
    </row>
    <row r="130" spans="1:5" ht="63.75">
      <c r="A130" s="35" t="s">
        <v>56</v>
      </c>
      <c r="E130" s="40" t="s">
        <v>2011</v>
      </c>
    </row>
    <row r="131" spans="1:5" ht="51">
      <c r="A131" t="s">
        <v>57</v>
      </c>
      <c r="E131" s="39" t="s">
        <v>2012</v>
      </c>
    </row>
    <row r="132" spans="1:16" ht="25.5">
      <c r="A132" t="s">
        <v>50</v>
      </c>
      <c s="34" t="s">
        <v>158</v>
      </c>
      <c s="34" t="s">
        <v>2013</v>
      </c>
      <c s="35" t="s">
        <v>5</v>
      </c>
      <c s="6" t="s">
        <v>2014</v>
      </c>
      <c s="36" t="s">
        <v>76</v>
      </c>
      <c s="37">
        <v>164.78</v>
      </c>
      <c s="36">
        <v>0</v>
      </c>
      <c s="36">
        <f>ROUND(G132*H132,6)</f>
      </c>
      <c r="L132" s="38">
        <v>0</v>
      </c>
      <c s="32">
        <f>ROUND(ROUND(L132,2)*ROUND(G132,3),2)</f>
      </c>
      <c s="36" t="s">
        <v>341</v>
      </c>
      <c>
        <f>(M132*21)/100</f>
      </c>
      <c t="s">
        <v>28</v>
      </c>
    </row>
    <row r="133" spans="1:5" ht="102">
      <c r="A133" s="35" t="s">
        <v>55</v>
      </c>
      <c r="E133" s="39" t="s">
        <v>2015</v>
      </c>
    </row>
    <row r="134" spans="1:5" ht="51">
      <c r="A134" s="35" t="s">
        <v>56</v>
      </c>
      <c r="E134" s="40" t="s">
        <v>2016</v>
      </c>
    </row>
    <row r="135" spans="1:5" ht="191.25">
      <c r="A135" t="s">
        <v>57</v>
      </c>
      <c r="E135" s="39" t="s">
        <v>2017</v>
      </c>
    </row>
    <row r="136" spans="1:13" ht="12.75">
      <c r="A136" t="s">
        <v>47</v>
      </c>
      <c r="C136" s="31" t="s">
        <v>83</v>
      </c>
      <c r="E136" s="33" t="s">
        <v>1328</v>
      </c>
      <c r="J136" s="32">
        <f>0</f>
      </c>
      <c s="32">
        <f>0</f>
      </c>
      <c s="32">
        <f>0+L137</f>
      </c>
      <c s="32">
        <f>0+M137</f>
      </c>
    </row>
    <row r="137" spans="1:16" ht="12.75">
      <c r="A137" t="s">
        <v>50</v>
      </c>
      <c s="34" t="s">
        <v>161</v>
      </c>
      <c s="34" t="s">
        <v>2018</v>
      </c>
      <c s="35" t="s">
        <v>5</v>
      </c>
      <c s="6" t="s">
        <v>2019</v>
      </c>
      <c s="36" t="s">
        <v>68</v>
      </c>
      <c s="37">
        <v>24</v>
      </c>
      <c s="36">
        <v>0</v>
      </c>
      <c s="36">
        <f>ROUND(G137*H137,6)</f>
      </c>
      <c r="L137" s="38">
        <v>0</v>
      </c>
      <c s="32">
        <f>ROUND(ROUND(L137,2)*ROUND(G137,3),2)</f>
      </c>
      <c s="36" t="s">
        <v>54</v>
      </c>
      <c>
        <f>(M137*21)/100</f>
      </c>
      <c t="s">
        <v>28</v>
      </c>
    </row>
    <row r="138" spans="1:5" ht="12.75">
      <c r="A138" s="35" t="s">
        <v>55</v>
      </c>
      <c r="E138" s="39" t="s">
        <v>2020</v>
      </c>
    </row>
    <row r="139" spans="1:5" ht="51">
      <c r="A139" s="35" t="s">
        <v>56</v>
      </c>
      <c r="E139" s="40" t="s">
        <v>2021</v>
      </c>
    </row>
    <row r="140" spans="1:5" ht="242.25">
      <c r="A140" t="s">
        <v>57</v>
      </c>
      <c r="E140" s="39" t="s">
        <v>2022</v>
      </c>
    </row>
    <row r="141" spans="1:13" ht="12.75">
      <c r="A141" t="s">
        <v>47</v>
      </c>
      <c r="C141" s="31" t="s">
        <v>87</v>
      </c>
      <c r="E141" s="33" t="s">
        <v>1011</v>
      </c>
      <c r="J141" s="32">
        <f>0</f>
      </c>
      <c s="32">
        <f>0</f>
      </c>
      <c s="32">
        <f>0+L142+L146+L150+L154+L158+L162</f>
      </c>
      <c s="32">
        <f>0+M142+M146+M150+M154+M158+M162</f>
      </c>
    </row>
    <row r="142" spans="1:16" ht="12.75">
      <c r="A142" t="s">
        <v>50</v>
      </c>
      <c s="34" t="s">
        <v>165</v>
      </c>
      <c s="34" t="s">
        <v>1607</v>
      </c>
      <c s="35" t="s">
        <v>5</v>
      </c>
      <c s="6" t="s">
        <v>1608</v>
      </c>
      <c s="36" t="s">
        <v>68</v>
      </c>
      <c s="37">
        <v>30</v>
      </c>
      <c s="36">
        <v>0</v>
      </c>
      <c s="36">
        <f>ROUND(G142*H142,6)</f>
      </c>
      <c r="L142" s="38">
        <v>0</v>
      </c>
      <c s="32">
        <f>ROUND(ROUND(L142,2)*ROUND(G142,3),2)</f>
      </c>
      <c s="36" t="s">
        <v>54</v>
      </c>
      <c>
        <f>(M142*21)/100</f>
      </c>
      <c t="s">
        <v>28</v>
      </c>
    </row>
    <row r="143" spans="1:5" ht="12.75">
      <c r="A143" s="35" t="s">
        <v>55</v>
      </c>
      <c r="E143" s="39" t="s">
        <v>2023</v>
      </c>
    </row>
    <row r="144" spans="1:5" ht="51">
      <c r="A144" s="35" t="s">
        <v>56</v>
      </c>
      <c r="E144" s="40" t="s">
        <v>2024</v>
      </c>
    </row>
    <row r="145" spans="1:5" ht="51">
      <c r="A145" t="s">
        <v>57</v>
      </c>
      <c r="E145" s="39" t="s">
        <v>2025</v>
      </c>
    </row>
    <row r="146" spans="1:16" ht="12.75">
      <c r="A146" t="s">
        <v>50</v>
      </c>
      <c s="34" t="s">
        <v>169</v>
      </c>
      <c s="34" t="s">
        <v>2026</v>
      </c>
      <c s="35" t="s">
        <v>5</v>
      </c>
      <c s="6" t="s">
        <v>2027</v>
      </c>
      <c s="36" t="s">
        <v>76</v>
      </c>
      <c s="37">
        <v>170.3</v>
      </c>
      <c s="36">
        <v>0</v>
      </c>
      <c s="36">
        <f>ROUND(G146*H146,6)</f>
      </c>
      <c r="L146" s="38">
        <v>0</v>
      </c>
      <c s="32">
        <f>ROUND(ROUND(L146,2)*ROUND(G146,3),2)</f>
      </c>
      <c s="36" t="s">
        <v>54</v>
      </c>
      <c>
        <f>(M146*21)/100</f>
      </c>
      <c t="s">
        <v>28</v>
      </c>
    </row>
    <row r="147" spans="1:5" ht="51">
      <c r="A147" s="35" t="s">
        <v>55</v>
      </c>
      <c r="E147" s="39" t="s">
        <v>2028</v>
      </c>
    </row>
    <row r="148" spans="1:5" ht="51">
      <c r="A148" s="35" t="s">
        <v>56</v>
      </c>
      <c r="E148" s="40" t="s">
        <v>1992</v>
      </c>
    </row>
    <row r="149" spans="1:5" ht="25.5">
      <c r="A149" t="s">
        <v>57</v>
      </c>
      <c r="E149" s="39" t="s">
        <v>2029</v>
      </c>
    </row>
    <row r="150" spans="1:16" ht="12.75">
      <c r="A150" t="s">
        <v>50</v>
      </c>
      <c s="34" t="s">
        <v>173</v>
      </c>
      <c s="34" t="s">
        <v>2030</v>
      </c>
      <c s="35" t="s">
        <v>5</v>
      </c>
      <c s="6" t="s">
        <v>2031</v>
      </c>
      <c s="36" t="s">
        <v>76</v>
      </c>
      <c s="37">
        <v>114.65</v>
      </c>
      <c s="36">
        <v>0</v>
      </c>
      <c s="36">
        <f>ROUND(G150*H150,6)</f>
      </c>
      <c r="L150" s="38">
        <v>0</v>
      </c>
      <c s="32">
        <f>ROUND(ROUND(L150,2)*ROUND(G150,3),2)</f>
      </c>
      <c s="36" t="s">
        <v>54</v>
      </c>
      <c>
        <f>(M150*21)/100</f>
      </c>
      <c t="s">
        <v>28</v>
      </c>
    </row>
    <row r="151" spans="1:5" ht="63.75">
      <c r="A151" s="35" t="s">
        <v>55</v>
      </c>
      <c r="E151" s="39" t="s">
        <v>2032</v>
      </c>
    </row>
    <row r="152" spans="1:5" ht="51">
      <c r="A152" s="35" t="s">
        <v>56</v>
      </c>
      <c r="E152" s="40" t="s">
        <v>1983</v>
      </c>
    </row>
    <row r="153" spans="1:5" ht="25.5">
      <c r="A153" t="s">
        <v>57</v>
      </c>
      <c r="E153" s="39" t="s">
        <v>2029</v>
      </c>
    </row>
    <row r="154" spans="1:16" ht="12.75">
      <c r="A154" t="s">
        <v>50</v>
      </c>
      <c s="34" t="s">
        <v>176</v>
      </c>
      <c s="34" t="s">
        <v>2033</v>
      </c>
      <c s="35" t="s">
        <v>5</v>
      </c>
      <c s="6" t="s">
        <v>2034</v>
      </c>
      <c s="36" t="s">
        <v>76</v>
      </c>
      <c s="37">
        <v>43.34</v>
      </c>
      <c s="36">
        <v>0</v>
      </c>
      <c s="36">
        <f>ROUND(G154*H154,6)</f>
      </c>
      <c r="L154" s="38">
        <v>0</v>
      </c>
      <c s="32">
        <f>ROUND(ROUND(L154,2)*ROUND(G154,3),2)</f>
      </c>
      <c s="36" t="s">
        <v>54</v>
      </c>
      <c>
        <f>(M154*21)/100</f>
      </c>
      <c t="s">
        <v>28</v>
      </c>
    </row>
    <row r="155" spans="1:5" ht="12.75">
      <c r="A155" s="35" t="s">
        <v>55</v>
      </c>
      <c r="E155" s="39" t="s">
        <v>2035</v>
      </c>
    </row>
    <row r="156" spans="1:5" ht="51">
      <c r="A156" s="35" t="s">
        <v>56</v>
      </c>
      <c r="E156" s="40" t="s">
        <v>2006</v>
      </c>
    </row>
    <row r="157" spans="1:5" ht="25.5">
      <c r="A157" t="s">
        <v>57</v>
      </c>
      <c r="E157" s="39" t="s">
        <v>2029</v>
      </c>
    </row>
    <row r="158" spans="1:16" ht="12.75">
      <c r="A158" t="s">
        <v>50</v>
      </c>
      <c s="34" t="s">
        <v>180</v>
      </c>
      <c s="34" t="s">
        <v>2036</v>
      </c>
      <c s="35" t="s">
        <v>5</v>
      </c>
      <c s="6" t="s">
        <v>2037</v>
      </c>
      <c s="36" t="s">
        <v>2038</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2039</v>
      </c>
    </row>
    <row r="161" spans="1:5" ht="25.5">
      <c r="A161" t="s">
        <v>57</v>
      </c>
      <c r="E161" s="39" t="s">
        <v>2040</v>
      </c>
    </row>
    <row r="162" spans="1:16" ht="12.75">
      <c r="A162" t="s">
        <v>50</v>
      </c>
      <c s="34" t="s">
        <v>183</v>
      </c>
      <c s="34" t="s">
        <v>2041</v>
      </c>
      <c s="35" t="s">
        <v>5</v>
      </c>
      <c s="6" t="s">
        <v>2042</v>
      </c>
      <c s="36" t="s">
        <v>61</v>
      </c>
      <c s="37">
        <v>7</v>
      </c>
      <c s="36">
        <v>0</v>
      </c>
      <c s="36">
        <f>ROUND(G162*H162,6)</f>
      </c>
      <c r="L162" s="38">
        <v>0</v>
      </c>
      <c s="32">
        <f>ROUND(ROUND(L162,2)*ROUND(G162,3),2)</f>
      </c>
      <c s="36" t="s">
        <v>54</v>
      </c>
      <c>
        <f>(M162*21)/100</f>
      </c>
      <c t="s">
        <v>28</v>
      </c>
    </row>
    <row r="163" spans="1:5" ht="63.75">
      <c r="A163" s="35" t="s">
        <v>55</v>
      </c>
      <c r="E163" s="39" t="s">
        <v>2043</v>
      </c>
    </row>
    <row r="164" spans="1:5" ht="51">
      <c r="A164" s="35" t="s">
        <v>56</v>
      </c>
      <c r="E164" s="40" t="s">
        <v>1963</v>
      </c>
    </row>
    <row r="165" spans="1:5" ht="102">
      <c r="A165" t="s">
        <v>57</v>
      </c>
      <c r="E165" s="39" t="s">
        <v>1371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1885</v>
      </c>
      <c s="41">
        <f>Rekapitulace!C36</f>
      </c>
      <c s="20" t="s">
        <v>0</v>
      </c>
      <c t="s">
        <v>23</v>
      </c>
      <c t="s">
        <v>28</v>
      </c>
    </row>
    <row r="4" spans="1:16" ht="32" customHeight="1">
      <c r="A4" s="24" t="s">
        <v>20</v>
      </c>
      <c s="25" t="s">
        <v>29</v>
      </c>
      <c s="27" t="s">
        <v>1885</v>
      </c>
      <c r="E4" s="26" t="s">
        <v>1886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2046</v>
      </c>
      <c r="E8" s="30" t="s">
        <v>2045</v>
      </c>
      <c r="J8" s="29">
        <f>0+J9+J22+J27+J32</f>
      </c>
      <c s="29">
        <f>0+K9+K22+K27+K32</f>
      </c>
      <c s="29">
        <f>0+L9+L22+L27+L32</f>
      </c>
      <c s="29">
        <f>0+M9+M22+M27+M32</f>
      </c>
    </row>
    <row r="9" spans="1:13" ht="12.75">
      <c r="A9" t="s">
        <v>47</v>
      </c>
      <c r="C9" s="31" t="s">
        <v>1054</v>
      </c>
      <c r="E9" s="33" t="s">
        <v>1055</v>
      </c>
      <c r="J9" s="32">
        <f>0</f>
      </c>
      <c s="32">
        <f>0</f>
      </c>
      <c s="32">
        <f>0+L10+L14+L18</f>
      </c>
      <c s="32">
        <f>0+M10+M14+M18</f>
      </c>
    </row>
    <row r="10" spans="1:16" ht="12.75">
      <c r="A10" t="s">
        <v>50</v>
      </c>
      <c s="34" t="s">
        <v>4</v>
      </c>
      <c s="34" t="s">
        <v>1890</v>
      </c>
      <c s="35" t="s">
        <v>5</v>
      </c>
      <c s="6" t="s">
        <v>1375</v>
      </c>
      <c s="36" t="s">
        <v>868</v>
      </c>
      <c s="37">
        <v>1</v>
      </c>
      <c s="36">
        <v>0</v>
      </c>
      <c s="36">
        <f>ROUND(G10*H10,6)</f>
      </c>
      <c r="L10" s="38">
        <v>0</v>
      </c>
      <c s="32">
        <f>ROUND(ROUND(L10,2)*ROUND(G10,3),2)</f>
      </c>
      <c s="36" t="s">
        <v>54</v>
      </c>
      <c>
        <f>(M10*21)/100</f>
      </c>
      <c t="s">
        <v>28</v>
      </c>
    </row>
    <row r="11" spans="1:5" ht="12.75">
      <c r="A11" s="35" t="s">
        <v>55</v>
      </c>
      <c r="E11" s="39" t="s">
        <v>1891</v>
      </c>
    </row>
    <row r="12" spans="1:5" ht="38.25">
      <c r="A12" s="35" t="s">
        <v>56</v>
      </c>
      <c r="E12" s="40" t="s">
        <v>2047</v>
      </c>
    </row>
    <row r="13" spans="1:5" ht="12.75">
      <c r="A13" t="s">
        <v>57</v>
      </c>
      <c r="E13" s="39" t="s">
        <v>58</v>
      </c>
    </row>
    <row r="14" spans="1:16" ht="25.5">
      <c r="A14" t="s">
        <v>50</v>
      </c>
      <c s="34" t="s">
        <v>28</v>
      </c>
      <c s="34" t="s">
        <v>1005</v>
      </c>
      <c s="35" t="s">
        <v>1006</v>
      </c>
      <c s="6" t="s">
        <v>1007</v>
      </c>
      <c s="36" t="s">
        <v>340</v>
      </c>
      <c s="37">
        <v>0.5</v>
      </c>
      <c s="36">
        <v>0</v>
      </c>
      <c s="36">
        <f>ROUND(G14*H14,6)</f>
      </c>
      <c r="L14" s="38">
        <v>0</v>
      </c>
      <c s="32">
        <f>ROUND(ROUND(L14,2)*ROUND(G14,3),2)</f>
      </c>
      <c s="36" t="s">
        <v>341</v>
      </c>
      <c>
        <f>(M14*21)/100</f>
      </c>
      <c t="s">
        <v>28</v>
      </c>
    </row>
    <row r="15" spans="1:5" ht="51">
      <c r="A15" s="35" t="s">
        <v>55</v>
      </c>
      <c r="E15" s="39" t="s">
        <v>2048</v>
      </c>
    </row>
    <row r="16" spans="1:5" ht="51">
      <c r="A16" s="35" t="s">
        <v>56</v>
      </c>
      <c r="E16" s="40" t="s">
        <v>2049</v>
      </c>
    </row>
    <row r="17" spans="1:5" ht="127.5">
      <c r="A17" t="s">
        <v>57</v>
      </c>
      <c r="E17" s="39" t="s">
        <v>1895</v>
      </c>
    </row>
    <row r="18" spans="1:16" ht="25.5">
      <c r="A18" t="s">
        <v>50</v>
      </c>
      <c s="34" t="s">
        <v>26</v>
      </c>
      <c s="34" t="s">
        <v>2050</v>
      </c>
      <c s="35" t="s">
        <v>2051</v>
      </c>
      <c s="6" t="s">
        <v>2052</v>
      </c>
      <c s="36" t="s">
        <v>340</v>
      </c>
      <c s="37">
        <v>0.451</v>
      </c>
      <c s="36">
        <v>0</v>
      </c>
      <c s="36">
        <f>ROUND(G18*H18,6)</f>
      </c>
      <c r="L18" s="38">
        <v>0</v>
      </c>
      <c s="32">
        <f>ROUND(ROUND(L18,2)*ROUND(G18,3),2)</f>
      </c>
      <c s="36" t="s">
        <v>341</v>
      </c>
      <c>
        <f>(M18*21)/100</f>
      </c>
      <c t="s">
        <v>28</v>
      </c>
    </row>
    <row r="19" spans="1:5" ht="63.75">
      <c r="A19" s="35" t="s">
        <v>55</v>
      </c>
      <c r="E19" s="39" t="s">
        <v>2053</v>
      </c>
    </row>
    <row r="20" spans="1:5" ht="51">
      <c r="A20" s="35" t="s">
        <v>56</v>
      </c>
      <c r="E20" s="40" t="s">
        <v>2054</v>
      </c>
    </row>
    <row r="21" spans="1:5" ht="140.25">
      <c r="A21" t="s">
        <v>57</v>
      </c>
      <c r="E21" s="39" t="s">
        <v>427</v>
      </c>
    </row>
    <row r="22" spans="1:13" ht="12.75">
      <c r="A22" t="s">
        <v>47</v>
      </c>
      <c r="C22" s="31" t="s">
        <v>26</v>
      </c>
      <c r="E22" s="33" t="s">
        <v>1521</v>
      </c>
      <c r="J22" s="32">
        <f>0</f>
      </c>
      <c s="32">
        <f>0</f>
      </c>
      <c s="32">
        <f>0+L23</f>
      </c>
      <c s="32">
        <f>0+M23</f>
      </c>
    </row>
    <row r="23" spans="1:16" ht="12.75">
      <c r="A23" t="s">
        <v>50</v>
      </c>
      <c s="34" t="s">
        <v>65</v>
      </c>
      <c s="34" t="s">
        <v>2055</v>
      </c>
      <c s="35" t="s">
        <v>5</v>
      </c>
      <c s="6" t="s">
        <v>2056</v>
      </c>
      <c s="36" t="s">
        <v>868</v>
      </c>
      <c s="37">
        <v>2</v>
      </c>
      <c s="36">
        <v>0</v>
      </c>
      <c s="36">
        <f>ROUND(G23*H23,6)</f>
      </c>
      <c r="L23" s="38">
        <v>0</v>
      </c>
      <c s="32">
        <f>ROUND(ROUND(L23,2)*ROUND(G23,3),2)</f>
      </c>
      <c s="36" t="s">
        <v>341</v>
      </c>
      <c>
        <f>(M23*21)/100</f>
      </c>
      <c t="s">
        <v>28</v>
      </c>
    </row>
    <row r="24" spans="1:5" ht="25.5">
      <c r="A24" s="35" t="s">
        <v>55</v>
      </c>
      <c r="E24" s="39" t="s">
        <v>2057</v>
      </c>
    </row>
    <row r="25" spans="1:5" ht="51">
      <c r="A25" s="35" t="s">
        <v>56</v>
      </c>
      <c r="E25" s="40" t="s">
        <v>1141</v>
      </c>
    </row>
    <row r="26" spans="1:5" ht="242.25">
      <c r="A26" t="s">
        <v>57</v>
      </c>
      <c r="E26" s="39" t="s">
        <v>2058</v>
      </c>
    </row>
    <row r="27" spans="1:13" ht="12.75">
      <c r="A27" t="s">
        <v>47</v>
      </c>
      <c r="C27" s="31" t="s">
        <v>78</v>
      </c>
      <c r="E27" s="33" t="s">
        <v>1137</v>
      </c>
      <c r="J27" s="32">
        <f>0</f>
      </c>
      <c s="32">
        <f>0</f>
      </c>
      <c s="32">
        <f>0+L28</f>
      </c>
      <c s="32">
        <f>0+M28</f>
      </c>
    </row>
    <row r="28" spans="1:16" ht="12.75">
      <c r="A28" t="s">
        <v>50</v>
      </c>
      <c s="34" t="s">
        <v>70</v>
      </c>
      <c s="34" t="s">
        <v>2059</v>
      </c>
      <c s="35" t="s">
        <v>5</v>
      </c>
      <c s="6" t="s">
        <v>2060</v>
      </c>
      <c s="36" t="s">
        <v>76</v>
      </c>
      <c s="37">
        <v>9.024</v>
      </c>
      <c s="36">
        <v>0</v>
      </c>
      <c s="36">
        <f>ROUND(G28*H28,6)</f>
      </c>
      <c r="L28" s="38">
        <v>0</v>
      </c>
      <c s="32">
        <f>ROUND(ROUND(L28,2)*ROUND(G28,3),2)</f>
      </c>
      <c s="36" t="s">
        <v>341</v>
      </c>
      <c>
        <f>(M28*21)/100</f>
      </c>
      <c t="s">
        <v>28</v>
      </c>
    </row>
    <row r="29" spans="1:5" ht="12.75">
      <c r="A29" s="35" t="s">
        <v>55</v>
      </c>
      <c r="E29" s="39" t="s">
        <v>2061</v>
      </c>
    </row>
    <row r="30" spans="1:5" ht="51">
      <c r="A30" s="35" t="s">
        <v>56</v>
      </c>
      <c r="E30" s="40" t="s">
        <v>2062</v>
      </c>
    </row>
    <row r="31" spans="1:5" ht="102">
      <c r="A31" t="s">
        <v>57</v>
      </c>
      <c r="E31" s="39" t="s">
        <v>2063</v>
      </c>
    </row>
    <row r="32" spans="1:13" ht="12.75">
      <c r="A32" t="s">
        <v>47</v>
      </c>
      <c r="C32" s="31" t="s">
        <v>87</v>
      </c>
      <c r="E32" s="33" t="s">
        <v>1011</v>
      </c>
      <c r="J32" s="32">
        <f>0</f>
      </c>
      <c s="32">
        <f>0</f>
      </c>
      <c s="32">
        <f>0+L33+L37+L41+L45+L49+L53</f>
      </c>
      <c s="32">
        <f>0+M33+M37+M41+M45+M49+M53</f>
      </c>
    </row>
    <row r="33" spans="1:16" ht="12.75">
      <c r="A33" t="s">
        <v>50</v>
      </c>
      <c s="34" t="s">
        <v>27</v>
      </c>
      <c s="34" t="s">
        <v>2064</v>
      </c>
      <c s="35" t="s">
        <v>5</v>
      </c>
      <c s="6" t="s">
        <v>2065</v>
      </c>
      <c s="36" t="s">
        <v>76</v>
      </c>
      <c s="37">
        <v>33</v>
      </c>
      <c s="36">
        <v>0</v>
      </c>
      <c s="36">
        <f>ROUND(G33*H33,6)</f>
      </c>
      <c r="L33" s="38">
        <v>0</v>
      </c>
      <c s="32">
        <f>ROUND(ROUND(L33,2)*ROUND(G33,3),2)</f>
      </c>
      <c s="36" t="s">
        <v>54</v>
      </c>
      <c>
        <f>(M33*21)/100</f>
      </c>
      <c t="s">
        <v>28</v>
      </c>
    </row>
    <row r="34" spans="1:5" ht="38.25">
      <c r="A34" s="35" t="s">
        <v>55</v>
      </c>
      <c r="E34" s="39" t="s">
        <v>2066</v>
      </c>
    </row>
    <row r="35" spans="1:5" ht="51">
      <c r="A35" s="35" t="s">
        <v>56</v>
      </c>
      <c r="E35" s="40" t="s">
        <v>2067</v>
      </c>
    </row>
    <row r="36" spans="1:5" ht="51">
      <c r="A36" t="s">
        <v>57</v>
      </c>
      <c r="E36" s="39" t="s">
        <v>2068</v>
      </c>
    </row>
    <row r="37" spans="1:16" ht="12.75">
      <c r="A37" t="s">
        <v>50</v>
      </c>
      <c s="34" t="s">
        <v>78</v>
      </c>
      <c s="34" t="s">
        <v>2069</v>
      </c>
      <c s="35" t="s">
        <v>5</v>
      </c>
      <c s="6" t="s">
        <v>2070</v>
      </c>
      <c s="36" t="s">
        <v>76</v>
      </c>
      <c s="37">
        <v>8.46</v>
      </c>
      <c s="36">
        <v>0</v>
      </c>
      <c s="36">
        <f>ROUND(G37*H37,6)</f>
      </c>
      <c r="L37" s="38">
        <v>0</v>
      </c>
      <c s="32">
        <f>ROUND(ROUND(L37,2)*ROUND(G37,3),2)</f>
      </c>
      <c s="36" t="s">
        <v>54</v>
      </c>
      <c>
        <f>(M37*21)/100</f>
      </c>
      <c t="s">
        <v>28</v>
      </c>
    </row>
    <row r="38" spans="1:5" ht="38.25">
      <c r="A38" s="35" t="s">
        <v>55</v>
      </c>
      <c r="E38" s="39" t="s">
        <v>2071</v>
      </c>
    </row>
    <row r="39" spans="1:5" ht="51">
      <c r="A39" s="35" t="s">
        <v>56</v>
      </c>
      <c r="E39" s="40" t="s">
        <v>2072</v>
      </c>
    </row>
    <row r="40" spans="1:5" ht="25.5">
      <c r="A40" t="s">
        <v>57</v>
      </c>
      <c r="E40" s="39" t="s">
        <v>2029</v>
      </c>
    </row>
    <row r="41" spans="1:16" ht="12.75">
      <c r="A41" t="s">
        <v>50</v>
      </c>
      <c s="34" t="s">
        <v>83</v>
      </c>
      <c s="34" t="s">
        <v>2073</v>
      </c>
      <c s="35" t="s">
        <v>5</v>
      </c>
      <c s="6" t="s">
        <v>2074</v>
      </c>
      <c s="36" t="s">
        <v>68</v>
      </c>
      <c s="37">
        <v>2</v>
      </c>
      <c s="36">
        <v>0</v>
      </c>
      <c s="36">
        <f>ROUND(G41*H41,6)</f>
      </c>
      <c r="L41" s="38">
        <v>0</v>
      </c>
      <c s="32">
        <f>ROUND(ROUND(L41,2)*ROUND(G41,3),2)</f>
      </c>
      <c s="36" t="s">
        <v>341</v>
      </c>
      <c>
        <f>(M41*21)/100</f>
      </c>
      <c t="s">
        <v>28</v>
      </c>
    </row>
    <row r="42" spans="1:5" ht="25.5">
      <c r="A42" s="35" t="s">
        <v>55</v>
      </c>
      <c r="E42" s="39" t="s">
        <v>2075</v>
      </c>
    </row>
    <row r="43" spans="1:5" ht="51">
      <c r="A43" s="35" t="s">
        <v>56</v>
      </c>
      <c r="E43" s="40" t="s">
        <v>2076</v>
      </c>
    </row>
    <row r="44" spans="1:5" ht="12.75">
      <c r="A44" t="s">
        <v>57</v>
      </c>
      <c r="E44" s="39" t="s">
        <v>2077</v>
      </c>
    </row>
    <row r="45" spans="1:16" ht="12.75">
      <c r="A45" t="s">
        <v>50</v>
      </c>
      <c s="34" t="s">
        <v>87</v>
      </c>
      <c s="34" t="s">
        <v>2078</v>
      </c>
      <c s="35" t="s">
        <v>5</v>
      </c>
      <c s="6" t="s">
        <v>2079</v>
      </c>
      <c s="36" t="s">
        <v>68</v>
      </c>
      <c s="37">
        <v>30</v>
      </c>
      <c s="36">
        <v>0</v>
      </c>
      <c s="36">
        <f>ROUND(G45*H45,6)</f>
      </c>
      <c r="L45" s="38">
        <v>0</v>
      </c>
      <c s="32">
        <f>ROUND(ROUND(L45,2)*ROUND(G45,3),2)</f>
      </c>
      <c s="36" t="s">
        <v>341</v>
      </c>
      <c>
        <f>(M45*21)/100</f>
      </c>
      <c t="s">
        <v>28</v>
      </c>
    </row>
    <row r="46" spans="1:5" ht="12.75">
      <c r="A46" s="35" t="s">
        <v>55</v>
      </c>
      <c r="E46" s="39" t="s">
        <v>2080</v>
      </c>
    </row>
    <row r="47" spans="1:5" ht="51">
      <c r="A47" s="35" t="s">
        <v>56</v>
      </c>
      <c r="E47" s="40" t="s">
        <v>2081</v>
      </c>
    </row>
    <row r="48" spans="1:5" ht="12.75">
      <c r="A48" t="s">
        <v>57</v>
      </c>
      <c r="E48" s="39" t="s">
        <v>2082</v>
      </c>
    </row>
    <row r="49" spans="1:16" ht="12.75">
      <c r="A49" t="s">
        <v>50</v>
      </c>
      <c s="34" t="s">
        <v>91</v>
      </c>
      <c s="34" t="s">
        <v>2083</v>
      </c>
      <c s="35" t="s">
        <v>5</v>
      </c>
      <c s="6" t="s">
        <v>2084</v>
      </c>
      <c s="36" t="s">
        <v>76</v>
      </c>
      <c s="37">
        <v>31.376</v>
      </c>
      <c s="36">
        <v>0</v>
      </c>
      <c s="36">
        <f>ROUND(G49*H49,6)</f>
      </c>
      <c r="L49" s="38">
        <v>0</v>
      </c>
      <c s="32">
        <f>ROUND(ROUND(L49,2)*ROUND(G49,3),2)</f>
      </c>
      <c s="36" t="s">
        <v>341</v>
      </c>
      <c>
        <f>(M49*21)/100</f>
      </c>
      <c t="s">
        <v>28</v>
      </c>
    </row>
    <row r="50" spans="1:5" ht="267.75">
      <c r="A50" s="35" t="s">
        <v>55</v>
      </c>
      <c r="E50" s="39" t="s">
        <v>2085</v>
      </c>
    </row>
    <row r="51" spans="1:5" ht="51">
      <c r="A51" s="35" t="s">
        <v>56</v>
      </c>
      <c r="E51" s="40" t="s">
        <v>2086</v>
      </c>
    </row>
    <row r="52" spans="1:5" ht="51">
      <c r="A52" t="s">
        <v>57</v>
      </c>
      <c r="E52" s="39" t="s">
        <v>2087</v>
      </c>
    </row>
    <row r="53" spans="1:16" ht="12.75">
      <c r="A53" t="s">
        <v>50</v>
      </c>
      <c s="34" t="s">
        <v>94</v>
      </c>
      <c s="34" t="s">
        <v>2088</v>
      </c>
      <c s="35" t="s">
        <v>5</v>
      </c>
      <c s="6" t="s">
        <v>2089</v>
      </c>
      <c s="36" t="s">
        <v>868</v>
      </c>
      <c s="37">
        <v>1</v>
      </c>
      <c s="36">
        <v>0</v>
      </c>
      <c s="36">
        <f>ROUND(G53*H53,6)</f>
      </c>
      <c r="L53" s="38">
        <v>0</v>
      </c>
      <c s="32">
        <f>ROUND(ROUND(L53,2)*ROUND(G53,3),2)</f>
      </c>
      <c s="36" t="s">
        <v>341</v>
      </c>
      <c>
        <f>(M53*21)/100</f>
      </c>
      <c t="s">
        <v>28</v>
      </c>
    </row>
    <row r="54" spans="1:5" ht="191.25">
      <c r="A54" s="35" t="s">
        <v>55</v>
      </c>
      <c r="E54" s="39" t="s">
        <v>2090</v>
      </c>
    </row>
    <row r="55" spans="1:5" ht="51">
      <c r="A55" s="35" t="s">
        <v>56</v>
      </c>
      <c r="E55" s="40" t="s">
        <v>2091</v>
      </c>
    </row>
    <row r="56" spans="1:5" ht="25.5">
      <c r="A56" t="s">
        <v>57</v>
      </c>
      <c r="E56" s="39" t="s">
        <v>2040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1885</v>
      </c>
      <c s="41">
        <f>Rekapitulace!C36</f>
      </c>
      <c s="20" t="s">
        <v>0</v>
      </c>
      <c t="s">
        <v>23</v>
      </c>
      <c t="s">
        <v>28</v>
      </c>
    </row>
    <row r="4" spans="1:16" ht="32" customHeight="1">
      <c r="A4" s="24" t="s">
        <v>20</v>
      </c>
      <c s="25" t="s">
        <v>29</v>
      </c>
      <c s="27" t="s">
        <v>1885</v>
      </c>
      <c r="E4" s="26" t="s">
        <v>1886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2094</v>
      </c>
      <c r="E8" s="30" t="s">
        <v>2093</v>
      </c>
      <c r="J8" s="29">
        <f>0+J9+J14+J39+J76+J93+J110+J115</f>
      </c>
      <c s="29">
        <f>0+K9+K14+K39+K76+K93+K110+K115</f>
      </c>
      <c s="29">
        <f>0+L9+L14+L39+L76+L93+L110+L115</f>
      </c>
      <c s="29">
        <f>0+M9+M14+M39+M76+M93+M110+M115</f>
      </c>
    </row>
    <row r="9" spans="1:13" ht="12.75">
      <c r="A9" t="s">
        <v>47</v>
      </c>
      <c r="C9" s="31" t="s">
        <v>1054</v>
      </c>
      <c r="E9" s="33" t="s">
        <v>1055</v>
      </c>
      <c r="J9" s="32">
        <f>0</f>
      </c>
      <c s="32">
        <f>0</f>
      </c>
      <c s="32">
        <f>0+L10</f>
      </c>
      <c s="32">
        <f>0+M10</f>
      </c>
    </row>
    <row r="10" spans="1:16" ht="12.75">
      <c r="A10" t="s">
        <v>50</v>
      </c>
      <c s="34" t="s">
        <v>4</v>
      </c>
      <c s="34" t="s">
        <v>1060</v>
      </c>
      <c s="35" t="s">
        <v>5</v>
      </c>
      <c s="6" t="s">
        <v>1375</v>
      </c>
      <c s="36" t="s">
        <v>868</v>
      </c>
      <c s="37">
        <v>1</v>
      </c>
      <c s="36">
        <v>0</v>
      </c>
      <c s="36">
        <f>ROUND(G10*H10,6)</f>
      </c>
      <c r="L10" s="38">
        <v>0</v>
      </c>
      <c s="32">
        <f>ROUND(ROUND(L10,2)*ROUND(G10,3),2)</f>
      </c>
      <c s="36" t="s">
        <v>341</v>
      </c>
      <c>
        <f>(M10*21)/100</f>
      </c>
      <c t="s">
        <v>28</v>
      </c>
    </row>
    <row r="11" spans="1:5" ht="12.75">
      <c r="A11" s="35" t="s">
        <v>55</v>
      </c>
      <c r="E11" s="39" t="s">
        <v>1891</v>
      </c>
    </row>
    <row r="12" spans="1:5" ht="63.75">
      <c r="A12" s="35" t="s">
        <v>56</v>
      </c>
      <c r="E12" s="40" t="s">
        <v>1892</v>
      </c>
    </row>
    <row r="13" spans="1:5" ht="12.75">
      <c r="A13" t="s">
        <v>57</v>
      </c>
      <c r="E13" s="39" t="s">
        <v>58</v>
      </c>
    </row>
    <row r="14" spans="1:13" ht="12.75">
      <c r="A14" t="s">
        <v>47</v>
      </c>
      <c r="C14" s="31" t="s">
        <v>998</v>
      </c>
      <c r="E14" s="33" t="s">
        <v>999</v>
      </c>
      <c r="J14" s="32">
        <f>0</f>
      </c>
      <c s="32">
        <f>0</f>
      </c>
      <c s="32">
        <f>0+L15+L19+L23+L27+L31+L35</f>
      </c>
      <c s="32">
        <f>0+M15+M19+M23+M27+M31+M35</f>
      </c>
    </row>
    <row r="15" spans="1:16" ht="38.25">
      <c r="A15" t="s">
        <v>50</v>
      </c>
      <c s="34" t="s">
        <v>28</v>
      </c>
      <c s="34" t="s">
        <v>1000</v>
      </c>
      <c s="35" t="s">
        <v>1001</v>
      </c>
      <c s="6" t="s">
        <v>1002</v>
      </c>
      <c s="36" t="s">
        <v>340</v>
      </c>
      <c s="37">
        <v>668.234</v>
      </c>
      <c s="36">
        <v>0</v>
      </c>
      <c s="36">
        <f>ROUND(G15*H15,6)</f>
      </c>
      <c r="L15" s="38">
        <v>0</v>
      </c>
      <c s="32">
        <f>ROUND(ROUND(L15,2)*ROUND(G15,3),2)</f>
      </c>
      <c s="36" t="s">
        <v>341</v>
      </c>
      <c>
        <f>(M15*21)/100</f>
      </c>
      <c t="s">
        <v>28</v>
      </c>
    </row>
    <row r="16" spans="1:5" ht="25.5">
      <c r="A16" s="35" t="s">
        <v>55</v>
      </c>
      <c r="E16" s="39" t="s">
        <v>342</v>
      </c>
    </row>
    <row r="17" spans="1:5" ht="102">
      <c r="A17" s="35" t="s">
        <v>56</v>
      </c>
      <c r="E17" s="40" t="s">
        <v>2095</v>
      </c>
    </row>
    <row r="18" spans="1:5" ht="140.25">
      <c r="A18" t="s">
        <v>57</v>
      </c>
      <c r="E18" s="39" t="s">
        <v>427</v>
      </c>
    </row>
    <row r="19" spans="1:16" ht="38.25">
      <c r="A19" t="s">
        <v>50</v>
      </c>
      <c s="34" t="s">
        <v>26</v>
      </c>
      <c s="34" t="s">
        <v>345</v>
      </c>
      <c s="35" t="s">
        <v>346</v>
      </c>
      <c s="6" t="s">
        <v>347</v>
      </c>
      <c s="36" t="s">
        <v>340</v>
      </c>
      <c s="37">
        <v>189.456</v>
      </c>
      <c s="36">
        <v>0</v>
      </c>
      <c s="36">
        <f>ROUND(G19*H19,6)</f>
      </c>
      <c r="L19" s="38">
        <v>0</v>
      </c>
      <c s="32">
        <f>ROUND(ROUND(L19,2)*ROUND(G19,3),2)</f>
      </c>
      <c s="36" t="s">
        <v>341</v>
      </c>
      <c>
        <f>(M19*21)/100</f>
      </c>
      <c t="s">
        <v>28</v>
      </c>
    </row>
    <row r="20" spans="1:5" ht="38.25">
      <c r="A20" s="35" t="s">
        <v>55</v>
      </c>
      <c r="E20" s="39" t="s">
        <v>2096</v>
      </c>
    </row>
    <row r="21" spans="1:5" ht="102">
      <c r="A21" s="35" t="s">
        <v>56</v>
      </c>
      <c r="E21" s="40" t="s">
        <v>2097</v>
      </c>
    </row>
    <row r="22" spans="1:5" ht="140.25">
      <c r="A22" t="s">
        <v>57</v>
      </c>
      <c r="E22" s="39" t="s">
        <v>427</v>
      </c>
    </row>
    <row r="23" spans="1:16" ht="38.25">
      <c r="A23" t="s">
        <v>50</v>
      </c>
      <c s="34" t="s">
        <v>65</v>
      </c>
      <c s="34" t="s">
        <v>1083</v>
      </c>
      <c s="35" t="s">
        <v>1084</v>
      </c>
      <c s="6" t="s">
        <v>1085</v>
      </c>
      <c s="36" t="s">
        <v>340</v>
      </c>
      <c s="37">
        <v>0.082</v>
      </c>
      <c s="36">
        <v>0</v>
      </c>
      <c s="36">
        <f>ROUND(G23*H23,6)</f>
      </c>
      <c r="L23" s="38">
        <v>0</v>
      </c>
      <c s="32">
        <f>ROUND(ROUND(L23,2)*ROUND(G23,3),2)</f>
      </c>
      <c s="36" t="s">
        <v>341</v>
      </c>
      <c>
        <f>(M23*21)/100</f>
      </c>
      <c t="s">
        <v>28</v>
      </c>
    </row>
    <row r="24" spans="1:5" ht="25.5">
      <c r="A24" s="35" t="s">
        <v>55</v>
      </c>
      <c r="E24" s="39" t="s">
        <v>342</v>
      </c>
    </row>
    <row r="25" spans="1:5" ht="63.75">
      <c r="A25" s="35" t="s">
        <v>56</v>
      </c>
      <c r="E25" s="40" t="s">
        <v>2098</v>
      </c>
    </row>
    <row r="26" spans="1:5" ht="140.25">
      <c r="A26" t="s">
        <v>57</v>
      </c>
      <c r="E26" s="39" t="s">
        <v>427</v>
      </c>
    </row>
    <row r="27" spans="1:16" ht="38.25">
      <c r="A27" t="s">
        <v>50</v>
      </c>
      <c s="34" t="s">
        <v>70</v>
      </c>
      <c s="34" t="s">
        <v>2099</v>
      </c>
      <c s="35" t="s">
        <v>2100</v>
      </c>
      <c s="6" t="s">
        <v>2101</v>
      </c>
      <c s="36" t="s">
        <v>340</v>
      </c>
      <c s="37">
        <v>0.1</v>
      </c>
      <c s="36">
        <v>0</v>
      </c>
      <c s="36">
        <f>ROUND(G27*H27,6)</f>
      </c>
      <c r="L27" s="38">
        <v>0</v>
      </c>
      <c s="32">
        <f>ROUND(ROUND(L27,2)*ROUND(G27,3),2)</f>
      </c>
      <c s="36" t="s">
        <v>341</v>
      </c>
      <c>
        <f>(M27*21)/100</f>
      </c>
      <c t="s">
        <v>28</v>
      </c>
    </row>
    <row r="28" spans="1:5" ht="25.5">
      <c r="A28" s="35" t="s">
        <v>55</v>
      </c>
      <c r="E28" s="39" t="s">
        <v>342</v>
      </c>
    </row>
    <row r="29" spans="1:5" ht="51">
      <c r="A29" s="35" t="s">
        <v>56</v>
      </c>
      <c r="E29" s="40" t="s">
        <v>2102</v>
      </c>
    </row>
    <row r="30" spans="1:5" ht="140.25">
      <c r="A30" t="s">
        <v>57</v>
      </c>
      <c r="E30" s="39" t="s">
        <v>427</v>
      </c>
    </row>
    <row r="31" spans="1:16" ht="25.5">
      <c r="A31" t="s">
        <v>50</v>
      </c>
      <c s="34" t="s">
        <v>27</v>
      </c>
      <c s="34" t="s">
        <v>2103</v>
      </c>
      <c s="35" t="s">
        <v>2104</v>
      </c>
      <c s="6" t="s">
        <v>2105</v>
      </c>
      <c s="36" t="s">
        <v>340</v>
      </c>
      <c s="37">
        <v>100.899</v>
      </c>
      <c s="36">
        <v>0</v>
      </c>
      <c s="36">
        <f>ROUND(G31*H31,6)</f>
      </c>
      <c r="L31" s="38">
        <v>0</v>
      </c>
      <c s="32">
        <f>ROUND(ROUND(L31,2)*ROUND(G31,3),2)</f>
      </c>
      <c s="36" t="s">
        <v>341</v>
      </c>
      <c>
        <f>(M31*21)/100</f>
      </c>
      <c t="s">
        <v>28</v>
      </c>
    </row>
    <row r="32" spans="1:5" ht="25.5">
      <c r="A32" s="35" t="s">
        <v>55</v>
      </c>
      <c r="E32" s="39" t="s">
        <v>342</v>
      </c>
    </row>
    <row r="33" spans="1:5" ht="63.75">
      <c r="A33" s="35" t="s">
        <v>56</v>
      </c>
      <c r="E33" s="40" t="s">
        <v>2106</v>
      </c>
    </row>
    <row r="34" spans="1:5" ht="140.25">
      <c r="A34" t="s">
        <v>57</v>
      </c>
      <c r="E34" s="39" t="s">
        <v>427</v>
      </c>
    </row>
    <row r="35" spans="1:16" ht="25.5">
      <c r="A35" t="s">
        <v>50</v>
      </c>
      <c s="34" t="s">
        <v>78</v>
      </c>
      <c s="34" t="s">
        <v>2107</v>
      </c>
      <c s="35" t="s">
        <v>2108</v>
      </c>
      <c s="6" t="s">
        <v>2109</v>
      </c>
      <c s="36" t="s">
        <v>340</v>
      </c>
      <c s="37">
        <v>0.271</v>
      </c>
      <c s="36">
        <v>0</v>
      </c>
      <c s="36">
        <f>ROUND(G35*H35,6)</f>
      </c>
      <c r="L35" s="38">
        <v>0</v>
      </c>
      <c s="32">
        <f>ROUND(ROUND(L35,2)*ROUND(G35,3),2)</f>
      </c>
      <c s="36" t="s">
        <v>341</v>
      </c>
      <c>
        <f>(M35*21)/100</f>
      </c>
      <c t="s">
        <v>28</v>
      </c>
    </row>
    <row r="36" spans="1:5" ht="38.25">
      <c r="A36" s="35" t="s">
        <v>55</v>
      </c>
      <c r="E36" s="39" t="s">
        <v>2110</v>
      </c>
    </row>
    <row r="37" spans="1:5" ht="63.75">
      <c r="A37" s="35" t="s">
        <v>56</v>
      </c>
      <c r="E37" s="40" t="s">
        <v>2111</v>
      </c>
    </row>
    <row r="38" spans="1:5" ht="140.25">
      <c r="A38" t="s">
        <v>57</v>
      </c>
      <c r="E38" s="39" t="s">
        <v>427</v>
      </c>
    </row>
    <row r="39" spans="1:13" ht="12.75">
      <c r="A39" t="s">
        <v>47</v>
      </c>
      <c r="C39" s="31" t="s">
        <v>4</v>
      </c>
      <c r="E39" s="33" t="s">
        <v>1203</v>
      </c>
      <c r="J39" s="32">
        <f>0</f>
      </c>
      <c s="32">
        <f>0</f>
      </c>
      <c s="32">
        <f>0+L40+L44+L48+L52+L56+L60+L64+L68+L72</f>
      </c>
      <c s="32">
        <f>0+M40+M44+M48+M52+M56+M60+M64+M68+M72</f>
      </c>
    </row>
    <row r="40" spans="1:16" ht="12.75">
      <c r="A40" t="s">
        <v>50</v>
      </c>
      <c s="34" t="s">
        <v>83</v>
      </c>
      <c s="34" t="s">
        <v>2112</v>
      </c>
      <c s="35" t="s">
        <v>5</v>
      </c>
      <c s="6" t="s">
        <v>2113</v>
      </c>
      <c s="36" t="s">
        <v>61</v>
      </c>
      <c s="37">
        <v>13.29</v>
      </c>
      <c s="36">
        <v>0</v>
      </c>
      <c s="36">
        <f>ROUND(G40*H40,6)</f>
      </c>
      <c r="L40" s="38">
        <v>0</v>
      </c>
      <c s="32">
        <f>ROUND(ROUND(L40,2)*ROUND(G40,3),2)</f>
      </c>
      <c s="36" t="s">
        <v>54</v>
      </c>
      <c>
        <f>(M40*21)/100</f>
      </c>
      <c t="s">
        <v>28</v>
      </c>
    </row>
    <row r="41" spans="1:5" ht="12.75">
      <c r="A41" s="35" t="s">
        <v>55</v>
      </c>
      <c r="E41" s="39" t="s">
        <v>2114</v>
      </c>
    </row>
    <row r="42" spans="1:5" ht="63.75">
      <c r="A42" s="35" t="s">
        <v>56</v>
      </c>
      <c r="E42" s="40" t="s">
        <v>2115</v>
      </c>
    </row>
    <row r="43" spans="1:5" ht="89.25">
      <c r="A43" t="s">
        <v>57</v>
      </c>
      <c r="E43" s="39" t="s">
        <v>2116</v>
      </c>
    </row>
    <row r="44" spans="1:16" ht="12.75">
      <c r="A44" t="s">
        <v>50</v>
      </c>
      <c s="34" t="s">
        <v>87</v>
      </c>
      <c s="34" t="s">
        <v>2117</v>
      </c>
      <c s="35" t="s">
        <v>5</v>
      </c>
      <c s="6" t="s">
        <v>2118</v>
      </c>
      <c s="36" t="s">
        <v>61</v>
      </c>
      <c s="37">
        <v>19.369</v>
      </c>
      <c s="36">
        <v>0</v>
      </c>
      <c s="36">
        <f>ROUND(G44*H44,6)</f>
      </c>
      <c r="L44" s="38">
        <v>0</v>
      </c>
      <c s="32">
        <f>ROUND(ROUND(L44,2)*ROUND(G44,3),2)</f>
      </c>
      <c s="36" t="s">
        <v>54</v>
      </c>
      <c>
        <f>(M44*21)/100</f>
      </c>
      <c t="s">
        <v>28</v>
      </c>
    </row>
    <row r="45" spans="1:5" ht="12.75">
      <c r="A45" s="35" t="s">
        <v>55</v>
      </c>
      <c r="E45" s="39" t="s">
        <v>2119</v>
      </c>
    </row>
    <row r="46" spans="1:5" ht="89.25">
      <c r="A46" s="35" t="s">
        <v>56</v>
      </c>
      <c r="E46" s="40" t="s">
        <v>2120</v>
      </c>
    </row>
    <row r="47" spans="1:5" ht="25.5">
      <c r="A47" t="s">
        <v>57</v>
      </c>
      <c r="E47" s="39" t="s">
        <v>1415</v>
      </c>
    </row>
    <row r="48" spans="1:16" ht="12.75">
      <c r="A48" t="s">
        <v>50</v>
      </c>
      <c s="34" t="s">
        <v>91</v>
      </c>
      <c s="34" t="s">
        <v>1213</v>
      </c>
      <c s="35" t="s">
        <v>5</v>
      </c>
      <c s="6" t="s">
        <v>1214</v>
      </c>
      <c s="36" t="s">
        <v>61</v>
      </c>
      <c s="37">
        <v>9.77</v>
      </c>
      <c s="36">
        <v>0</v>
      </c>
      <c s="36">
        <f>ROUND(G48*H48,6)</f>
      </c>
      <c r="L48" s="38">
        <v>0</v>
      </c>
      <c s="32">
        <f>ROUND(ROUND(L48,2)*ROUND(G48,3),2)</f>
      </c>
      <c s="36" t="s">
        <v>54</v>
      </c>
      <c>
        <f>(M48*21)/100</f>
      </c>
      <c t="s">
        <v>28</v>
      </c>
    </row>
    <row r="49" spans="1:5" ht="12.75">
      <c r="A49" s="35" t="s">
        <v>55</v>
      </c>
      <c r="E49" s="39" t="s">
        <v>2121</v>
      </c>
    </row>
    <row r="50" spans="1:5" ht="63.75">
      <c r="A50" s="35" t="s">
        <v>56</v>
      </c>
      <c r="E50" s="40" t="s">
        <v>2122</v>
      </c>
    </row>
    <row r="51" spans="1:5" ht="382.5">
      <c r="A51" t="s">
        <v>57</v>
      </c>
      <c r="E51" s="39" t="s">
        <v>1217</v>
      </c>
    </row>
    <row r="52" spans="1:16" ht="12.75">
      <c r="A52" t="s">
        <v>50</v>
      </c>
      <c s="34" t="s">
        <v>94</v>
      </c>
      <c s="34" t="s">
        <v>1227</v>
      </c>
      <c s="35" t="s">
        <v>5</v>
      </c>
      <c s="6" t="s">
        <v>1228</v>
      </c>
      <c s="36" t="s">
        <v>61</v>
      </c>
      <c s="37">
        <v>298.838</v>
      </c>
      <c s="36">
        <v>0</v>
      </c>
      <c s="36">
        <f>ROUND(G52*H52,6)</f>
      </c>
      <c r="L52" s="38">
        <v>0</v>
      </c>
      <c s="32">
        <f>ROUND(ROUND(L52,2)*ROUND(G52,3),2)</f>
      </c>
      <c s="36" t="s">
        <v>54</v>
      </c>
      <c>
        <f>(M52*21)/100</f>
      </c>
      <c t="s">
        <v>28</v>
      </c>
    </row>
    <row r="53" spans="1:5" ht="25.5">
      <c r="A53" s="35" t="s">
        <v>55</v>
      </c>
      <c r="E53" s="39" t="s">
        <v>2123</v>
      </c>
    </row>
    <row r="54" spans="1:5" ht="63.75">
      <c r="A54" s="35" t="s">
        <v>56</v>
      </c>
      <c r="E54" s="40" t="s">
        <v>2124</v>
      </c>
    </row>
    <row r="55" spans="1:5" ht="344.25">
      <c r="A55" t="s">
        <v>57</v>
      </c>
      <c r="E55" s="39" t="s">
        <v>1231</v>
      </c>
    </row>
    <row r="56" spans="1:16" ht="12.75">
      <c r="A56" t="s">
        <v>50</v>
      </c>
      <c s="34" t="s">
        <v>98</v>
      </c>
      <c s="34" t="s">
        <v>2125</v>
      </c>
      <c s="35" t="s">
        <v>5</v>
      </c>
      <c s="6" t="s">
        <v>2126</v>
      </c>
      <c s="36" t="s">
        <v>61</v>
      </c>
      <c s="37">
        <v>205.768</v>
      </c>
      <c s="36">
        <v>0</v>
      </c>
      <c s="36">
        <f>ROUND(G56*H56,6)</f>
      </c>
      <c r="L56" s="38">
        <v>0</v>
      </c>
      <c s="32">
        <f>ROUND(ROUND(L56,2)*ROUND(G56,3),2)</f>
      </c>
      <c s="36" t="s">
        <v>54</v>
      </c>
      <c>
        <f>(M56*21)/100</f>
      </c>
      <c t="s">
        <v>28</v>
      </c>
    </row>
    <row r="57" spans="1:5" ht="12.75">
      <c r="A57" s="35" t="s">
        <v>55</v>
      </c>
      <c r="E57" s="39" t="s">
        <v>2127</v>
      </c>
    </row>
    <row r="58" spans="1:5" ht="63.75">
      <c r="A58" s="35" t="s">
        <v>56</v>
      </c>
      <c r="E58" s="40" t="s">
        <v>2128</v>
      </c>
    </row>
    <row r="59" spans="1:5" ht="242.25">
      <c r="A59" t="s">
        <v>57</v>
      </c>
      <c r="E59" s="39" t="s">
        <v>2129</v>
      </c>
    </row>
    <row r="60" spans="1:16" ht="12.75">
      <c r="A60" t="s">
        <v>50</v>
      </c>
      <c s="34" t="s">
        <v>102</v>
      </c>
      <c s="34" t="s">
        <v>2130</v>
      </c>
      <c s="35" t="s">
        <v>5</v>
      </c>
      <c s="6" t="s">
        <v>2131</v>
      </c>
      <c s="36" t="s">
        <v>61</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2132</v>
      </c>
    </row>
    <row r="63" spans="1:5" ht="267.75">
      <c r="A63" t="s">
        <v>57</v>
      </c>
      <c r="E63" s="39" t="s">
        <v>2133</v>
      </c>
    </row>
    <row r="64" spans="1:16" ht="12.75">
      <c r="A64" t="s">
        <v>50</v>
      </c>
      <c s="34" t="s">
        <v>106</v>
      </c>
      <c s="34" t="s">
        <v>2134</v>
      </c>
      <c s="35" t="s">
        <v>5</v>
      </c>
      <c s="6" t="s">
        <v>2135</v>
      </c>
      <c s="36" t="s">
        <v>76</v>
      </c>
      <c s="37">
        <v>13.018</v>
      </c>
      <c s="36">
        <v>0</v>
      </c>
      <c s="36">
        <f>ROUND(G64*H64,6)</f>
      </c>
      <c r="L64" s="38">
        <v>0</v>
      </c>
      <c s="32">
        <f>ROUND(ROUND(L64,2)*ROUND(G64,3),2)</f>
      </c>
      <c s="36" t="s">
        <v>54</v>
      </c>
      <c>
        <f>(M64*21)/100</f>
      </c>
      <c t="s">
        <v>28</v>
      </c>
    </row>
    <row r="65" spans="1:5" ht="12.75">
      <c r="A65" s="35" t="s">
        <v>55</v>
      </c>
      <c r="E65" s="39" t="s">
        <v>2136</v>
      </c>
    </row>
    <row r="66" spans="1:5" ht="63.75">
      <c r="A66" s="35" t="s">
        <v>56</v>
      </c>
      <c r="E66" s="40" t="s">
        <v>2137</v>
      </c>
    </row>
    <row r="67" spans="1:5" ht="38.25">
      <c r="A67" t="s">
        <v>57</v>
      </c>
      <c r="E67" s="39" t="s">
        <v>2138</v>
      </c>
    </row>
    <row r="68" spans="1:16" ht="12.75">
      <c r="A68" t="s">
        <v>50</v>
      </c>
      <c s="34" t="s">
        <v>110</v>
      </c>
      <c s="34" t="s">
        <v>1486</v>
      </c>
      <c s="35" t="s">
        <v>5</v>
      </c>
      <c s="6" t="s">
        <v>1487</v>
      </c>
      <c s="36" t="s">
        <v>76</v>
      </c>
      <c s="37">
        <v>23.478</v>
      </c>
      <c s="36">
        <v>0</v>
      </c>
      <c s="36">
        <f>ROUND(G68*H68,6)</f>
      </c>
      <c r="L68" s="38">
        <v>0</v>
      </c>
      <c s="32">
        <f>ROUND(ROUND(L68,2)*ROUND(G68,3),2)</f>
      </c>
      <c s="36" t="s">
        <v>54</v>
      </c>
      <c>
        <f>(M68*21)/100</f>
      </c>
      <c t="s">
        <v>28</v>
      </c>
    </row>
    <row r="69" spans="1:5" ht="12.75">
      <c r="A69" s="35" t="s">
        <v>55</v>
      </c>
      <c r="E69" s="39" t="s">
        <v>2139</v>
      </c>
    </row>
    <row r="70" spans="1:5" ht="63.75">
      <c r="A70" s="35" t="s">
        <v>56</v>
      </c>
      <c r="E70" s="40" t="s">
        <v>2140</v>
      </c>
    </row>
    <row r="71" spans="1:5" ht="38.25">
      <c r="A71" t="s">
        <v>57</v>
      </c>
      <c r="E71" s="39" t="s">
        <v>1490</v>
      </c>
    </row>
    <row r="72" spans="1:16" ht="12.75">
      <c r="A72" t="s">
        <v>50</v>
      </c>
      <c s="34" t="s">
        <v>428</v>
      </c>
      <c s="34" t="s">
        <v>2141</v>
      </c>
      <c s="35" t="s">
        <v>5</v>
      </c>
      <c s="6" t="s">
        <v>1210</v>
      </c>
      <c s="36" t="s">
        <v>868</v>
      </c>
      <c s="37">
        <v>1</v>
      </c>
      <c s="36">
        <v>0</v>
      </c>
      <c s="36">
        <f>ROUND(G72*H72,6)</f>
      </c>
      <c r="L72" s="38">
        <v>0</v>
      </c>
      <c s="32">
        <f>ROUND(ROUND(L72,2)*ROUND(G72,3),2)</f>
      </c>
      <c s="36" t="s">
        <v>341</v>
      </c>
      <c>
        <f>(M72*21)/100</f>
      </c>
      <c t="s">
        <v>28</v>
      </c>
    </row>
    <row r="73" spans="1:5" ht="12.75">
      <c r="A73" s="35" t="s">
        <v>55</v>
      </c>
      <c r="E73" s="39" t="s">
        <v>2142</v>
      </c>
    </row>
    <row r="74" spans="1:5" ht="63.75">
      <c r="A74" s="35" t="s">
        <v>56</v>
      </c>
      <c r="E74" s="40" t="s">
        <v>2143</v>
      </c>
    </row>
    <row r="75" spans="1:5" ht="38.25">
      <c r="A75" t="s">
        <v>57</v>
      </c>
      <c r="E75" s="39" t="s">
        <v>1212</v>
      </c>
    </row>
    <row r="76" spans="1:13" ht="12.75">
      <c r="A76" t="s">
        <v>47</v>
      </c>
      <c r="C76" s="31" t="s">
        <v>28</v>
      </c>
      <c r="E76" s="33" t="s">
        <v>1244</v>
      </c>
      <c r="J76" s="32">
        <f>0</f>
      </c>
      <c s="32">
        <f>0</f>
      </c>
      <c s="32">
        <f>0+L77+L81+L85+L89</f>
      </c>
      <c s="32">
        <f>0+M77+M81+M85+M89</f>
      </c>
    </row>
    <row r="77" spans="1:16" ht="12.75">
      <c r="A77" t="s">
        <v>50</v>
      </c>
      <c s="34" t="s">
        <v>502</v>
      </c>
      <c s="34" t="s">
        <v>2144</v>
      </c>
      <c s="35" t="s">
        <v>5</v>
      </c>
      <c s="6" t="s">
        <v>2145</v>
      </c>
      <c s="36" t="s">
        <v>61</v>
      </c>
      <c s="37">
        <v>39.416</v>
      </c>
      <c s="36">
        <v>0</v>
      </c>
      <c s="36">
        <f>ROUND(G77*H77,6)</f>
      </c>
      <c r="L77" s="38">
        <v>0</v>
      </c>
      <c s="32">
        <f>ROUND(ROUND(L77,2)*ROUND(G77,3),2)</f>
      </c>
      <c s="36" t="s">
        <v>54</v>
      </c>
      <c>
        <f>(M77*21)/100</f>
      </c>
      <c t="s">
        <v>28</v>
      </c>
    </row>
    <row r="78" spans="1:5" ht="12.75">
      <c r="A78" s="35" t="s">
        <v>55</v>
      </c>
      <c r="E78" s="39" t="s">
        <v>2146</v>
      </c>
    </row>
    <row r="79" spans="1:5" ht="63.75">
      <c r="A79" s="35" t="s">
        <v>56</v>
      </c>
      <c r="E79" s="40" t="s">
        <v>2147</v>
      </c>
    </row>
    <row r="80" spans="1:5" ht="38.25">
      <c r="A80" t="s">
        <v>57</v>
      </c>
      <c r="E80" s="39" t="s">
        <v>1553</v>
      </c>
    </row>
    <row r="81" spans="1:16" ht="12.75">
      <c r="A81" t="s">
        <v>50</v>
      </c>
      <c s="34" t="s">
        <v>114</v>
      </c>
      <c s="34" t="s">
        <v>2148</v>
      </c>
      <c s="35" t="s">
        <v>5</v>
      </c>
      <c s="6" t="s">
        <v>2149</v>
      </c>
      <c s="36" t="s">
        <v>61</v>
      </c>
      <c s="37">
        <v>22.284</v>
      </c>
      <c s="36">
        <v>0</v>
      </c>
      <c s="36">
        <f>ROUND(G81*H81,6)</f>
      </c>
      <c r="L81" s="38">
        <v>0</v>
      </c>
      <c s="32">
        <f>ROUND(ROUND(L81,2)*ROUND(G81,3),2)</f>
      </c>
      <c s="36" t="s">
        <v>54</v>
      </c>
      <c>
        <f>(M81*21)/100</f>
      </c>
      <c t="s">
        <v>28</v>
      </c>
    </row>
    <row r="82" spans="1:5" ht="12.75">
      <c r="A82" s="35" t="s">
        <v>55</v>
      </c>
      <c r="E82" s="39" t="s">
        <v>2150</v>
      </c>
    </row>
    <row r="83" spans="1:5" ht="89.25">
      <c r="A83" s="35" t="s">
        <v>56</v>
      </c>
      <c r="E83" s="40" t="s">
        <v>2151</v>
      </c>
    </row>
    <row r="84" spans="1:5" ht="395.25">
      <c r="A84" t="s">
        <v>57</v>
      </c>
      <c r="E84" s="39" t="s">
        <v>1507</v>
      </c>
    </row>
    <row r="85" spans="1:16" ht="12.75">
      <c r="A85" t="s">
        <v>50</v>
      </c>
      <c s="34" t="s">
        <v>118</v>
      </c>
      <c s="34" t="s">
        <v>1517</v>
      </c>
      <c s="35" t="s">
        <v>5</v>
      </c>
      <c s="6" t="s">
        <v>1518</v>
      </c>
      <c s="36" t="s">
        <v>340</v>
      </c>
      <c s="37">
        <v>1.52</v>
      </c>
      <c s="36">
        <v>0</v>
      </c>
      <c s="36">
        <f>ROUND(G85*H85,6)</f>
      </c>
      <c r="L85" s="38">
        <v>0</v>
      </c>
      <c s="32">
        <f>ROUND(ROUND(L85,2)*ROUND(G85,3),2)</f>
      </c>
      <c s="36" t="s">
        <v>54</v>
      </c>
      <c>
        <f>(M85*21)/100</f>
      </c>
      <c t="s">
        <v>28</v>
      </c>
    </row>
    <row r="86" spans="1:5" ht="12.75">
      <c r="A86" s="35" t="s">
        <v>55</v>
      </c>
      <c r="E86" s="39" t="s">
        <v>2152</v>
      </c>
    </row>
    <row r="87" spans="1:5" ht="63.75">
      <c r="A87" s="35" t="s">
        <v>56</v>
      </c>
      <c r="E87" s="40" t="s">
        <v>2153</v>
      </c>
    </row>
    <row r="88" spans="1:5" ht="267.75">
      <c r="A88" t="s">
        <v>57</v>
      </c>
      <c r="E88" s="39" t="s">
        <v>1516</v>
      </c>
    </row>
    <row r="89" spans="1:16" ht="12.75">
      <c r="A89" t="s">
        <v>50</v>
      </c>
      <c s="34" t="s">
        <v>121</v>
      </c>
      <c s="34" t="s">
        <v>1286</v>
      </c>
      <c s="35" t="s">
        <v>5</v>
      </c>
      <c s="6" t="s">
        <v>1287</v>
      </c>
      <c s="36" t="s">
        <v>868</v>
      </c>
      <c s="37">
        <v>1</v>
      </c>
      <c s="36">
        <v>0</v>
      </c>
      <c s="36">
        <f>ROUND(G89*H89,6)</f>
      </c>
      <c r="L89" s="38">
        <v>0</v>
      </c>
      <c s="32">
        <f>ROUND(ROUND(L89,2)*ROUND(G89,3),2)</f>
      </c>
      <c s="36" t="s">
        <v>341</v>
      </c>
      <c>
        <f>(M89*21)/100</f>
      </c>
      <c t="s">
        <v>28</v>
      </c>
    </row>
    <row r="90" spans="1:5" ht="114.75">
      <c r="A90" s="35" t="s">
        <v>55</v>
      </c>
      <c r="E90" s="39" t="s">
        <v>1939</v>
      </c>
    </row>
    <row r="91" spans="1:5" ht="63.75">
      <c r="A91" s="35" t="s">
        <v>56</v>
      </c>
      <c r="E91" s="40" t="s">
        <v>2154</v>
      </c>
    </row>
    <row r="92" spans="1:5" ht="12.75">
      <c r="A92" t="s">
        <v>57</v>
      </c>
      <c r="E92" s="39" t="s">
        <v>1941</v>
      </c>
    </row>
    <row r="93" spans="1:13" ht="12.75">
      <c r="A93" t="s">
        <v>47</v>
      </c>
      <c r="C93" s="31" t="s">
        <v>65</v>
      </c>
      <c r="E93" s="33" t="s">
        <v>1291</v>
      </c>
      <c r="J93" s="32">
        <f>0</f>
      </c>
      <c s="32">
        <f>0</f>
      </c>
      <c s="32">
        <f>0+L94+L98+L102+L106</f>
      </c>
      <c s="32">
        <f>0+M94+M98+M102+M106</f>
      </c>
    </row>
    <row r="94" spans="1:16" ht="12.75">
      <c r="A94" t="s">
        <v>50</v>
      </c>
      <c s="34" t="s">
        <v>125</v>
      </c>
      <c s="34" t="s">
        <v>2155</v>
      </c>
      <c s="35" t="s">
        <v>5</v>
      </c>
      <c s="6" t="s">
        <v>2156</v>
      </c>
      <c s="36" t="s">
        <v>61</v>
      </c>
      <c s="37">
        <v>11.122</v>
      </c>
      <c s="36">
        <v>0</v>
      </c>
      <c s="36">
        <f>ROUND(G94*H94,6)</f>
      </c>
      <c r="L94" s="38">
        <v>0</v>
      </c>
      <c s="32">
        <f>ROUND(ROUND(L94,2)*ROUND(G94,3),2)</f>
      </c>
      <c s="36" t="s">
        <v>54</v>
      </c>
      <c>
        <f>(M94*21)/100</f>
      </c>
      <c t="s">
        <v>28</v>
      </c>
    </row>
    <row r="95" spans="1:5" ht="12.75">
      <c r="A95" s="35" t="s">
        <v>55</v>
      </c>
      <c r="E95" s="39" t="s">
        <v>2157</v>
      </c>
    </row>
    <row r="96" spans="1:5" ht="89.25">
      <c r="A96" s="35" t="s">
        <v>56</v>
      </c>
      <c r="E96" s="40" t="s">
        <v>2158</v>
      </c>
    </row>
    <row r="97" spans="1:5" ht="395.25">
      <c r="A97" t="s">
        <v>57</v>
      </c>
      <c r="E97" s="39" t="s">
        <v>1359</v>
      </c>
    </row>
    <row r="98" spans="1:16" ht="12.75">
      <c r="A98" t="s">
        <v>50</v>
      </c>
      <c s="34" t="s">
        <v>128</v>
      </c>
      <c s="34" t="s">
        <v>1947</v>
      </c>
      <c s="35" t="s">
        <v>5</v>
      </c>
      <c s="6" t="s">
        <v>1948</v>
      </c>
      <c s="36" t="s">
        <v>61</v>
      </c>
      <c s="37">
        <v>12.85</v>
      </c>
      <c s="36">
        <v>0</v>
      </c>
      <c s="36">
        <f>ROUND(G98*H98,6)</f>
      </c>
      <c r="L98" s="38">
        <v>0</v>
      </c>
      <c s="32">
        <f>ROUND(ROUND(L98,2)*ROUND(G98,3),2)</f>
      </c>
      <c s="36" t="s">
        <v>54</v>
      </c>
      <c>
        <f>(M98*21)/100</f>
      </c>
      <c t="s">
        <v>28</v>
      </c>
    </row>
    <row r="99" spans="1:5" ht="12.75">
      <c r="A99" s="35" t="s">
        <v>55</v>
      </c>
      <c r="E99" s="39" t="s">
        <v>2159</v>
      </c>
    </row>
    <row r="100" spans="1:5" ht="76.5">
      <c r="A100" s="35" t="s">
        <v>56</v>
      </c>
      <c r="E100" s="40" t="s">
        <v>2160</v>
      </c>
    </row>
    <row r="101" spans="1:5" ht="395.25">
      <c r="A101" t="s">
        <v>57</v>
      </c>
      <c r="E101" s="39" t="s">
        <v>1359</v>
      </c>
    </row>
    <row r="102" spans="1:16" ht="12.75">
      <c r="A102" t="s">
        <v>50</v>
      </c>
      <c s="34" t="s">
        <v>131</v>
      </c>
      <c s="34" t="s">
        <v>2161</v>
      </c>
      <c s="35" t="s">
        <v>5</v>
      </c>
      <c s="6" t="s">
        <v>2162</v>
      </c>
      <c s="36" t="s">
        <v>61</v>
      </c>
      <c s="37">
        <v>11.654</v>
      </c>
      <c s="36">
        <v>0</v>
      </c>
      <c s="36">
        <f>ROUND(G102*H102,6)</f>
      </c>
      <c r="L102" s="38">
        <v>0</v>
      </c>
      <c s="32">
        <f>ROUND(ROUND(L102,2)*ROUND(G102,3),2)</f>
      </c>
      <c s="36" t="s">
        <v>54</v>
      </c>
      <c>
        <f>(M102*21)/100</f>
      </c>
      <c t="s">
        <v>28</v>
      </c>
    </row>
    <row r="103" spans="1:5" ht="12.75">
      <c r="A103" s="35" t="s">
        <v>55</v>
      </c>
      <c r="E103" s="39" t="s">
        <v>2163</v>
      </c>
    </row>
    <row r="104" spans="1:5" ht="89.25">
      <c r="A104" s="35" t="s">
        <v>56</v>
      </c>
      <c r="E104" s="40" t="s">
        <v>2164</v>
      </c>
    </row>
    <row r="105" spans="1:5" ht="38.25">
      <c r="A105" t="s">
        <v>57</v>
      </c>
      <c r="E105" s="39" t="s">
        <v>1553</v>
      </c>
    </row>
    <row r="106" spans="1:16" ht="12.75">
      <c r="A106" t="s">
        <v>50</v>
      </c>
      <c s="34" t="s">
        <v>135</v>
      </c>
      <c s="34" t="s">
        <v>1297</v>
      </c>
      <c s="35" t="s">
        <v>5</v>
      </c>
      <c s="6" t="s">
        <v>1298</v>
      </c>
      <c s="36" t="s">
        <v>61</v>
      </c>
      <c s="37">
        <v>12.582</v>
      </c>
      <c s="36">
        <v>0</v>
      </c>
      <c s="36">
        <f>ROUND(G106*H106,6)</f>
      </c>
      <c r="L106" s="38">
        <v>0</v>
      </c>
      <c s="32">
        <f>ROUND(ROUND(L106,2)*ROUND(G106,3),2)</f>
      </c>
      <c s="36" t="s">
        <v>54</v>
      </c>
      <c>
        <f>(M106*21)/100</f>
      </c>
      <c t="s">
        <v>28</v>
      </c>
    </row>
    <row r="107" spans="1:5" ht="12.75">
      <c r="A107" s="35" t="s">
        <v>55</v>
      </c>
      <c r="E107" s="39" t="s">
        <v>2165</v>
      </c>
    </row>
    <row r="108" spans="1:5" ht="89.25">
      <c r="A108" s="35" t="s">
        <v>56</v>
      </c>
      <c r="E108" s="40" t="s">
        <v>2166</v>
      </c>
    </row>
    <row r="109" spans="1:5" ht="102">
      <c r="A109" t="s">
        <v>57</v>
      </c>
      <c r="E109" s="39" t="s">
        <v>1301</v>
      </c>
    </row>
    <row r="110" spans="1:13" ht="12.75">
      <c r="A110" t="s">
        <v>47</v>
      </c>
      <c r="C110" s="31" t="s">
        <v>78</v>
      </c>
      <c r="E110" s="33" t="s">
        <v>1137</v>
      </c>
      <c r="J110" s="32">
        <f>0</f>
      </c>
      <c s="32">
        <f>0</f>
      </c>
      <c s="32">
        <f>0+L111</f>
      </c>
      <c s="32">
        <f>0+M111</f>
      </c>
    </row>
    <row r="111" spans="1:16" ht="25.5">
      <c r="A111" t="s">
        <v>50</v>
      </c>
      <c s="34" t="s">
        <v>139</v>
      </c>
      <c s="34" t="s">
        <v>1579</v>
      </c>
      <c s="35" t="s">
        <v>5</v>
      </c>
      <c s="6" t="s">
        <v>1580</v>
      </c>
      <c s="36" t="s">
        <v>76</v>
      </c>
      <c s="37">
        <v>254.664</v>
      </c>
      <c s="36">
        <v>0</v>
      </c>
      <c s="36">
        <f>ROUND(G111*H111,6)</f>
      </c>
      <c r="L111" s="38">
        <v>0</v>
      </c>
      <c s="32">
        <f>ROUND(ROUND(L111,2)*ROUND(G111,3),2)</f>
      </c>
      <c s="36" t="s">
        <v>54</v>
      </c>
      <c>
        <f>(M111*21)/100</f>
      </c>
      <c t="s">
        <v>28</v>
      </c>
    </row>
    <row r="112" spans="1:5" ht="12.75">
      <c r="A112" s="35" t="s">
        <v>55</v>
      </c>
      <c r="E112" s="39" t="s">
        <v>2167</v>
      </c>
    </row>
    <row r="113" spans="1:5" ht="63.75">
      <c r="A113" s="35" t="s">
        <v>56</v>
      </c>
      <c r="E113" s="40" t="s">
        <v>2168</v>
      </c>
    </row>
    <row r="114" spans="1:5" ht="204">
      <c r="A114" t="s">
        <v>57</v>
      </c>
      <c r="E114" s="39" t="s">
        <v>1583</v>
      </c>
    </row>
    <row r="115" spans="1:13" ht="12.75">
      <c r="A115" t="s">
        <v>47</v>
      </c>
      <c r="C115" s="31" t="s">
        <v>87</v>
      </c>
      <c r="E115" s="33" t="s">
        <v>1011</v>
      </c>
      <c r="J115" s="32">
        <f>0</f>
      </c>
      <c s="32">
        <f>0</f>
      </c>
      <c s="32">
        <f>0+L116+L120+L124+L128+L132+L136+L140+L144+L148</f>
      </c>
      <c s="32">
        <f>0+M116+M120+M124+M128+M132+M136+M140+M144+M148</f>
      </c>
    </row>
    <row r="116" spans="1:16" ht="12.75">
      <c r="A116" t="s">
        <v>50</v>
      </c>
      <c s="34" t="s">
        <v>143</v>
      </c>
      <c s="34" t="s">
        <v>2169</v>
      </c>
      <c s="35" t="s">
        <v>5</v>
      </c>
      <c s="6" t="s">
        <v>2170</v>
      </c>
      <c s="36" t="s">
        <v>68</v>
      </c>
      <c s="37">
        <v>18.2</v>
      </c>
      <c s="36">
        <v>0</v>
      </c>
      <c s="36">
        <f>ROUND(G116*H116,6)</f>
      </c>
      <c r="L116" s="38">
        <v>0</v>
      </c>
      <c s="32">
        <f>ROUND(ROUND(L116,2)*ROUND(G116,3),2)</f>
      </c>
      <c s="36" t="s">
        <v>54</v>
      </c>
      <c>
        <f>(M116*21)/100</f>
      </c>
      <c t="s">
        <v>28</v>
      </c>
    </row>
    <row r="117" spans="1:5" ht="12.75">
      <c r="A117" s="35" t="s">
        <v>55</v>
      </c>
      <c r="E117" s="39" t="s">
        <v>2171</v>
      </c>
    </row>
    <row r="118" spans="1:5" ht="63.75">
      <c r="A118" s="35" t="s">
        <v>56</v>
      </c>
      <c r="E118" s="40" t="s">
        <v>2172</v>
      </c>
    </row>
    <row r="119" spans="1:5" ht="76.5">
      <c r="A119" t="s">
        <v>57</v>
      </c>
      <c r="E119" s="39" t="s">
        <v>2173</v>
      </c>
    </row>
    <row r="120" spans="1:16" ht="12.75">
      <c r="A120" t="s">
        <v>50</v>
      </c>
      <c s="34" t="s">
        <v>147</v>
      </c>
      <c s="34" t="s">
        <v>2174</v>
      </c>
      <c s="35" t="s">
        <v>5</v>
      </c>
      <c s="6" t="s">
        <v>2175</v>
      </c>
      <c s="36" t="s">
        <v>61</v>
      </c>
      <c s="37">
        <v>0.017</v>
      </c>
      <c s="36">
        <v>0</v>
      </c>
      <c s="36">
        <f>ROUND(G120*H120,6)</f>
      </c>
      <c r="L120" s="38">
        <v>0</v>
      </c>
      <c s="32">
        <f>ROUND(ROUND(L120,2)*ROUND(G120,3),2)</f>
      </c>
      <c s="36" t="s">
        <v>54</v>
      </c>
      <c>
        <f>(M120*21)/100</f>
      </c>
      <c t="s">
        <v>28</v>
      </c>
    </row>
    <row r="121" spans="1:5" ht="12.75">
      <c r="A121" s="35" t="s">
        <v>55</v>
      </c>
      <c r="E121" s="39" t="s">
        <v>2176</v>
      </c>
    </row>
    <row r="122" spans="1:5" ht="63.75">
      <c r="A122" s="35" t="s">
        <v>56</v>
      </c>
      <c r="E122" s="40" t="s">
        <v>2177</v>
      </c>
    </row>
    <row r="123" spans="1:5" ht="25.5">
      <c r="A123" t="s">
        <v>57</v>
      </c>
      <c r="E123" s="39" t="s">
        <v>2178</v>
      </c>
    </row>
    <row r="124" spans="1:16" ht="12.75">
      <c r="A124" t="s">
        <v>50</v>
      </c>
      <c s="34" t="s">
        <v>152</v>
      </c>
      <c s="34" t="s">
        <v>2179</v>
      </c>
      <c s="35" t="s">
        <v>5</v>
      </c>
      <c s="6" t="s">
        <v>2180</v>
      </c>
      <c s="36" t="s">
        <v>61</v>
      </c>
      <c s="37">
        <v>0.069</v>
      </c>
      <c s="36">
        <v>0</v>
      </c>
      <c s="36">
        <f>ROUND(G124*H124,6)</f>
      </c>
      <c r="L124" s="38">
        <v>0</v>
      </c>
      <c s="32">
        <f>ROUND(ROUND(L124,2)*ROUND(G124,3),2)</f>
      </c>
      <c s="36" t="s">
        <v>54</v>
      </c>
      <c>
        <f>(M124*21)/100</f>
      </c>
      <c t="s">
        <v>28</v>
      </c>
    </row>
    <row r="125" spans="1:5" ht="12.75">
      <c r="A125" s="35" t="s">
        <v>55</v>
      </c>
      <c r="E125" s="39" t="s">
        <v>2181</v>
      </c>
    </row>
    <row r="126" spans="1:5" ht="63.75">
      <c r="A126" s="35" t="s">
        <v>56</v>
      </c>
      <c r="E126" s="40" t="s">
        <v>2182</v>
      </c>
    </row>
    <row r="127" spans="1:5" ht="38.25">
      <c r="A127" t="s">
        <v>57</v>
      </c>
      <c r="E127" s="39" t="s">
        <v>2183</v>
      </c>
    </row>
    <row r="128" spans="1:16" ht="12.75">
      <c r="A128" t="s">
        <v>50</v>
      </c>
      <c s="34" t="s">
        <v>155</v>
      </c>
      <c s="34" t="s">
        <v>2184</v>
      </c>
      <c s="35" t="s">
        <v>5</v>
      </c>
      <c s="6" t="s">
        <v>2185</v>
      </c>
      <c s="36" t="s">
        <v>61</v>
      </c>
      <c s="37">
        <v>27</v>
      </c>
      <c s="36">
        <v>0</v>
      </c>
      <c s="36">
        <f>ROUND(G128*H128,6)</f>
      </c>
      <c r="L128" s="38">
        <v>0</v>
      </c>
      <c s="32">
        <f>ROUND(ROUND(L128,2)*ROUND(G128,3),2)</f>
      </c>
      <c s="36" t="s">
        <v>54</v>
      </c>
      <c>
        <f>(M128*21)/100</f>
      </c>
      <c t="s">
        <v>28</v>
      </c>
    </row>
    <row r="129" spans="1:5" ht="12.75">
      <c r="A129" s="35" t="s">
        <v>55</v>
      </c>
      <c r="E129" s="39" t="s">
        <v>2186</v>
      </c>
    </row>
    <row r="130" spans="1:5" ht="63.75">
      <c r="A130" s="35" t="s">
        <v>56</v>
      </c>
      <c r="E130" s="40" t="s">
        <v>2187</v>
      </c>
    </row>
    <row r="131" spans="1:5" ht="102">
      <c r="A131" t="s">
        <v>57</v>
      </c>
      <c r="E131" s="39" t="s">
        <v>1371</v>
      </c>
    </row>
    <row r="132" spans="1:16" ht="12.75">
      <c r="A132" t="s">
        <v>50</v>
      </c>
      <c s="34" t="s">
        <v>158</v>
      </c>
      <c s="34" t="s">
        <v>2041</v>
      </c>
      <c s="35" t="s">
        <v>5</v>
      </c>
      <c s="6" t="s">
        <v>2042</v>
      </c>
      <c s="36" t="s">
        <v>61</v>
      </c>
      <c s="37">
        <v>71.964</v>
      </c>
      <c s="36">
        <v>0</v>
      </c>
      <c s="36">
        <f>ROUND(G132*H132,6)</f>
      </c>
      <c r="L132" s="38">
        <v>0</v>
      </c>
      <c s="32">
        <f>ROUND(ROUND(L132,2)*ROUND(G132,3),2)</f>
      </c>
      <c s="36" t="s">
        <v>54</v>
      </c>
      <c>
        <f>(M132*21)/100</f>
      </c>
      <c t="s">
        <v>28</v>
      </c>
    </row>
    <row r="133" spans="1:5" ht="12.75">
      <c r="A133" s="35" t="s">
        <v>55</v>
      </c>
      <c r="E133" s="39" t="s">
        <v>2188</v>
      </c>
    </row>
    <row r="134" spans="1:5" ht="89.25">
      <c r="A134" s="35" t="s">
        <v>56</v>
      </c>
      <c r="E134" s="40" t="s">
        <v>2189</v>
      </c>
    </row>
    <row r="135" spans="1:5" ht="102">
      <c r="A135" t="s">
        <v>57</v>
      </c>
      <c r="E135" s="39" t="s">
        <v>1371</v>
      </c>
    </row>
    <row r="136" spans="1:16" ht="12.75">
      <c r="A136" t="s">
        <v>50</v>
      </c>
      <c s="34" t="s">
        <v>161</v>
      </c>
      <c s="34" t="s">
        <v>2190</v>
      </c>
      <c s="35" t="s">
        <v>5</v>
      </c>
      <c s="6" t="s">
        <v>2191</v>
      </c>
      <c s="36" t="s">
        <v>68</v>
      </c>
      <c s="37">
        <v>15.1</v>
      </c>
      <c s="36">
        <v>0</v>
      </c>
      <c s="36">
        <f>ROUND(G136*H136,6)</f>
      </c>
      <c r="L136" s="38">
        <v>0</v>
      </c>
      <c s="32">
        <f>ROUND(ROUND(L136,2)*ROUND(G136,3),2)</f>
      </c>
      <c s="36" t="s">
        <v>54</v>
      </c>
      <c>
        <f>(M136*21)/100</f>
      </c>
      <c t="s">
        <v>28</v>
      </c>
    </row>
    <row r="137" spans="1:5" ht="12.75">
      <c r="A137" s="35" t="s">
        <v>55</v>
      </c>
      <c r="E137" s="39" t="s">
        <v>2192</v>
      </c>
    </row>
    <row r="138" spans="1:5" ht="63.75">
      <c r="A138" s="35" t="s">
        <v>56</v>
      </c>
      <c r="E138" s="40" t="s">
        <v>2193</v>
      </c>
    </row>
    <row r="139" spans="1:5" ht="114.75">
      <c r="A139" t="s">
        <v>57</v>
      </c>
      <c r="E139" s="39" t="s">
        <v>2194</v>
      </c>
    </row>
    <row r="140" spans="1:16" ht="12.75">
      <c r="A140" t="s">
        <v>50</v>
      </c>
      <c s="34" t="s">
        <v>165</v>
      </c>
      <c s="34" t="s">
        <v>2195</v>
      </c>
      <c s="35" t="s">
        <v>5</v>
      </c>
      <c s="6" t="s">
        <v>2196</v>
      </c>
      <c s="36" t="s">
        <v>68</v>
      </c>
      <c s="37">
        <v>30.52</v>
      </c>
      <c s="36">
        <v>0</v>
      </c>
      <c s="36">
        <f>ROUND(G140*H140,6)</f>
      </c>
      <c r="L140" s="38">
        <v>0</v>
      </c>
      <c s="32">
        <f>ROUND(ROUND(L140,2)*ROUND(G140,3),2)</f>
      </c>
      <c s="36" t="s">
        <v>54</v>
      </c>
      <c>
        <f>(M140*21)/100</f>
      </c>
      <c t="s">
        <v>28</v>
      </c>
    </row>
    <row r="141" spans="1:5" ht="12.75">
      <c r="A141" s="35" t="s">
        <v>55</v>
      </c>
      <c r="E141" s="39" t="s">
        <v>2197</v>
      </c>
    </row>
    <row r="142" spans="1:5" ht="63.75">
      <c r="A142" s="35" t="s">
        <v>56</v>
      </c>
      <c r="E142" s="40" t="s">
        <v>2198</v>
      </c>
    </row>
    <row r="143" spans="1:5" ht="89.25">
      <c r="A143" t="s">
        <v>57</v>
      </c>
      <c r="E143" s="39" t="s">
        <v>2199</v>
      </c>
    </row>
    <row r="144" spans="1:16" ht="12.75">
      <c r="A144" t="s">
        <v>50</v>
      </c>
      <c s="34" t="s">
        <v>169</v>
      </c>
      <c s="34" t="s">
        <v>2200</v>
      </c>
      <c s="35" t="s">
        <v>5</v>
      </c>
      <c s="6" t="s">
        <v>2201</v>
      </c>
      <c s="36" t="s">
        <v>76</v>
      </c>
      <c s="37">
        <v>62.995</v>
      </c>
      <c s="36">
        <v>0</v>
      </c>
      <c s="36">
        <f>ROUND(G144*H144,6)</f>
      </c>
      <c r="L144" s="38">
        <v>0</v>
      </c>
      <c s="32">
        <f>ROUND(ROUND(L144,2)*ROUND(G144,3),2)</f>
      </c>
      <c s="36" t="s">
        <v>54</v>
      </c>
      <c>
        <f>(M144*21)/100</f>
      </c>
      <c t="s">
        <v>28</v>
      </c>
    </row>
    <row r="145" spans="1:5" ht="12.75">
      <c r="A145" s="35" t="s">
        <v>55</v>
      </c>
      <c r="E145" s="39" t="s">
        <v>2202</v>
      </c>
    </row>
    <row r="146" spans="1:5" ht="63.75">
      <c r="A146" s="35" t="s">
        <v>56</v>
      </c>
      <c r="E146" s="40" t="s">
        <v>2203</v>
      </c>
    </row>
    <row r="147" spans="1:5" ht="89.25">
      <c r="A147" t="s">
        <v>57</v>
      </c>
      <c r="E147" s="39" t="s">
        <v>2199</v>
      </c>
    </row>
    <row r="148" spans="1:16" ht="12.75">
      <c r="A148" t="s">
        <v>50</v>
      </c>
      <c s="34" t="s">
        <v>173</v>
      </c>
      <c s="34" t="s">
        <v>2204</v>
      </c>
      <c s="35" t="s">
        <v>5</v>
      </c>
      <c s="6" t="s">
        <v>2205</v>
      </c>
      <c s="36" t="s">
        <v>534</v>
      </c>
      <c s="37">
        <v>2</v>
      </c>
      <c s="36">
        <v>0</v>
      </c>
      <c s="36">
        <f>ROUND(G148*H148,6)</f>
      </c>
      <c r="L148" s="38">
        <v>0</v>
      </c>
      <c s="32">
        <f>ROUND(ROUND(L148,2)*ROUND(G148,3),2)</f>
      </c>
      <c s="36" t="s">
        <v>341</v>
      </c>
      <c>
        <f>(M148*21)/100</f>
      </c>
      <c t="s">
        <v>28</v>
      </c>
    </row>
    <row r="149" spans="1:5" ht="12.75">
      <c r="A149" s="35" t="s">
        <v>55</v>
      </c>
      <c r="E149" s="39" t="s">
        <v>2206</v>
      </c>
    </row>
    <row r="150" spans="1:5" ht="63.75">
      <c r="A150" s="35" t="s">
        <v>56</v>
      </c>
      <c r="E150" s="40" t="s">
        <v>2207</v>
      </c>
    </row>
    <row r="151" spans="1:5" ht="395.25">
      <c r="A151" t="s">
        <v>57</v>
      </c>
      <c r="E151" s="39" t="s">
        <v>1359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1885</v>
      </c>
      <c s="41">
        <f>Rekapitulace!C36</f>
      </c>
      <c s="20" t="s">
        <v>0</v>
      </c>
      <c t="s">
        <v>23</v>
      </c>
      <c t="s">
        <v>28</v>
      </c>
    </row>
    <row r="4" spans="1:16" ht="32" customHeight="1">
      <c r="A4" s="24" t="s">
        <v>20</v>
      </c>
      <c s="25" t="s">
        <v>29</v>
      </c>
      <c s="27" t="s">
        <v>1885</v>
      </c>
      <c r="E4" s="26" t="s">
        <v>1886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2210</v>
      </c>
      <c r="E8" s="30" t="s">
        <v>2209</v>
      </c>
      <c r="J8" s="29">
        <f>0+J9+J14+J35+J72+J89+J106+J111</f>
      </c>
      <c s="29">
        <f>0+K9+K14+K35+K72+K89+K106+K111</f>
      </c>
      <c s="29">
        <f>0+L9+L14+L35+L72+L89+L106+L111</f>
      </c>
      <c s="29">
        <f>0+M9+M14+M35+M72+M89+M106+M111</f>
      </c>
    </row>
    <row r="9" spans="1:13" ht="12.75">
      <c r="A9" t="s">
        <v>47</v>
      </c>
      <c r="C9" s="31" t="s">
        <v>1054</v>
      </c>
      <c r="E9" s="33" t="s">
        <v>1055</v>
      </c>
      <c r="J9" s="32">
        <f>0</f>
      </c>
      <c s="32">
        <f>0</f>
      </c>
      <c s="32">
        <f>0+L10</f>
      </c>
      <c s="32">
        <f>0+M10</f>
      </c>
    </row>
    <row r="10" spans="1:16" ht="12.75">
      <c r="A10" t="s">
        <v>50</v>
      </c>
      <c s="34" t="s">
        <v>4</v>
      </c>
      <c s="34" t="s">
        <v>1060</v>
      </c>
      <c s="35" t="s">
        <v>5</v>
      </c>
      <c s="6" t="s">
        <v>1375</v>
      </c>
      <c s="36" t="s">
        <v>868</v>
      </c>
      <c s="37">
        <v>1</v>
      </c>
      <c s="36">
        <v>0</v>
      </c>
      <c s="36">
        <f>ROUND(G10*H10,6)</f>
      </c>
      <c r="L10" s="38">
        <v>0</v>
      </c>
      <c s="32">
        <f>ROUND(ROUND(L10,2)*ROUND(G10,3),2)</f>
      </c>
      <c s="36" t="s">
        <v>341</v>
      </c>
      <c>
        <f>(M10*21)/100</f>
      </c>
      <c t="s">
        <v>28</v>
      </c>
    </row>
    <row r="11" spans="1:5" ht="12.75">
      <c r="A11" s="35" t="s">
        <v>55</v>
      </c>
      <c r="E11" s="39" t="s">
        <v>1891</v>
      </c>
    </row>
    <row r="12" spans="1:5" ht="51">
      <c r="A12" s="35" t="s">
        <v>56</v>
      </c>
      <c r="E12" s="40" t="s">
        <v>1059</v>
      </c>
    </row>
    <row r="13" spans="1:5" ht="12.75">
      <c r="A13" t="s">
        <v>57</v>
      </c>
      <c r="E13" s="39" t="s">
        <v>58</v>
      </c>
    </row>
    <row r="14" spans="1:13" ht="12.75">
      <c r="A14" t="s">
        <v>47</v>
      </c>
      <c r="C14" s="31" t="s">
        <v>998</v>
      </c>
      <c r="E14" s="33" t="s">
        <v>999</v>
      </c>
      <c r="J14" s="32">
        <f>0</f>
      </c>
      <c s="32">
        <f>0</f>
      </c>
      <c s="32">
        <f>0+L15+L19+L23+L27+L31</f>
      </c>
      <c s="32">
        <f>0+M15+M19+M23+M27+M31</f>
      </c>
    </row>
    <row r="15" spans="1:16" ht="38.25">
      <c r="A15" t="s">
        <v>50</v>
      </c>
      <c s="34" t="s">
        <v>28</v>
      </c>
      <c s="34" t="s">
        <v>1000</v>
      </c>
      <c s="35" t="s">
        <v>1001</v>
      </c>
      <c s="6" t="s">
        <v>1002</v>
      </c>
      <c s="36" t="s">
        <v>340</v>
      </c>
      <c s="37">
        <v>433.593</v>
      </c>
      <c s="36">
        <v>0</v>
      </c>
      <c s="36">
        <f>ROUND(G15*H15,6)</f>
      </c>
      <c r="L15" s="38">
        <v>0</v>
      </c>
      <c s="32">
        <f>ROUND(ROUND(L15,2)*ROUND(G15,3),2)</f>
      </c>
      <c s="36" t="s">
        <v>341</v>
      </c>
      <c>
        <f>(M15*21)/100</f>
      </c>
      <c t="s">
        <v>28</v>
      </c>
    </row>
    <row r="16" spans="1:5" ht="25.5">
      <c r="A16" s="35" t="s">
        <v>55</v>
      </c>
      <c r="E16" s="39" t="s">
        <v>342</v>
      </c>
    </row>
    <row r="17" spans="1:5" ht="89.25">
      <c r="A17" s="35" t="s">
        <v>56</v>
      </c>
      <c r="E17" s="40" t="s">
        <v>2211</v>
      </c>
    </row>
    <row r="18" spans="1:5" ht="140.25">
      <c r="A18" t="s">
        <v>57</v>
      </c>
      <c r="E18" s="39" t="s">
        <v>427</v>
      </c>
    </row>
    <row r="19" spans="1:16" ht="38.25">
      <c r="A19" t="s">
        <v>50</v>
      </c>
      <c s="34" t="s">
        <v>26</v>
      </c>
      <c s="34" t="s">
        <v>345</v>
      </c>
      <c s="35" t="s">
        <v>346</v>
      </c>
      <c s="6" t="s">
        <v>347</v>
      </c>
      <c s="36" t="s">
        <v>340</v>
      </c>
      <c s="37">
        <v>251.383</v>
      </c>
      <c s="36">
        <v>0</v>
      </c>
      <c s="36">
        <f>ROUND(G19*H19,6)</f>
      </c>
      <c r="L19" s="38">
        <v>0</v>
      </c>
      <c s="32">
        <f>ROUND(ROUND(L19,2)*ROUND(G19,3),2)</f>
      </c>
      <c s="36" t="s">
        <v>341</v>
      </c>
      <c>
        <f>(M19*21)/100</f>
      </c>
      <c t="s">
        <v>28</v>
      </c>
    </row>
    <row r="20" spans="1:5" ht="25.5">
      <c r="A20" s="35" t="s">
        <v>55</v>
      </c>
      <c r="E20" s="39" t="s">
        <v>342</v>
      </c>
    </row>
    <row r="21" spans="1:5" ht="76.5">
      <c r="A21" s="35" t="s">
        <v>56</v>
      </c>
      <c r="E21" s="40" t="s">
        <v>2212</v>
      </c>
    </row>
    <row r="22" spans="1:5" ht="140.25">
      <c r="A22" t="s">
        <v>57</v>
      </c>
      <c r="E22" s="39" t="s">
        <v>427</v>
      </c>
    </row>
    <row r="23" spans="1:16" ht="38.25">
      <c r="A23" t="s">
        <v>50</v>
      </c>
      <c s="34" t="s">
        <v>65</v>
      </c>
      <c s="34" t="s">
        <v>2099</v>
      </c>
      <c s="35" t="s">
        <v>2100</v>
      </c>
      <c s="6" t="s">
        <v>2101</v>
      </c>
      <c s="36" t="s">
        <v>340</v>
      </c>
      <c s="37">
        <v>0.5</v>
      </c>
      <c s="36">
        <v>0</v>
      </c>
      <c s="36">
        <f>ROUND(G23*H23,6)</f>
      </c>
      <c r="L23" s="38">
        <v>0</v>
      </c>
      <c s="32">
        <f>ROUND(ROUND(L23,2)*ROUND(G23,3),2)</f>
      </c>
      <c s="36" t="s">
        <v>341</v>
      </c>
      <c>
        <f>(M23*21)/100</f>
      </c>
      <c t="s">
        <v>28</v>
      </c>
    </row>
    <row r="24" spans="1:5" ht="25.5">
      <c r="A24" s="35" t="s">
        <v>55</v>
      </c>
      <c r="E24" s="39" t="s">
        <v>342</v>
      </c>
    </row>
    <row r="25" spans="1:5" ht="51">
      <c r="A25" s="35" t="s">
        <v>56</v>
      </c>
      <c r="E25" s="40" t="s">
        <v>2049</v>
      </c>
    </row>
    <row r="26" spans="1:5" ht="140.25">
      <c r="A26" t="s">
        <v>57</v>
      </c>
      <c r="E26" s="39" t="s">
        <v>427</v>
      </c>
    </row>
    <row r="27" spans="1:16" ht="25.5">
      <c r="A27" t="s">
        <v>50</v>
      </c>
      <c s="34" t="s">
        <v>70</v>
      </c>
      <c s="34" t="s">
        <v>2103</v>
      </c>
      <c s="35" t="s">
        <v>2104</v>
      </c>
      <c s="6" t="s">
        <v>2105</v>
      </c>
      <c s="36" t="s">
        <v>340</v>
      </c>
      <c s="37">
        <v>312.098</v>
      </c>
      <c s="36">
        <v>0</v>
      </c>
      <c s="36">
        <f>ROUND(G27*H27,6)</f>
      </c>
      <c r="L27" s="38">
        <v>0</v>
      </c>
      <c s="32">
        <f>ROUND(ROUND(L27,2)*ROUND(G27,3),2)</f>
      </c>
      <c s="36" t="s">
        <v>341</v>
      </c>
      <c>
        <f>(M27*21)/100</f>
      </c>
      <c t="s">
        <v>28</v>
      </c>
    </row>
    <row r="28" spans="1:5" ht="25.5">
      <c r="A28" s="35" t="s">
        <v>55</v>
      </c>
      <c r="E28" s="39" t="s">
        <v>342</v>
      </c>
    </row>
    <row r="29" spans="1:5" ht="51">
      <c r="A29" s="35" t="s">
        <v>56</v>
      </c>
      <c r="E29" s="40" t="s">
        <v>2213</v>
      </c>
    </row>
    <row r="30" spans="1:5" ht="140.25">
      <c r="A30" t="s">
        <v>57</v>
      </c>
      <c r="E30" s="39" t="s">
        <v>427</v>
      </c>
    </row>
    <row r="31" spans="1:16" ht="25.5">
      <c r="A31" t="s">
        <v>50</v>
      </c>
      <c s="34" t="s">
        <v>27</v>
      </c>
      <c s="34" t="s">
        <v>2107</v>
      </c>
      <c s="35" t="s">
        <v>2108</v>
      </c>
      <c s="6" t="s">
        <v>2109</v>
      </c>
      <c s="36" t="s">
        <v>340</v>
      </c>
      <c s="37">
        <v>0.567</v>
      </c>
      <c s="36">
        <v>0</v>
      </c>
      <c s="36">
        <f>ROUND(G31*H31,6)</f>
      </c>
      <c r="L31" s="38">
        <v>0</v>
      </c>
      <c s="32">
        <f>ROUND(ROUND(L31,2)*ROUND(G31,3),2)</f>
      </c>
      <c s="36" t="s">
        <v>341</v>
      </c>
      <c>
        <f>(M31*21)/100</f>
      </c>
      <c t="s">
        <v>28</v>
      </c>
    </row>
    <row r="32" spans="1:5" ht="25.5">
      <c r="A32" s="35" t="s">
        <v>55</v>
      </c>
      <c r="E32" s="39" t="s">
        <v>342</v>
      </c>
    </row>
    <row r="33" spans="1:5" ht="51">
      <c r="A33" s="35" t="s">
        <v>56</v>
      </c>
      <c r="E33" s="40" t="s">
        <v>2214</v>
      </c>
    </row>
    <row r="34" spans="1:5" ht="140.25">
      <c r="A34" t="s">
        <v>57</v>
      </c>
      <c r="E34" s="39" t="s">
        <v>427</v>
      </c>
    </row>
    <row r="35" spans="1:13" ht="12.75">
      <c r="A35" t="s">
        <v>47</v>
      </c>
      <c r="C35" s="31" t="s">
        <v>4</v>
      </c>
      <c r="E35" s="33" t="s">
        <v>1203</v>
      </c>
      <c r="J35" s="32">
        <f>0</f>
      </c>
      <c s="32">
        <f>0</f>
      </c>
      <c s="32">
        <f>0+L36+L40+L44+L48+L52+L56+L60+L64+L68</f>
      </c>
      <c s="32">
        <f>0+M36+M40+M44+M48+M52+M56+M60+M64+M68</f>
      </c>
    </row>
    <row r="36" spans="1:16" ht="12.75">
      <c r="A36" t="s">
        <v>50</v>
      </c>
      <c s="34" t="s">
        <v>78</v>
      </c>
      <c s="34" t="s">
        <v>2112</v>
      </c>
      <c s="35" t="s">
        <v>5</v>
      </c>
      <c s="6" t="s">
        <v>2113</v>
      </c>
      <c s="36" t="s">
        <v>61</v>
      </c>
      <c s="37">
        <v>14.687</v>
      </c>
      <c s="36">
        <v>0</v>
      </c>
      <c s="36">
        <f>ROUND(G36*H36,6)</f>
      </c>
      <c r="L36" s="38">
        <v>0</v>
      </c>
      <c s="32">
        <f>ROUND(ROUND(L36,2)*ROUND(G36,3),2)</f>
      </c>
      <c s="36" t="s">
        <v>54</v>
      </c>
      <c>
        <f>(M36*21)/100</f>
      </c>
      <c t="s">
        <v>28</v>
      </c>
    </row>
    <row r="37" spans="1:5" ht="12.75">
      <c r="A37" s="35" t="s">
        <v>55</v>
      </c>
      <c r="E37" s="39" t="s">
        <v>2114</v>
      </c>
    </row>
    <row r="38" spans="1:5" ht="63.75">
      <c r="A38" s="35" t="s">
        <v>56</v>
      </c>
      <c r="E38" s="40" t="s">
        <v>2215</v>
      </c>
    </row>
    <row r="39" spans="1:5" ht="89.25">
      <c r="A39" t="s">
        <v>57</v>
      </c>
      <c r="E39" s="39" t="s">
        <v>2116</v>
      </c>
    </row>
    <row r="40" spans="1:16" ht="12.75">
      <c r="A40" t="s">
        <v>50</v>
      </c>
      <c s="34" t="s">
        <v>83</v>
      </c>
      <c s="34" t="s">
        <v>2117</v>
      </c>
      <c s="35" t="s">
        <v>5</v>
      </c>
      <c s="6" t="s">
        <v>2118</v>
      </c>
      <c s="36" t="s">
        <v>61</v>
      </c>
      <c s="37">
        <v>16.442</v>
      </c>
      <c s="36">
        <v>0</v>
      </c>
      <c s="36">
        <f>ROUND(G40*H40,6)</f>
      </c>
      <c r="L40" s="38">
        <v>0</v>
      </c>
      <c s="32">
        <f>ROUND(ROUND(L40,2)*ROUND(G40,3),2)</f>
      </c>
      <c s="36" t="s">
        <v>54</v>
      </c>
      <c>
        <f>(M40*21)/100</f>
      </c>
      <c t="s">
        <v>28</v>
      </c>
    </row>
    <row r="41" spans="1:5" ht="12.75">
      <c r="A41" s="35" t="s">
        <v>55</v>
      </c>
      <c r="E41" s="39" t="s">
        <v>2119</v>
      </c>
    </row>
    <row r="42" spans="1:5" ht="89.25">
      <c r="A42" s="35" t="s">
        <v>56</v>
      </c>
      <c r="E42" s="40" t="s">
        <v>2216</v>
      </c>
    </row>
    <row r="43" spans="1:5" ht="25.5">
      <c r="A43" t="s">
        <v>57</v>
      </c>
      <c r="E43" s="39" t="s">
        <v>1415</v>
      </c>
    </row>
    <row r="44" spans="1:16" ht="12.75">
      <c r="A44" t="s">
        <v>50</v>
      </c>
      <c s="34" t="s">
        <v>87</v>
      </c>
      <c s="34" t="s">
        <v>1213</v>
      </c>
      <c s="35" t="s">
        <v>5</v>
      </c>
      <c s="6" t="s">
        <v>1214</v>
      </c>
      <c s="36" t="s">
        <v>61</v>
      </c>
      <c s="37">
        <v>8.218</v>
      </c>
      <c s="36">
        <v>0</v>
      </c>
      <c s="36">
        <f>ROUND(G44*H44,6)</f>
      </c>
      <c r="L44" s="38">
        <v>0</v>
      </c>
      <c s="32">
        <f>ROUND(ROUND(L44,2)*ROUND(G44,3),2)</f>
      </c>
      <c s="36" t="s">
        <v>54</v>
      </c>
      <c>
        <f>(M44*21)/100</f>
      </c>
      <c t="s">
        <v>28</v>
      </c>
    </row>
    <row r="45" spans="1:5" ht="12.75">
      <c r="A45" s="35" t="s">
        <v>55</v>
      </c>
      <c r="E45" s="39" t="s">
        <v>2121</v>
      </c>
    </row>
    <row r="46" spans="1:5" ht="76.5">
      <c r="A46" s="35" t="s">
        <v>56</v>
      </c>
      <c r="E46" s="40" t="s">
        <v>2217</v>
      </c>
    </row>
    <row r="47" spans="1:5" ht="382.5">
      <c r="A47" t="s">
        <v>57</v>
      </c>
      <c r="E47" s="39" t="s">
        <v>1217</v>
      </c>
    </row>
    <row r="48" spans="1:16" ht="12.75">
      <c r="A48" t="s">
        <v>50</v>
      </c>
      <c s="34" t="s">
        <v>91</v>
      </c>
      <c s="34" t="s">
        <v>1227</v>
      </c>
      <c s="35" t="s">
        <v>5</v>
      </c>
      <c s="6" t="s">
        <v>1228</v>
      </c>
      <c s="36" t="s">
        <v>61</v>
      </c>
      <c s="37">
        <v>190.031</v>
      </c>
      <c s="36">
        <v>0</v>
      </c>
      <c s="36">
        <f>ROUND(G48*H48,6)</f>
      </c>
      <c r="L48" s="38">
        <v>0</v>
      </c>
      <c s="32">
        <f>ROUND(ROUND(L48,2)*ROUND(G48,3),2)</f>
      </c>
      <c s="36" t="s">
        <v>54</v>
      </c>
      <c>
        <f>(M48*21)/100</f>
      </c>
      <c t="s">
        <v>28</v>
      </c>
    </row>
    <row r="49" spans="1:5" ht="25.5">
      <c r="A49" s="35" t="s">
        <v>55</v>
      </c>
      <c r="E49" s="39" t="s">
        <v>2218</v>
      </c>
    </row>
    <row r="50" spans="1:5" ht="76.5">
      <c r="A50" s="35" t="s">
        <v>56</v>
      </c>
      <c r="E50" s="40" t="s">
        <v>2219</v>
      </c>
    </row>
    <row r="51" spans="1:5" ht="344.25">
      <c r="A51" t="s">
        <v>57</v>
      </c>
      <c r="E51" s="39" t="s">
        <v>1231</v>
      </c>
    </row>
    <row r="52" spans="1:16" ht="12.75">
      <c r="A52" t="s">
        <v>50</v>
      </c>
      <c s="34" t="s">
        <v>94</v>
      </c>
      <c s="34" t="s">
        <v>2125</v>
      </c>
      <c s="35" t="s">
        <v>5</v>
      </c>
      <c s="6" t="s">
        <v>2126</v>
      </c>
      <c s="36" t="s">
        <v>61</v>
      </c>
      <c s="37">
        <v>184.549</v>
      </c>
      <c s="36">
        <v>0</v>
      </c>
      <c s="36">
        <f>ROUND(G52*H52,6)</f>
      </c>
      <c r="L52" s="38">
        <v>0</v>
      </c>
      <c s="32">
        <f>ROUND(ROUND(L52,2)*ROUND(G52,3),2)</f>
      </c>
      <c s="36" t="s">
        <v>54</v>
      </c>
      <c>
        <f>(M52*21)/100</f>
      </c>
      <c t="s">
        <v>28</v>
      </c>
    </row>
    <row r="53" spans="1:5" ht="12.75">
      <c r="A53" s="35" t="s">
        <v>55</v>
      </c>
      <c r="E53" s="39" t="s">
        <v>2127</v>
      </c>
    </row>
    <row r="54" spans="1:5" ht="63.75">
      <c r="A54" s="35" t="s">
        <v>56</v>
      </c>
      <c r="E54" s="40" t="s">
        <v>2220</v>
      </c>
    </row>
    <row r="55" spans="1:5" ht="242.25">
      <c r="A55" t="s">
        <v>57</v>
      </c>
      <c r="E55" s="39" t="s">
        <v>2129</v>
      </c>
    </row>
    <row r="56" spans="1:16" ht="12.75">
      <c r="A56" t="s">
        <v>50</v>
      </c>
      <c s="34" t="s">
        <v>98</v>
      </c>
      <c s="34" t="s">
        <v>2130</v>
      </c>
      <c s="35" t="s">
        <v>5</v>
      </c>
      <c s="6" t="s">
        <v>2131</v>
      </c>
      <c s="36" t="s">
        <v>61</v>
      </c>
      <c s="37">
        <v>8.218</v>
      </c>
      <c s="36">
        <v>0</v>
      </c>
      <c s="36">
        <f>ROUND(G56*H56,6)</f>
      </c>
      <c r="L56" s="38">
        <v>0</v>
      </c>
      <c s="32">
        <f>ROUND(ROUND(L56,2)*ROUND(G56,3),2)</f>
      </c>
      <c s="36" t="s">
        <v>54</v>
      </c>
      <c>
        <f>(M56*21)/100</f>
      </c>
      <c t="s">
        <v>28</v>
      </c>
    </row>
    <row r="57" spans="1:5" ht="12.75">
      <c r="A57" s="35" t="s">
        <v>55</v>
      </c>
      <c r="E57" s="39" t="s">
        <v>2221</v>
      </c>
    </row>
    <row r="58" spans="1:5" ht="76.5">
      <c r="A58" s="35" t="s">
        <v>56</v>
      </c>
      <c r="E58" s="40" t="s">
        <v>2222</v>
      </c>
    </row>
    <row r="59" spans="1:5" ht="267.75">
      <c r="A59" t="s">
        <v>57</v>
      </c>
      <c r="E59" s="39" t="s">
        <v>1499</v>
      </c>
    </row>
    <row r="60" spans="1:16" ht="12.75">
      <c r="A60" t="s">
        <v>50</v>
      </c>
      <c s="34" t="s">
        <v>102</v>
      </c>
      <c s="34" t="s">
        <v>2134</v>
      </c>
      <c s="35" t="s">
        <v>5</v>
      </c>
      <c s="6" t="s">
        <v>2135</v>
      </c>
      <c s="36" t="s">
        <v>76</v>
      </c>
      <c s="37">
        <v>3.527</v>
      </c>
      <c s="36">
        <v>0</v>
      </c>
      <c s="36">
        <f>ROUND(G60*H60,6)</f>
      </c>
      <c r="L60" s="38">
        <v>0</v>
      </c>
      <c s="32">
        <f>ROUND(ROUND(L60,2)*ROUND(G60,3),2)</f>
      </c>
      <c s="36" t="s">
        <v>54</v>
      </c>
      <c>
        <f>(M60*21)/100</f>
      </c>
      <c t="s">
        <v>28</v>
      </c>
    </row>
    <row r="61" spans="1:5" ht="12.75">
      <c r="A61" s="35" t="s">
        <v>55</v>
      </c>
      <c r="E61" s="39" t="s">
        <v>2136</v>
      </c>
    </row>
    <row r="62" spans="1:5" ht="63.75">
      <c r="A62" s="35" t="s">
        <v>56</v>
      </c>
      <c r="E62" s="40" t="s">
        <v>2223</v>
      </c>
    </row>
    <row r="63" spans="1:5" ht="38.25">
      <c r="A63" t="s">
        <v>57</v>
      </c>
      <c r="E63" s="39" t="s">
        <v>2138</v>
      </c>
    </row>
    <row r="64" spans="1:16" ht="12.75">
      <c r="A64" t="s">
        <v>50</v>
      </c>
      <c s="34" t="s">
        <v>106</v>
      </c>
      <c s="34" t="s">
        <v>1486</v>
      </c>
      <c s="35" t="s">
        <v>5</v>
      </c>
      <c s="6" t="s">
        <v>1487</v>
      </c>
      <c s="36" t="s">
        <v>76</v>
      </c>
      <c s="37">
        <v>23.513</v>
      </c>
      <c s="36">
        <v>0</v>
      </c>
      <c s="36">
        <f>ROUND(G64*H64,6)</f>
      </c>
      <c r="L64" s="38">
        <v>0</v>
      </c>
      <c s="32">
        <f>ROUND(ROUND(L64,2)*ROUND(G64,3),2)</f>
      </c>
      <c s="36" t="s">
        <v>54</v>
      </c>
      <c>
        <f>(M64*21)/100</f>
      </c>
      <c t="s">
        <v>28</v>
      </c>
    </row>
    <row r="65" spans="1:5" ht="12.75">
      <c r="A65" s="35" t="s">
        <v>55</v>
      </c>
      <c r="E65" s="39" t="s">
        <v>2224</v>
      </c>
    </row>
    <row r="66" spans="1:5" ht="63.75">
      <c r="A66" s="35" t="s">
        <v>56</v>
      </c>
      <c r="E66" s="40" t="s">
        <v>2225</v>
      </c>
    </row>
    <row r="67" spans="1:5" ht="38.25">
      <c r="A67" t="s">
        <v>57</v>
      </c>
      <c r="E67" s="39" t="s">
        <v>1490</v>
      </c>
    </row>
    <row r="68" spans="1:16" ht="12.75">
      <c r="A68" t="s">
        <v>50</v>
      </c>
      <c s="34" t="s">
        <v>110</v>
      </c>
      <c s="34" t="s">
        <v>2141</v>
      </c>
      <c s="35" t="s">
        <v>5</v>
      </c>
      <c s="6" t="s">
        <v>1210</v>
      </c>
      <c s="36" t="s">
        <v>868</v>
      </c>
      <c s="37">
        <v>1</v>
      </c>
      <c s="36">
        <v>0</v>
      </c>
      <c s="36">
        <f>ROUND(G68*H68,6)</f>
      </c>
      <c r="L68" s="38">
        <v>0</v>
      </c>
      <c s="32">
        <f>ROUND(ROUND(L68,2)*ROUND(G68,3),2)</f>
      </c>
      <c s="36" t="s">
        <v>341</v>
      </c>
      <c>
        <f>(M68*21)/100</f>
      </c>
      <c t="s">
        <v>28</v>
      </c>
    </row>
    <row r="69" spans="1:5" ht="12.75">
      <c r="A69" s="35" t="s">
        <v>55</v>
      </c>
      <c r="E69" s="39" t="s">
        <v>2142</v>
      </c>
    </row>
    <row r="70" spans="1:5" ht="63.75">
      <c r="A70" s="35" t="s">
        <v>56</v>
      </c>
      <c r="E70" s="40" t="s">
        <v>2143</v>
      </c>
    </row>
    <row r="71" spans="1:5" ht="38.25">
      <c r="A71" t="s">
        <v>57</v>
      </c>
      <c r="E71" s="39" t="s">
        <v>1212</v>
      </c>
    </row>
    <row r="72" spans="1:13" ht="12.75">
      <c r="A72" t="s">
        <v>47</v>
      </c>
      <c r="C72" s="31" t="s">
        <v>28</v>
      </c>
      <c r="E72" s="33" t="s">
        <v>1244</v>
      </c>
      <c r="J72" s="32">
        <f>0</f>
      </c>
      <c s="32">
        <f>0</f>
      </c>
      <c s="32">
        <f>0+L73+L77+L81+L85</f>
      </c>
      <c s="32">
        <f>0+M73+M77+M81+M85</f>
      </c>
    </row>
    <row r="73" spans="1:16" ht="12.75">
      <c r="A73" t="s">
        <v>50</v>
      </c>
      <c s="34" t="s">
        <v>428</v>
      </c>
      <c s="34" t="s">
        <v>2144</v>
      </c>
      <c s="35" t="s">
        <v>5</v>
      </c>
      <c s="6" t="s">
        <v>2145</v>
      </c>
      <c s="36" t="s">
        <v>61</v>
      </c>
      <c s="37">
        <v>74.322</v>
      </c>
      <c s="36">
        <v>0</v>
      </c>
      <c s="36">
        <f>ROUND(G73*H73,6)</f>
      </c>
      <c r="L73" s="38">
        <v>0</v>
      </c>
      <c s="32">
        <f>ROUND(ROUND(L73,2)*ROUND(G73,3),2)</f>
      </c>
      <c s="36" t="s">
        <v>54</v>
      </c>
      <c>
        <f>(M73*21)/100</f>
      </c>
      <c t="s">
        <v>28</v>
      </c>
    </row>
    <row r="74" spans="1:5" ht="12.75">
      <c r="A74" s="35" t="s">
        <v>55</v>
      </c>
      <c r="E74" s="39" t="s">
        <v>2146</v>
      </c>
    </row>
    <row r="75" spans="1:5" ht="63.75">
      <c r="A75" s="35" t="s">
        <v>56</v>
      </c>
      <c r="E75" s="40" t="s">
        <v>2226</v>
      </c>
    </row>
    <row r="76" spans="1:5" ht="38.25">
      <c r="A76" t="s">
        <v>57</v>
      </c>
      <c r="E76" s="39" t="s">
        <v>1553</v>
      </c>
    </row>
    <row r="77" spans="1:16" ht="12.75">
      <c r="A77" t="s">
        <v>50</v>
      </c>
      <c s="34" t="s">
        <v>502</v>
      </c>
      <c s="34" t="s">
        <v>2148</v>
      </c>
      <c s="35" t="s">
        <v>5</v>
      </c>
      <c s="6" t="s">
        <v>2149</v>
      </c>
      <c s="36" t="s">
        <v>61</v>
      </c>
      <c s="37">
        <v>21.434</v>
      </c>
      <c s="36">
        <v>0</v>
      </c>
      <c s="36">
        <f>ROUND(G77*H77,6)</f>
      </c>
      <c r="L77" s="38">
        <v>0</v>
      </c>
      <c s="32">
        <f>ROUND(ROUND(L77,2)*ROUND(G77,3),2)</f>
      </c>
      <c s="36" t="s">
        <v>54</v>
      </c>
      <c>
        <f>(M77*21)/100</f>
      </c>
      <c t="s">
        <v>28</v>
      </c>
    </row>
    <row r="78" spans="1:5" ht="12.75">
      <c r="A78" s="35" t="s">
        <v>55</v>
      </c>
      <c r="E78" s="39" t="s">
        <v>2150</v>
      </c>
    </row>
    <row r="79" spans="1:5" ht="89.25">
      <c r="A79" s="35" t="s">
        <v>56</v>
      </c>
      <c r="E79" s="40" t="s">
        <v>2227</v>
      </c>
    </row>
    <row r="80" spans="1:5" ht="395.25">
      <c r="A80" t="s">
        <v>57</v>
      </c>
      <c r="E80" s="39" t="s">
        <v>1507</v>
      </c>
    </row>
    <row r="81" spans="1:16" ht="12.75">
      <c r="A81" t="s">
        <v>50</v>
      </c>
      <c s="34" t="s">
        <v>114</v>
      </c>
      <c s="34" t="s">
        <v>1517</v>
      </c>
      <c s="35" t="s">
        <v>5</v>
      </c>
      <c s="6" t="s">
        <v>1518</v>
      </c>
      <c s="36" t="s">
        <v>340</v>
      </c>
      <c s="37">
        <v>1.449</v>
      </c>
      <c s="36">
        <v>0</v>
      </c>
      <c s="36">
        <f>ROUND(G81*H81,6)</f>
      </c>
      <c r="L81" s="38">
        <v>0</v>
      </c>
      <c s="32">
        <f>ROUND(ROUND(L81,2)*ROUND(G81,3),2)</f>
      </c>
      <c s="36" t="s">
        <v>54</v>
      </c>
      <c>
        <f>(M81*21)/100</f>
      </c>
      <c t="s">
        <v>28</v>
      </c>
    </row>
    <row r="82" spans="1:5" ht="12.75">
      <c r="A82" s="35" t="s">
        <v>55</v>
      </c>
      <c r="E82" s="39" t="s">
        <v>2152</v>
      </c>
    </row>
    <row r="83" spans="1:5" ht="63.75">
      <c r="A83" s="35" t="s">
        <v>56</v>
      </c>
      <c r="E83" s="40" t="s">
        <v>2228</v>
      </c>
    </row>
    <row r="84" spans="1:5" ht="267.75">
      <c r="A84" t="s">
        <v>57</v>
      </c>
      <c r="E84" s="39" t="s">
        <v>1516</v>
      </c>
    </row>
    <row r="85" spans="1:16" ht="12.75">
      <c r="A85" t="s">
        <v>50</v>
      </c>
      <c s="34" t="s">
        <v>118</v>
      </c>
      <c s="34" t="s">
        <v>1286</v>
      </c>
      <c s="35" t="s">
        <v>5</v>
      </c>
      <c s="6" t="s">
        <v>2229</v>
      </c>
      <c s="36" t="s">
        <v>868</v>
      </c>
      <c s="37">
        <v>1</v>
      </c>
      <c s="36">
        <v>0</v>
      </c>
      <c s="36">
        <f>ROUND(G85*H85,6)</f>
      </c>
      <c r="L85" s="38">
        <v>0</v>
      </c>
      <c s="32">
        <f>ROUND(ROUND(L85,2)*ROUND(G85,3),2)</f>
      </c>
      <c s="36" t="s">
        <v>341</v>
      </c>
      <c>
        <f>(M85*21)/100</f>
      </c>
      <c t="s">
        <v>28</v>
      </c>
    </row>
    <row r="86" spans="1:5" ht="114.75">
      <c r="A86" s="35" t="s">
        <v>55</v>
      </c>
      <c r="E86" s="39" t="s">
        <v>1939</v>
      </c>
    </row>
    <row r="87" spans="1:5" ht="63.75">
      <c r="A87" s="35" t="s">
        <v>56</v>
      </c>
      <c r="E87" s="40" t="s">
        <v>2230</v>
      </c>
    </row>
    <row r="88" spans="1:5" ht="12.75">
      <c r="A88" t="s">
        <v>57</v>
      </c>
      <c r="E88" s="39" t="s">
        <v>1941</v>
      </c>
    </row>
    <row r="89" spans="1:13" ht="12.75">
      <c r="A89" t="s">
        <v>47</v>
      </c>
      <c r="C89" s="31" t="s">
        <v>65</v>
      </c>
      <c r="E89" s="33" t="s">
        <v>1291</v>
      </c>
      <c r="J89" s="32">
        <f>0</f>
      </c>
      <c s="32">
        <f>0</f>
      </c>
      <c s="32">
        <f>0+L90+L94+L98+L102</f>
      </c>
      <c s="32">
        <f>0+M90+M94+M98+M102</f>
      </c>
    </row>
    <row r="90" spans="1:16" ht="12.75">
      <c r="A90" t="s">
        <v>50</v>
      </c>
      <c s="34" t="s">
        <v>121</v>
      </c>
      <c s="34" t="s">
        <v>2155</v>
      </c>
      <c s="35" t="s">
        <v>5</v>
      </c>
      <c s="6" t="s">
        <v>2156</v>
      </c>
      <c s="36" t="s">
        <v>61</v>
      </c>
      <c s="37">
        <v>9.128</v>
      </c>
      <c s="36">
        <v>0</v>
      </c>
      <c s="36">
        <f>ROUND(G90*H90,6)</f>
      </c>
      <c r="L90" s="38">
        <v>0</v>
      </c>
      <c s="32">
        <f>ROUND(ROUND(L90,2)*ROUND(G90,3),2)</f>
      </c>
      <c s="36" t="s">
        <v>54</v>
      </c>
      <c>
        <f>(M90*21)/100</f>
      </c>
      <c t="s">
        <v>28</v>
      </c>
    </row>
    <row r="91" spans="1:5" ht="12.75">
      <c r="A91" s="35" t="s">
        <v>55</v>
      </c>
      <c r="E91" s="39" t="s">
        <v>2231</v>
      </c>
    </row>
    <row r="92" spans="1:5" ht="89.25">
      <c r="A92" s="35" t="s">
        <v>56</v>
      </c>
      <c r="E92" s="40" t="s">
        <v>2232</v>
      </c>
    </row>
    <row r="93" spans="1:5" ht="395.25">
      <c r="A93" t="s">
        <v>57</v>
      </c>
      <c r="E93" s="39" t="s">
        <v>1359</v>
      </c>
    </row>
    <row r="94" spans="1:16" ht="12.75">
      <c r="A94" t="s">
        <v>50</v>
      </c>
      <c s="34" t="s">
        <v>125</v>
      </c>
      <c s="34" t="s">
        <v>1947</v>
      </c>
      <c s="35" t="s">
        <v>5</v>
      </c>
      <c s="6" t="s">
        <v>1948</v>
      </c>
      <c s="36" t="s">
        <v>61</v>
      </c>
      <c s="37">
        <v>13.874</v>
      </c>
      <c s="36">
        <v>0</v>
      </c>
      <c s="36">
        <f>ROUND(G94*H94,6)</f>
      </c>
      <c r="L94" s="38">
        <v>0</v>
      </c>
      <c s="32">
        <f>ROUND(ROUND(L94,2)*ROUND(G94,3),2)</f>
      </c>
      <c s="36" t="s">
        <v>54</v>
      </c>
      <c>
        <f>(M94*21)/100</f>
      </c>
      <c t="s">
        <v>28</v>
      </c>
    </row>
    <row r="95" spans="1:5" ht="12.75">
      <c r="A95" s="35" t="s">
        <v>55</v>
      </c>
      <c r="E95" s="39" t="s">
        <v>2159</v>
      </c>
    </row>
    <row r="96" spans="1:5" ht="63.75">
      <c r="A96" s="35" t="s">
        <v>56</v>
      </c>
      <c r="E96" s="40" t="s">
        <v>2233</v>
      </c>
    </row>
    <row r="97" spans="1:5" ht="395.25">
      <c r="A97" t="s">
        <v>57</v>
      </c>
      <c r="E97" s="39" t="s">
        <v>1359</v>
      </c>
    </row>
    <row r="98" spans="1:16" ht="12.75">
      <c r="A98" t="s">
        <v>50</v>
      </c>
      <c s="34" t="s">
        <v>128</v>
      </c>
      <c s="34" t="s">
        <v>2161</v>
      </c>
      <c s="35" t="s">
        <v>5</v>
      </c>
      <c s="6" t="s">
        <v>2162</v>
      </c>
      <c s="36" t="s">
        <v>61</v>
      </c>
      <c s="37">
        <v>11.262</v>
      </c>
      <c s="36">
        <v>0</v>
      </c>
      <c s="36">
        <f>ROUND(G98*H98,6)</f>
      </c>
      <c r="L98" s="38">
        <v>0</v>
      </c>
      <c s="32">
        <f>ROUND(ROUND(L98,2)*ROUND(G98,3),2)</f>
      </c>
      <c s="36" t="s">
        <v>54</v>
      </c>
      <c>
        <f>(M98*21)/100</f>
      </c>
      <c t="s">
        <v>28</v>
      </c>
    </row>
    <row r="99" spans="1:5" ht="12.75">
      <c r="A99" s="35" t="s">
        <v>55</v>
      </c>
      <c r="E99" s="39" t="s">
        <v>2234</v>
      </c>
    </row>
    <row r="100" spans="1:5" ht="63.75">
      <c r="A100" s="35" t="s">
        <v>56</v>
      </c>
      <c r="E100" s="40" t="s">
        <v>2235</v>
      </c>
    </row>
    <row r="101" spans="1:5" ht="38.25">
      <c r="A101" t="s">
        <v>57</v>
      </c>
      <c r="E101" s="39" t="s">
        <v>1553</v>
      </c>
    </row>
    <row r="102" spans="1:16" ht="12.75">
      <c r="A102" t="s">
        <v>50</v>
      </c>
      <c s="34" t="s">
        <v>131</v>
      </c>
      <c s="34" t="s">
        <v>1297</v>
      </c>
      <c s="35" t="s">
        <v>5</v>
      </c>
      <c s="6" t="s">
        <v>1298</v>
      </c>
      <c s="36" t="s">
        <v>61</v>
      </c>
      <c s="37">
        <v>10.203</v>
      </c>
      <c s="36">
        <v>0</v>
      </c>
      <c s="36">
        <f>ROUND(G102*H102,6)</f>
      </c>
      <c r="L102" s="38">
        <v>0</v>
      </c>
      <c s="32">
        <f>ROUND(ROUND(L102,2)*ROUND(G102,3),2)</f>
      </c>
      <c s="36" t="s">
        <v>54</v>
      </c>
      <c>
        <f>(M102*21)/100</f>
      </c>
      <c t="s">
        <v>28</v>
      </c>
    </row>
    <row r="103" spans="1:5" ht="12.75">
      <c r="A103" s="35" t="s">
        <v>55</v>
      </c>
      <c r="E103" s="39" t="s">
        <v>2236</v>
      </c>
    </row>
    <row r="104" spans="1:5" ht="89.25">
      <c r="A104" s="35" t="s">
        <v>56</v>
      </c>
      <c r="E104" s="40" t="s">
        <v>2237</v>
      </c>
    </row>
    <row r="105" spans="1:5" ht="102">
      <c r="A105" t="s">
        <v>57</v>
      </c>
      <c r="E105" s="39" t="s">
        <v>1301</v>
      </c>
    </row>
    <row r="106" spans="1:13" ht="12.75">
      <c r="A106" t="s">
        <v>47</v>
      </c>
      <c r="C106" s="31" t="s">
        <v>78</v>
      </c>
      <c r="E106" s="33" t="s">
        <v>1137</v>
      </c>
      <c r="J106" s="32">
        <f>0</f>
      </c>
      <c s="32">
        <f>0</f>
      </c>
      <c s="32">
        <f>0+L107</f>
      </c>
      <c s="32">
        <f>0+M107</f>
      </c>
    </row>
    <row r="107" spans="1:16" ht="25.5">
      <c r="A107" t="s">
        <v>50</v>
      </c>
      <c s="34" t="s">
        <v>135</v>
      </c>
      <c s="34" t="s">
        <v>1579</v>
      </c>
      <c s="35" t="s">
        <v>5</v>
      </c>
      <c s="6" t="s">
        <v>1580</v>
      </c>
      <c s="36" t="s">
        <v>76</v>
      </c>
      <c s="37">
        <v>238.944</v>
      </c>
      <c s="36">
        <v>0</v>
      </c>
      <c s="36">
        <f>ROUND(G107*H107,6)</f>
      </c>
      <c r="L107" s="38">
        <v>0</v>
      </c>
      <c s="32">
        <f>ROUND(ROUND(L107,2)*ROUND(G107,3),2)</f>
      </c>
      <c s="36" t="s">
        <v>54</v>
      </c>
      <c>
        <f>(M107*21)/100</f>
      </c>
      <c t="s">
        <v>28</v>
      </c>
    </row>
    <row r="108" spans="1:5" ht="12.75">
      <c r="A108" s="35" t="s">
        <v>55</v>
      </c>
      <c r="E108" s="39" t="s">
        <v>2238</v>
      </c>
    </row>
    <row r="109" spans="1:5" ht="63.75">
      <c r="A109" s="35" t="s">
        <v>56</v>
      </c>
      <c r="E109" s="40" t="s">
        <v>2239</v>
      </c>
    </row>
    <row r="110" spans="1:5" ht="204">
      <c r="A110" t="s">
        <v>57</v>
      </c>
      <c r="E110" s="39" t="s">
        <v>1583</v>
      </c>
    </row>
    <row r="111" spans="1:13" ht="12.75">
      <c r="A111" t="s">
        <v>47</v>
      </c>
      <c r="C111" s="31" t="s">
        <v>87</v>
      </c>
      <c r="E111" s="33" t="s">
        <v>1011</v>
      </c>
      <c r="J111" s="32">
        <f>0</f>
      </c>
      <c s="32">
        <f>0</f>
      </c>
      <c s="32">
        <f>0+L112+L116+L120+L124+L128+L132+L136+L140</f>
      </c>
      <c s="32">
        <f>0+M112+M116+M120+M124+M128+M132+M136+M140</f>
      </c>
    </row>
    <row r="112" spans="1:16" ht="12.75">
      <c r="A112" t="s">
        <v>50</v>
      </c>
      <c s="34" t="s">
        <v>139</v>
      </c>
      <c s="34" t="s">
        <v>2169</v>
      </c>
      <c s="35" t="s">
        <v>5</v>
      </c>
      <c s="6" t="s">
        <v>2170</v>
      </c>
      <c s="36" t="s">
        <v>68</v>
      </c>
      <c s="37">
        <v>17.2</v>
      </c>
      <c s="36">
        <v>0</v>
      </c>
      <c s="36">
        <f>ROUND(G112*H112,6)</f>
      </c>
      <c r="L112" s="38">
        <v>0</v>
      </c>
      <c s="32">
        <f>ROUND(ROUND(L112,2)*ROUND(G112,3),2)</f>
      </c>
      <c s="36" t="s">
        <v>54</v>
      </c>
      <c>
        <f>(M112*21)/100</f>
      </c>
      <c t="s">
        <v>28</v>
      </c>
    </row>
    <row r="113" spans="1:5" ht="12.75">
      <c r="A113" s="35" t="s">
        <v>55</v>
      </c>
      <c r="E113" s="39" t="s">
        <v>2171</v>
      </c>
    </row>
    <row r="114" spans="1:5" ht="63.75">
      <c r="A114" s="35" t="s">
        <v>56</v>
      </c>
      <c r="E114" s="40" t="s">
        <v>2240</v>
      </c>
    </row>
    <row r="115" spans="1:5" ht="76.5">
      <c r="A115" t="s">
        <v>57</v>
      </c>
      <c r="E115" s="39" t="s">
        <v>2173</v>
      </c>
    </row>
    <row r="116" spans="1:16" ht="12.75">
      <c r="A116" t="s">
        <v>50</v>
      </c>
      <c s="34" t="s">
        <v>143</v>
      </c>
      <c s="34" t="s">
        <v>2174</v>
      </c>
      <c s="35" t="s">
        <v>5</v>
      </c>
      <c s="6" t="s">
        <v>2175</v>
      </c>
      <c s="36" t="s">
        <v>61</v>
      </c>
      <c s="37">
        <v>0.017</v>
      </c>
      <c s="36">
        <v>0</v>
      </c>
      <c s="36">
        <f>ROUND(G116*H116,6)</f>
      </c>
      <c r="L116" s="38">
        <v>0</v>
      </c>
      <c s="32">
        <f>ROUND(ROUND(L116,2)*ROUND(G116,3),2)</f>
      </c>
      <c s="36" t="s">
        <v>54</v>
      </c>
      <c>
        <f>(M116*21)/100</f>
      </c>
      <c t="s">
        <v>28</v>
      </c>
    </row>
    <row r="117" spans="1:5" ht="12.75">
      <c r="A117" s="35" t="s">
        <v>55</v>
      </c>
      <c r="E117" s="39" t="s">
        <v>2176</v>
      </c>
    </row>
    <row r="118" spans="1:5" ht="51">
      <c r="A118" s="35" t="s">
        <v>56</v>
      </c>
      <c r="E118" s="40" t="s">
        <v>2241</v>
      </c>
    </row>
    <row r="119" spans="1:5" ht="25.5">
      <c r="A119" t="s">
        <v>57</v>
      </c>
      <c r="E119" s="39" t="s">
        <v>2178</v>
      </c>
    </row>
    <row r="120" spans="1:16" ht="12.75">
      <c r="A120" t="s">
        <v>50</v>
      </c>
      <c s="34" t="s">
        <v>147</v>
      </c>
      <c s="34" t="s">
        <v>2179</v>
      </c>
      <c s="35" t="s">
        <v>5</v>
      </c>
      <c s="6" t="s">
        <v>2180</v>
      </c>
      <c s="36" t="s">
        <v>61</v>
      </c>
      <c s="37">
        <v>0.069</v>
      </c>
      <c s="36">
        <v>0</v>
      </c>
      <c s="36">
        <f>ROUND(G120*H120,6)</f>
      </c>
      <c r="L120" s="38">
        <v>0</v>
      </c>
      <c s="32">
        <f>ROUND(ROUND(L120,2)*ROUND(G120,3),2)</f>
      </c>
      <c s="36" t="s">
        <v>54</v>
      </c>
      <c>
        <f>(M120*21)/100</f>
      </c>
      <c t="s">
        <v>28</v>
      </c>
    </row>
    <row r="121" spans="1:5" ht="12.75">
      <c r="A121" s="35" t="s">
        <v>55</v>
      </c>
      <c r="E121" s="39" t="s">
        <v>2242</v>
      </c>
    </row>
    <row r="122" spans="1:5" ht="63.75">
      <c r="A122" s="35" t="s">
        <v>56</v>
      </c>
      <c r="E122" s="40" t="s">
        <v>2182</v>
      </c>
    </row>
    <row r="123" spans="1:5" ht="38.25">
      <c r="A123" t="s">
        <v>57</v>
      </c>
      <c r="E123" s="39" t="s">
        <v>2183</v>
      </c>
    </row>
    <row r="124" spans="1:16" ht="12.75">
      <c r="A124" t="s">
        <v>50</v>
      </c>
      <c s="34" t="s">
        <v>152</v>
      </c>
      <c s="34" t="s">
        <v>2184</v>
      </c>
      <c s="35" t="s">
        <v>5</v>
      </c>
      <c s="6" t="s">
        <v>2185</v>
      </c>
      <c s="36" t="s">
        <v>61</v>
      </c>
      <c s="37">
        <v>124.839</v>
      </c>
      <c s="36">
        <v>0</v>
      </c>
      <c s="36">
        <f>ROUND(G124*H124,6)</f>
      </c>
      <c r="L124" s="38">
        <v>0</v>
      </c>
      <c s="32">
        <f>ROUND(ROUND(L124,2)*ROUND(G124,3),2)</f>
      </c>
      <c s="36" t="s">
        <v>54</v>
      </c>
      <c>
        <f>(M124*21)/100</f>
      </c>
      <c t="s">
        <v>28</v>
      </c>
    </row>
    <row r="125" spans="1:5" ht="12.75">
      <c r="A125" s="35" t="s">
        <v>55</v>
      </c>
      <c r="E125" s="39" t="s">
        <v>2243</v>
      </c>
    </row>
    <row r="126" spans="1:5" ht="63.75">
      <c r="A126" s="35" t="s">
        <v>56</v>
      </c>
      <c r="E126" s="40" t="s">
        <v>2244</v>
      </c>
    </row>
    <row r="127" spans="1:5" ht="102">
      <c r="A127" t="s">
        <v>57</v>
      </c>
      <c r="E127" s="39" t="s">
        <v>1371</v>
      </c>
    </row>
    <row r="128" spans="1:16" ht="12.75">
      <c r="A128" t="s">
        <v>50</v>
      </c>
      <c s="34" t="s">
        <v>155</v>
      </c>
      <c s="34" t="s">
        <v>2041</v>
      </c>
      <c s="35" t="s">
        <v>5</v>
      </c>
      <c s="6" t="s">
        <v>2042</v>
      </c>
      <c s="36" t="s">
        <v>61</v>
      </c>
      <c s="37">
        <v>97.259</v>
      </c>
      <c s="36">
        <v>0</v>
      </c>
      <c s="36">
        <f>ROUND(G128*H128,6)</f>
      </c>
      <c r="L128" s="38">
        <v>0</v>
      </c>
      <c s="32">
        <f>ROUND(ROUND(L128,2)*ROUND(G128,3),2)</f>
      </c>
      <c s="36" t="s">
        <v>54</v>
      </c>
      <c>
        <f>(M128*21)/100</f>
      </c>
      <c t="s">
        <v>28</v>
      </c>
    </row>
    <row r="129" spans="1:5" ht="25.5">
      <c r="A129" s="35" t="s">
        <v>55</v>
      </c>
      <c r="E129" s="39" t="s">
        <v>2245</v>
      </c>
    </row>
    <row r="130" spans="1:5" ht="89.25">
      <c r="A130" s="35" t="s">
        <v>56</v>
      </c>
      <c r="E130" s="40" t="s">
        <v>2246</v>
      </c>
    </row>
    <row r="131" spans="1:5" ht="102">
      <c r="A131" t="s">
        <v>57</v>
      </c>
      <c r="E131" s="39" t="s">
        <v>1371</v>
      </c>
    </row>
    <row r="132" spans="1:16" ht="12.75">
      <c r="A132" t="s">
        <v>50</v>
      </c>
      <c s="34" t="s">
        <v>158</v>
      </c>
      <c s="34" t="s">
        <v>2190</v>
      </c>
      <c s="35" t="s">
        <v>5</v>
      </c>
      <c s="6" t="s">
        <v>2191</v>
      </c>
      <c s="36" t="s">
        <v>68</v>
      </c>
      <c s="37">
        <v>16.2</v>
      </c>
      <c s="36">
        <v>0</v>
      </c>
      <c s="36">
        <f>ROUND(G132*H132,6)</f>
      </c>
      <c r="L132" s="38">
        <v>0</v>
      </c>
      <c s="32">
        <f>ROUND(ROUND(L132,2)*ROUND(G132,3),2)</f>
      </c>
      <c s="36" t="s">
        <v>54</v>
      </c>
      <c>
        <f>(M132*21)/100</f>
      </c>
      <c t="s">
        <v>28</v>
      </c>
    </row>
    <row r="133" spans="1:5" ht="12.75">
      <c r="A133" s="35" t="s">
        <v>55</v>
      </c>
      <c r="E133" s="39" t="s">
        <v>2247</v>
      </c>
    </row>
    <row r="134" spans="1:5" ht="63.75">
      <c r="A134" s="35" t="s">
        <v>56</v>
      </c>
      <c r="E134" s="40" t="s">
        <v>2248</v>
      </c>
    </row>
    <row r="135" spans="1:5" ht="114.75">
      <c r="A135" t="s">
        <v>57</v>
      </c>
      <c r="E135" s="39" t="s">
        <v>2194</v>
      </c>
    </row>
    <row r="136" spans="1:16" ht="12.75">
      <c r="A136" t="s">
        <v>50</v>
      </c>
      <c s="34" t="s">
        <v>161</v>
      </c>
      <c s="34" t="s">
        <v>2200</v>
      </c>
      <c s="35" t="s">
        <v>5</v>
      </c>
      <c s="6" t="s">
        <v>2201</v>
      </c>
      <c s="36" t="s">
        <v>76</v>
      </c>
      <c s="37">
        <v>131.895</v>
      </c>
      <c s="36">
        <v>0</v>
      </c>
      <c s="36">
        <f>ROUND(G136*H136,6)</f>
      </c>
      <c r="L136" s="38">
        <v>0</v>
      </c>
      <c s="32">
        <f>ROUND(ROUND(L136,2)*ROUND(G136,3),2)</f>
      </c>
      <c s="36" t="s">
        <v>54</v>
      </c>
      <c>
        <f>(M136*21)/100</f>
      </c>
      <c t="s">
        <v>28</v>
      </c>
    </row>
    <row r="137" spans="1:5" ht="12.75">
      <c r="A137" s="35" t="s">
        <v>55</v>
      </c>
      <c r="E137" s="39" t="s">
        <v>2249</v>
      </c>
    </row>
    <row r="138" spans="1:5" ht="63.75">
      <c r="A138" s="35" t="s">
        <v>56</v>
      </c>
      <c r="E138" s="40" t="s">
        <v>2250</v>
      </c>
    </row>
    <row r="139" spans="1:5" ht="89.25">
      <c r="A139" t="s">
        <v>57</v>
      </c>
      <c r="E139" s="39" t="s">
        <v>2199</v>
      </c>
    </row>
    <row r="140" spans="1:16" ht="12.75">
      <c r="A140" t="s">
        <v>50</v>
      </c>
      <c s="34" t="s">
        <v>165</v>
      </c>
      <c s="34" t="s">
        <v>2204</v>
      </c>
      <c s="35" t="s">
        <v>5</v>
      </c>
      <c s="6" t="s">
        <v>2205</v>
      </c>
      <c s="36" t="s">
        <v>534</v>
      </c>
      <c s="37">
        <v>2</v>
      </c>
      <c s="36">
        <v>0</v>
      </c>
      <c s="36">
        <f>ROUND(G140*H140,6)</f>
      </c>
      <c r="L140" s="38">
        <v>0</v>
      </c>
      <c s="32">
        <f>ROUND(ROUND(L140,2)*ROUND(G140,3),2)</f>
      </c>
      <c s="36" t="s">
        <v>341</v>
      </c>
      <c>
        <f>(M140*21)/100</f>
      </c>
      <c t="s">
        <v>28</v>
      </c>
    </row>
    <row r="141" spans="1:5" ht="12.75">
      <c r="A141" s="35" t="s">
        <v>55</v>
      </c>
      <c r="E141" s="39" t="s">
        <v>2206</v>
      </c>
    </row>
    <row r="142" spans="1:5" ht="63.75">
      <c r="A142" s="35" t="s">
        <v>56</v>
      </c>
      <c r="E142" s="40" t="s">
        <v>2251</v>
      </c>
    </row>
    <row r="143" spans="1:5" ht="395.25">
      <c r="A143" t="s">
        <v>57</v>
      </c>
      <c r="E143" s="39" t="s">
        <v>1359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2252</v>
      </c>
      <c s="41">
        <f>Rekapitulace!C41</f>
      </c>
      <c s="20" t="s">
        <v>0</v>
      </c>
      <c t="s">
        <v>23</v>
      </c>
      <c t="s">
        <v>28</v>
      </c>
    </row>
    <row r="4" spans="1:16" ht="32" customHeight="1">
      <c r="A4" s="24" t="s">
        <v>20</v>
      </c>
      <c s="25" t="s">
        <v>29</v>
      </c>
      <c s="27" t="s">
        <v>2252</v>
      </c>
      <c r="E4" s="26" t="s">
        <v>2253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2256</v>
      </c>
      <c r="E8" s="30" t="s">
        <v>2255</v>
      </c>
      <c r="J8" s="29">
        <f>0+J9+J74</f>
      </c>
      <c s="29">
        <f>0+K9+K74</f>
      </c>
      <c s="29">
        <f>0+L9+L74</f>
      </c>
      <c s="29">
        <f>0+M9+M74</f>
      </c>
    </row>
    <row r="9" spans="1:13" ht="12.75">
      <c r="A9" t="s">
        <v>47</v>
      </c>
      <c r="C9" s="31" t="s">
        <v>4</v>
      </c>
      <c r="E9" s="33" t="s">
        <v>460</v>
      </c>
      <c r="J9" s="32">
        <f>0</f>
      </c>
      <c s="32">
        <f>0</f>
      </c>
      <c s="32">
        <f>0+L10+L14+L18+L22+L26+L30+L34+L38+L42+L46+L50+L54+L58+L62+L66+L70</f>
      </c>
      <c s="32">
        <f>0+M10+M14+M18+M22+M26+M30+M34+M38+M42+M46+M50+M54+M58+M62+M66+M70</f>
      </c>
    </row>
    <row r="10" spans="1:16" ht="12.75">
      <c r="A10" t="s">
        <v>50</v>
      </c>
      <c s="34" t="s">
        <v>4</v>
      </c>
      <c s="34" t="s">
        <v>461</v>
      </c>
      <c s="35" t="s">
        <v>5</v>
      </c>
      <c s="6" t="s">
        <v>462</v>
      </c>
      <c s="36" t="s">
        <v>61</v>
      </c>
      <c s="37">
        <v>12</v>
      </c>
      <c s="36">
        <v>0</v>
      </c>
      <c s="36">
        <f>ROUND(G10*H10,6)</f>
      </c>
      <c r="L10" s="38">
        <v>0</v>
      </c>
      <c s="32">
        <f>ROUND(ROUND(L10,2)*ROUND(G10,3),2)</f>
      </c>
      <c s="36" t="s">
        <v>54</v>
      </c>
      <c>
        <f>(M10*21)/100</f>
      </c>
      <c t="s">
        <v>28</v>
      </c>
    </row>
    <row r="11" spans="1:5" ht="12.75">
      <c r="A11" s="35" t="s">
        <v>55</v>
      </c>
      <c r="E11" s="39" t="s">
        <v>5</v>
      </c>
    </row>
    <row r="12" spans="1:5" ht="38.25">
      <c r="A12" s="35" t="s">
        <v>56</v>
      </c>
      <c r="E12" s="40" t="s">
        <v>2257</v>
      </c>
    </row>
    <row r="13" spans="1:5" ht="12.75">
      <c r="A13" t="s">
        <v>57</v>
      </c>
      <c r="E13" s="39" t="s">
        <v>5</v>
      </c>
    </row>
    <row r="14" spans="1:16" ht="12.75">
      <c r="A14" t="s">
        <v>50</v>
      </c>
      <c s="34" t="s">
        <v>28</v>
      </c>
      <c s="34" t="s">
        <v>465</v>
      </c>
      <c s="35" t="s">
        <v>5</v>
      </c>
      <c s="6" t="s">
        <v>466</v>
      </c>
      <c s="36" t="s">
        <v>61</v>
      </c>
      <c s="37">
        <v>2</v>
      </c>
      <c s="36">
        <v>0</v>
      </c>
      <c s="36">
        <f>ROUND(G14*H14,6)</f>
      </c>
      <c r="L14" s="38">
        <v>0</v>
      </c>
      <c s="32">
        <f>ROUND(ROUND(L14,2)*ROUND(G14,3),2)</f>
      </c>
      <c s="36" t="s">
        <v>54</v>
      </c>
      <c>
        <f>(M14*21)/100</f>
      </c>
      <c t="s">
        <v>28</v>
      </c>
    </row>
    <row r="15" spans="1:5" ht="12.75">
      <c r="A15" s="35" t="s">
        <v>55</v>
      </c>
      <c r="E15" s="39" t="s">
        <v>5</v>
      </c>
    </row>
    <row r="16" spans="1:5" ht="38.25">
      <c r="A16" s="35" t="s">
        <v>56</v>
      </c>
      <c r="E16" s="40" t="s">
        <v>830</v>
      </c>
    </row>
    <row r="17" spans="1:5" ht="12.75">
      <c r="A17" t="s">
        <v>57</v>
      </c>
      <c r="E17" s="39" t="s">
        <v>5</v>
      </c>
    </row>
    <row r="18" spans="1:16" ht="12.75">
      <c r="A18" t="s">
        <v>50</v>
      </c>
      <c s="34" t="s">
        <v>26</v>
      </c>
      <c s="34" t="s">
        <v>468</v>
      </c>
      <c s="35" t="s">
        <v>5</v>
      </c>
      <c s="6" t="s">
        <v>469</v>
      </c>
      <c s="36" t="s">
        <v>61</v>
      </c>
      <c s="37">
        <v>50</v>
      </c>
      <c s="36">
        <v>0</v>
      </c>
      <c s="36">
        <f>ROUND(G18*H18,6)</f>
      </c>
      <c r="L18" s="38">
        <v>0</v>
      </c>
      <c s="32">
        <f>ROUND(ROUND(L18,2)*ROUND(G18,3),2)</f>
      </c>
      <c s="36" t="s">
        <v>54</v>
      </c>
      <c>
        <f>(M18*21)/100</f>
      </c>
      <c t="s">
        <v>28</v>
      </c>
    </row>
    <row r="19" spans="1:5" ht="12.75">
      <c r="A19" s="35" t="s">
        <v>55</v>
      </c>
      <c r="E19" s="39" t="s">
        <v>5</v>
      </c>
    </row>
    <row r="20" spans="1:5" ht="38.25">
      <c r="A20" s="35" t="s">
        <v>56</v>
      </c>
      <c r="E20" s="40" t="s">
        <v>889</v>
      </c>
    </row>
    <row r="21" spans="1:5" ht="12.75">
      <c r="A21" t="s">
        <v>57</v>
      </c>
      <c r="E21" s="39" t="s">
        <v>5</v>
      </c>
    </row>
    <row r="22" spans="1:16" ht="12.75">
      <c r="A22" t="s">
        <v>50</v>
      </c>
      <c s="34" t="s">
        <v>65</v>
      </c>
      <c s="34" t="s">
        <v>471</v>
      </c>
      <c s="35" t="s">
        <v>5</v>
      </c>
      <c s="6" t="s">
        <v>472</v>
      </c>
      <c s="36" t="s">
        <v>61</v>
      </c>
      <c s="37">
        <v>4</v>
      </c>
      <c s="36">
        <v>0</v>
      </c>
      <c s="36">
        <f>ROUND(G22*H22,6)</f>
      </c>
      <c r="L22" s="38">
        <v>0</v>
      </c>
      <c s="32">
        <f>ROUND(ROUND(L22,2)*ROUND(G22,3),2)</f>
      </c>
      <c s="36" t="s">
        <v>54</v>
      </c>
      <c>
        <f>(M22*21)/100</f>
      </c>
      <c t="s">
        <v>28</v>
      </c>
    </row>
    <row r="23" spans="1:5" ht="12.75">
      <c r="A23" s="35" t="s">
        <v>55</v>
      </c>
      <c r="E23" s="39" t="s">
        <v>5</v>
      </c>
    </row>
    <row r="24" spans="1:5" ht="38.25">
      <c r="A24" s="35" t="s">
        <v>56</v>
      </c>
      <c r="E24" s="40" t="s">
        <v>2258</v>
      </c>
    </row>
    <row r="25" spans="1:5" ht="12.75">
      <c r="A25" t="s">
        <v>57</v>
      </c>
      <c r="E25" s="39" t="s">
        <v>5</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2259</v>
      </c>
    </row>
    <row r="29" spans="1:5" ht="12.75">
      <c r="A29" t="s">
        <v>57</v>
      </c>
      <c r="E29" s="39" t="s">
        <v>5</v>
      </c>
    </row>
    <row r="30" spans="1:16" ht="12.75">
      <c r="A30" t="s">
        <v>50</v>
      </c>
      <c s="34" t="s">
        <v>27</v>
      </c>
      <c s="34" t="s">
        <v>71</v>
      </c>
      <c s="35" t="s">
        <v>5</v>
      </c>
      <c s="6" t="s">
        <v>72</v>
      </c>
      <c s="36" t="s">
        <v>61</v>
      </c>
      <c s="37">
        <v>62</v>
      </c>
      <c s="36">
        <v>0</v>
      </c>
      <c s="36">
        <f>ROUND(G30*H30,6)</f>
      </c>
      <c r="L30" s="38">
        <v>0</v>
      </c>
      <c s="32">
        <f>ROUND(ROUND(L30,2)*ROUND(G30,3),2)</f>
      </c>
      <c s="36" t="s">
        <v>54</v>
      </c>
      <c>
        <f>(M30*21)/100</f>
      </c>
      <c t="s">
        <v>28</v>
      </c>
    </row>
    <row r="31" spans="1:5" ht="12.75">
      <c r="A31" s="35" t="s">
        <v>55</v>
      </c>
      <c r="E31" s="39" t="s">
        <v>5</v>
      </c>
    </row>
    <row r="32" spans="1:5" ht="38.25">
      <c r="A32" s="35" t="s">
        <v>56</v>
      </c>
      <c r="E32" s="40" t="s">
        <v>2260</v>
      </c>
    </row>
    <row r="33" spans="1:5" ht="12.75">
      <c r="A33" t="s">
        <v>57</v>
      </c>
      <c r="E33" s="39" t="s">
        <v>5</v>
      </c>
    </row>
    <row r="34" spans="1:16" ht="25.5">
      <c r="A34" t="s">
        <v>50</v>
      </c>
      <c s="34" t="s">
        <v>78</v>
      </c>
      <c s="34" t="s">
        <v>477</v>
      </c>
      <c s="35" t="s">
        <v>5</v>
      </c>
      <c s="6" t="s">
        <v>478</v>
      </c>
      <c s="36" t="s">
        <v>81</v>
      </c>
      <c s="37">
        <v>12</v>
      </c>
      <c s="36">
        <v>0</v>
      </c>
      <c s="36">
        <f>ROUND(G34*H34,6)</f>
      </c>
      <c r="L34" s="38">
        <v>0</v>
      </c>
      <c s="32">
        <f>ROUND(ROUND(L34,2)*ROUND(G34,3),2)</f>
      </c>
      <c s="36" t="s">
        <v>54</v>
      </c>
      <c>
        <f>(M34*21)/100</f>
      </c>
      <c t="s">
        <v>28</v>
      </c>
    </row>
    <row r="35" spans="1:5" ht="12.75">
      <c r="A35" s="35" t="s">
        <v>55</v>
      </c>
      <c r="E35" s="39" t="s">
        <v>5</v>
      </c>
    </row>
    <row r="36" spans="1:5" ht="38.25">
      <c r="A36" s="35" t="s">
        <v>56</v>
      </c>
      <c r="E36" s="40" t="s">
        <v>2257</v>
      </c>
    </row>
    <row r="37" spans="1:5" ht="12.75">
      <c r="A37" t="s">
        <v>57</v>
      </c>
      <c r="E37" s="39" t="s">
        <v>5</v>
      </c>
    </row>
    <row r="38" spans="1:16" ht="12.75">
      <c r="A38" t="s">
        <v>50</v>
      </c>
      <c s="34" t="s">
        <v>83</v>
      </c>
      <c s="34" t="s">
        <v>481</v>
      </c>
      <c s="35" t="s">
        <v>5</v>
      </c>
      <c s="6" t="s">
        <v>482</v>
      </c>
      <c s="36" t="s">
        <v>81</v>
      </c>
      <c s="37">
        <v>12</v>
      </c>
      <c s="36">
        <v>0</v>
      </c>
      <c s="36">
        <f>ROUND(G38*H38,6)</f>
      </c>
      <c r="L38" s="38">
        <v>0</v>
      </c>
      <c s="32">
        <f>ROUND(ROUND(L38,2)*ROUND(G38,3),2)</f>
      </c>
      <c s="36" t="s">
        <v>54</v>
      </c>
      <c>
        <f>(M38*21)/100</f>
      </c>
      <c t="s">
        <v>28</v>
      </c>
    </row>
    <row r="39" spans="1:5" ht="12.75">
      <c r="A39" s="35" t="s">
        <v>55</v>
      </c>
      <c r="E39" s="39" t="s">
        <v>5</v>
      </c>
    </row>
    <row r="40" spans="1:5" ht="38.25">
      <c r="A40" s="35" t="s">
        <v>56</v>
      </c>
      <c r="E40" s="40" t="s">
        <v>2257</v>
      </c>
    </row>
    <row r="41" spans="1:5" ht="12.75">
      <c r="A41" t="s">
        <v>57</v>
      </c>
      <c r="E41" s="39" t="s">
        <v>5</v>
      </c>
    </row>
    <row r="42" spans="1:16" ht="12.75">
      <c r="A42" t="s">
        <v>50</v>
      </c>
      <c s="34" t="s">
        <v>87</v>
      </c>
      <c s="34" t="s">
        <v>79</v>
      </c>
      <c s="35" t="s">
        <v>5</v>
      </c>
      <c s="6" t="s">
        <v>80</v>
      </c>
      <c s="36" t="s">
        <v>81</v>
      </c>
      <c s="37">
        <v>12</v>
      </c>
      <c s="36">
        <v>0</v>
      </c>
      <c s="36">
        <f>ROUND(G42*H42,6)</f>
      </c>
      <c r="L42" s="38">
        <v>0</v>
      </c>
      <c s="32">
        <f>ROUND(ROUND(L42,2)*ROUND(G42,3),2)</f>
      </c>
      <c s="36" t="s">
        <v>54</v>
      </c>
      <c>
        <f>(M42*21)/100</f>
      </c>
      <c t="s">
        <v>28</v>
      </c>
    </row>
    <row r="43" spans="1:5" ht="12.75">
      <c r="A43" s="35" t="s">
        <v>55</v>
      </c>
      <c r="E43" s="39" t="s">
        <v>5</v>
      </c>
    </row>
    <row r="44" spans="1:5" ht="38.25">
      <c r="A44" s="35" t="s">
        <v>56</v>
      </c>
      <c r="E44" s="40" t="s">
        <v>2257</v>
      </c>
    </row>
    <row r="45" spans="1:5" ht="12.75">
      <c r="A45" t="s">
        <v>57</v>
      </c>
      <c r="E45" s="39" t="s">
        <v>5</v>
      </c>
    </row>
    <row r="46" spans="1:16" ht="12.75">
      <c r="A46" t="s">
        <v>50</v>
      </c>
      <c s="34" t="s">
        <v>91</v>
      </c>
      <c s="34" t="s">
        <v>92</v>
      </c>
      <c s="35" t="s">
        <v>5</v>
      </c>
      <c s="6" t="s">
        <v>93</v>
      </c>
      <c s="36" t="s">
        <v>68</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2261</v>
      </c>
    </row>
    <row r="49" spans="1:5" ht="12.75">
      <c r="A49" t="s">
        <v>57</v>
      </c>
      <c r="E49" s="39" t="s">
        <v>5</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2262</v>
      </c>
    </row>
    <row r="53" spans="1:5" ht="12.75">
      <c r="A53" t="s">
        <v>57</v>
      </c>
      <c r="E53" s="39" t="s">
        <v>5</v>
      </c>
    </row>
    <row r="54" spans="1:16" ht="12.75">
      <c r="A54" t="s">
        <v>50</v>
      </c>
      <c s="34" t="s">
        <v>98</v>
      </c>
      <c s="34" t="s">
        <v>99</v>
      </c>
      <c s="35" t="s">
        <v>5</v>
      </c>
      <c s="6" t="s">
        <v>100</v>
      </c>
      <c s="36" t="s">
        <v>68</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2261</v>
      </c>
    </row>
    <row r="57" spans="1:5" ht="12.75">
      <c r="A57" t="s">
        <v>57</v>
      </c>
      <c r="E57" s="39" t="s">
        <v>5</v>
      </c>
    </row>
    <row r="58" spans="1:16" ht="25.5">
      <c r="A58" t="s">
        <v>50</v>
      </c>
      <c s="34" t="s">
        <v>102</v>
      </c>
      <c s="34" t="s">
        <v>107</v>
      </c>
      <c s="35" t="s">
        <v>5</v>
      </c>
      <c s="6" t="s">
        <v>108</v>
      </c>
      <c s="36" t="s">
        <v>68</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2261</v>
      </c>
    </row>
    <row r="61" spans="1:5" ht="12.75">
      <c r="A61" t="s">
        <v>57</v>
      </c>
      <c r="E61" s="39" t="s">
        <v>5</v>
      </c>
    </row>
    <row r="62" spans="1:16" ht="25.5">
      <c r="A62" t="s">
        <v>50</v>
      </c>
      <c s="34" t="s">
        <v>106</v>
      </c>
      <c s="34" t="s">
        <v>503</v>
      </c>
      <c s="35" t="s">
        <v>5</v>
      </c>
      <c s="6" t="s">
        <v>504</v>
      </c>
      <c s="36" t="s">
        <v>81</v>
      </c>
      <c s="37">
        <v>10</v>
      </c>
      <c s="36">
        <v>0</v>
      </c>
      <c s="36">
        <f>ROUND(G62*H62,6)</f>
      </c>
      <c r="L62" s="38">
        <v>0</v>
      </c>
      <c s="32">
        <f>ROUND(ROUND(L62,2)*ROUND(G62,3),2)</f>
      </c>
      <c s="36" t="s">
        <v>54</v>
      </c>
      <c>
        <f>(M62*21)/100</f>
      </c>
      <c t="s">
        <v>28</v>
      </c>
    </row>
    <row r="63" spans="1:5" ht="12.75">
      <c r="A63" s="35" t="s">
        <v>55</v>
      </c>
      <c r="E63" s="39" t="s">
        <v>5</v>
      </c>
    </row>
    <row r="64" spans="1:5" ht="38.25">
      <c r="A64" s="35" t="s">
        <v>56</v>
      </c>
      <c r="E64" s="40" t="s">
        <v>777</v>
      </c>
    </row>
    <row r="65" spans="1:5" ht="12.75">
      <c r="A65" t="s">
        <v>57</v>
      </c>
      <c r="E65" s="39" t="s">
        <v>5</v>
      </c>
    </row>
    <row r="66" spans="1:16" ht="12.75">
      <c r="A66" t="s">
        <v>50</v>
      </c>
      <c s="34" t="s">
        <v>110</v>
      </c>
      <c s="34" t="s">
        <v>506</v>
      </c>
      <c s="35" t="s">
        <v>5</v>
      </c>
      <c s="6" t="s">
        <v>507</v>
      </c>
      <c s="36" t="s">
        <v>68</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2261</v>
      </c>
    </row>
    <row r="69" spans="1:5" ht="12.75">
      <c r="A69" t="s">
        <v>57</v>
      </c>
      <c r="E69" s="39" t="s">
        <v>5</v>
      </c>
    </row>
    <row r="70" spans="1:16" ht="25.5">
      <c r="A70" t="s">
        <v>50</v>
      </c>
      <c s="34" t="s">
        <v>428</v>
      </c>
      <c s="34" t="s">
        <v>532</v>
      </c>
      <c s="35" t="s">
        <v>5</v>
      </c>
      <c s="6" t="s">
        <v>533</v>
      </c>
      <c s="36" t="s">
        <v>534</v>
      </c>
      <c s="37">
        <v>1</v>
      </c>
      <c s="36">
        <v>0</v>
      </c>
      <c s="36">
        <f>ROUND(G70*H70,6)</f>
      </c>
      <c r="L70" s="38">
        <v>0</v>
      </c>
      <c s="32">
        <f>ROUND(ROUND(L70,2)*ROUND(G70,3),2)</f>
      </c>
      <c s="36" t="s">
        <v>341</v>
      </c>
      <c>
        <f>(M70*21)/100</f>
      </c>
      <c t="s">
        <v>28</v>
      </c>
    </row>
    <row r="71" spans="1:5" ht="12.75">
      <c r="A71" s="35" t="s">
        <v>55</v>
      </c>
      <c r="E71" s="39" t="s">
        <v>5</v>
      </c>
    </row>
    <row r="72" spans="1:5" ht="38.25">
      <c r="A72" s="35" t="s">
        <v>56</v>
      </c>
      <c r="E72" s="40" t="s">
        <v>772</v>
      </c>
    </row>
    <row r="73" spans="1:5" ht="12.75">
      <c r="A73" t="s">
        <v>57</v>
      </c>
      <c r="E73" s="39" t="s">
        <v>5</v>
      </c>
    </row>
    <row r="74" spans="1:13" ht="12.75">
      <c r="A74" t="s">
        <v>47</v>
      </c>
      <c r="C74" s="31" t="s">
        <v>28</v>
      </c>
      <c r="E74" s="33" t="s">
        <v>537</v>
      </c>
      <c r="J74" s="32">
        <f>0</f>
      </c>
      <c s="32">
        <f>0</f>
      </c>
      <c s="32">
        <f>0+L75+L79+L83+L87+L91+L95+L99+L103+L107+L111+L115+L119+L123+L127+L131+L135+L139+L143+L147+L151+L155+L159+L163+L167+L171+L175+L179+L183+L187+L191+L195+L199+L203+L207+L211+L215</f>
      </c>
      <c s="32">
        <f>0+M75+M79+M83+M87+M91+M95+M99+M103+M107+M111+M115+M119+M123+M127+M131+M135+M139+M143+M147+M151+M155+M159+M163+M167+M171+M175+M179+M183+M187+M191+M195+M199+M203+M207+M211+M215</f>
      </c>
    </row>
    <row r="75" spans="1:16" ht="12.75">
      <c r="A75" t="s">
        <v>50</v>
      </c>
      <c s="34" t="s">
        <v>502</v>
      </c>
      <c s="34" t="s">
        <v>544</v>
      </c>
      <c s="35" t="s">
        <v>5</v>
      </c>
      <c s="6" t="s">
        <v>545</v>
      </c>
      <c s="36" t="s">
        <v>306</v>
      </c>
      <c s="37">
        <v>60</v>
      </c>
      <c s="36">
        <v>0</v>
      </c>
      <c s="36">
        <f>ROUND(G75*H75,6)</f>
      </c>
      <c r="L75" s="38">
        <v>0</v>
      </c>
      <c s="32">
        <f>ROUND(ROUND(L75,2)*ROUND(G75,3),2)</f>
      </c>
      <c s="36" t="s">
        <v>54</v>
      </c>
      <c>
        <f>(M75*21)/100</f>
      </c>
      <c t="s">
        <v>28</v>
      </c>
    </row>
    <row r="76" spans="1:5" ht="12.75">
      <c r="A76" s="35" t="s">
        <v>55</v>
      </c>
      <c r="E76" s="39" t="s">
        <v>5</v>
      </c>
    </row>
    <row r="77" spans="1:5" ht="38.25">
      <c r="A77" s="35" t="s">
        <v>56</v>
      </c>
      <c r="E77" s="40" t="s">
        <v>2263</v>
      </c>
    </row>
    <row r="78" spans="1:5" ht="12.75">
      <c r="A78" t="s">
        <v>57</v>
      </c>
      <c r="E78" s="39" t="s">
        <v>5</v>
      </c>
    </row>
    <row r="79" spans="1:16" ht="12.75">
      <c r="A79" t="s">
        <v>50</v>
      </c>
      <c s="34" t="s">
        <v>114</v>
      </c>
      <c s="34" t="s">
        <v>549</v>
      </c>
      <c s="35" t="s">
        <v>5</v>
      </c>
      <c s="6" t="s">
        <v>550</v>
      </c>
      <c s="36" t="s">
        <v>551</v>
      </c>
      <c s="37">
        <v>3.7</v>
      </c>
      <c s="36">
        <v>0</v>
      </c>
      <c s="36">
        <f>ROUND(G79*H79,6)</f>
      </c>
      <c r="L79" s="38">
        <v>0</v>
      </c>
      <c s="32">
        <f>ROUND(ROUND(L79,2)*ROUND(G79,3),2)</f>
      </c>
      <c s="36" t="s">
        <v>54</v>
      </c>
      <c>
        <f>(M79*21)/100</f>
      </c>
      <c t="s">
        <v>28</v>
      </c>
    </row>
    <row r="80" spans="1:5" ht="12.75">
      <c r="A80" s="35" t="s">
        <v>55</v>
      </c>
      <c r="E80" s="39" t="s">
        <v>5</v>
      </c>
    </row>
    <row r="81" spans="1:5" ht="38.25">
      <c r="A81" s="35" t="s">
        <v>56</v>
      </c>
      <c r="E81" s="40" t="s">
        <v>2264</v>
      </c>
    </row>
    <row r="82" spans="1:5" ht="12.75">
      <c r="A82" t="s">
        <v>57</v>
      </c>
      <c r="E82" s="39" t="s">
        <v>5</v>
      </c>
    </row>
    <row r="83" spans="1:16" ht="25.5">
      <c r="A83" t="s">
        <v>50</v>
      </c>
      <c s="34" t="s">
        <v>118</v>
      </c>
      <c s="34" t="s">
        <v>554</v>
      </c>
      <c s="35" t="s">
        <v>5</v>
      </c>
      <c s="6" t="s">
        <v>555</v>
      </c>
      <c s="36" t="s">
        <v>68</v>
      </c>
      <c s="37">
        <v>3700</v>
      </c>
      <c s="36">
        <v>0</v>
      </c>
      <c s="36">
        <f>ROUND(G83*H83,6)</f>
      </c>
      <c r="L83" s="38">
        <v>0</v>
      </c>
      <c s="32">
        <f>ROUND(ROUND(L83,2)*ROUND(G83,3),2)</f>
      </c>
      <c s="36" t="s">
        <v>54</v>
      </c>
      <c>
        <f>(M83*21)/100</f>
      </c>
      <c t="s">
        <v>28</v>
      </c>
    </row>
    <row r="84" spans="1:5" ht="12.75">
      <c r="A84" s="35" t="s">
        <v>55</v>
      </c>
      <c r="E84" s="39" t="s">
        <v>5</v>
      </c>
    </row>
    <row r="85" spans="1:5" ht="38.25">
      <c r="A85" s="35" t="s">
        <v>56</v>
      </c>
      <c r="E85" s="40" t="s">
        <v>2265</v>
      </c>
    </row>
    <row r="86" spans="1:5" ht="12.75">
      <c r="A86" t="s">
        <v>57</v>
      </c>
      <c r="E86" s="39" t="s">
        <v>5</v>
      </c>
    </row>
    <row r="87" spans="1:16" ht="12.75">
      <c r="A87" t="s">
        <v>50</v>
      </c>
      <c s="34" t="s">
        <v>121</v>
      </c>
      <c s="34" t="s">
        <v>558</v>
      </c>
      <c s="35" t="s">
        <v>5</v>
      </c>
      <c s="6" t="s">
        <v>559</v>
      </c>
      <c s="36" t="s">
        <v>560</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2266</v>
      </c>
    </row>
    <row r="90" spans="1:5" ht="12.75">
      <c r="A90" t="s">
        <v>57</v>
      </c>
      <c r="E90" s="39" t="s">
        <v>5</v>
      </c>
    </row>
    <row r="91" spans="1:16" ht="12.75">
      <c r="A91" t="s">
        <v>50</v>
      </c>
      <c s="34" t="s">
        <v>125</v>
      </c>
      <c s="34" t="s">
        <v>566</v>
      </c>
      <c s="35" t="s">
        <v>5</v>
      </c>
      <c s="6" t="s">
        <v>567</v>
      </c>
      <c s="36" t="s">
        <v>68</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2267</v>
      </c>
    </row>
    <row r="94" spans="1:5" ht="12.75">
      <c r="A94" t="s">
        <v>57</v>
      </c>
      <c r="E94" s="39" t="s">
        <v>5</v>
      </c>
    </row>
    <row r="95" spans="1:16" ht="12.75">
      <c r="A95" t="s">
        <v>50</v>
      </c>
      <c s="34" t="s">
        <v>128</v>
      </c>
      <c s="34" t="s">
        <v>576</v>
      </c>
      <c s="35" t="s">
        <v>5</v>
      </c>
      <c s="6" t="s">
        <v>577</v>
      </c>
      <c s="36" t="s">
        <v>68</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2261</v>
      </c>
    </row>
    <row r="98" spans="1:5" ht="12.75">
      <c r="A98" t="s">
        <v>57</v>
      </c>
      <c r="E98" s="39" t="s">
        <v>5</v>
      </c>
    </row>
    <row r="99" spans="1:16" ht="12.75">
      <c r="A99" t="s">
        <v>50</v>
      </c>
      <c s="34" t="s">
        <v>131</v>
      </c>
      <c s="34" t="s">
        <v>580</v>
      </c>
      <c s="35" t="s">
        <v>5</v>
      </c>
      <c s="6" t="s">
        <v>581</v>
      </c>
      <c s="36" t="s">
        <v>68</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2261</v>
      </c>
    </row>
    <row r="102" spans="1:5" ht="12.75">
      <c r="A102" t="s">
        <v>57</v>
      </c>
      <c r="E102" s="39" t="s">
        <v>5</v>
      </c>
    </row>
    <row r="103" spans="1:16" ht="12.75">
      <c r="A103" t="s">
        <v>50</v>
      </c>
      <c s="34" t="s">
        <v>135</v>
      </c>
      <c s="34" t="s">
        <v>582</v>
      </c>
      <c s="35" t="s">
        <v>5</v>
      </c>
      <c s="6" t="s">
        <v>583</v>
      </c>
      <c s="36" t="s">
        <v>584</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807</v>
      </c>
    </row>
    <row r="106" spans="1:5" ht="12.75">
      <c r="A106" t="s">
        <v>57</v>
      </c>
      <c r="E106" s="39" t="s">
        <v>5</v>
      </c>
    </row>
    <row r="107" spans="1:16" ht="12.75">
      <c r="A107" t="s">
        <v>50</v>
      </c>
      <c s="34" t="s">
        <v>139</v>
      </c>
      <c s="34" t="s">
        <v>587</v>
      </c>
      <c s="35" t="s">
        <v>5</v>
      </c>
      <c s="6" t="s">
        <v>588</v>
      </c>
      <c s="36" t="s">
        <v>68</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2261</v>
      </c>
    </row>
    <row r="110" spans="1:5" ht="12.75">
      <c r="A110" t="s">
        <v>57</v>
      </c>
      <c r="E110" s="39" t="s">
        <v>5</v>
      </c>
    </row>
    <row r="111" spans="1:16" ht="12.75">
      <c r="A111" t="s">
        <v>50</v>
      </c>
      <c s="34" t="s">
        <v>143</v>
      </c>
      <c s="34" t="s">
        <v>590</v>
      </c>
      <c s="35" t="s">
        <v>5</v>
      </c>
      <c s="6" t="s">
        <v>2268</v>
      </c>
      <c s="36" t="s">
        <v>81</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2257</v>
      </c>
    </row>
    <row r="114" spans="1:5" ht="12.75">
      <c r="A114" t="s">
        <v>57</v>
      </c>
      <c r="E114" s="39" t="s">
        <v>5</v>
      </c>
    </row>
    <row r="115" spans="1:16" ht="12.75">
      <c r="A115" t="s">
        <v>50</v>
      </c>
      <c s="34" t="s">
        <v>147</v>
      </c>
      <c s="34" t="s">
        <v>592</v>
      </c>
      <c s="35" t="s">
        <v>5</v>
      </c>
      <c s="6" t="s">
        <v>593</v>
      </c>
      <c s="36" t="s">
        <v>81</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2257</v>
      </c>
    </row>
    <row r="118" spans="1:5" ht="12.75">
      <c r="A118" t="s">
        <v>57</v>
      </c>
      <c r="E118" s="39" t="s">
        <v>5</v>
      </c>
    </row>
    <row r="119" spans="1:16" ht="12.75">
      <c r="A119" t="s">
        <v>50</v>
      </c>
      <c s="34" t="s">
        <v>152</v>
      </c>
      <c s="34" t="s">
        <v>612</v>
      </c>
      <c s="35" t="s">
        <v>5</v>
      </c>
      <c s="6" t="s">
        <v>613</v>
      </c>
      <c s="36" t="s">
        <v>81</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2257</v>
      </c>
    </row>
    <row r="122" spans="1:5" ht="12.75">
      <c r="A122" t="s">
        <v>57</v>
      </c>
      <c r="E122" s="39" t="s">
        <v>5</v>
      </c>
    </row>
    <row r="123" spans="1:16" ht="12.75">
      <c r="A123" t="s">
        <v>50</v>
      </c>
      <c s="34" t="s">
        <v>155</v>
      </c>
      <c s="34" t="s">
        <v>615</v>
      </c>
      <c s="35" t="s">
        <v>5</v>
      </c>
      <c s="6" t="s">
        <v>616</v>
      </c>
      <c s="36" t="s">
        <v>81</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2257</v>
      </c>
    </row>
    <row r="126" spans="1:5" ht="12.75">
      <c r="A126" t="s">
        <v>57</v>
      </c>
      <c r="E126" s="39" t="s">
        <v>5</v>
      </c>
    </row>
    <row r="127" spans="1:16" ht="12.75">
      <c r="A127" t="s">
        <v>50</v>
      </c>
      <c s="34" t="s">
        <v>158</v>
      </c>
      <c s="34" t="s">
        <v>627</v>
      </c>
      <c s="35" t="s">
        <v>5</v>
      </c>
      <c s="6" t="s">
        <v>628</v>
      </c>
      <c s="36" t="s">
        <v>81</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2269</v>
      </c>
    </row>
    <row r="130" spans="1:5" ht="12.75">
      <c r="A130" t="s">
        <v>57</v>
      </c>
      <c r="E130" s="39" t="s">
        <v>5</v>
      </c>
    </row>
    <row r="131" spans="1:16" ht="12.75">
      <c r="A131" t="s">
        <v>50</v>
      </c>
      <c s="34" t="s">
        <v>161</v>
      </c>
      <c s="34" t="s">
        <v>630</v>
      </c>
      <c s="35" t="s">
        <v>5</v>
      </c>
      <c s="6" t="s">
        <v>631</v>
      </c>
      <c s="36" t="s">
        <v>81</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2269</v>
      </c>
    </row>
    <row r="134" spans="1:5" ht="12.75">
      <c r="A134" t="s">
        <v>57</v>
      </c>
      <c r="E134" s="39" t="s">
        <v>5</v>
      </c>
    </row>
    <row r="135" spans="1:16" ht="12.75">
      <c r="A135" t="s">
        <v>50</v>
      </c>
      <c s="34" t="s">
        <v>165</v>
      </c>
      <c s="34" t="s">
        <v>637</v>
      </c>
      <c s="35" t="s">
        <v>5</v>
      </c>
      <c s="6" t="s">
        <v>638</v>
      </c>
      <c s="36" t="s">
        <v>81</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2269</v>
      </c>
    </row>
    <row r="138" spans="1:5" ht="12.75">
      <c r="A138" t="s">
        <v>57</v>
      </c>
      <c r="E138" s="39" t="s">
        <v>5</v>
      </c>
    </row>
    <row r="139" spans="1:16" ht="12.75">
      <c r="A139" t="s">
        <v>50</v>
      </c>
      <c s="34" t="s">
        <v>169</v>
      </c>
      <c s="34" t="s">
        <v>639</v>
      </c>
      <c s="35" t="s">
        <v>5</v>
      </c>
      <c s="6" t="s">
        <v>640</v>
      </c>
      <c s="36" t="s">
        <v>81</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2269</v>
      </c>
    </row>
    <row r="142" spans="1:5" ht="12.75">
      <c r="A142" t="s">
        <v>57</v>
      </c>
      <c r="E142" s="39" t="s">
        <v>5</v>
      </c>
    </row>
    <row r="143" spans="1:16" ht="12.75">
      <c r="A143" t="s">
        <v>50</v>
      </c>
      <c s="34" t="s">
        <v>173</v>
      </c>
      <c s="34" t="s">
        <v>645</v>
      </c>
      <c s="35" t="s">
        <v>5</v>
      </c>
      <c s="6" t="s">
        <v>646</v>
      </c>
      <c s="36" t="s">
        <v>81</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2270</v>
      </c>
    </row>
    <row r="146" spans="1:5" ht="12.75">
      <c r="A146" t="s">
        <v>57</v>
      </c>
      <c r="E146" s="39" t="s">
        <v>5</v>
      </c>
    </row>
    <row r="147" spans="1:16" ht="12.75">
      <c r="A147" t="s">
        <v>50</v>
      </c>
      <c s="34" t="s">
        <v>176</v>
      </c>
      <c s="34" t="s">
        <v>647</v>
      </c>
      <c s="35" t="s">
        <v>5</v>
      </c>
      <c s="6" t="s">
        <v>648</v>
      </c>
      <c s="36" t="s">
        <v>81</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2270</v>
      </c>
    </row>
    <row r="150" spans="1:5" ht="12.75">
      <c r="A150" t="s">
        <v>57</v>
      </c>
      <c r="E150" s="39" t="s">
        <v>5</v>
      </c>
    </row>
    <row r="151" spans="1:16" ht="12.75">
      <c r="A151" t="s">
        <v>50</v>
      </c>
      <c s="34" t="s">
        <v>180</v>
      </c>
      <c s="34" t="s">
        <v>649</v>
      </c>
      <c s="35" t="s">
        <v>5</v>
      </c>
      <c s="6" t="s">
        <v>650</v>
      </c>
      <c s="36" t="s">
        <v>81</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807</v>
      </c>
    </row>
    <row r="154" spans="1:5" ht="12.75">
      <c r="A154" t="s">
        <v>57</v>
      </c>
      <c r="E154" s="39" t="s">
        <v>5</v>
      </c>
    </row>
    <row r="155" spans="1:16" ht="12.75">
      <c r="A155" t="s">
        <v>50</v>
      </c>
      <c s="34" t="s">
        <v>183</v>
      </c>
      <c s="34" t="s">
        <v>651</v>
      </c>
      <c s="35" t="s">
        <v>5</v>
      </c>
      <c s="6" t="s">
        <v>652</v>
      </c>
      <c s="36" t="s">
        <v>81</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807</v>
      </c>
    </row>
    <row r="158" spans="1:5" ht="12.75">
      <c r="A158" t="s">
        <v>57</v>
      </c>
      <c r="E158" s="39" t="s">
        <v>5</v>
      </c>
    </row>
    <row r="159" spans="1:16" ht="12.75">
      <c r="A159" t="s">
        <v>50</v>
      </c>
      <c s="34" t="s">
        <v>186</v>
      </c>
      <c s="34" t="s">
        <v>672</v>
      </c>
      <c s="35" t="s">
        <v>5</v>
      </c>
      <c s="6" t="s">
        <v>673</v>
      </c>
      <c s="36" t="s">
        <v>81</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807</v>
      </c>
    </row>
    <row r="162" spans="1:5" ht="12.75">
      <c r="A162" t="s">
        <v>57</v>
      </c>
      <c r="E162" s="39" t="s">
        <v>5</v>
      </c>
    </row>
    <row r="163" spans="1:16" ht="12.75">
      <c r="A163" t="s">
        <v>50</v>
      </c>
      <c s="34" t="s">
        <v>189</v>
      </c>
      <c s="34" t="s">
        <v>676</v>
      </c>
      <c s="35" t="s">
        <v>5</v>
      </c>
      <c s="6" t="s">
        <v>677</v>
      </c>
      <c s="36" t="s">
        <v>81</v>
      </c>
      <c s="37">
        <v>6</v>
      </c>
      <c s="36">
        <v>0</v>
      </c>
      <c s="36">
        <f>ROUND(G163*H163,6)</f>
      </c>
      <c r="L163" s="38">
        <v>0</v>
      </c>
      <c s="32">
        <f>ROUND(ROUND(L163,2)*ROUND(G163,3),2)</f>
      </c>
      <c s="36" t="s">
        <v>54</v>
      </c>
      <c>
        <f>(M163*21)/100</f>
      </c>
      <c t="s">
        <v>28</v>
      </c>
    </row>
    <row r="164" spans="1:5" ht="12.75">
      <c r="A164" s="35" t="s">
        <v>55</v>
      </c>
      <c r="E164" s="39" t="s">
        <v>5</v>
      </c>
    </row>
    <row r="165" spans="1:5" ht="38.25">
      <c r="A165" s="35" t="s">
        <v>56</v>
      </c>
      <c r="E165" s="40" t="s">
        <v>807</v>
      </c>
    </row>
    <row r="166" spans="1:5" ht="12.75">
      <c r="A166" t="s">
        <v>57</v>
      </c>
      <c r="E166" s="39" t="s">
        <v>5</v>
      </c>
    </row>
    <row r="167" spans="1:16" ht="12.75">
      <c r="A167" t="s">
        <v>50</v>
      </c>
      <c s="34" t="s">
        <v>193</v>
      </c>
      <c s="34" t="s">
        <v>679</v>
      </c>
      <c s="35" t="s">
        <v>5</v>
      </c>
      <c s="6" t="s">
        <v>680</v>
      </c>
      <c s="36" t="s">
        <v>81</v>
      </c>
      <c s="37">
        <v>6</v>
      </c>
      <c s="36">
        <v>0</v>
      </c>
      <c s="36">
        <f>ROUND(G167*H167,6)</f>
      </c>
      <c r="L167" s="38">
        <v>0</v>
      </c>
      <c s="32">
        <f>ROUND(ROUND(L167,2)*ROUND(G167,3),2)</f>
      </c>
      <c s="36" t="s">
        <v>54</v>
      </c>
      <c>
        <f>(M167*21)/100</f>
      </c>
      <c t="s">
        <v>28</v>
      </c>
    </row>
    <row r="168" spans="1:5" ht="12.75">
      <c r="A168" s="35" t="s">
        <v>55</v>
      </c>
      <c r="E168" s="39" t="s">
        <v>5</v>
      </c>
    </row>
    <row r="169" spans="1:5" ht="38.25">
      <c r="A169" s="35" t="s">
        <v>56</v>
      </c>
      <c r="E169" s="40" t="s">
        <v>807</v>
      </c>
    </row>
    <row r="170" spans="1:5" ht="12.75">
      <c r="A170" t="s">
        <v>57</v>
      </c>
      <c r="E170" s="39" t="s">
        <v>5</v>
      </c>
    </row>
    <row r="171" spans="1:16" ht="12.75">
      <c r="A171" t="s">
        <v>50</v>
      </c>
      <c s="34" t="s">
        <v>196</v>
      </c>
      <c s="34" t="s">
        <v>681</v>
      </c>
      <c s="35" t="s">
        <v>5</v>
      </c>
      <c s="6" t="s">
        <v>682</v>
      </c>
      <c s="36" t="s">
        <v>81</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807</v>
      </c>
    </row>
    <row r="174" spans="1:5" ht="12.75">
      <c r="A174" t="s">
        <v>57</v>
      </c>
      <c r="E174" s="39" t="s">
        <v>5</v>
      </c>
    </row>
    <row r="175" spans="1:16" ht="12.75">
      <c r="A175" t="s">
        <v>50</v>
      </c>
      <c s="34" t="s">
        <v>200</v>
      </c>
      <c s="34" t="s">
        <v>683</v>
      </c>
      <c s="35" t="s">
        <v>5</v>
      </c>
      <c s="6" t="s">
        <v>684</v>
      </c>
      <c s="36" t="s">
        <v>81</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807</v>
      </c>
    </row>
    <row r="178" spans="1:5" ht="12.75">
      <c r="A178" t="s">
        <v>57</v>
      </c>
      <c r="E178" s="39" t="s">
        <v>5</v>
      </c>
    </row>
    <row r="179" spans="1:16" ht="12.75">
      <c r="A179" t="s">
        <v>50</v>
      </c>
      <c s="34" t="s">
        <v>203</v>
      </c>
      <c s="34" t="s">
        <v>685</v>
      </c>
      <c s="35" t="s">
        <v>5</v>
      </c>
      <c s="6" t="s">
        <v>686</v>
      </c>
      <c s="36" t="s">
        <v>81</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790</v>
      </c>
    </row>
    <row r="182" spans="1:5" ht="12.75">
      <c r="A182" t="s">
        <v>57</v>
      </c>
      <c r="E182" s="39" t="s">
        <v>5</v>
      </c>
    </row>
    <row r="183" spans="1:16" ht="12.75">
      <c r="A183" t="s">
        <v>50</v>
      </c>
      <c s="34" t="s">
        <v>207</v>
      </c>
      <c s="34" t="s">
        <v>688</v>
      </c>
      <c s="35" t="s">
        <v>5</v>
      </c>
      <c s="6" t="s">
        <v>689</v>
      </c>
      <c s="36" t="s">
        <v>81</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790</v>
      </c>
    </row>
    <row r="186" spans="1:5" ht="12.75">
      <c r="A186" t="s">
        <v>57</v>
      </c>
      <c r="E186" s="39" t="s">
        <v>5</v>
      </c>
    </row>
    <row r="187" spans="1:16" ht="25.5">
      <c r="A187" t="s">
        <v>50</v>
      </c>
      <c s="34" t="s">
        <v>211</v>
      </c>
      <c s="34" t="s">
        <v>691</v>
      </c>
      <c s="35" t="s">
        <v>5</v>
      </c>
      <c s="6" t="s">
        <v>692</v>
      </c>
      <c s="36" t="s">
        <v>81</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2271</v>
      </c>
    </row>
    <row r="190" spans="1:5" ht="12.75">
      <c r="A190" t="s">
        <v>57</v>
      </c>
      <c r="E190" s="39" t="s">
        <v>5</v>
      </c>
    </row>
    <row r="191" spans="1:16" ht="25.5">
      <c r="A191" t="s">
        <v>50</v>
      </c>
      <c s="34" t="s">
        <v>215</v>
      </c>
      <c s="34" t="s">
        <v>694</v>
      </c>
      <c s="35" t="s">
        <v>5</v>
      </c>
      <c s="6" t="s">
        <v>695</v>
      </c>
      <c s="36" t="s">
        <v>584</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2271</v>
      </c>
    </row>
    <row r="194" spans="1:5" ht="12.75">
      <c r="A194" t="s">
        <v>57</v>
      </c>
      <c r="E194" s="39" t="s">
        <v>5</v>
      </c>
    </row>
    <row r="195" spans="1:16" ht="25.5">
      <c r="A195" t="s">
        <v>50</v>
      </c>
      <c s="34" t="s">
        <v>219</v>
      </c>
      <c s="34" t="s">
        <v>697</v>
      </c>
      <c s="35" t="s">
        <v>5</v>
      </c>
      <c s="6" t="s">
        <v>698</v>
      </c>
      <c s="36" t="s">
        <v>699</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2271</v>
      </c>
    </row>
    <row r="198" spans="1:5" ht="12.75">
      <c r="A198" t="s">
        <v>57</v>
      </c>
      <c r="E198" s="39" t="s">
        <v>5</v>
      </c>
    </row>
    <row r="199" spans="1:16" ht="12.75">
      <c r="A199" t="s">
        <v>50</v>
      </c>
      <c s="34" t="s">
        <v>223</v>
      </c>
      <c s="34" t="s">
        <v>701</v>
      </c>
      <c s="35" t="s">
        <v>5</v>
      </c>
      <c s="6" t="s">
        <v>702</v>
      </c>
      <c s="36" t="s">
        <v>703</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2272</v>
      </c>
    </row>
    <row r="202" spans="1:5" ht="12.75">
      <c r="A202" t="s">
        <v>57</v>
      </c>
      <c r="E202" s="39" t="s">
        <v>5</v>
      </c>
    </row>
    <row r="203" spans="1:16" ht="12.75">
      <c r="A203" t="s">
        <v>50</v>
      </c>
      <c s="34" t="s">
        <v>227</v>
      </c>
      <c s="34" t="s">
        <v>714</v>
      </c>
      <c s="35" t="s">
        <v>5</v>
      </c>
      <c s="6" t="s">
        <v>715</v>
      </c>
      <c s="36" t="s">
        <v>81</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2266</v>
      </c>
    </row>
    <row r="206" spans="1:5" ht="12.75">
      <c r="A206" t="s">
        <v>57</v>
      </c>
      <c r="E206" s="39" t="s">
        <v>5</v>
      </c>
    </row>
    <row r="207" spans="1:16" ht="12.75">
      <c r="A207" t="s">
        <v>50</v>
      </c>
      <c s="34" t="s">
        <v>231</v>
      </c>
      <c s="34" t="s">
        <v>718</v>
      </c>
      <c s="35" t="s">
        <v>5</v>
      </c>
      <c s="6" t="s">
        <v>719</v>
      </c>
      <c s="36" t="s">
        <v>81</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2266</v>
      </c>
    </row>
    <row r="210" spans="1:5" ht="12.75">
      <c r="A210" t="s">
        <v>57</v>
      </c>
      <c r="E210" s="39" t="s">
        <v>5</v>
      </c>
    </row>
    <row r="211" spans="1:16" ht="12.75">
      <c r="A211" t="s">
        <v>50</v>
      </c>
      <c s="34" t="s">
        <v>235</v>
      </c>
      <c s="34" t="s">
        <v>2273</v>
      </c>
      <c s="35" t="s">
        <v>5</v>
      </c>
      <c s="6" t="s">
        <v>2274</v>
      </c>
      <c s="36" t="s">
        <v>68</v>
      </c>
      <c s="37">
        <v>100</v>
      </c>
      <c s="36">
        <v>0</v>
      </c>
      <c s="36">
        <f>ROUND(G211*H211,6)</f>
      </c>
      <c r="L211" s="38">
        <v>0</v>
      </c>
      <c s="32">
        <f>ROUND(ROUND(L211,2)*ROUND(G211,3),2)</f>
      </c>
      <c s="36" t="s">
        <v>756</v>
      </c>
      <c>
        <f>(M211*21)/100</f>
      </c>
      <c t="s">
        <v>28</v>
      </c>
    </row>
    <row r="212" spans="1:5" ht="12.75">
      <c r="A212" s="35" t="s">
        <v>55</v>
      </c>
      <c r="E212" s="39" t="s">
        <v>5</v>
      </c>
    </row>
    <row r="213" spans="1:5" ht="51">
      <c r="A213" s="35" t="s">
        <v>56</v>
      </c>
      <c r="E213" s="40" t="s">
        <v>712</v>
      </c>
    </row>
    <row r="214" spans="1:5" ht="191.25">
      <c r="A214" t="s">
        <v>57</v>
      </c>
      <c r="E214" s="39" t="s">
        <v>573</v>
      </c>
    </row>
    <row r="215" spans="1:16" ht="12.75">
      <c r="A215" t="s">
        <v>50</v>
      </c>
      <c s="34" t="s">
        <v>239</v>
      </c>
      <c s="34" t="s">
        <v>2275</v>
      </c>
      <c s="35" t="s">
        <v>5</v>
      </c>
      <c s="6" t="s">
        <v>2276</v>
      </c>
      <c s="36" t="s">
        <v>68</v>
      </c>
      <c s="37">
        <v>100</v>
      </c>
      <c s="36">
        <v>0</v>
      </c>
      <c s="36">
        <f>ROUND(G215*H215,6)</f>
      </c>
      <c r="L215" s="38">
        <v>0</v>
      </c>
      <c s="32">
        <f>ROUND(ROUND(L215,2)*ROUND(G215,3),2)</f>
      </c>
      <c s="36" t="s">
        <v>756</v>
      </c>
      <c>
        <f>(M215*21)/100</f>
      </c>
      <c t="s">
        <v>28</v>
      </c>
    </row>
    <row r="216" spans="1:5" ht="12.75">
      <c r="A216" s="35" t="s">
        <v>55</v>
      </c>
      <c r="E216" s="39" t="s">
        <v>5</v>
      </c>
    </row>
    <row r="217" spans="1:5" ht="51">
      <c r="A217" s="35" t="s">
        <v>56</v>
      </c>
      <c r="E217" s="40" t="s">
        <v>712</v>
      </c>
    </row>
    <row r="218" spans="1:5" ht="127.5">
      <c r="A218" t="s">
        <v>57</v>
      </c>
      <c r="E218" s="39" t="s">
        <v>2277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2252</v>
      </c>
      <c s="41">
        <f>Rekapitulace!C41</f>
      </c>
      <c s="20" t="s">
        <v>0</v>
      </c>
      <c t="s">
        <v>23</v>
      </c>
      <c t="s">
        <v>28</v>
      </c>
    </row>
    <row r="4" spans="1:16" ht="32" customHeight="1">
      <c r="A4" s="24" t="s">
        <v>20</v>
      </c>
      <c s="25" t="s">
        <v>29</v>
      </c>
      <c s="27" t="s">
        <v>2252</v>
      </c>
      <c r="E4" s="26" t="s">
        <v>2253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2280</v>
      </c>
      <c r="E8" s="30" t="s">
        <v>2279</v>
      </c>
      <c r="J8" s="29">
        <f>0+J9+J54</f>
      </c>
      <c s="29">
        <f>0+K9+K54</f>
      </c>
      <c s="29">
        <f>0+L9+L54</f>
      </c>
      <c s="29">
        <f>0+M9+M54</f>
      </c>
    </row>
    <row r="9" spans="1:13" ht="12.75">
      <c r="A9" t="s">
        <v>47</v>
      </c>
      <c r="C9" s="31" t="s">
        <v>4</v>
      </c>
      <c r="E9" s="33" t="s">
        <v>460</v>
      </c>
      <c r="J9" s="32">
        <f>0</f>
      </c>
      <c s="32">
        <f>0</f>
      </c>
      <c s="32">
        <f>0+L10+L14+L18+L22+L26+L30+L34+L38+L42+L46+L50</f>
      </c>
      <c s="32">
        <f>0+M10+M14+M18+M22+M26+M30+M34+M38+M42+M46+M50</f>
      </c>
    </row>
    <row r="10" spans="1:16" ht="12.75">
      <c r="A10" t="s">
        <v>50</v>
      </c>
      <c s="34" t="s">
        <v>4</v>
      </c>
      <c s="34" t="s">
        <v>461</v>
      </c>
      <c s="35" t="s">
        <v>5</v>
      </c>
      <c s="6" t="s">
        <v>462</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2281</v>
      </c>
    </row>
    <row r="13" spans="1:5" ht="344.25">
      <c r="A13" t="s">
        <v>57</v>
      </c>
      <c r="E13" s="39" t="s">
        <v>2282</v>
      </c>
    </row>
    <row r="14" spans="1:16" ht="12.75">
      <c r="A14" t="s">
        <v>50</v>
      </c>
      <c s="34" t="s">
        <v>28</v>
      </c>
      <c s="34" t="s">
        <v>465</v>
      </c>
      <c s="35" t="s">
        <v>5</v>
      </c>
      <c s="6" t="s">
        <v>466</v>
      </c>
      <c s="36" t="s">
        <v>61</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2283</v>
      </c>
    </row>
    <row r="17" spans="1:5" ht="344.25">
      <c r="A17" t="s">
        <v>57</v>
      </c>
      <c r="E17" s="39" t="s">
        <v>2282</v>
      </c>
    </row>
    <row r="18" spans="1:16" ht="12.75">
      <c r="A18" t="s">
        <v>50</v>
      </c>
      <c s="34" t="s">
        <v>26</v>
      </c>
      <c s="34" t="s">
        <v>471</v>
      </c>
      <c s="35" t="s">
        <v>5</v>
      </c>
      <c s="6" t="s">
        <v>472</v>
      </c>
      <c s="36" t="s">
        <v>61</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2284</v>
      </c>
    </row>
    <row r="21" spans="1:5" ht="344.25">
      <c r="A21" t="s">
        <v>57</v>
      </c>
      <c r="E21" s="39" t="s">
        <v>2282</v>
      </c>
    </row>
    <row r="22" spans="1:16" ht="12.75">
      <c r="A22" t="s">
        <v>50</v>
      </c>
      <c s="34" t="s">
        <v>65</v>
      </c>
      <c s="34" t="s">
        <v>71</v>
      </c>
      <c s="35" t="s">
        <v>5</v>
      </c>
      <c s="6" t="s">
        <v>72</v>
      </c>
      <c s="36" t="s">
        <v>61</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2285</v>
      </c>
    </row>
    <row r="25" spans="1:5" ht="229.5">
      <c r="A25" t="s">
        <v>57</v>
      </c>
      <c r="E25" s="39" t="s">
        <v>1238</v>
      </c>
    </row>
    <row r="26" spans="1:16" ht="25.5">
      <c r="A26" t="s">
        <v>50</v>
      </c>
      <c s="34" t="s">
        <v>70</v>
      </c>
      <c s="34" t="s">
        <v>477</v>
      </c>
      <c s="35" t="s">
        <v>5</v>
      </c>
      <c s="6" t="s">
        <v>478</v>
      </c>
      <c s="36" t="s">
        <v>81</v>
      </c>
      <c s="37">
        <v>12</v>
      </c>
      <c s="36">
        <v>0</v>
      </c>
      <c s="36">
        <f>ROUND(G26*H26,6)</f>
      </c>
      <c r="L26" s="38">
        <v>0</v>
      </c>
      <c s="32">
        <f>ROUND(ROUND(L26,2)*ROUND(G26,3),2)</f>
      </c>
      <c s="36" t="s">
        <v>54</v>
      </c>
      <c>
        <f>(M26*21)/100</f>
      </c>
      <c t="s">
        <v>28</v>
      </c>
    </row>
    <row r="27" spans="1:5" ht="12.75">
      <c r="A27" s="35" t="s">
        <v>55</v>
      </c>
      <c r="E27" s="39" t="s">
        <v>5</v>
      </c>
    </row>
    <row r="28" spans="1:5" ht="63.75">
      <c r="A28" s="35" t="s">
        <v>56</v>
      </c>
      <c r="E28" s="40" t="s">
        <v>2281</v>
      </c>
    </row>
    <row r="29" spans="1:5" ht="76.5">
      <c r="A29" t="s">
        <v>57</v>
      </c>
      <c r="E29" s="39" t="s">
        <v>2286</v>
      </c>
    </row>
    <row r="30" spans="1:16" ht="12.75">
      <c r="A30" t="s">
        <v>50</v>
      </c>
      <c s="34" t="s">
        <v>27</v>
      </c>
      <c s="34" t="s">
        <v>79</v>
      </c>
      <c s="35" t="s">
        <v>5</v>
      </c>
      <c s="6" t="s">
        <v>80</v>
      </c>
      <c s="36" t="s">
        <v>81</v>
      </c>
      <c s="37">
        <v>6</v>
      </c>
      <c s="36">
        <v>0</v>
      </c>
      <c s="36">
        <f>ROUND(G30*H30,6)</f>
      </c>
      <c r="L30" s="38">
        <v>0</v>
      </c>
      <c s="32">
        <f>ROUND(ROUND(L30,2)*ROUND(G30,3),2)</f>
      </c>
      <c s="36" t="s">
        <v>54</v>
      </c>
      <c>
        <f>(M30*21)/100</f>
      </c>
      <c t="s">
        <v>28</v>
      </c>
    </row>
    <row r="31" spans="1:5" ht="12.75">
      <c r="A31" s="35" t="s">
        <v>55</v>
      </c>
      <c r="E31" s="39" t="s">
        <v>5</v>
      </c>
    </row>
    <row r="32" spans="1:5" ht="63.75">
      <c r="A32" s="35" t="s">
        <v>56</v>
      </c>
      <c r="E32" s="40" t="s">
        <v>2287</v>
      </c>
    </row>
    <row r="33" spans="1:5" ht="114.75">
      <c r="A33" t="s">
        <v>57</v>
      </c>
      <c r="E33" s="39" t="s">
        <v>2288</v>
      </c>
    </row>
    <row r="34" spans="1:16" ht="12.75">
      <c r="A34" t="s">
        <v>50</v>
      </c>
      <c s="34" t="s">
        <v>78</v>
      </c>
      <c s="34" t="s">
        <v>95</v>
      </c>
      <c s="35" t="s">
        <v>5</v>
      </c>
      <c s="6" t="s">
        <v>96</v>
      </c>
      <c s="36" t="s">
        <v>68</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2289</v>
      </c>
    </row>
    <row r="37" spans="1:5" ht="102">
      <c r="A37" t="s">
        <v>57</v>
      </c>
      <c r="E37" s="39" t="s">
        <v>1322</v>
      </c>
    </row>
    <row r="38" spans="1:16" ht="12.75">
      <c r="A38" t="s">
        <v>50</v>
      </c>
      <c s="34" t="s">
        <v>83</v>
      </c>
      <c s="34" t="s">
        <v>99</v>
      </c>
      <c s="35" t="s">
        <v>5</v>
      </c>
      <c s="6" t="s">
        <v>100</v>
      </c>
      <c s="36" t="s">
        <v>68</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2290</v>
      </c>
    </row>
    <row r="41" spans="1:5" ht="153">
      <c r="A41" t="s">
        <v>57</v>
      </c>
      <c r="E41" s="39" t="s">
        <v>2291</v>
      </c>
    </row>
    <row r="42" spans="1:16" ht="25.5">
      <c r="A42" t="s">
        <v>50</v>
      </c>
      <c s="34" t="s">
        <v>87</v>
      </c>
      <c s="34" t="s">
        <v>503</v>
      </c>
      <c s="35" t="s">
        <v>5</v>
      </c>
      <c s="6" t="s">
        <v>504</v>
      </c>
      <c s="36" t="s">
        <v>81</v>
      </c>
      <c s="37">
        <v>10</v>
      </c>
      <c s="36">
        <v>0</v>
      </c>
      <c s="36">
        <f>ROUND(G42*H42,6)</f>
      </c>
      <c r="L42" s="38">
        <v>0</v>
      </c>
      <c s="32">
        <f>ROUND(ROUND(L42,2)*ROUND(G42,3),2)</f>
      </c>
      <c s="36" t="s">
        <v>54</v>
      </c>
      <c>
        <f>(M42*21)/100</f>
      </c>
      <c t="s">
        <v>28</v>
      </c>
    </row>
    <row r="43" spans="1:5" ht="12.75">
      <c r="A43" s="35" t="s">
        <v>55</v>
      </c>
      <c r="E43" s="39" t="s">
        <v>5</v>
      </c>
    </row>
    <row r="44" spans="1:5" ht="63.75">
      <c r="A44" s="35" t="s">
        <v>56</v>
      </c>
      <c r="E44" s="40" t="s">
        <v>2292</v>
      </c>
    </row>
    <row r="45" spans="1:5" ht="102">
      <c r="A45" t="s">
        <v>57</v>
      </c>
      <c r="E45" s="39" t="s">
        <v>2293</v>
      </c>
    </row>
    <row r="46" spans="1:16" ht="12.75">
      <c r="A46" t="s">
        <v>50</v>
      </c>
      <c s="34" t="s">
        <v>91</v>
      </c>
      <c s="34" t="s">
        <v>506</v>
      </c>
      <c s="35" t="s">
        <v>5</v>
      </c>
      <c s="6" t="s">
        <v>507</v>
      </c>
      <c s="36" t="s">
        <v>68</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2294</v>
      </c>
    </row>
    <row r="49" spans="1:5" ht="127.5">
      <c r="A49" t="s">
        <v>57</v>
      </c>
      <c r="E49" s="39" t="s">
        <v>2295</v>
      </c>
    </row>
    <row r="50" spans="1:16" ht="25.5">
      <c r="A50" t="s">
        <v>50</v>
      </c>
      <c s="34" t="s">
        <v>94</v>
      </c>
      <c s="34" t="s">
        <v>532</v>
      </c>
      <c s="35" t="s">
        <v>5</v>
      </c>
      <c s="6" t="s">
        <v>533</v>
      </c>
      <c s="36" t="s">
        <v>534</v>
      </c>
      <c s="37">
        <v>1</v>
      </c>
      <c s="36">
        <v>0</v>
      </c>
      <c s="36">
        <f>ROUND(G50*H50,6)</f>
      </c>
      <c r="L50" s="38">
        <v>0</v>
      </c>
      <c s="32">
        <f>ROUND(ROUND(L50,2)*ROUND(G50,3),2)</f>
      </c>
      <c s="36" t="s">
        <v>341</v>
      </c>
      <c>
        <f>(M50*21)/100</f>
      </c>
      <c t="s">
        <v>28</v>
      </c>
    </row>
    <row r="51" spans="1:5" ht="12.75">
      <c r="A51" s="35" t="s">
        <v>55</v>
      </c>
      <c r="E51" s="39" t="s">
        <v>5</v>
      </c>
    </row>
    <row r="52" spans="1:5" ht="63.75">
      <c r="A52" s="35" t="s">
        <v>56</v>
      </c>
      <c r="E52" s="40" t="s">
        <v>2296</v>
      </c>
    </row>
    <row r="53" spans="1:5" ht="12.75">
      <c r="A53" t="s">
        <v>57</v>
      </c>
      <c r="E53" s="39" t="s">
        <v>536</v>
      </c>
    </row>
    <row r="54" spans="1:13" ht="12.75">
      <c r="A54" t="s">
        <v>47</v>
      </c>
      <c r="C54" s="31" t="s">
        <v>28</v>
      </c>
      <c r="E54" s="33" t="s">
        <v>537</v>
      </c>
      <c r="J54" s="32">
        <f>0</f>
      </c>
      <c s="32">
        <f>0</f>
      </c>
      <c s="32">
        <f>0+L55+L59+L63+L67+L71+L75+L79+L83+L87</f>
      </c>
      <c s="32">
        <f>0+M55+M59+M63+M67+M71+M75+M79+M83+M87</f>
      </c>
    </row>
    <row r="55" spans="1:16" ht="12.75">
      <c r="A55" t="s">
        <v>50</v>
      </c>
      <c s="34" t="s">
        <v>98</v>
      </c>
      <c s="34" t="s">
        <v>612</v>
      </c>
      <c s="35" t="s">
        <v>5</v>
      </c>
      <c s="6" t="s">
        <v>2297</v>
      </c>
      <c s="36" t="s">
        <v>81</v>
      </c>
      <c s="37">
        <v>12</v>
      </c>
      <c s="36">
        <v>0</v>
      </c>
      <c s="36">
        <f>ROUND(G55*H55,6)</f>
      </c>
      <c r="L55" s="38">
        <v>0</v>
      </c>
      <c s="32">
        <f>ROUND(ROUND(L55,2)*ROUND(G55,3),2)</f>
      </c>
      <c s="36" t="s">
        <v>54</v>
      </c>
      <c>
        <f>(M55*21)/100</f>
      </c>
      <c t="s">
        <v>28</v>
      </c>
    </row>
    <row r="56" spans="1:5" ht="12.75">
      <c r="A56" s="35" t="s">
        <v>55</v>
      </c>
      <c r="E56" s="39" t="s">
        <v>5</v>
      </c>
    </row>
    <row r="57" spans="1:5" ht="63.75">
      <c r="A57" s="35" t="s">
        <v>56</v>
      </c>
      <c r="E57" s="40" t="s">
        <v>2281</v>
      </c>
    </row>
    <row r="58" spans="1:5" ht="178.5">
      <c r="A58" t="s">
        <v>57</v>
      </c>
      <c r="E58" s="39" t="s">
        <v>2298</v>
      </c>
    </row>
    <row r="59" spans="1:16" ht="12.75">
      <c r="A59" t="s">
        <v>50</v>
      </c>
      <c s="34" t="s">
        <v>102</v>
      </c>
      <c s="34" t="s">
        <v>615</v>
      </c>
      <c s="35" t="s">
        <v>5</v>
      </c>
      <c s="6" t="s">
        <v>616</v>
      </c>
      <c s="36" t="s">
        <v>81</v>
      </c>
      <c s="37">
        <v>12</v>
      </c>
      <c s="36">
        <v>0</v>
      </c>
      <c s="36">
        <f>ROUND(G59*H59,6)</f>
      </c>
      <c r="L59" s="38">
        <v>0</v>
      </c>
      <c s="32">
        <f>ROUND(ROUND(L59,2)*ROUND(G59,3),2)</f>
      </c>
      <c s="36" t="s">
        <v>54</v>
      </c>
      <c>
        <f>(M59*21)/100</f>
      </c>
      <c t="s">
        <v>28</v>
      </c>
    </row>
    <row r="60" spans="1:5" ht="12.75">
      <c r="A60" s="35" t="s">
        <v>55</v>
      </c>
      <c r="E60" s="39" t="s">
        <v>5</v>
      </c>
    </row>
    <row r="61" spans="1:5" ht="63.75">
      <c r="A61" s="35" t="s">
        <v>56</v>
      </c>
      <c r="E61" s="40" t="s">
        <v>2281</v>
      </c>
    </row>
    <row r="62" spans="1:5" ht="127.5">
      <c r="A62" t="s">
        <v>57</v>
      </c>
      <c r="E62" s="39" t="s">
        <v>2299</v>
      </c>
    </row>
    <row r="63" spans="1:16" ht="12.75">
      <c r="A63" t="s">
        <v>50</v>
      </c>
      <c s="34" t="s">
        <v>106</v>
      </c>
      <c s="34" t="s">
        <v>676</v>
      </c>
      <c s="35" t="s">
        <v>5</v>
      </c>
      <c s="6" t="s">
        <v>2300</v>
      </c>
      <c s="36" t="s">
        <v>81</v>
      </c>
      <c s="37">
        <v>1</v>
      </c>
      <c s="36">
        <v>0</v>
      </c>
      <c s="36">
        <f>ROUND(G63*H63,6)</f>
      </c>
      <c r="L63" s="38">
        <v>0</v>
      </c>
      <c s="32">
        <f>ROUND(ROUND(L63,2)*ROUND(G63,3),2)</f>
      </c>
      <c s="36" t="s">
        <v>54</v>
      </c>
      <c>
        <f>(M63*21)/100</f>
      </c>
      <c t="s">
        <v>28</v>
      </c>
    </row>
    <row r="64" spans="1:5" ht="12.75">
      <c r="A64" s="35" t="s">
        <v>55</v>
      </c>
      <c r="E64" s="39" t="s">
        <v>5</v>
      </c>
    </row>
    <row r="65" spans="1:5" ht="63.75">
      <c r="A65" s="35" t="s">
        <v>56</v>
      </c>
      <c r="E65" s="40" t="s">
        <v>2296</v>
      </c>
    </row>
    <row r="66" spans="1:5" ht="165.75">
      <c r="A66" t="s">
        <v>57</v>
      </c>
      <c r="E66" s="39" t="s">
        <v>2301</v>
      </c>
    </row>
    <row r="67" spans="1:16" ht="12.75">
      <c r="A67" t="s">
        <v>50</v>
      </c>
      <c s="34" t="s">
        <v>110</v>
      </c>
      <c s="34" t="s">
        <v>679</v>
      </c>
      <c s="35" t="s">
        <v>5</v>
      </c>
      <c s="6" t="s">
        <v>680</v>
      </c>
      <c s="36" t="s">
        <v>81</v>
      </c>
      <c s="37">
        <v>1</v>
      </c>
      <c s="36">
        <v>0</v>
      </c>
      <c s="36">
        <f>ROUND(G67*H67,6)</f>
      </c>
      <c r="L67" s="38">
        <v>0</v>
      </c>
      <c s="32">
        <f>ROUND(ROUND(L67,2)*ROUND(G67,3),2)</f>
      </c>
      <c s="36" t="s">
        <v>54</v>
      </c>
      <c>
        <f>(M67*21)/100</f>
      </c>
      <c t="s">
        <v>28</v>
      </c>
    </row>
    <row r="68" spans="1:5" ht="12.75">
      <c r="A68" s="35" t="s">
        <v>55</v>
      </c>
      <c r="E68" s="39" t="s">
        <v>5</v>
      </c>
    </row>
    <row r="69" spans="1:5" ht="63.75">
      <c r="A69" s="35" t="s">
        <v>56</v>
      </c>
      <c r="E69" s="40" t="s">
        <v>2296</v>
      </c>
    </row>
    <row r="70" spans="1:5" ht="127.5">
      <c r="A70" t="s">
        <v>57</v>
      </c>
      <c r="E70" s="39" t="s">
        <v>2299</v>
      </c>
    </row>
    <row r="71" spans="1:16" ht="12.75">
      <c r="A71" t="s">
        <v>50</v>
      </c>
      <c s="34" t="s">
        <v>428</v>
      </c>
      <c s="34" t="s">
        <v>685</v>
      </c>
      <c s="35" t="s">
        <v>5</v>
      </c>
      <c s="6" t="s">
        <v>686</v>
      </c>
      <c s="36" t="s">
        <v>81</v>
      </c>
      <c s="37">
        <v>1</v>
      </c>
      <c s="36">
        <v>0</v>
      </c>
      <c s="36">
        <f>ROUND(G71*H71,6)</f>
      </c>
      <c r="L71" s="38">
        <v>0</v>
      </c>
      <c s="32">
        <f>ROUND(ROUND(L71,2)*ROUND(G71,3),2)</f>
      </c>
      <c s="36" t="s">
        <v>54</v>
      </c>
      <c>
        <f>(M71*21)/100</f>
      </c>
      <c t="s">
        <v>28</v>
      </c>
    </row>
    <row r="72" spans="1:5" ht="12.75">
      <c r="A72" s="35" t="s">
        <v>55</v>
      </c>
      <c r="E72" s="39" t="s">
        <v>5</v>
      </c>
    </row>
    <row r="73" spans="1:5" ht="63.75">
      <c r="A73" s="35" t="s">
        <v>56</v>
      </c>
      <c r="E73" s="40" t="s">
        <v>2296</v>
      </c>
    </row>
    <row r="74" spans="1:5" ht="127.5">
      <c r="A74" t="s">
        <v>57</v>
      </c>
      <c r="E74" s="39" t="s">
        <v>2302</v>
      </c>
    </row>
    <row r="75" spans="1:16" ht="12.75">
      <c r="A75" t="s">
        <v>50</v>
      </c>
      <c s="34" t="s">
        <v>502</v>
      </c>
      <c s="34" t="s">
        <v>688</v>
      </c>
      <c s="35" t="s">
        <v>5</v>
      </c>
      <c s="6" t="s">
        <v>689</v>
      </c>
      <c s="36" t="s">
        <v>81</v>
      </c>
      <c s="37">
        <v>1</v>
      </c>
      <c s="36">
        <v>0</v>
      </c>
      <c s="36">
        <f>ROUND(G75*H75,6)</f>
      </c>
      <c r="L75" s="38">
        <v>0</v>
      </c>
      <c s="32">
        <f>ROUND(ROUND(L75,2)*ROUND(G75,3),2)</f>
      </c>
      <c s="36" t="s">
        <v>54</v>
      </c>
      <c>
        <f>(M75*21)/100</f>
      </c>
      <c t="s">
        <v>28</v>
      </c>
    </row>
    <row r="76" spans="1:5" ht="12.75">
      <c r="A76" s="35" t="s">
        <v>55</v>
      </c>
      <c r="E76" s="39" t="s">
        <v>5</v>
      </c>
    </row>
    <row r="77" spans="1:5" ht="63.75">
      <c r="A77" s="35" t="s">
        <v>56</v>
      </c>
      <c r="E77" s="40" t="s">
        <v>2296</v>
      </c>
    </row>
    <row r="78" spans="1:5" ht="127.5">
      <c r="A78" t="s">
        <v>57</v>
      </c>
      <c r="E78" s="39" t="s">
        <v>2303</v>
      </c>
    </row>
    <row r="79" spans="1:16" ht="25.5">
      <c r="A79" t="s">
        <v>50</v>
      </c>
      <c s="34" t="s">
        <v>114</v>
      </c>
      <c s="34" t="s">
        <v>691</v>
      </c>
      <c s="35" t="s">
        <v>5</v>
      </c>
      <c s="6" t="s">
        <v>692</v>
      </c>
      <c s="36" t="s">
        <v>81</v>
      </c>
      <c s="37">
        <v>10</v>
      </c>
      <c s="36">
        <v>0</v>
      </c>
      <c s="36">
        <f>ROUND(G79*H79,6)</f>
      </c>
      <c r="L79" s="38">
        <v>0</v>
      </c>
      <c s="32">
        <f>ROUND(ROUND(L79,2)*ROUND(G79,3),2)</f>
      </c>
      <c s="36" t="s">
        <v>54</v>
      </c>
      <c>
        <f>(M79*21)/100</f>
      </c>
      <c t="s">
        <v>28</v>
      </c>
    </row>
    <row r="80" spans="1:5" ht="12.75">
      <c r="A80" s="35" t="s">
        <v>55</v>
      </c>
      <c r="E80" s="39" t="s">
        <v>5</v>
      </c>
    </row>
    <row r="81" spans="1:5" ht="63.75">
      <c r="A81" s="35" t="s">
        <v>56</v>
      </c>
      <c r="E81" s="40" t="s">
        <v>2292</v>
      </c>
    </row>
    <row r="82" spans="1:5" ht="127.5">
      <c r="A82" t="s">
        <v>57</v>
      </c>
      <c r="E82" s="39" t="s">
        <v>2304</v>
      </c>
    </row>
    <row r="83" spans="1:16" ht="25.5">
      <c r="A83" t="s">
        <v>50</v>
      </c>
      <c s="34" t="s">
        <v>118</v>
      </c>
      <c s="34" t="s">
        <v>694</v>
      </c>
      <c s="35" t="s">
        <v>5</v>
      </c>
      <c s="6" t="s">
        <v>695</v>
      </c>
      <c s="36" t="s">
        <v>584</v>
      </c>
      <c s="37">
        <v>10</v>
      </c>
      <c s="36">
        <v>0</v>
      </c>
      <c s="36">
        <f>ROUND(G83*H83,6)</f>
      </c>
      <c r="L83" s="38">
        <v>0</v>
      </c>
      <c s="32">
        <f>ROUND(ROUND(L83,2)*ROUND(G83,3),2)</f>
      </c>
      <c s="36" t="s">
        <v>54</v>
      </c>
      <c>
        <f>(M83*21)/100</f>
      </c>
      <c t="s">
        <v>28</v>
      </c>
    </row>
    <row r="84" spans="1:5" ht="12.75">
      <c r="A84" s="35" t="s">
        <v>55</v>
      </c>
      <c r="E84" s="39" t="s">
        <v>5</v>
      </c>
    </row>
    <row r="85" spans="1:5" ht="63.75">
      <c r="A85" s="35" t="s">
        <v>56</v>
      </c>
      <c r="E85" s="40" t="s">
        <v>2292</v>
      </c>
    </row>
    <row r="86" spans="1:5" ht="127.5">
      <c r="A86" t="s">
        <v>57</v>
      </c>
      <c r="E86" s="39" t="s">
        <v>2305</v>
      </c>
    </row>
    <row r="87" spans="1:16" ht="25.5">
      <c r="A87" t="s">
        <v>50</v>
      </c>
      <c s="34" t="s">
        <v>121</v>
      </c>
      <c s="34" t="s">
        <v>697</v>
      </c>
      <c s="35" t="s">
        <v>5</v>
      </c>
      <c s="6" t="s">
        <v>698</v>
      </c>
      <c s="36" t="s">
        <v>699</v>
      </c>
      <c s="37">
        <v>10</v>
      </c>
      <c s="36">
        <v>0</v>
      </c>
      <c s="36">
        <f>ROUND(G87*H87,6)</f>
      </c>
      <c r="L87" s="38">
        <v>0</v>
      </c>
      <c s="32">
        <f>ROUND(ROUND(L87,2)*ROUND(G87,3),2)</f>
      </c>
      <c s="36" t="s">
        <v>54</v>
      </c>
      <c>
        <f>(M87*21)/100</f>
      </c>
      <c t="s">
        <v>28</v>
      </c>
    </row>
    <row r="88" spans="1:5" ht="12.75">
      <c r="A88" s="35" t="s">
        <v>55</v>
      </c>
      <c r="E88" s="39" t="s">
        <v>5</v>
      </c>
    </row>
    <row r="89" spans="1:5" ht="63.75">
      <c r="A89" s="35" t="s">
        <v>56</v>
      </c>
      <c r="E89" s="40" t="s">
        <v>2292</v>
      </c>
    </row>
    <row r="90" spans="1:5" ht="127.5">
      <c r="A90" t="s">
        <v>57</v>
      </c>
      <c r="E90" s="39" t="s">
        <v>2306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2252</v>
      </c>
      <c s="41">
        <f>Rekapitulace!C41</f>
      </c>
      <c s="20" t="s">
        <v>0</v>
      </c>
      <c t="s">
        <v>23</v>
      </c>
      <c t="s">
        <v>28</v>
      </c>
    </row>
    <row r="4" spans="1:16" ht="32" customHeight="1">
      <c r="A4" s="24" t="s">
        <v>20</v>
      </c>
      <c s="25" t="s">
        <v>29</v>
      </c>
      <c s="27" t="s">
        <v>2252</v>
      </c>
      <c r="E4" s="26" t="s">
        <v>2253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2309</v>
      </c>
      <c r="E8" s="30" t="s">
        <v>2308</v>
      </c>
      <c r="J8" s="29">
        <f>0+J9+J74</f>
      </c>
      <c s="29">
        <f>0+K9+K74</f>
      </c>
      <c s="29">
        <f>0+L9+L74</f>
      </c>
      <c s="29">
        <f>0+M9+M74</f>
      </c>
    </row>
    <row r="9" spans="1:13" ht="12.75">
      <c r="A9" t="s">
        <v>47</v>
      </c>
      <c r="C9" s="31" t="s">
        <v>4</v>
      </c>
      <c r="E9" s="33" t="s">
        <v>460</v>
      </c>
      <c r="J9" s="32">
        <f>0</f>
      </c>
      <c s="32">
        <f>0</f>
      </c>
      <c s="32">
        <f>0+L10+L14+L18+L22+L26+L30+L34+L38+L42+L46+L50+L54+L58+L62+L66+L70</f>
      </c>
      <c s="32">
        <f>0+M10+M14+M18+M22+M26+M30+M34+M38+M42+M46+M50+M54+M58+M62+M66+M70</f>
      </c>
    </row>
    <row r="10" spans="1:16" ht="12.75">
      <c r="A10" t="s">
        <v>50</v>
      </c>
      <c s="34" t="s">
        <v>4</v>
      </c>
      <c s="34" t="s">
        <v>461</v>
      </c>
      <c s="35" t="s">
        <v>5</v>
      </c>
      <c s="6" t="s">
        <v>462</v>
      </c>
      <c s="36" t="s">
        <v>61</v>
      </c>
      <c s="37">
        <v>6</v>
      </c>
      <c s="36">
        <v>0</v>
      </c>
      <c s="36">
        <f>ROUND(G10*H10,6)</f>
      </c>
      <c r="L10" s="38">
        <v>0</v>
      </c>
      <c s="32">
        <f>ROUND(ROUND(L10,2)*ROUND(G10,3),2)</f>
      </c>
      <c s="36" t="s">
        <v>54</v>
      </c>
      <c>
        <f>(M10*21)/100</f>
      </c>
      <c t="s">
        <v>28</v>
      </c>
    </row>
    <row r="11" spans="1:5" ht="12.75">
      <c r="A11" s="35" t="s">
        <v>55</v>
      </c>
      <c r="E11" s="39" t="s">
        <v>5</v>
      </c>
    </row>
    <row r="12" spans="1:5" ht="38.25">
      <c r="A12" s="35" t="s">
        <v>56</v>
      </c>
      <c r="E12" s="40" t="s">
        <v>807</v>
      </c>
    </row>
    <row r="13" spans="1:5" ht="357">
      <c r="A13" t="s">
        <v>57</v>
      </c>
      <c r="E13" s="39" t="s">
        <v>2310</v>
      </c>
    </row>
    <row r="14" spans="1:16" ht="12.75">
      <c r="A14" t="s">
        <v>50</v>
      </c>
      <c s="34" t="s">
        <v>28</v>
      </c>
      <c s="34" t="s">
        <v>465</v>
      </c>
      <c s="35" t="s">
        <v>5</v>
      </c>
      <c s="6" t="s">
        <v>466</v>
      </c>
      <c s="36" t="s">
        <v>61</v>
      </c>
      <c s="37">
        <v>1</v>
      </c>
      <c s="36">
        <v>0</v>
      </c>
      <c s="36">
        <f>ROUND(G14*H14,6)</f>
      </c>
      <c r="L14" s="38">
        <v>0</v>
      </c>
      <c s="32">
        <f>ROUND(ROUND(L14,2)*ROUND(G14,3),2)</f>
      </c>
      <c s="36" t="s">
        <v>54</v>
      </c>
      <c>
        <f>(M14*21)/100</f>
      </c>
      <c t="s">
        <v>28</v>
      </c>
    </row>
    <row r="15" spans="1:5" ht="12.75">
      <c r="A15" s="35" t="s">
        <v>55</v>
      </c>
      <c r="E15" s="39" t="s">
        <v>5</v>
      </c>
    </row>
    <row r="16" spans="1:5" ht="38.25">
      <c r="A16" s="35" t="s">
        <v>56</v>
      </c>
      <c r="E16" s="40" t="s">
        <v>772</v>
      </c>
    </row>
    <row r="17" spans="1:5" ht="357">
      <c r="A17" t="s">
        <v>57</v>
      </c>
      <c r="E17" s="39" t="s">
        <v>2310</v>
      </c>
    </row>
    <row r="18" spans="1:16" ht="12.75">
      <c r="A18" t="s">
        <v>50</v>
      </c>
      <c s="34" t="s">
        <v>26</v>
      </c>
      <c s="34" t="s">
        <v>468</v>
      </c>
      <c s="35" t="s">
        <v>5</v>
      </c>
      <c s="6" t="s">
        <v>469</v>
      </c>
      <c s="36" t="s">
        <v>61</v>
      </c>
      <c s="37">
        <v>22</v>
      </c>
      <c s="36">
        <v>0</v>
      </c>
      <c s="36">
        <f>ROUND(G18*H18,6)</f>
      </c>
      <c r="L18" s="38">
        <v>0</v>
      </c>
      <c s="32">
        <f>ROUND(ROUND(L18,2)*ROUND(G18,3),2)</f>
      </c>
      <c s="36" t="s">
        <v>54</v>
      </c>
      <c>
        <f>(M18*21)/100</f>
      </c>
      <c t="s">
        <v>28</v>
      </c>
    </row>
    <row r="19" spans="1:5" ht="12.75">
      <c r="A19" s="35" t="s">
        <v>55</v>
      </c>
      <c r="E19" s="39" t="s">
        <v>5</v>
      </c>
    </row>
    <row r="20" spans="1:5" ht="38.25">
      <c r="A20" s="35" t="s">
        <v>56</v>
      </c>
      <c r="E20" s="40" t="s">
        <v>2311</v>
      </c>
    </row>
    <row r="21" spans="1:5" ht="357">
      <c r="A21" t="s">
        <v>57</v>
      </c>
      <c r="E21" s="39" t="s">
        <v>2310</v>
      </c>
    </row>
    <row r="22" spans="1:16" ht="12.75">
      <c r="A22" t="s">
        <v>50</v>
      </c>
      <c s="34" t="s">
        <v>65</v>
      </c>
      <c s="34" t="s">
        <v>471</v>
      </c>
      <c s="35" t="s">
        <v>5</v>
      </c>
      <c s="6" t="s">
        <v>472</v>
      </c>
      <c s="36" t="s">
        <v>61</v>
      </c>
      <c s="37">
        <v>2</v>
      </c>
      <c s="36">
        <v>0</v>
      </c>
      <c s="36">
        <f>ROUND(G22*H22,6)</f>
      </c>
      <c r="L22" s="38">
        <v>0</v>
      </c>
      <c s="32">
        <f>ROUND(ROUND(L22,2)*ROUND(G22,3),2)</f>
      </c>
      <c s="36" t="s">
        <v>54</v>
      </c>
      <c>
        <f>(M22*21)/100</f>
      </c>
      <c t="s">
        <v>28</v>
      </c>
    </row>
    <row r="23" spans="1:5" ht="12.75">
      <c r="A23" s="35" t="s">
        <v>55</v>
      </c>
      <c r="E23" s="39" t="s">
        <v>5</v>
      </c>
    </row>
    <row r="24" spans="1:5" ht="38.25">
      <c r="A24" s="35" t="s">
        <v>56</v>
      </c>
      <c r="E24" s="40" t="s">
        <v>830</v>
      </c>
    </row>
    <row r="25" spans="1:5" ht="357">
      <c r="A25" t="s">
        <v>57</v>
      </c>
      <c r="E25" s="39" t="s">
        <v>2310</v>
      </c>
    </row>
    <row r="26" spans="1:16" ht="12.75">
      <c r="A26" t="s">
        <v>50</v>
      </c>
      <c s="34" t="s">
        <v>70</v>
      </c>
      <c s="34" t="s">
        <v>66</v>
      </c>
      <c s="35" t="s">
        <v>5</v>
      </c>
      <c s="6" t="s">
        <v>67</v>
      </c>
      <c s="36" t="s">
        <v>68</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2312</v>
      </c>
    </row>
    <row r="29" spans="1:5" ht="25.5">
      <c r="A29" t="s">
        <v>57</v>
      </c>
      <c r="E29" s="39" t="s">
        <v>69</v>
      </c>
    </row>
    <row r="30" spans="1:16" ht="12.75">
      <c r="A30" t="s">
        <v>50</v>
      </c>
      <c s="34" t="s">
        <v>27</v>
      </c>
      <c s="34" t="s">
        <v>71</v>
      </c>
      <c s="35" t="s">
        <v>5</v>
      </c>
      <c s="6" t="s">
        <v>72</v>
      </c>
      <c s="36" t="s">
        <v>61</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2313</v>
      </c>
    </row>
    <row r="33" spans="1:5" ht="229.5">
      <c r="A33" t="s">
        <v>57</v>
      </c>
      <c r="E33" s="39" t="s">
        <v>2314</v>
      </c>
    </row>
    <row r="34" spans="1:16" ht="25.5">
      <c r="A34" t="s">
        <v>50</v>
      </c>
      <c s="34" t="s">
        <v>78</v>
      </c>
      <c s="34" t="s">
        <v>477</v>
      </c>
      <c s="35" t="s">
        <v>5</v>
      </c>
      <c s="6" t="s">
        <v>478</v>
      </c>
      <c s="36" t="s">
        <v>81</v>
      </c>
      <c s="37">
        <v>5</v>
      </c>
      <c s="36">
        <v>0</v>
      </c>
      <c s="36">
        <f>ROUND(G34*H34,6)</f>
      </c>
      <c r="L34" s="38">
        <v>0</v>
      </c>
      <c s="32">
        <f>ROUND(ROUND(L34,2)*ROUND(G34,3),2)</f>
      </c>
      <c s="36" t="s">
        <v>54</v>
      </c>
      <c>
        <f>(M34*21)/100</f>
      </c>
      <c t="s">
        <v>28</v>
      </c>
    </row>
    <row r="35" spans="1:5" ht="12.75">
      <c r="A35" s="35" t="s">
        <v>55</v>
      </c>
      <c r="E35" s="39" t="s">
        <v>5</v>
      </c>
    </row>
    <row r="36" spans="1:5" ht="38.25">
      <c r="A36" s="35" t="s">
        <v>56</v>
      </c>
      <c r="E36" s="40" t="s">
        <v>788</v>
      </c>
    </row>
    <row r="37" spans="1:5" ht="76.5">
      <c r="A37" t="s">
        <v>57</v>
      </c>
      <c r="E37" s="39" t="s">
        <v>2315</v>
      </c>
    </row>
    <row r="38" spans="1:16" ht="12.75">
      <c r="A38" t="s">
        <v>50</v>
      </c>
      <c s="34" t="s">
        <v>83</v>
      </c>
      <c s="34" t="s">
        <v>481</v>
      </c>
      <c s="35" t="s">
        <v>5</v>
      </c>
      <c s="6" t="s">
        <v>482</v>
      </c>
      <c s="36" t="s">
        <v>81</v>
      </c>
      <c s="37">
        <v>5</v>
      </c>
      <c s="36">
        <v>0</v>
      </c>
      <c s="36">
        <f>ROUND(G38*H38,6)</f>
      </c>
      <c r="L38" s="38">
        <v>0</v>
      </c>
      <c s="32">
        <f>ROUND(ROUND(L38,2)*ROUND(G38,3),2)</f>
      </c>
      <c s="36" t="s">
        <v>54</v>
      </c>
      <c>
        <f>(M38*21)/100</f>
      </c>
      <c t="s">
        <v>28</v>
      </c>
    </row>
    <row r="39" spans="1:5" ht="12.75">
      <c r="A39" s="35" t="s">
        <v>55</v>
      </c>
      <c r="E39" s="39" t="s">
        <v>5</v>
      </c>
    </row>
    <row r="40" spans="1:5" ht="38.25">
      <c r="A40" s="35" t="s">
        <v>56</v>
      </c>
      <c r="E40" s="40" t="s">
        <v>788</v>
      </c>
    </row>
    <row r="41" spans="1:5" ht="76.5">
      <c r="A41" t="s">
        <v>57</v>
      </c>
      <c r="E41" s="39" t="s">
        <v>2316</v>
      </c>
    </row>
    <row r="42" spans="1:16" ht="12.75">
      <c r="A42" t="s">
        <v>50</v>
      </c>
      <c s="34" t="s">
        <v>87</v>
      </c>
      <c s="34" t="s">
        <v>79</v>
      </c>
      <c s="35" t="s">
        <v>5</v>
      </c>
      <c s="6" t="s">
        <v>80</v>
      </c>
      <c s="36" t="s">
        <v>81</v>
      </c>
      <c s="37">
        <v>5</v>
      </c>
      <c s="36">
        <v>0</v>
      </c>
      <c s="36">
        <f>ROUND(G42*H42,6)</f>
      </c>
      <c r="L42" s="38">
        <v>0</v>
      </c>
      <c s="32">
        <f>ROUND(ROUND(L42,2)*ROUND(G42,3),2)</f>
      </c>
      <c s="36" t="s">
        <v>54</v>
      </c>
      <c>
        <f>(M42*21)/100</f>
      </c>
      <c t="s">
        <v>28</v>
      </c>
    </row>
    <row r="43" spans="1:5" ht="12.75">
      <c r="A43" s="35" t="s">
        <v>55</v>
      </c>
      <c r="E43" s="39" t="s">
        <v>5</v>
      </c>
    </row>
    <row r="44" spans="1:5" ht="38.25">
      <c r="A44" s="35" t="s">
        <v>56</v>
      </c>
      <c r="E44" s="40" t="s">
        <v>788</v>
      </c>
    </row>
    <row r="45" spans="1:5" ht="114.75">
      <c r="A45" t="s">
        <v>57</v>
      </c>
      <c r="E45" s="39" t="s">
        <v>2317</v>
      </c>
    </row>
    <row r="46" spans="1:16" ht="12.75">
      <c r="A46" t="s">
        <v>50</v>
      </c>
      <c s="34" t="s">
        <v>91</v>
      </c>
      <c s="34" t="s">
        <v>92</v>
      </c>
      <c s="35" t="s">
        <v>5</v>
      </c>
      <c s="6" t="s">
        <v>93</v>
      </c>
      <c s="36" t="s">
        <v>68</v>
      </c>
      <c s="37">
        <v>67</v>
      </c>
      <c s="36">
        <v>0</v>
      </c>
      <c s="36">
        <f>ROUND(G46*H46,6)</f>
      </c>
      <c r="L46" s="38">
        <v>0</v>
      </c>
      <c s="32">
        <f>ROUND(ROUND(L46,2)*ROUND(G46,3),2)</f>
      </c>
      <c s="36" t="s">
        <v>54</v>
      </c>
      <c>
        <f>(M46*21)/100</f>
      </c>
      <c t="s">
        <v>28</v>
      </c>
    </row>
    <row r="47" spans="1:5" ht="12.75">
      <c r="A47" s="35" t="s">
        <v>55</v>
      </c>
      <c r="E47" s="39" t="s">
        <v>5</v>
      </c>
    </row>
    <row r="48" spans="1:5" ht="38.25">
      <c r="A48" s="35" t="s">
        <v>56</v>
      </c>
      <c r="E48" s="40" t="s">
        <v>2318</v>
      </c>
    </row>
    <row r="49" spans="1:5" ht="114.75">
      <c r="A49" t="s">
        <v>57</v>
      </c>
      <c r="E49" s="39" t="s">
        <v>2319</v>
      </c>
    </row>
    <row r="50" spans="1:16" ht="12.75">
      <c r="A50" t="s">
        <v>50</v>
      </c>
      <c s="34" t="s">
        <v>94</v>
      </c>
      <c s="34" t="s">
        <v>95</v>
      </c>
      <c s="35" t="s">
        <v>5</v>
      </c>
      <c s="6" t="s">
        <v>96</v>
      </c>
      <c s="36" t="s">
        <v>68</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2320</v>
      </c>
    </row>
    <row r="53" spans="1:5" ht="102">
      <c r="A53" t="s">
        <v>57</v>
      </c>
      <c r="E53" s="39" t="s">
        <v>2321</v>
      </c>
    </row>
    <row r="54" spans="1:16" ht="12.75">
      <c r="A54" t="s">
        <v>50</v>
      </c>
      <c s="34" t="s">
        <v>98</v>
      </c>
      <c s="34" t="s">
        <v>99</v>
      </c>
      <c s="35" t="s">
        <v>5</v>
      </c>
      <c s="6" t="s">
        <v>100</v>
      </c>
      <c s="36" t="s">
        <v>68</v>
      </c>
      <c s="37">
        <v>67</v>
      </c>
      <c s="36">
        <v>0</v>
      </c>
      <c s="36">
        <f>ROUND(G54*H54,6)</f>
      </c>
      <c r="L54" s="38">
        <v>0</v>
      </c>
      <c s="32">
        <f>ROUND(ROUND(L54,2)*ROUND(G54,3),2)</f>
      </c>
      <c s="36" t="s">
        <v>54</v>
      </c>
      <c>
        <f>(M54*21)/100</f>
      </c>
      <c t="s">
        <v>28</v>
      </c>
    </row>
    <row r="55" spans="1:5" ht="12.75">
      <c r="A55" s="35" t="s">
        <v>55</v>
      </c>
      <c r="E55" s="39" t="s">
        <v>5</v>
      </c>
    </row>
    <row r="56" spans="1:5" ht="38.25">
      <c r="A56" s="35" t="s">
        <v>56</v>
      </c>
      <c r="E56" s="40" t="s">
        <v>2318</v>
      </c>
    </row>
    <row r="57" spans="1:5" ht="153">
      <c r="A57" t="s">
        <v>57</v>
      </c>
      <c r="E57" s="39" t="s">
        <v>2322</v>
      </c>
    </row>
    <row r="58" spans="1:16" ht="25.5">
      <c r="A58" t="s">
        <v>50</v>
      </c>
      <c s="34" t="s">
        <v>102</v>
      </c>
      <c s="34" t="s">
        <v>107</v>
      </c>
      <c s="35" t="s">
        <v>5</v>
      </c>
      <c s="6" t="s">
        <v>108</v>
      </c>
      <c s="36" t="s">
        <v>68</v>
      </c>
      <c s="37">
        <v>67</v>
      </c>
      <c s="36">
        <v>0</v>
      </c>
      <c s="36">
        <f>ROUND(G58*H58,6)</f>
      </c>
      <c r="L58" s="38">
        <v>0</v>
      </c>
      <c s="32">
        <f>ROUND(ROUND(L58,2)*ROUND(G58,3),2)</f>
      </c>
      <c s="36" t="s">
        <v>54</v>
      </c>
      <c>
        <f>(M58*21)/100</f>
      </c>
      <c t="s">
        <v>28</v>
      </c>
    </row>
    <row r="59" spans="1:5" ht="12.75">
      <c r="A59" s="35" t="s">
        <v>55</v>
      </c>
      <c r="E59" s="39" t="s">
        <v>5</v>
      </c>
    </row>
    <row r="60" spans="1:5" ht="38.25">
      <c r="A60" s="35" t="s">
        <v>56</v>
      </c>
      <c r="E60" s="40" t="s">
        <v>2318</v>
      </c>
    </row>
    <row r="61" spans="1:5" ht="127.5">
      <c r="A61" t="s">
        <v>57</v>
      </c>
      <c r="E61" s="39" t="s">
        <v>2323</v>
      </c>
    </row>
    <row r="62" spans="1:16" ht="25.5">
      <c r="A62" t="s">
        <v>50</v>
      </c>
      <c s="34" t="s">
        <v>106</v>
      </c>
      <c s="34" t="s">
        <v>503</v>
      </c>
      <c s="35" t="s">
        <v>5</v>
      </c>
      <c s="6" t="s">
        <v>504</v>
      </c>
      <c s="36" t="s">
        <v>81</v>
      </c>
      <c s="37">
        <v>4</v>
      </c>
      <c s="36">
        <v>0</v>
      </c>
      <c s="36">
        <f>ROUND(G62*H62,6)</f>
      </c>
      <c r="L62" s="38">
        <v>0</v>
      </c>
      <c s="32">
        <f>ROUND(ROUND(L62,2)*ROUND(G62,3),2)</f>
      </c>
      <c s="36" t="s">
        <v>54</v>
      </c>
      <c>
        <f>(M62*21)/100</f>
      </c>
      <c t="s">
        <v>28</v>
      </c>
    </row>
    <row r="63" spans="1:5" ht="12.75">
      <c r="A63" s="35" t="s">
        <v>55</v>
      </c>
      <c r="E63" s="39" t="s">
        <v>5</v>
      </c>
    </row>
    <row r="64" spans="1:5" ht="38.25">
      <c r="A64" s="35" t="s">
        <v>56</v>
      </c>
      <c r="E64" s="40" t="s">
        <v>2258</v>
      </c>
    </row>
    <row r="65" spans="1:5" ht="114.75">
      <c r="A65" t="s">
        <v>57</v>
      </c>
      <c r="E65" s="39" t="s">
        <v>2319</v>
      </c>
    </row>
    <row r="66" spans="1:16" ht="12.75">
      <c r="A66" t="s">
        <v>50</v>
      </c>
      <c s="34" t="s">
        <v>110</v>
      </c>
      <c s="34" t="s">
        <v>506</v>
      </c>
      <c s="35" t="s">
        <v>5</v>
      </c>
      <c s="6" t="s">
        <v>507</v>
      </c>
      <c s="36" t="s">
        <v>68</v>
      </c>
      <c s="37">
        <v>67</v>
      </c>
      <c s="36">
        <v>0</v>
      </c>
      <c s="36">
        <f>ROUND(G66*H66,6)</f>
      </c>
      <c r="L66" s="38">
        <v>0</v>
      </c>
      <c s="32">
        <f>ROUND(ROUND(L66,2)*ROUND(G66,3),2)</f>
      </c>
      <c s="36" t="s">
        <v>54</v>
      </c>
      <c>
        <f>(M66*21)/100</f>
      </c>
      <c t="s">
        <v>28</v>
      </c>
    </row>
    <row r="67" spans="1:5" ht="12.75">
      <c r="A67" s="35" t="s">
        <v>55</v>
      </c>
      <c r="E67" s="39" t="s">
        <v>5</v>
      </c>
    </row>
    <row r="68" spans="1:5" ht="38.25">
      <c r="A68" s="35" t="s">
        <v>56</v>
      </c>
      <c r="E68" s="40" t="s">
        <v>2318</v>
      </c>
    </row>
    <row r="69" spans="1:5" ht="127.5">
      <c r="A69" t="s">
        <v>57</v>
      </c>
      <c r="E69" s="39" t="s">
        <v>2323</v>
      </c>
    </row>
    <row r="70" spans="1:16" ht="25.5">
      <c r="A70" t="s">
        <v>50</v>
      </c>
      <c s="34" t="s">
        <v>428</v>
      </c>
      <c s="34" t="s">
        <v>2324</v>
      </c>
      <c s="35" t="s">
        <v>5</v>
      </c>
      <c s="6" t="s">
        <v>533</v>
      </c>
      <c s="36" t="s">
        <v>534</v>
      </c>
      <c s="37">
        <v>1</v>
      </c>
      <c s="36">
        <v>0</v>
      </c>
      <c s="36">
        <f>ROUND(G70*H70,6)</f>
      </c>
      <c r="L70" s="38">
        <v>0</v>
      </c>
      <c s="32">
        <f>ROUND(ROUND(L70,2)*ROUND(G70,3),2)</f>
      </c>
      <c s="36" t="s">
        <v>341</v>
      </c>
      <c>
        <f>(M70*21)/100</f>
      </c>
      <c t="s">
        <v>28</v>
      </c>
    </row>
    <row r="71" spans="1:5" ht="12.75">
      <c r="A71" s="35" t="s">
        <v>55</v>
      </c>
      <c r="E71" s="39" t="s">
        <v>5</v>
      </c>
    </row>
    <row r="72" spans="1:5" ht="38.25">
      <c r="A72" s="35" t="s">
        <v>56</v>
      </c>
      <c r="E72" s="40" t="s">
        <v>772</v>
      </c>
    </row>
    <row r="73" spans="1:5" ht="12.75">
      <c r="A73" t="s">
        <v>57</v>
      </c>
      <c r="E73" s="39" t="s">
        <v>536</v>
      </c>
    </row>
    <row r="74" spans="1:13" ht="12.75">
      <c r="A74" t="s">
        <v>47</v>
      </c>
      <c r="C74" s="31" t="s">
        <v>28</v>
      </c>
      <c r="E74" s="33" t="s">
        <v>537</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502</v>
      </c>
      <c s="34" t="s">
        <v>544</v>
      </c>
      <c s="35" t="s">
        <v>5</v>
      </c>
      <c s="6" t="s">
        <v>545</v>
      </c>
      <c s="36" t="s">
        <v>306</v>
      </c>
      <c s="37">
        <v>27</v>
      </c>
      <c s="36">
        <v>0</v>
      </c>
      <c s="36">
        <f>ROUND(G75*H75,6)</f>
      </c>
      <c r="L75" s="38">
        <v>0</v>
      </c>
      <c s="32">
        <f>ROUND(ROUND(L75,2)*ROUND(G75,3),2)</f>
      </c>
      <c s="36" t="s">
        <v>54</v>
      </c>
      <c>
        <f>(M75*21)/100</f>
      </c>
      <c t="s">
        <v>28</v>
      </c>
    </row>
    <row r="76" spans="1:5" ht="12.75">
      <c r="A76" s="35" t="s">
        <v>55</v>
      </c>
      <c r="E76" s="39" t="s">
        <v>5</v>
      </c>
    </row>
    <row r="77" spans="1:5" ht="38.25">
      <c r="A77" s="35" t="s">
        <v>56</v>
      </c>
      <c r="E77" s="40" t="s">
        <v>2325</v>
      </c>
    </row>
    <row r="78" spans="1:5" ht="102">
      <c r="A78" t="s">
        <v>57</v>
      </c>
      <c r="E78" s="39" t="s">
        <v>800</v>
      </c>
    </row>
    <row r="79" spans="1:16" ht="12.75">
      <c r="A79" t="s">
        <v>50</v>
      </c>
      <c s="34" t="s">
        <v>114</v>
      </c>
      <c s="34" t="s">
        <v>549</v>
      </c>
      <c s="35" t="s">
        <v>5</v>
      </c>
      <c s="6" t="s">
        <v>550</v>
      </c>
      <c s="36" t="s">
        <v>551</v>
      </c>
      <c s="37">
        <v>1.7</v>
      </c>
      <c s="36">
        <v>0</v>
      </c>
      <c s="36">
        <f>ROUND(G79*H79,6)</f>
      </c>
      <c r="L79" s="38">
        <v>0</v>
      </c>
      <c s="32">
        <f>ROUND(ROUND(L79,2)*ROUND(G79,3),2)</f>
      </c>
      <c s="36" t="s">
        <v>54</v>
      </c>
      <c>
        <f>(M79*21)/100</f>
      </c>
      <c t="s">
        <v>28</v>
      </c>
    </row>
    <row r="80" spans="1:5" ht="12.75">
      <c r="A80" s="35" t="s">
        <v>55</v>
      </c>
      <c r="E80" s="39" t="s">
        <v>5</v>
      </c>
    </row>
    <row r="81" spans="1:5" ht="38.25">
      <c r="A81" s="35" t="s">
        <v>56</v>
      </c>
      <c r="E81" s="40" t="s">
        <v>2326</v>
      </c>
    </row>
    <row r="82" spans="1:5" ht="153">
      <c r="A82" t="s">
        <v>57</v>
      </c>
      <c r="E82" s="39" t="s">
        <v>2327</v>
      </c>
    </row>
    <row r="83" spans="1:16" ht="25.5">
      <c r="A83" t="s">
        <v>50</v>
      </c>
      <c s="34" t="s">
        <v>118</v>
      </c>
      <c s="34" t="s">
        <v>554</v>
      </c>
      <c s="35" t="s">
        <v>5</v>
      </c>
      <c s="6" t="s">
        <v>555</v>
      </c>
      <c s="36" t="s">
        <v>68</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2328</v>
      </c>
    </row>
    <row r="86" spans="1:5" ht="114.75">
      <c r="A86" t="s">
        <v>57</v>
      </c>
      <c r="E86" s="39" t="s">
        <v>2329</v>
      </c>
    </row>
    <row r="87" spans="1:16" ht="12.75">
      <c r="A87" t="s">
        <v>50</v>
      </c>
      <c s="34" t="s">
        <v>121</v>
      </c>
      <c s="34" t="s">
        <v>558</v>
      </c>
      <c s="35" t="s">
        <v>5</v>
      </c>
      <c s="6" t="s">
        <v>559</v>
      </c>
      <c s="36" t="s">
        <v>560</v>
      </c>
      <c s="37">
        <v>97</v>
      </c>
      <c s="36">
        <v>0</v>
      </c>
      <c s="36">
        <f>ROUND(G87*H87,6)</f>
      </c>
      <c r="L87" s="38">
        <v>0</v>
      </c>
      <c s="32">
        <f>ROUND(ROUND(L87,2)*ROUND(G87,3),2)</f>
      </c>
      <c s="36" t="s">
        <v>54</v>
      </c>
      <c>
        <f>(M87*21)/100</f>
      </c>
      <c t="s">
        <v>28</v>
      </c>
    </row>
    <row r="88" spans="1:5" ht="12.75">
      <c r="A88" s="35" t="s">
        <v>55</v>
      </c>
      <c r="E88" s="39" t="s">
        <v>5</v>
      </c>
    </row>
    <row r="89" spans="1:5" ht="38.25">
      <c r="A89" s="35" t="s">
        <v>56</v>
      </c>
      <c r="E89" s="40" t="s">
        <v>2330</v>
      </c>
    </row>
    <row r="90" spans="1:5" ht="153">
      <c r="A90" t="s">
        <v>57</v>
      </c>
      <c r="E90" s="39" t="s">
        <v>2331</v>
      </c>
    </row>
    <row r="91" spans="1:16" ht="12.75">
      <c r="A91" t="s">
        <v>50</v>
      </c>
      <c s="34" t="s">
        <v>125</v>
      </c>
      <c s="34" t="s">
        <v>566</v>
      </c>
      <c s="35" t="s">
        <v>5</v>
      </c>
      <c s="6" t="s">
        <v>567</v>
      </c>
      <c s="36" t="s">
        <v>68</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2332</v>
      </c>
    </row>
    <row r="94" spans="1:5" ht="114.75">
      <c r="A94" t="s">
        <v>57</v>
      </c>
      <c r="E94" s="39" t="s">
        <v>2333</v>
      </c>
    </row>
    <row r="95" spans="1:16" ht="12.75">
      <c r="A95" t="s">
        <v>50</v>
      </c>
      <c s="34" t="s">
        <v>128</v>
      </c>
      <c s="34" t="s">
        <v>576</v>
      </c>
      <c s="35" t="s">
        <v>5</v>
      </c>
      <c s="6" t="s">
        <v>577</v>
      </c>
      <c s="36" t="s">
        <v>68</v>
      </c>
      <c s="37">
        <v>67</v>
      </c>
      <c s="36">
        <v>0</v>
      </c>
      <c s="36">
        <f>ROUND(G95*H95,6)</f>
      </c>
      <c r="L95" s="38">
        <v>0</v>
      </c>
      <c s="32">
        <f>ROUND(ROUND(L95,2)*ROUND(G95,3),2)</f>
      </c>
      <c s="36" t="s">
        <v>54</v>
      </c>
      <c>
        <f>(M95*21)/100</f>
      </c>
      <c t="s">
        <v>28</v>
      </c>
    </row>
    <row r="96" spans="1:5" ht="12.75">
      <c r="A96" s="35" t="s">
        <v>55</v>
      </c>
      <c r="E96" s="39" t="s">
        <v>5</v>
      </c>
    </row>
    <row r="97" spans="1:5" ht="38.25">
      <c r="A97" s="35" t="s">
        <v>56</v>
      </c>
      <c r="E97" s="40" t="s">
        <v>2318</v>
      </c>
    </row>
    <row r="98" spans="1:5" ht="153">
      <c r="A98" t="s">
        <v>57</v>
      </c>
      <c r="E98" s="39" t="s">
        <v>2334</v>
      </c>
    </row>
    <row r="99" spans="1:16" ht="12.75">
      <c r="A99" t="s">
        <v>50</v>
      </c>
      <c s="34" t="s">
        <v>131</v>
      </c>
      <c s="34" t="s">
        <v>580</v>
      </c>
      <c s="35" t="s">
        <v>5</v>
      </c>
      <c s="6" t="s">
        <v>581</v>
      </c>
      <c s="36" t="s">
        <v>68</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2318</v>
      </c>
    </row>
    <row r="102" spans="1:5" ht="114.75">
      <c r="A102" t="s">
        <v>57</v>
      </c>
      <c r="E102" s="39" t="s">
        <v>2329</v>
      </c>
    </row>
    <row r="103" spans="1:16" ht="12.75">
      <c r="A103" t="s">
        <v>50</v>
      </c>
      <c s="34" t="s">
        <v>135</v>
      </c>
      <c s="34" t="s">
        <v>582</v>
      </c>
      <c s="35" t="s">
        <v>5</v>
      </c>
      <c s="6" t="s">
        <v>583</v>
      </c>
      <c s="36" t="s">
        <v>584</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790</v>
      </c>
    </row>
    <row r="106" spans="1:5" ht="127.5">
      <c r="A106" t="s">
        <v>57</v>
      </c>
      <c r="E106" s="39" t="s">
        <v>2335</v>
      </c>
    </row>
    <row r="107" spans="1:16" ht="12.75">
      <c r="A107" t="s">
        <v>50</v>
      </c>
      <c s="34" t="s">
        <v>139</v>
      </c>
      <c s="34" t="s">
        <v>587</v>
      </c>
      <c s="35" t="s">
        <v>5</v>
      </c>
      <c s="6" t="s">
        <v>588</v>
      </c>
      <c s="36" t="s">
        <v>68</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2318</v>
      </c>
    </row>
    <row r="110" spans="1:5" ht="127.5">
      <c r="A110" t="s">
        <v>57</v>
      </c>
      <c r="E110" s="39" t="s">
        <v>2336</v>
      </c>
    </row>
    <row r="111" spans="1:16" ht="12.75">
      <c r="A111" t="s">
        <v>50</v>
      </c>
      <c s="34" t="s">
        <v>143</v>
      </c>
      <c s="34" t="s">
        <v>590</v>
      </c>
      <c s="35" t="s">
        <v>5</v>
      </c>
      <c s="6" t="s">
        <v>2268</v>
      </c>
      <c s="36" t="s">
        <v>81</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788</v>
      </c>
    </row>
    <row r="114" spans="1:5" ht="178.5">
      <c r="A114" t="s">
        <v>57</v>
      </c>
      <c r="E114" s="39" t="s">
        <v>808</v>
      </c>
    </row>
    <row r="115" spans="1:16" ht="12.75">
      <c r="A115" t="s">
        <v>50</v>
      </c>
      <c s="34" t="s">
        <v>147</v>
      </c>
      <c s="34" t="s">
        <v>592</v>
      </c>
      <c s="35" t="s">
        <v>5</v>
      </c>
      <c s="6" t="s">
        <v>593</v>
      </c>
      <c s="36" t="s">
        <v>81</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788</v>
      </c>
    </row>
    <row r="118" spans="1:5" ht="127.5">
      <c r="A118" t="s">
        <v>57</v>
      </c>
      <c r="E118" s="39" t="s">
        <v>811</v>
      </c>
    </row>
    <row r="119" spans="1:16" ht="12.75">
      <c r="A119" t="s">
        <v>50</v>
      </c>
      <c s="34" t="s">
        <v>152</v>
      </c>
      <c s="34" t="s">
        <v>612</v>
      </c>
      <c s="35" t="s">
        <v>5</v>
      </c>
      <c s="6" t="s">
        <v>613</v>
      </c>
      <c s="36" t="s">
        <v>81</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788</v>
      </c>
    </row>
    <row r="122" spans="1:5" ht="178.5">
      <c r="A122" t="s">
        <v>57</v>
      </c>
      <c r="E122" s="39" t="s">
        <v>808</v>
      </c>
    </row>
    <row r="123" spans="1:16" ht="12.75">
      <c r="A123" t="s">
        <v>50</v>
      </c>
      <c s="34" t="s">
        <v>155</v>
      </c>
      <c s="34" t="s">
        <v>615</v>
      </c>
      <c s="35" t="s">
        <v>5</v>
      </c>
      <c s="6" t="s">
        <v>616</v>
      </c>
      <c s="36" t="s">
        <v>81</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788</v>
      </c>
    </row>
    <row r="126" spans="1:5" ht="127.5">
      <c r="A126" t="s">
        <v>57</v>
      </c>
      <c r="E126" s="39" t="s">
        <v>811</v>
      </c>
    </row>
    <row r="127" spans="1:16" ht="12.75">
      <c r="A127" t="s">
        <v>50</v>
      </c>
      <c s="34" t="s">
        <v>158</v>
      </c>
      <c s="34" t="s">
        <v>627</v>
      </c>
      <c s="35" t="s">
        <v>5</v>
      </c>
      <c s="6" t="s">
        <v>628</v>
      </c>
      <c s="36" t="s">
        <v>81</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831</v>
      </c>
    </row>
    <row r="130" spans="1:5" ht="114.75">
      <c r="A130" t="s">
        <v>57</v>
      </c>
      <c r="E130" s="39" t="s">
        <v>827</v>
      </c>
    </row>
    <row r="131" spans="1:16" ht="12.75">
      <c r="A131" t="s">
        <v>50</v>
      </c>
      <c s="34" t="s">
        <v>161</v>
      </c>
      <c s="34" t="s">
        <v>630</v>
      </c>
      <c s="35" t="s">
        <v>5</v>
      </c>
      <c s="6" t="s">
        <v>631</v>
      </c>
      <c s="36" t="s">
        <v>81</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831</v>
      </c>
    </row>
    <row r="134" spans="1:5" ht="127.5">
      <c r="A134" t="s">
        <v>57</v>
      </c>
      <c r="E134" s="39" t="s">
        <v>811</v>
      </c>
    </row>
    <row r="135" spans="1:16" ht="12.75">
      <c r="A135" t="s">
        <v>50</v>
      </c>
      <c s="34" t="s">
        <v>165</v>
      </c>
      <c s="34" t="s">
        <v>637</v>
      </c>
      <c s="35" t="s">
        <v>5</v>
      </c>
      <c s="6" t="s">
        <v>638</v>
      </c>
      <c s="36" t="s">
        <v>81</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831</v>
      </c>
    </row>
    <row r="138" spans="1:5" ht="114.75">
      <c r="A138" t="s">
        <v>57</v>
      </c>
      <c r="E138" s="39" t="s">
        <v>827</v>
      </c>
    </row>
    <row r="139" spans="1:16" ht="12.75">
      <c r="A139" t="s">
        <v>50</v>
      </c>
      <c s="34" t="s">
        <v>169</v>
      </c>
      <c s="34" t="s">
        <v>639</v>
      </c>
      <c s="35" t="s">
        <v>5</v>
      </c>
      <c s="6" t="s">
        <v>640</v>
      </c>
      <c s="36" t="s">
        <v>81</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831</v>
      </c>
    </row>
    <row r="142" spans="1:5" ht="127.5">
      <c r="A142" t="s">
        <v>57</v>
      </c>
      <c r="E142" s="39" t="s">
        <v>811</v>
      </c>
    </row>
    <row r="143" spans="1:16" ht="12.75">
      <c r="A143" t="s">
        <v>50</v>
      </c>
      <c s="34" t="s">
        <v>173</v>
      </c>
      <c s="34" t="s">
        <v>645</v>
      </c>
      <c s="35" t="s">
        <v>5</v>
      </c>
      <c s="6" t="s">
        <v>646</v>
      </c>
      <c s="36" t="s">
        <v>81</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2337</v>
      </c>
    </row>
    <row r="146" spans="1:5" ht="178.5">
      <c r="A146" t="s">
        <v>57</v>
      </c>
      <c r="E146" s="39" t="s">
        <v>808</v>
      </c>
    </row>
    <row r="147" spans="1:16" ht="12.75">
      <c r="A147" t="s">
        <v>50</v>
      </c>
      <c s="34" t="s">
        <v>176</v>
      </c>
      <c s="34" t="s">
        <v>647</v>
      </c>
      <c s="35" t="s">
        <v>5</v>
      </c>
      <c s="6" t="s">
        <v>648</v>
      </c>
      <c s="36" t="s">
        <v>81</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2337</v>
      </c>
    </row>
    <row r="150" spans="1:5" ht="127.5">
      <c r="A150" t="s">
        <v>57</v>
      </c>
      <c r="E150" s="39" t="s">
        <v>811</v>
      </c>
    </row>
    <row r="151" spans="1:16" ht="12.75">
      <c r="A151" t="s">
        <v>50</v>
      </c>
      <c s="34" t="s">
        <v>180</v>
      </c>
      <c s="34" t="s">
        <v>649</v>
      </c>
      <c s="35" t="s">
        <v>5</v>
      </c>
      <c s="6" t="s">
        <v>650</v>
      </c>
      <c s="36" t="s">
        <v>81</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790</v>
      </c>
    </row>
    <row r="154" spans="1:5" ht="178.5">
      <c r="A154" t="s">
        <v>57</v>
      </c>
      <c r="E154" s="39" t="s">
        <v>808</v>
      </c>
    </row>
    <row r="155" spans="1:16" ht="12.75">
      <c r="A155" t="s">
        <v>50</v>
      </c>
      <c s="34" t="s">
        <v>183</v>
      </c>
      <c s="34" t="s">
        <v>651</v>
      </c>
      <c s="35" t="s">
        <v>5</v>
      </c>
      <c s="6" t="s">
        <v>652</v>
      </c>
      <c s="36" t="s">
        <v>81</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790</v>
      </c>
    </row>
    <row r="158" spans="1:5" ht="127.5">
      <c r="A158" t="s">
        <v>57</v>
      </c>
      <c r="E158" s="39" t="s">
        <v>811</v>
      </c>
    </row>
    <row r="159" spans="1:16" ht="12.75">
      <c r="A159" t="s">
        <v>50</v>
      </c>
      <c s="34" t="s">
        <v>186</v>
      </c>
      <c s="34" t="s">
        <v>672</v>
      </c>
      <c s="35" t="s">
        <v>5</v>
      </c>
      <c s="6" t="s">
        <v>673</v>
      </c>
      <c s="36" t="s">
        <v>81</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790</v>
      </c>
    </row>
    <row r="162" spans="1:5" ht="140.25">
      <c r="A162" t="s">
        <v>57</v>
      </c>
      <c r="E162" s="39" t="s">
        <v>2338</v>
      </c>
    </row>
    <row r="163" spans="1:16" ht="12.75">
      <c r="A163" t="s">
        <v>50</v>
      </c>
      <c s="34" t="s">
        <v>189</v>
      </c>
      <c s="34" t="s">
        <v>676</v>
      </c>
      <c s="35" t="s">
        <v>5</v>
      </c>
      <c s="6" t="s">
        <v>677</v>
      </c>
      <c s="36" t="s">
        <v>81</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790</v>
      </c>
    </row>
    <row r="166" spans="1:5" ht="165.75">
      <c r="A166" t="s">
        <v>57</v>
      </c>
      <c r="E166" s="39" t="s">
        <v>2339</v>
      </c>
    </row>
    <row r="167" spans="1:16" ht="12.75">
      <c r="A167" t="s">
        <v>50</v>
      </c>
      <c s="34" t="s">
        <v>193</v>
      </c>
      <c s="34" t="s">
        <v>679</v>
      </c>
      <c s="35" t="s">
        <v>5</v>
      </c>
      <c s="6" t="s">
        <v>680</v>
      </c>
      <c s="36" t="s">
        <v>81</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790</v>
      </c>
    </row>
    <row r="170" spans="1:5" ht="127.5">
      <c r="A170" t="s">
        <v>57</v>
      </c>
      <c r="E170" s="39" t="s">
        <v>811</v>
      </c>
    </row>
    <row r="171" spans="1:16" ht="12.75">
      <c r="A171" t="s">
        <v>50</v>
      </c>
      <c s="34" t="s">
        <v>196</v>
      </c>
      <c s="34" t="s">
        <v>681</v>
      </c>
      <c s="35" t="s">
        <v>5</v>
      </c>
      <c s="6" t="s">
        <v>682</v>
      </c>
      <c s="36" t="s">
        <v>81</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790</v>
      </c>
    </row>
    <row r="174" spans="1:5" ht="165.75">
      <c r="A174" t="s">
        <v>57</v>
      </c>
      <c r="E174" s="39" t="s">
        <v>2339</v>
      </c>
    </row>
    <row r="175" spans="1:16" ht="12.75">
      <c r="A175" t="s">
        <v>50</v>
      </c>
      <c s="34" t="s">
        <v>200</v>
      </c>
      <c s="34" t="s">
        <v>683</v>
      </c>
      <c s="35" t="s">
        <v>5</v>
      </c>
      <c s="6" t="s">
        <v>684</v>
      </c>
      <c s="36" t="s">
        <v>81</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790</v>
      </c>
    </row>
    <row r="178" spans="1:5" ht="127.5">
      <c r="A178" t="s">
        <v>57</v>
      </c>
      <c r="E178" s="39" t="s">
        <v>811</v>
      </c>
    </row>
    <row r="179" spans="1:16" ht="12.75">
      <c r="A179" t="s">
        <v>50</v>
      </c>
      <c s="34" t="s">
        <v>203</v>
      </c>
      <c s="34" t="s">
        <v>685</v>
      </c>
      <c s="35" t="s">
        <v>5</v>
      </c>
      <c s="6" t="s">
        <v>686</v>
      </c>
      <c s="36" t="s">
        <v>81</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772</v>
      </c>
    </row>
    <row r="182" spans="1:5" ht="127.5">
      <c r="A182" t="s">
        <v>57</v>
      </c>
      <c r="E182" s="39" t="s">
        <v>2340</v>
      </c>
    </row>
    <row r="183" spans="1:16" ht="12.75">
      <c r="A183" t="s">
        <v>50</v>
      </c>
      <c s="34" t="s">
        <v>207</v>
      </c>
      <c s="34" t="s">
        <v>688</v>
      </c>
      <c s="35" t="s">
        <v>5</v>
      </c>
      <c s="6" t="s">
        <v>689</v>
      </c>
      <c s="36" t="s">
        <v>81</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772</v>
      </c>
    </row>
    <row r="186" spans="1:5" ht="127.5">
      <c r="A186" t="s">
        <v>57</v>
      </c>
      <c r="E186" s="39" t="s">
        <v>2341</v>
      </c>
    </row>
    <row r="187" spans="1:16" ht="25.5">
      <c r="A187" t="s">
        <v>50</v>
      </c>
      <c s="34" t="s">
        <v>211</v>
      </c>
      <c s="34" t="s">
        <v>691</v>
      </c>
      <c s="35" t="s">
        <v>5</v>
      </c>
      <c s="6" t="s">
        <v>692</v>
      </c>
      <c s="36" t="s">
        <v>81</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2342</v>
      </c>
    </row>
    <row r="190" spans="1:5" ht="127.5">
      <c r="A190" t="s">
        <v>57</v>
      </c>
      <c r="E190" s="39" t="s">
        <v>2343</v>
      </c>
    </row>
    <row r="191" spans="1:16" ht="25.5">
      <c r="A191" t="s">
        <v>50</v>
      </c>
      <c s="34" t="s">
        <v>215</v>
      </c>
      <c s="34" t="s">
        <v>694</v>
      </c>
      <c s="35" t="s">
        <v>5</v>
      </c>
      <c s="6" t="s">
        <v>695</v>
      </c>
      <c s="36" t="s">
        <v>584</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2342</v>
      </c>
    </row>
    <row r="194" spans="1:5" ht="127.5">
      <c r="A194" t="s">
        <v>57</v>
      </c>
      <c r="E194" s="39" t="s">
        <v>2335</v>
      </c>
    </row>
    <row r="195" spans="1:16" ht="25.5">
      <c r="A195" t="s">
        <v>50</v>
      </c>
      <c s="34" t="s">
        <v>219</v>
      </c>
      <c s="34" t="s">
        <v>697</v>
      </c>
      <c s="35" t="s">
        <v>5</v>
      </c>
      <c s="6" t="s">
        <v>698</v>
      </c>
      <c s="36" t="s">
        <v>699</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2342</v>
      </c>
    </row>
    <row r="198" spans="1:5" ht="127.5">
      <c r="A198" t="s">
        <v>57</v>
      </c>
      <c r="E198" s="39" t="s">
        <v>2344</v>
      </c>
    </row>
    <row r="199" spans="1:16" ht="12.75">
      <c r="A199" t="s">
        <v>50</v>
      </c>
      <c s="34" t="s">
        <v>223</v>
      </c>
      <c s="34" t="s">
        <v>701</v>
      </c>
      <c s="35" t="s">
        <v>5</v>
      </c>
      <c s="6" t="s">
        <v>702</v>
      </c>
      <c s="36" t="s">
        <v>703</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2345</v>
      </c>
    </row>
    <row r="202" spans="1:5" ht="153">
      <c r="A202" t="s">
        <v>57</v>
      </c>
      <c r="E202" s="39" t="s">
        <v>2346</v>
      </c>
    </row>
    <row r="203" spans="1:16" ht="12.75">
      <c r="A203" t="s">
        <v>50</v>
      </c>
      <c s="34" t="s">
        <v>227</v>
      </c>
      <c s="34" t="s">
        <v>714</v>
      </c>
      <c s="35" t="s">
        <v>5</v>
      </c>
      <c s="6" t="s">
        <v>715</v>
      </c>
      <c s="36" t="s">
        <v>81</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2330</v>
      </c>
    </row>
    <row r="206" spans="1:5" ht="102">
      <c r="A206" t="s">
        <v>57</v>
      </c>
      <c r="E206" s="39" t="s">
        <v>825</v>
      </c>
    </row>
    <row r="207" spans="1:16" ht="12.75">
      <c r="A207" t="s">
        <v>50</v>
      </c>
      <c s="34" t="s">
        <v>231</v>
      </c>
      <c s="34" t="s">
        <v>718</v>
      </c>
      <c s="35" t="s">
        <v>5</v>
      </c>
      <c s="6" t="s">
        <v>719</v>
      </c>
      <c s="36" t="s">
        <v>81</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2330</v>
      </c>
    </row>
    <row r="210" spans="1:5" ht="102">
      <c r="A210" t="s">
        <v>57</v>
      </c>
      <c r="E210" s="39" t="s">
        <v>826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2347</v>
      </c>
      <c s="41">
        <f>Rekapitulace!C45</f>
      </c>
      <c s="20" t="s">
        <v>0</v>
      </c>
      <c t="s">
        <v>23</v>
      </c>
      <c t="s">
        <v>28</v>
      </c>
    </row>
    <row r="4" spans="1:16" ht="32" customHeight="1">
      <c r="A4" s="24" t="s">
        <v>20</v>
      </c>
      <c s="25" t="s">
        <v>29</v>
      </c>
      <c s="27" t="s">
        <v>2347</v>
      </c>
      <c r="E4" s="26" t="s">
        <v>2348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2351</v>
      </c>
      <c r="E8" s="30" t="s">
        <v>2350</v>
      </c>
      <c r="J8" s="29">
        <f>0+J9+J22+J35+J104</f>
      </c>
      <c s="29">
        <f>0+K9+K22+K35+K104</f>
      </c>
      <c s="29">
        <f>0+L9+L22+L35+L104</f>
      </c>
      <c s="29">
        <f>0+M9+M22+M35+M104</f>
      </c>
    </row>
    <row r="9" spans="1:13" ht="12.75">
      <c r="A9" t="s">
        <v>47</v>
      </c>
      <c r="C9" s="31" t="s">
        <v>1054</v>
      </c>
      <c r="E9" s="33" t="s">
        <v>1055</v>
      </c>
      <c r="J9" s="32">
        <f>0</f>
      </c>
      <c s="32">
        <f>0</f>
      </c>
      <c s="32">
        <f>0+L10+L14+L18</f>
      </c>
      <c s="32">
        <f>0+M10+M14+M18</f>
      </c>
    </row>
    <row r="10" spans="1:16" ht="12.75">
      <c r="A10" t="s">
        <v>50</v>
      </c>
      <c s="34" t="s">
        <v>4</v>
      </c>
      <c s="34" t="s">
        <v>2352</v>
      </c>
      <c s="35" t="s">
        <v>5</v>
      </c>
      <c s="6" t="s">
        <v>2353</v>
      </c>
      <c s="36" t="s">
        <v>76</v>
      </c>
      <c s="37">
        <v>600</v>
      </c>
      <c s="36">
        <v>0</v>
      </c>
      <c s="36">
        <f>ROUND(G10*H10,6)</f>
      </c>
      <c r="L10" s="38">
        <v>0</v>
      </c>
      <c s="32">
        <f>ROUND(ROUND(L10,2)*ROUND(G10,3),2)</f>
      </c>
      <c s="36" t="s">
        <v>341</v>
      </c>
      <c>
        <f>(M10*21)/100</f>
      </c>
      <c t="s">
        <v>28</v>
      </c>
    </row>
    <row r="11" spans="1:5" ht="12.75">
      <c r="A11" s="35" t="s">
        <v>55</v>
      </c>
      <c r="E11" s="39" t="s">
        <v>5</v>
      </c>
    </row>
    <row r="12" spans="1:5" ht="51">
      <c r="A12" s="35" t="s">
        <v>56</v>
      </c>
      <c r="E12" s="40" t="s">
        <v>2354</v>
      </c>
    </row>
    <row r="13" spans="1:5" ht="12.75">
      <c r="A13" t="s">
        <v>57</v>
      </c>
      <c r="E13" s="39" t="s">
        <v>5</v>
      </c>
    </row>
    <row r="14" spans="1:16" ht="12.75">
      <c r="A14" t="s">
        <v>50</v>
      </c>
      <c s="34" t="s">
        <v>28</v>
      </c>
      <c s="34" t="s">
        <v>2355</v>
      </c>
      <c s="35" t="s">
        <v>5</v>
      </c>
      <c s="6" t="s">
        <v>2356</v>
      </c>
      <c s="36" t="s">
        <v>76</v>
      </c>
      <c s="37">
        <v>600</v>
      </c>
      <c s="36">
        <v>0</v>
      </c>
      <c s="36">
        <f>ROUND(G14*H14,6)</f>
      </c>
      <c r="L14" s="38">
        <v>0</v>
      </c>
      <c s="32">
        <f>ROUND(ROUND(L14,2)*ROUND(G14,3),2)</f>
      </c>
      <c s="36" t="s">
        <v>341</v>
      </c>
      <c>
        <f>(M14*21)/100</f>
      </c>
      <c t="s">
        <v>28</v>
      </c>
    </row>
    <row r="15" spans="1:5" ht="12.75">
      <c r="A15" s="35" t="s">
        <v>55</v>
      </c>
      <c r="E15" s="39" t="s">
        <v>5</v>
      </c>
    </row>
    <row r="16" spans="1:5" ht="51">
      <c r="A16" s="35" t="s">
        <v>56</v>
      </c>
      <c r="E16" s="40" t="s">
        <v>2354</v>
      </c>
    </row>
    <row r="17" spans="1:5" ht="12.75">
      <c r="A17" t="s">
        <v>57</v>
      </c>
      <c r="E17" s="39" t="s">
        <v>5</v>
      </c>
    </row>
    <row r="18" spans="1:16" ht="12.75">
      <c r="A18" t="s">
        <v>50</v>
      </c>
      <c s="34" t="s">
        <v>26</v>
      </c>
      <c s="34" t="s">
        <v>1056</v>
      </c>
      <c s="35" t="s">
        <v>5</v>
      </c>
      <c s="6" t="s">
        <v>1057</v>
      </c>
      <c s="36" t="s">
        <v>81</v>
      </c>
      <c s="37">
        <v>1</v>
      </c>
      <c s="36">
        <v>0</v>
      </c>
      <c s="36">
        <f>ROUND(G18*H18,6)</f>
      </c>
      <c r="L18" s="38">
        <v>0</v>
      </c>
      <c s="32">
        <f>ROUND(ROUND(L18,2)*ROUND(G18,3),2)</f>
      </c>
      <c s="36" t="s">
        <v>341</v>
      </c>
      <c>
        <f>(M18*21)/100</f>
      </c>
      <c t="s">
        <v>28</v>
      </c>
    </row>
    <row r="19" spans="1:5" ht="12.75">
      <c r="A19" s="35" t="s">
        <v>55</v>
      </c>
      <c r="E19" s="39" t="s">
        <v>5</v>
      </c>
    </row>
    <row r="20" spans="1:5" ht="51">
      <c r="A20" s="35" t="s">
        <v>56</v>
      </c>
      <c r="E20" s="40" t="s">
        <v>2357</v>
      </c>
    </row>
    <row r="21" spans="1:5" ht="12.75">
      <c r="A21" t="s">
        <v>57</v>
      </c>
      <c r="E21" s="39" t="s">
        <v>5</v>
      </c>
    </row>
    <row r="22" spans="1:13" ht="12.75">
      <c r="A22" t="s">
        <v>47</v>
      </c>
      <c r="C22" s="31" t="s">
        <v>998</v>
      </c>
      <c r="E22" s="33" t="s">
        <v>2358</v>
      </c>
      <c r="J22" s="32">
        <f>0</f>
      </c>
      <c s="32">
        <f>0</f>
      </c>
      <c s="32">
        <f>0+L23+L27+L31</f>
      </c>
      <c s="32">
        <f>0+M23+M27+M31</f>
      </c>
    </row>
    <row r="23" spans="1:16" ht="38.25">
      <c r="A23" t="s">
        <v>50</v>
      </c>
      <c s="34" t="s">
        <v>65</v>
      </c>
      <c s="34" t="s">
        <v>1000</v>
      </c>
      <c s="35" t="s">
        <v>1001</v>
      </c>
      <c s="6" t="s">
        <v>2359</v>
      </c>
      <c s="36" t="s">
        <v>340</v>
      </c>
      <c s="37">
        <v>9987.68</v>
      </c>
      <c s="36">
        <v>0</v>
      </c>
      <c s="36">
        <f>ROUND(G23*H23,6)</f>
      </c>
      <c r="L23" s="38">
        <v>0</v>
      </c>
      <c s="32">
        <f>ROUND(ROUND(L23,2)*ROUND(G23,3),2)</f>
      </c>
      <c s="36" t="s">
        <v>341</v>
      </c>
      <c>
        <f>(M23*21)/100</f>
      </c>
      <c t="s">
        <v>28</v>
      </c>
    </row>
    <row r="24" spans="1:5" ht="25.5">
      <c r="A24" s="35" t="s">
        <v>55</v>
      </c>
      <c r="E24" s="39" t="s">
        <v>342</v>
      </c>
    </row>
    <row r="25" spans="1:5" ht="51">
      <c r="A25" s="35" t="s">
        <v>56</v>
      </c>
      <c r="E25" s="40" t="s">
        <v>2360</v>
      </c>
    </row>
    <row r="26" spans="1:5" ht="140.25">
      <c r="A26" t="s">
        <v>57</v>
      </c>
      <c r="E26" s="39" t="s">
        <v>427</v>
      </c>
    </row>
    <row r="27" spans="1:16" ht="38.25">
      <c r="A27" t="s">
        <v>50</v>
      </c>
      <c s="34" t="s">
        <v>70</v>
      </c>
      <c s="34" t="s">
        <v>1390</v>
      </c>
      <c s="35" t="s">
        <v>1391</v>
      </c>
      <c s="6" t="s">
        <v>1392</v>
      </c>
      <c s="36" t="s">
        <v>340</v>
      </c>
      <c s="37">
        <v>112.263</v>
      </c>
      <c s="36">
        <v>0</v>
      </c>
      <c s="36">
        <f>ROUND(G27*H27,6)</f>
      </c>
      <c r="L27" s="38">
        <v>0</v>
      </c>
      <c s="32">
        <f>ROUND(ROUND(L27,2)*ROUND(G27,3),2)</f>
      </c>
      <c s="36" t="s">
        <v>341</v>
      </c>
      <c>
        <f>(M27*21)/100</f>
      </c>
      <c t="s">
        <v>28</v>
      </c>
    </row>
    <row r="28" spans="1:5" ht="25.5">
      <c r="A28" s="35" t="s">
        <v>55</v>
      </c>
      <c r="E28" s="39" t="s">
        <v>342</v>
      </c>
    </row>
    <row r="29" spans="1:5" ht="51">
      <c r="A29" s="35" t="s">
        <v>56</v>
      </c>
      <c r="E29" s="40" t="s">
        <v>2361</v>
      </c>
    </row>
    <row r="30" spans="1:5" ht="140.25">
      <c r="A30" t="s">
        <v>57</v>
      </c>
      <c r="E30" s="39" t="s">
        <v>427</v>
      </c>
    </row>
    <row r="31" spans="1:16" ht="38.25">
      <c r="A31" t="s">
        <v>50</v>
      </c>
      <c s="34" t="s">
        <v>27</v>
      </c>
      <c s="34" t="s">
        <v>2362</v>
      </c>
      <c s="35" t="s">
        <v>2363</v>
      </c>
      <c s="6" t="s">
        <v>2364</v>
      </c>
      <c s="36" t="s">
        <v>340</v>
      </c>
      <c s="37">
        <v>195.24</v>
      </c>
      <c s="36">
        <v>0</v>
      </c>
      <c s="36">
        <f>ROUND(G31*H31,6)</f>
      </c>
      <c r="L31" s="38">
        <v>0</v>
      </c>
      <c s="32">
        <f>ROUND(ROUND(L31,2)*ROUND(G31,3),2)</f>
      </c>
      <c s="36" t="s">
        <v>341</v>
      </c>
      <c>
        <f>(M31*21)/100</f>
      </c>
      <c t="s">
        <v>28</v>
      </c>
    </row>
    <row r="32" spans="1:5" ht="25.5">
      <c r="A32" s="35" t="s">
        <v>55</v>
      </c>
      <c r="E32" s="39" t="s">
        <v>342</v>
      </c>
    </row>
    <row r="33" spans="1:5" ht="51">
      <c r="A33" s="35" t="s">
        <v>56</v>
      </c>
      <c r="E33" s="40" t="s">
        <v>2365</v>
      </c>
    </row>
    <row r="34" spans="1:5" ht="140.25">
      <c r="A34" t="s">
        <v>57</v>
      </c>
      <c r="E34" s="39" t="s">
        <v>427</v>
      </c>
    </row>
    <row r="35" spans="1:13" ht="12.75">
      <c r="A35" t="s">
        <v>47</v>
      </c>
      <c r="C35" s="31" t="s">
        <v>4</v>
      </c>
      <c r="E35" s="33" t="s">
        <v>1203</v>
      </c>
      <c r="J35" s="32">
        <f>0</f>
      </c>
      <c s="32">
        <f>0</f>
      </c>
      <c s="32">
        <f>0+L36+L40+L44+L48+L52+L56+L60+L64+L68+L72+L76+L80+L84+L88+L92+L96+L100</f>
      </c>
      <c s="32">
        <f>0+M36+M40+M44+M48+M52+M56+M60+M64+M68+M72+M76+M80+M84+M88+M92+M96+M100</f>
      </c>
    </row>
    <row r="36" spans="1:16" ht="25.5">
      <c r="A36" t="s">
        <v>50</v>
      </c>
      <c s="34" t="s">
        <v>78</v>
      </c>
      <c s="34" t="s">
        <v>1717</v>
      </c>
      <c s="35" t="s">
        <v>5</v>
      </c>
      <c s="6" t="s">
        <v>1718</v>
      </c>
      <c s="36" t="s">
        <v>61</v>
      </c>
      <c s="37">
        <v>48.81</v>
      </c>
      <c s="36">
        <v>0</v>
      </c>
      <c s="36">
        <f>ROUND(G36*H36,6)</f>
      </c>
      <c r="L36" s="38">
        <v>0</v>
      </c>
      <c s="32">
        <f>ROUND(ROUND(L36,2)*ROUND(G36,3),2)</f>
      </c>
      <c s="36" t="s">
        <v>54</v>
      </c>
      <c>
        <f>(M36*21)/100</f>
      </c>
      <c t="s">
        <v>28</v>
      </c>
    </row>
    <row r="37" spans="1:5" ht="12.75">
      <c r="A37" s="35" t="s">
        <v>55</v>
      </c>
      <c r="E37" s="39" t="s">
        <v>5</v>
      </c>
    </row>
    <row r="38" spans="1:5" ht="51">
      <c r="A38" s="35" t="s">
        <v>56</v>
      </c>
      <c r="E38" s="40" t="s">
        <v>2366</v>
      </c>
    </row>
    <row r="39" spans="1:5" ht="12.75">
      <c r="A39" t="s">
        <v>57</v>
      </c>
      <c r="E39" s="39" t="s">
        <v>5</v>
      </c>
    </row>
    <row r="40" spans="1:16" ht="25.5">
      <c r="A40" t="s">
        <v>50</v>
      </c>
      <c s="34" t="s">
        <v>83</v>
      </c>
      <c s="34" t="s">
        <v>2367</v>
      </c>
      <c s="35" t="s">
        <v>5</v>
      </c>
      <c s="6" t="s">
        <v>2368</v>
      </c>
      <c s="36" t="s">
        <v>61</v>
      </c>
      <c s="37">
        <v>97.62</v>
      </c>
      <c s="36">
        <v>0</v>
      </c>
      <c s="36">
        <f>ROUND(G40*H40,6)</f>
      </c>
      <c r="L40" s="38">
        <v>0</v>
      </c>
      <c s="32">
        <f>ROUND(ROUND(L40,2)*ROUND(G40,3),2)</f>
      </c>
      <c s="36" t="s">
        <v>54</v>
      </c>
      <c>
        <f>(M40*21)/100</f>
      </c>
      <c t="s">
        <v>28</v>
      </c>
    </row>
    <row r="41" spans="1:5" ht="12.75">
      <c r="A41" s="35" t="s">
        <v>55</v>
      </c>
      <c r="E41" s="39" t="s">
        <v>5</v>
      </c>
    </row>
    <row r="42" spans="1:5" ht="51">
      <c r="A42" s="35" t="s">
        <v>56</v>
      </c>
      <c r="E42" s="40" t="s">
        <v>2369</v>
      </c>
    </row>
    <row r="43" spans="1:5" ht="12.75">
      <c r="A43" t="s">
        <v>57</v>
      </c>
      <c r="E43" s="39" t="s">
        <v>5</v>
      </c>
    </row>
    <row r="44" spans="1:16" ht="12.75">
      <c r="A44" t="s">
        <v>50</v>
      </c>
      <c s="34" t="s">
        <v>87</v>
      </c>
      <c s="34" t="s">
        <v>2370</v>
      </c>
      <c s="35" t="s">
        <v>5</v>
      </c>
      <c s="6" t="s">
        <v>2371</v>
      </c>
      <c s="36" t="s">
        <v>61</v>
      </c>
      <c s="37">
        <v>51.68</v>
      </c>
      <c s="36">
        <v>0</v>
      </c>
      <c s="36">
        <f>ROUND(G44*H44,6)</f>
      </c>
      <c r="L44" s="38">
        <v>0</v>
      </c>
      <c s="32">
        <f>ROUND(ROUND(L44,2)*ROUND(G44,3),2)</f>
      </c>
      <c s="36" t="s">
        <v>54</v>
      </c>
      <c>
        <f>(M44*21)/100</f>
      </c>
      <c t="s">
        <v>28</v>
      </c>
    </row>
    <row r="45" spans="1:5" ht="12.75">
      <c r="A45" s="35" t="s">
        <v>55</v>
      </c>
      <c r="E45" s="39" t="s">
        <v>5</v>
      </c>
    </row>
    <row r="46" spans="1:5" ht="51">
      <c r="A46" s="35" t="s">
        <v>56</v>
      </c>
      <c r="E46" s="40" t="s">
        <v>2372</v>
      </c>
    </row>
    <row r="47" spans="1:5" ht="12.75">
      <c r="A47" t="s">
        <v>57</v>
      </c>
      <c r="E47" s="39" t="s">
        <v>5</v>
      </c>
    </row>
    <row r="48" spans="1:16" ht="12.75">
      <c r="A48" t="s">
        <v>50</v>
      </c>
      <c s="34" t="s">
        <v>91</v>
      </c>
      <c s="34" t="s">
        <v>2373</v>
      </c>
      <c s="35" t="s">
        <v>5</v>
      </c>
      <c s="6" t="s">
        <v>2374</v>
      </c>
      <c s="36" t="s">
        <v>61</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2375</v>
      </c>
    </row>
    <row r="51" spans="1:5" ht="12.75">
      <c r="A51" t="s">
        <v>57</v>
      </c>
      <c r="E51" s="39" t="s">
        <v>5</v>
      </c>
    </row>
    <row r="52" spans="1:16" ht="12.75">
      <c r="A52" t="s">
        <v>50</v>
      </c>
      <c s="34" t="s">
        <v>94</v>
      </c>
      <c s="34" t="s">
        <v>2376</v>
      </c>
      <c s="35" t="s">
        <v>5</v>
      </c>
      <c s="6" t="s">
        <v>2377</v>
      </c>
      <c s="36" t="s">
        <v>1167</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2378</v>
      </c>
    </row>
    <row r="55" spans="1:5" ht="12.75">
      <c r="A55" t="s">
        <v>57</v>
      </c>
      <c r="E55" s="39" t="s">
        <v>5</v>
      </c>
    </row>
    <row r="56" spans="1:16" ht="12.75">
      <c r="A56" t="s">
        <v>50</v>
      </c>
      <c s="34" t="s">
        <v>98</v>
      </c>
      <c s="34" t="s">
        <v>1218</v>
      </c>
      <c s="35" t="s">
        <v>5</v>
      </c>
      <c s="6" t="s">
        <v>1219</v>
      </c>
      <c s="36" t="s">
        <v>61</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2379</v>
      </c>
    </row>
    <row r="59" spans="1:5" ht="12.75">
      <c r="A59" t="s">
        <v>57</v>
      </c>
      <c r="E59" s="39" t="s">
        <v>5</v>
      </c>
    </row>
    <row r="60" spans="1:16" ht="12.75">
      <c r="A60" t="s">
        <v>50</v>
      </c>
      <c s="34" t="s">
        <v>102</v>
      </c>
      <c s="34" t="s">
        <v>2380</v>
      </c>
      <c s="35" t="s">
        <v>5</v>
      </c>
      <c s="6" t="s">
        <v>2381</v>
      </c>
      <c s="36" t="s">
        <v>61</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2382</v>
      </c>
    </row>
    <row r="63" spans="1:5" ht="12.75">
      <c r="A63" t="s">
        <v>57</v>
      </c>
      <c r="E63" s="39" t="s">
        <v>5</v>
      </c>
    </row>
    <row r="64" spans="1:16" ht="12.75">
      <c r="A64" t="s">
        <v>50</v>
      </c>
      <c s="34" t="s">
        <v>106</v>
      </c>
      <c s="34" t="s">
        <v>1232</v>
      </c>
      <c s="35" t="s">
        <v>5</v>
      </c>
      <c s="6" t="s">
        <v>1233</v>
      </c>
      <c s="36" t="s">
        <v>61</v>
      </c>
      <c s="37">
        <v>403.5</v>
      </c>
      <c s="36">
        <v>0</v>
      </c>
      <c s="36">
        <f>ROUND(G64*H64,6)</f>
      </c>
      <c r="L64" s="38">
        <v>0</v>
      </c>
      <c s="32">
        <f>ROUND(ROUND(L64,2)*ROUND(G64,3),2)</f>
      </c>
      <c s="36" t="s">
        <v>54</v>
      </c>
      <c>
        <f>(M64*21)/100</f>
      </c>
      <c t="s">
        <v>28</v>
      </c>
    </row>
    <row r="65" spans="1:5" ht="12.75">
      <c r="A65" s="35" t="s">
        <v>55</v>
      </c>
      <c r="E65" s="39" t="s">
        <v>5</v>
      </c>
    </row>
    <row r="66" spans="1:5" ht="51">
      <c r="A66" s="35" t="s">
        <v>56</v>
      </c>
      <c r="E66" s="40" t="s">
        <v>2383</v>
      </c>
    </row>
    <row r="67" spans="1:5" ht="12.75">
      <c r="A67" t="s">
        <v>57</v>
      </c>
      <c r="E67" s="39" t="s">
        <v>5</v>
      </c>
    </row>
    <row r="68" spans="1:16" ht="12.75">
      <c r="A68" t="s">
        <v>50</v>
      </c>
      <c s="34" t="s">
        <v>110</v>
      </c>
      <c s="34" t="s">
        <v>2384</v>
      </c>
      <c s="35" t="s">
        <v>5</v>
      </c>
      <c s="6" t="s">
        <v>2385</v>
      </c>
      <c s="36" t="s">
        <v>61</v>
      </c>
      <c s="37">
        <v>17.6</v>
      </c>
      <c s="36">
        <v>0</v>
      </c>
      <c s="36">
        <f>ROUND(G68*H68,6)</f>
      </c>
      <c r="L68" s="38">
        <v>0</v>
      </c>
      <c s="32">
        <f>ROUND(ROUND(L68,2)*ROUND(G68,3),2)</f>
      </c>
      <c s="36" t="s">
        <v>54</v>
      </c>
      <c>
        <f>(M68*21)/100</f>
      </c>
      <c t="s">
        <v>28</v>
      </c>
    </row>
    <row r="69" spans="1:5" ht="12.75">
      <c r="A69" s="35" t="s">
        <v>55</v>
      </c>
      <c r="E69" s="39" t="s">
        <v>5</v>
      </c>
    </row>
    <row r="70" spans="1:5" ht="51">
      <c r="A70" s="35" t="s">
        <v>56</v>
      </c>
      <c r="E70" s="40" t="s">
        <v>2386</v>
      </c>
    </row>
    <row r="71" spans="1:5" ht="12.75">
      <c r="A71" t="s">
        <v>57</v>
      </c>
      <c r="E71" s="39" t="s">
        <v>5</v>
      </c>
    </row>
    <row r="72" spans="1:16" ht="25.5">
      <c r="A72" t="s">
        <v>50</v>
      </c>
      <c s="34" t="s">
        <v>428</v>
      </c>
      <c s="34" t="s">
        <v>1740</v>
      </c>
      <c s="35" t="s">
        <v>5</v>
      </c>
      <c s="6" t="s">
        <v>2387</v>
      </c>
      <c s="36" t="s">
        <v>61</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2382</v>
      </c>
    </row>
    <row r="75" spans="1:5" ht="12.75">
      <c r="A75" t="s">
        <v>57</v>
      </c>
      <c r="E75" s="39" t="s">
        <v>5</v>
      </c>
    </row>
    <row r="76" spans="1:16" ht="12.75">
      <c r="A76" t="s">
        <v>50</v>
      </c>
      <c s="34" t="s">
        <v>502</v>
      </c>
      <c s="34" t="s">
        <v>1745</v>
      </c>
      <c s="35" t="s">
        <v>5</v>
      </c>
      <c s="6" t="s">
        <v>1746</v>
      </c>
      <c s="36" t="s">
        <v>61</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2388</v>
      </c>
    </row>
    <row r="79" spans="1:5" ht="12.75">
      <c r="A79" t="s">
        <v>57</v>
      </c>
      <c r="E79" s="39" t="s">
        <v>5</v>
      </c>
    </row>
    <row r="80" spans="1:16" ht="12.75">
      <c r="A80" t="s">
        <v>50</v>
      </c>
      <c s="34" t="s">
        <v>114</v>
      </c>
      <c s="34" t="s">
        <v>2125</v>
      </c>
      <c s="35" t="s">
        <v>5</v>
      </c>
      <c s="6" t="s">
        <v>2126</v>
      </c>
      <c s="36" t="s">
        <v>61</v>
      </c>
      <c s="37">
        <v>403.5</v>
      </c>
      <c s="36">
        <v>0</v>
      </c>
      <c s="36">
        <f>ROUND(G80*H80,6)</f>
      </c>
      <c r="L80" s="38">
        <v>0</v>
      </c>
      <c s="32">
        <f>ROUND(ROUND(L80,2)*ROUND(G80,3),2)</f>
      </c>
      <c s="36" t="s">
        <v>54</v>
      </c>
      <c>
        <f>(M80*21)/100</f>
      </c>
      <c t="s">
        <v>28</v>
      </c>
    </row>
    <row r="81" spans="1:5" ht="12.75">
      <c r="A81" s="35" t="s">
        <v>55</v>
      </c>
      <c r="E81" s="39" t="s">
        <v>5</v>
      </c>
    </row>
    <row r="82" spans="1:5" ht="51">
      <c r="A82" s="35" t="s">
        <v>56</v>
      </c>
      <c r="E82" s="40" t="s">
        <v>2389</v>
      </c>
    </row>
    <row r="83" spans="1:5" ht="12.75">
      <c r="A83" t="s">
        <v>57</v>
      </c>
      <c r="E83" s="39" t="s">
        <v>5</v>
      </c>
    </row>
    <row r="84" spans="1:16" ht="12.75">
      <c r="A84" t="s">
        <v>50</v>
      </c>
      <c s="34" t="s">
        <v>118</v>
      </c>
      <c s="34" t="s">
        <v>1239</v>
      </c>
      <c s="35" t="s">
        <v>5</v>
      </c>
      <c s="6" t="s">
        <v>1240</v>
      </c>
      <c s="36" t="s">
        <v>76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2390</v>
      </c>
    </row>
    <row r="87" spans="1:5" ht="12.75">
      <c r="A87" t="s">
        <v>57</v>
      </c>
      <c r="E87" s="39" t="s">
        <v>5</v>
      </c>
    </row>
    <row r="88" spans="1:16" ht="12.75">
      <c r="A88" t="s">
        <v>50</v>
      </c>
      <c s="34" t="s">
        <v>121</v>
      </c>
      <c s="34" t="s">
        <v>2391</v>
      </c>
      <c s="35" t="s">
        <v>5</v>
      </c>
      <c s="6" t="s">
        <v>2392</v>
      </c>
      <c s="36" t="s">
        <v>76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2393</v>
      </c>
    </row>
    <row r="91" spans="1:5" ht="12.75">
      <c r="A91" t="s">
        <v>57</v>
      </c>
      <c r="E91" s="39" t="s">
        <v>5</v>
      </c>
    </row>
    <row r="92" spans="1:16" ht="12.75">
      <c r="A92" t="s">
        <v>50</v>
      </c>
      <c s="34" t="s">
        <v>125</v>
      </c>
      <c s="34" t="s">
        <v>2394</v>
      </c>
      <c s="35" t="s">
        <v>5</v>
      </c>
      <c s="6" t="s">
        <v>2395</v>
      </c>
      <c s="36" t="s">
        <v>76</v>
      </c>
      <c s="37">
        <v>86.6</v>
      </c>
      <c s="36">
        <v>0</v>
      </c>
      <c s="36">
        <f>ROUND(G92*H92,6)</f>
      </c>
      <c r="L92" s="38">
        <v>0</v>
      </c>
      <c s="32">
        <f>ROUND(ROUND(L92,2)*ROUND(G92,3),2)</f>
      </c>
      <c s="36" t="s">
        <v>54</v>
      </c>
      <c>
        <f>(M92*21)/100</f>
      </c>
      <c t="s">
        <v>28</v>
      </c>
    </row>
    <row r="93" spans="1:5" ht="12.75">
      <c r="A93" s="35" t="s">
        <v>55</v>
      </c>
      <c r="E93" s="39" t="s">
        <v>5</v>
      </c>
    </row>
    <row r="94" spans="1:5" ht="51">
      <c r="A94" s="35" t="s">
        <v>56</v>
      </c>
      <c r="E94" s="40" t="s">
        <v>2396</v>
      </c>
    </row>
    <row r="95" spans="1:5" ht="38.25">
      <c r="A95" t="s">
        <v>57</v>
      </c>
      <c r="E95" s="39" t="s">
        <v>1922</v>
      </c>
    </row>
    <row r="96" spans="1:16" ht="12.75">
      <c r="A96" t="s">
        <v>50</v>
      </c>
      <c s="34" t="s">
        <v>128</v>
      </c>
      <c s="34" t="s">
        <v>2397</v>
      </c>
      <c s="35" t="s">
        <v>5</v>
      </c>
      <c s="6" t="s">
        <v>2398</v>
      </c>
      <c s="36" t="s">
        <v>76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2399</v>
      </c>
    </row>
    <row r="99" spans="1:5" ht="12.75">
      <c r="A99" t="s">
        <v>57</v>
      </c>
      <c r="E99" s="39" t="s">
        <v>5</v>
      </c>
    </row>
    <row r="100" spans="1:16" ht="12.75">
      <c r="A100" t="s">
        <v>50</v>
      </c>
      <c s="34" t="s">
        <v>131</v>
      </c>
      <c s="34" t="s">
        <v>1486</v>
      </c>
      <c s="35" t="s">
        <v>5</v>
      </c>
      <c s="6" t="s">
        <v>1487</v>
      </c>
      <c s="36" t="s">
        <v>76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2400</v>
      </c>
    </row>
    <row r="103" spans="1:5" ht="12.75">
      <c r="A103" t="s">
        <v>57</v>
      </c>
      <c r="E103" s="39" t="s">
        <v>5</v>
      </c>
    </row>
    <row r="104" spans="1:13" ht="12.75">
      <c r="A104" t="s">
        <v>47</v>
      </c>
      <c r="C104" s="31" t="s">
        <v>70</v>
      </c>
      <c r="E104" s="33" t="s">
        <v>1094</v>
      </c>
      <c r="J104" s="32">
        <f>0</f>
      </c>
      <c s="32">
        <f>0</f>
      </c>
      <c s="32">
        <f>0+L105+L109+L113+L117+L121+L125+L129+L133+L137+L141+L145+L149+L153+L157+L161</f>
      </c>
      <c s="32">
        <f>0+M105+M109+M113+M117+M121+M125+M129+M133+M137+M141+M145+M149+M153+M157+M161</f>
      </c>
    </row>
    <row r="105" spans="1:16" ht="12.75">
      <c r="A105" t="s">
        <v>50</v>
      </c>
      <c s="34" t="s">
        <v>135</v>
      </c>
      <c s="34" t="s">
        <v>1500</v>
      </c>
      <c s="35" t="s">
        <v>5</v>
      </c>
      <c s="6" t="s">
        <v>2401</v>
      </c>
      <c s="36" t="s">
        <v>76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2390</v>
      </c>
    </row>
    <row r="108" spans="1:5" ht="12.75">
      <c r="A108" t="s">
        <v>57</v>
      </c>
      <c r="E108" s="39" t="s">
        <v>5</v>
      </c>
    </row>
    <row r="109" spans="1:16" ht="12.75">
      <c r="A109" t="s">
        <v>50</v>
      </c>
      <c s="34" t="s">
        <v>139</v>
      </c>
      <c s="34" t="s">
        <v>2402</v>
      </c>
      <c s="35" t="s">
        <v>5</v>
      </c>
      <c s="6" t="s">
        <v>2403</v>
      </c>
      <c s="36" t="s">
        <v>76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2404</v>
      </c>
    </row>
    <row r="112" spans="1:5" ht="12.75">
      <c r="A112" t="s">
        <v>57</v>
      </c>
      <c r="E112" s="39" t="s">
        <v>5</v>
      </c>
    </row>
    <row r="113" spans="1:16" ht="12.75">
      <c r="A113" t="s">
        <v>50</v>
      </c>
      <c s="34" t="s">
        <v>143</v>
      </c>
      <c s="34" t="s">
        <v>2405</v>
      </c>
      <c s="35" t="s">
        <v>5</v>
      </c>
      <c s="6" t="s">
        <v>2406</v>
      </c>
      <c s="36" t="s">
        <v>76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2407</v>
      </c>
    </row>
    <row r="116" spans="1:5" ht="12.75">
      <c r="A116" t="s">
        <v>57</v>
      </c>
      <c r="E116" s="39" t="s">
        <v>5</v>
      </c>
    </row>
    <row r="117" spans="1:16" ht="12.75">
      <c r="A117" t="s">
        <v>50</v>
      </c>
      <c s="34" t="s">
        <v>147</v>
      </c>
      <c s="34" t="s">
        <v>1764</v>
      </c>
      <c s="35" t="s">
        <v>5</v>
      </c>
      <c s="6" t="s">
        <v>1765</v>
      </c>
      <c s="36" t="s">
        <v>76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2390</v>
      </c>
    </row>
    <row r="120" spans="1:5" ht="12.75">
      <c r="A120" t="s">
        <v>57</v>
      </c>
      <c r="E120" s="39" t="s">
        <v>5</v>
      </c>
    </row>
    <row r="121" spans="1:16" ht="12.75">
      <c r="A121" t="s">
        <v>50</v>
      </c>
      <c s="34" t="s">
        <v>152</v>
      </c>
      <c s="34" t="s">
        <v>2408</v>
      </c>
      <c s="35" t="s">
        <v>5</v>
      </c>
      <c s="6" t="s">
        <v>2409</v>
      </c>
      <c s="36" t="s">
        <v>76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2410</v>
      </c>
    </row>
    <row r="124" spans="1:5" ht="12.75">
      <c r="A124" t="s">
        <v>57</v>
      </c>
      <c r="E124" s="39" t="s">
        <v>5</v>
      </c>
    </row>
    <row r="125" spans="1:16" ht="12.75">
      <c r="A125" t="s">
        <v>50</v>
      </c>
      <c s="34" t="s">
        <v>155</v>
      </c>
      <c s="34" t="s">
        <v>2411</v>
      </c>
      <c s="35" t="s">
        <v>5</v>
      </c>
      <c s="6" t="s">
        <v>2412</v>
      </c>
      <c s="36" t="s">
        <v>76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2407</v>
      </c>
    </row>
    <row r="128" spans="1:5" ht="12.75">
      <c r="A128" t="s">
        <v>57</v>
      </c>
      <c r="E128" s="39" t="s">
        <v>5</v>
      </c>
    </row>
    <row r="129" spans="1:16" ht="12.75">
      <c r="A129" t="s">
        <v>50</v>
      </c>
      <c s="34" t="s">
        <v>158</v>
      </c>
      <c s="34" t="s">
        <v>1873</v>
      </c>
      <c s="35" t="s">
        <v>5</v>
      </c>
      <c s="6" t="s">
        <v>2413</v>
      </c>
      <c s="36" t="s">
        <v>76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2414</v>
      </c>
    </row>
    <row r="132" spans="1:5" ht="12.75">
      <c r="A132" t="s">
        <v>57</v>
      </c>
      <c r="E132" s="39" t="s">
        <v>5</v>
      </c>
    </row>
    <row r="133" spans="1:16" ht="12.75">
      <c r="A133" t="s">
        <v>50</v>
      </c>
      <c s="34" t="s">
        <v>161</v>
      </c>
      <c s="34" t="s">
        <v>2415</v>
      </c>
      <c s="35" t="s">
        <v>5</v>
      </c>
      <c s="6" t="s">
        <v>2416</v>
      </c>
      <c s="36" t="s">
        <v>61</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2417</v>
      </c>
    </row>
    <row r="136" spans="1:5" ht="12.75">
      <c r="A136" t="s">
        <v>57</v>
      </c>
      <c r="E136" s="39" t="s">
        <v>5</v>
      </c>
    </row>
    <row r="137" spans="1:16" ht="12.75">
      <c r="A137" t="s">
        <v>50</v>
      </c>
      <c s="34" t="s">
        <v>165</v>
      </c>
      <c s="34" t="s">
        <v>2418</v>
      </c>
      <c s="35" t="s">
        <v>5</v>
      </c>
      <c s="6" t="s">
        <v>2419</v>
      </c>
      <c s="36" t="s">
        <v>61</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2420</v>
      </c>
    </row>
    <row r="140" spans="1:5" ht="12.75">
      <c r="A140" t="s">
        <v>57</v>
      </c>
      <c r="E140" s="39" t="s">
        <v>5</v>
      </c>
    </row>
    <row r="141" spans="1:16" ht="12.75">
      <c r="A141" t="s">
        <v>50</v>
      </c>
      <c s="34" t="s">
        <v>169</v>
      </c>
      <c s="34" t="s">
        <v>2421</v>
      </c>
      <c s="35" t="s">
        <v>5</v>
      </c>
      <c s="6" t="s">
        <v>2422</v>
      </c>
      <c s="36" t="s">
        <v>61</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2423</v>
      </c>
    </row>
    <row r="144" spans="1:5" ht="12.75">
      <c r="A144" t="s">
        <v>57</v>
      </c>
      <c r="E144" s="39" t="s">
        <v>5</v>
      </c>
    </row>
    <row r="145" spans="1:16" ht="12.75">
      <c r="A145" t="s">
        <v>50</v>
      </c>
      <c s="34" t="s">
        <v>173</v>
      </c>
      <c s="34" t="s">
        <v>2424</v>
      </c>
      <c s="35" t="s">
        <v>5</v>
      </c>
      <c s="6" t="s">
        <v>2425</v>
      </c>
      <c s="36" t="s">
        <v>68</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2426</v>
      </c>
    </row>
    <row r="148" spans="1:5" ht="12.75">
      <c r="A148" t="s">
        <v>57</v>
      </c>
      <c r="E148" s="39" t="s">
        <v>5</v>
      </c>
    </row>
    <row r="149" spans="1:16" ht="12.75">
      <c r="A149" t="s">
        <v>50</v>
      </c>
      <c s="34" t="s">
        <v>176</v>
      </c>
      <c s="34" t="s">
        <v>2427</v>
      </c>
      <c s="35" t="s">
        <v>5</v>
      </c>
      <c s="6" t="s">
        <v>2428</v>
      </c>
      <c s="36" t="s">
        <v>81</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2429</v>
      </c>
    </row>
    <row r="152" spans="1:5" ht="12.75">
      <c r="A152" t="s">
        <v>57</v>
      </c>
      <c r="E152" s="39" t="s">
        <v>5</v>
      </c>
    </row>
    <row r="153" spans="1:16" ht="25.5">
      <c r="A153" t="s">
        <v>50</v>
      </c>
      <c s="34" t="s">
        <v>180</v>
      </c>
      <c s="34" t="s">
        <v>1801</v>
      </c>
      <c s="35" t="s">
        <v>5</v>
      </c>
      <c s="6" t="s">
        <v>1802</v>
      </c>
      <c s="36" t="s">
        <v>68</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2429</v>
      </c>
    </row>
    <row r="156" spans="1:5" ht="12.75">
      <c r="A156" t="s">
        <v>57</v>
      </c>
      <c r="E156" s="39" t="s">
        <v>5</v>
      </c>
    </row>
    <row r="157" spans="1:16" ht="12.75">
      <c r="A157" t="s">
        <v>50</v>
      </c>
      <c s="34" t="s">
        <v>183</v>
      </c>
      <c s="34" t="s">
        <v>2430</v>
      </c>
      <c s="35" t="s">
        <v>5</v>
      </c>
      <c s="6" t="s">
        <v>2431</v>
      </c>
      <c s="36" t="s">
        <v>68</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2432</v>
      </c>
    </row>
    <row r="160" spans="1:5" ht="12.75">
      <c r="A160" t="s">
        <v>57</v>
      </c>
      <c r="E160" s="39" t="s">
        <v>5</v>
      </c>
    </row>
    <row r="161" spans="1:16" ht="12.75">
      <c r="A161" t="s">
        <v>50</v>
      </c>
      <c s="34" t="s">
        <v>186</v>
      </c>
      <c s="34" t="s">
        <v>2433</v>
      </c>
      <c s="35" t="s">
        <v>5</v>
      </c>
      <c s="6" t="s">
        <v>2434</v>
      </c>
      <c s="36" t="s">
        <v>68</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2435</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415</v>
      </c>
      <c r="E8" s="30" t="s">
        <v>414</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63</v>
      </c>
      <c s="35" t="s">
        <v>5</v>
      </c>
      <c s="6" t="s">
        <v>64</v>
      </c>
      <c s="36" t="s">
        <v>61</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71</v>
      </c>
      <c s="35" t="s">
        <v>5</v>
      </c>
      <c s="6" t="s">
        <v>72</v>
      </c>
      <c s="36" t="s">
        <v>61</v>
      </c>
      <c s="37">
        <v>32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417</v>
      </c>
    </row>
    <row r="22" spans="1:16" ht="12.75">
      <c r="A22" t="s">
        <v>50</v>
      </c>
      <c s="34" t="s">
        <v>65</v>
      </c>
      <c s="34" t="s">
        <v>74</v>
      </c>
      <c s="35" t="s">
        <v>5</v>
      </c>
      <c s="6" t="s">
        <v>75</v>
      </c>
      <c s="36" t="s">
        <v>76</v>
      </c>
      <c s="37">
        <v>140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77</v>
      </c>
    </row>
    <row r="26" spans="1:16" ht="12.75">
      <c r="A26" t="s">
        <v>50</v>
      </c>
      <c s="34" t="s">
        <v>70</v>
      </c>
      <c s="34" t="s">
        <v>84</v>
      </c>
      <c s="35" t="s">
        <v>5</v>
      </c>
      <c s="6" t="s">
        <v>85</v>
      </c>
      <c s="36" t="s">
        <v>81</v>
      </c>
      <c s="37">
        <v>2</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418</v>
      </c>
    </row>
    <row r="30" spans="1:16" ht="12.75">
      <c r="A30" t="s">
        <v>50</v>
      </c>
      <c s="34" t="s">
        <v>27</v>
      </c>
      <c s="34" t="s">
        <v>99</v>
      </c>
      <c s="35" t="s">
        <v>5</v>
      </c>
      <c s="6" t="s">
        <v>100</v>
      </c>
      <c s="36" t="s">
        <v>68</v>
      </c>
      <c s="37">
        <v>70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40.25">
      <c r="A33" t="s">
        <v>57</v>
      </c>
      <c r="E33" s="39" t="s">
        <v>419</v>
      </c>
    </row>
    <row r="34" spans="1:16" ht="12.75">
      <c r="A34" t="s">
        <v>50</v>
      </c>
      <c s="34" t="s">
        <v>78</v>
      </c>
      <c s="34" t="s">
        <v>140</v>
      </c>
      <c s="35" t="s">
        <v>5</v>
      </c>
      <c s="6" t="s">
        <v>141</v>
      </c>
      <c s="36" t="s">
        <v>81</v>
      </c>
      <c s="37">
        <v>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02">
      <c r="A37" t="s">
        <v>57</v>
      </c>
      <c r="E37" s="39" t="s">
        <v>420</v>
      </c>
    </row>
    <row r="38" spans="1:16" ht="12.75">
      <c r="A38" t="s">
        <v>50</v>
      </c>
      <c s="34" t="s">
        <v>83</v>
      </c>
      <c s="34" t="s">
        <v>153</v>
      </c>
      <c s="35" t="s">
        <v>5</v>
      </c>
      <c s="6" t="s">
        <v>154</v>
      </c>
      <c s="36" t="s">
        <v>150</v>
      </c>
      <c s="37">
        <v>3.696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76.5">
      <c r="A41" t="s">
        <v>57</v>
      </c>
      <c r="E41" s="39" t="s">
        <v>421</v>
      </c>
    </row>
    <row r="42" spans="1:16" ht="12.75">
      <c r="A42" t="s">
        <v>50</v>
      </c>
      <c s="34" t="s">
        <v>87</v>
      </c>
      <c s="34" t="s">
        <v>170</v>
      </c>
      <c s="35" t="s">
        <v>5</v>
      </c>
      <c s="6" t="s">
        <v>171</v>
      </c>
      <c s="36" t="s">
        <v>150</v>
      </c>
      <c s="37">
        <v>3.696</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204">
      <c r="A45" t="s">
        <v>57</v>
      </c>
      <c r="E45" s="39" t="s">
        <v>422</v>
      </c>
    </row>
    <row r="46" spans="1:16" ht="25.5">
      <c r="A46" t="s">
        <v>50</v>
      </c>
      <c s="34" t="s">
        <v>91</v>
      </c>
      <c s="34" t="s">
        <v>197</v>
      </c>
      <c s="35" t="s">
        <v>5</v>
      </c>
      <c s="6" t="s">
        <v>198</v>
      </c>
      <c s="36" t="s">
        <v>81</v>
      </c>
      <c s="37">
        <v>6</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40.25">
      <c r="A49" t="s">
        <v>57</v>
      </c>
      <c r="E49" s="39" t="s">
        <v>423</v>
      </c>
    </row>
    <row r="50" spans="1:16" ht="12.75">
      <c r="A50" t="s">
        <v>50</v>
      </c>
      <c s="34" t="s">
        <v>94</v>
      </c>
      <c s="34" t="s">
        <v>204</v>
      </c>
      <c s="35" t="s">
        <v>5</v>
      </c>
      <c s="6" t="s">
        <v>205</v>
      </c>
      <c s="36" t="s">
        <v>81</v>
      </c>
      <c s="37">
        <v>12</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424</v>
      </c>
    </row>
    <row r="54" spans="1:16" ht="12.75">
      <c r="A54" t="s">
        <v>50</v>
      </c>
      <c s="34" t="s">
        <v>98</v>
      </c>
      <c s="34" t="s">
        <v>304</v>
      </c>
      <c s="35" t="s">
        <v>5</v>
      </c>
      <c s="6" t="s">
        <v>305</v>
      </c>
      <c s="36" t="s">
        <v>306</v>
      </c>
      <c s="37">
        <v>4</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425</v>
      </c>
    </row>
    <row r="58" spans="1:16" ht="12.75">
      <c r="A58" t="s">
        <v>50</v>
      </c>
      <c s="34" t="s">
        <v>102</v>
      </c>
      <c s="34" t="s">
        <v>329</v>
      </c>
      <c s="35" t="s">
        <v>5</v>
      </c>
      <c s="6" t="s">
        <v>330</v>
      </c>
      <c s="36" t="s">
        <v>306</v>
      </c>
      <c s="37">
        <v>6</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114.75">
      <c r="A61" t="s">
        <v>57</v>
      </c>
      <c r="E61" s="39" t="s">
        <v>426</v>
      </c>
    </row>
    <row r="62" spans="1:16" ht="38.25">
      <c r="A62" t="s">
        <v>50</v>
      </c>
      <c s="34" t="s">
        <v>106</v>
      </c>
      <c s="34" t="s">
        <v>337</v>
      </c>
      <c s="35" t="s">
        <v>338</v>
      </c>
      <c s="6" t="s">
        <v>339</v>
      </c>
      <c s="36" t="s">
        <v>340</v>
      </c>
      <c s="37">
        <v>3</v>
      </c>
      <c s="36">
        <v>0</v>
      </c>
      <c s="36">
        <f>ROUND(G62*H62,6)</f>
      </c>
      <c r="L62" s="38">
        <v>0</v>
      </c>
      <c s="32">
        <f>ROUND(ROUND(L62,2)*ROUND(G62,3),2)</f>
      </c>
      <c s="36" t="s">
        <v>341</v>
      </c>
      <c>
        <f>(M62*21)/100</f>
      </c>
      <c t="s">
        <v>28</v>
      </c>
    </row>
    <row r="63" spans="1:5" ht="25.5">
      <c r="A63" s="35" t="s">
        <v>55</v>
      </c>
      <c r="E63" s="39" t="s">
        <v>342</v>
      </c>
    </row>
    <row r="64" spans="1:5" ht="12.75">
      <c r="A64" s="35" t="s">
        <v>56</v>
      </c>
      <c r="E64" s="40" t="s">
        <v>5</v>
      </c>
    </row>
    <row r="65" spans="1:5" ht="140.25">
      <c r="A65" t="s">
        <v>57</v>
      </c>
      <c r="E65" s="39" t="s">
        <v>427</v>
      </c>
    </row>
    <row r="66" spans="1:16" ht="25.5">
      <c r="A66" t="s">
        <v>50</v>
      </c>
      <c s="34" t="s">
        <v>110</v>
      </c>
      <c s="34" t="s">
        <v>349</v>
      </c>
      <c s="35" t="s">
        <v>350</v>
      </c>
      <c s="6" t="s">
        <v>351</v>
      </c>
      <c s="36" t="s">
        <v>340</v>
      </c>
      <c s="37">
        <v>0.25</v>
      </c>
      <c s="36">
        <v>0</v>
      </c>
      <c s="36">
        <f>ROUND(G66*H66,6)</f>
      </c>
      <c r="L66" s="38">
        <v>0</v>
      </c>
      <c s="32">
        <f>ROUND(ROUND(L66,2)*ROUND(G66,3),2)</f>
      </c>
      <c s="36" t="s">
        <v>341</v>
      </c>
      <c>
        <f>(M66*21)/100</f>
      </c>
      <c t="s">
        <v>28</v>
      </c>
    </row>
    <row r="67" spans="1:5" ht="25.5">
      <c r="A67" s="35" t="s">
        <v>55</v>
      </c>
      <c r="E67" s="39" t="s">
        <v>342</v>
      </c>
    </row>
    <row r="68" spans="1:5" ht="12.75">
      <c r="A68" s="35" t="s">
        <v>56</v>
      </c>
      <c r="E68" s="40" t="s">
        <v>5</v>
      </c>
    </row>
    <row r="69" spans="1:5" ht="140.25">
      <c r="A69" t="s">
        <v>57</v>
      </c>
      <c r="E69" s="39" t="s">
        <v>427</v>
      </c>
    </row>
    <row r="70" spans="1:16" ht="25.5">
      <c r="A70" t="s">
        <v>50</v>
      </c>
      <c s="34" t="s">
        <v>428</v>
      </c>
      <c s="34" t="s">
        <v>353</v>
      </c>
      <c s="35" t="s">
        <v>354</v>
      </c>
      <c s="6" t="s">
        <v>355</v>
      </c>
      <c s="36" t="s">
        <v>340</v>
      </c>
      <c s="37">
        <v>0.1</v>
      </c>
      <c s="36">
        <v>0</v>
      </c>
      <c s="36">
        <f>ROUND(G70*H70,6)</f>
      </c>
      <c r="L70" s="38">
        <v>0</v>
      </c>
      <c s="32">
        <f>ROUND(ROUND(L70,2)*ROUND(G70,3),2)</f>
      </c>
      <c s="36" t="s">
        <v>341</v>
      </c>
      <c>
        <f>(M70*21)/100</f>
      </c>
      <c t="s">
        <v>28</v>
      </c>
    </row>
    <row r="71" spans="1:5" ht="25.5">
      <c r="A71" s="35" t="s">
        <v>55</v>
      </c>
      <c r="E71" s="39" t="s">
        <v>342</v>
      </c>
    </row>
    <row r="72" spans="1:5" ht="12.75">
      <c r="A72" s="35" t="s">
        <v>56</v>
      </c>
      <c r="E72" s="40" t="s">
        <v>5</v>
      </c>
    </row>
    <row r="73" spans="1:5" ht="140.25">
      <c r="A73" t="s">
        <v>57</v>
      </c>
      <c r="E73"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2347</v>
      </c>
      <c s="41">
        <f>Rekapitulace!C45</f>
      </c>
      <c s="20" t="s">
        <v>0</v>
      </c>
      <c t="s">
        <v>23</v>
      </c>
      <c t="s">
        <v>28</v>
      </c>
    </row>
    <row r="4" spans="1:16" ht="32" customHeight="1">
      <c r="A4" s="24" t="s">
        <v>20</v>
      </c>
      <c s="25" t="s">
        <v>29</v>
      </c>
      <c s="27" t="s">
        <v>2347</v>
      </c>
      <c r="E4" s="26" t="s">
        <v>2348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2438</v>
      </c>
      <c r="E8" s="30" t="s">
        <v>2437</v>
      </c>
      <c r="J8" s="29">
        <f>0+J9+J14+J43</f>
      </c>
      <c s="29">
        <f>0+K9+K14+K43</f>
      </c>
      <c s="29">
        <f>0+L9+L14+L43</f>
      </c>
      <c s="29">
        <f>0+M9+M14+M43</f>
      </c>
    </row>
    <row r="9" spans="1:13" ht="12.75">
      <c r="A9" t="s">
        <v>47</v>
      </c>
      <c r="C9" s="31" t="s">
        <v>1054</v>
      </c>
      <c r="E9" s="33" t="s">
        <v>1055</v>
      </c>
      <c r="J9" s="32">
        <f>0</f>
      </c>
      <c s="32">
        <f>0</f>
      </c>
      <c s="32">
        <f>0+L10</f>
      </c>
      <c s="32">
        <f>0+M10</f>
      </c>
    </row>
    <row r="10" spans="1:16" ht="12.75">
      <c r="A10" t="s">
        <v>50</v>
      </c>
      <c s="34" t="s">
        <v>4</v>
      </c>
      <c s="34" t="s">
        <v>1056</v>
      </c>
      <c s="35" t="s">
        <v>5</v>
      </c>
      <c s="6" t="s">
        <v>1057</v>
      </c>
      <c s="36" t="s">
        <v>81</v>
      </c>
      <c s="37">
        <v>1</v>
      </c>
      <c s="36">
        <v>0</v>
      </c>
      <c s="36">
        <f>ROUND(G10*H10,6)</f>
      </c>
      <c r="L10" s="38">
        <v>0</v>
      </c>
      <c s="32">
        <f>ROUND(ROUND(L10,2)*ROUND(G10,3),2)</f>
      </c>
      <c s="36" t="s">
        <v>341</v>
      </c>
      <c>
        <f>(M10*21)/100</f>
      </c>
      <c t="s">
        <v>28</v>
      </c>
    </row>
    <row r="11" spans="1:5" ht="12.75">
      <c r="A11" s="35" t="s">
        <v>55</v>
      </c>
      <c r="E11" s="39" t="s">
        <v>5</v>
      </c>
    </row>
    <row r="12" spans="1:5" ht="51">
      <c r="A12" s="35" t="s">
        <v>56</v>
      </c>
      <c r="E12" s="40" t="s">
        <v>2439</v>
      </c>
    </row>
    <row r="13" spans="1:5" ht="12.75">
      <c r="A13" t="s">
        <v>57</v>
      </c>
      <c r="E13" s="39" t="s">
        <v>2440</v>
      </c>
    </row>
    <row r="14" spans="1:13" ht="12.75">
      <c r="A14" t="s">
        <v>47</v>
      </c>
      <c r="C14" s="31" t="s">
        <v>4</v>
      </c>
      <c r="E14" s="33" t="s">
        <v>1203</v>
      </c>
      <c r="J14" s="32">
        <f>0</f>
      </c>
      <c s="32">
        <f>0</f>
      </c>
      <c s="32">
        <f>0+L15+L19+L23+L27+L31+L35+L39</f>
      </c>
      <c s="32">
        <f>0+M15+M19+M23+M27+M31+M35+M39</f>
      </c>
    </row>
    <row r="15" spans="1:16" ht="12.75">
      <c r="A15" t="s">
        <v>50</v>
      </c>
      <c s="34" t="s">
        <v>28</v>
      </c>
      <c s="34" t="s">
        <v>2370</v>
      </c>
      <c s="35" t="s">
        <v>5</v>
      </c>
      <c s="6" t="s">
        <v>2371</v>
      </c>
      <c s="36" t="s">
        <v>61</v>
      </c>
      <c s="37">
        <v>11.31</v>
      </c>
      <c s="36">
        <v>0</v>
      </c>
      <c s="36">
        <f>ROUND(G15*H15,6)</f>
      </c>
      <c r="L15" s="38">
        <v>0</v>
      </c>
      <c s="32">
        <f>ROUND(ROUND(L15,2)*ROUND(G15,3),2)</f>
      </c>
      <c s="36" t="s">
        <v>54</v>
      </c>
      <c>
        <f>(M15*21)/100</f>
      </c>
      <c t="s">
        <v>28</v>
      </c>
    </row>
    <row r="16" spans="1:5" ht="12.75">
      <c r="A16" s="35" t="s">
        <v>55</v>
      </c>
      <c r="E16" s="39" t="s">
        <v>5</v>
      </c>
    </row>
    <row r="17" spans="1:5" ht="51">
      <c r="A17" s="35" t="s">
        <v>56</v>
      </c>
      <c r="E17" s="40" t="s">
        <v>2441</v>
      </c>
    </row>
    <row r="18" spans="1:5" ht="12.75">
      <c r="A18" t="s">
        <v>57</v>
      </c>
      <c r="E18" s="39" t="s">
        <v>2442</v>
      </c>
    </row>
    <row r="19" spans="1:16" ht="12.75">
      <c r="A19" t="s">
        <v>50</v>
      </c>
      <c s="34" t="s">
        <v>26</v>
      </c>
      <c s="34" t="s">
        <v>2376</v>
      </c>
      <c s="35" t="s">
        <v>5</v>
      </c>
      <c s="6" t="s">
        <v>2377</v>
      </c>
      <c s="36" t="s">
        <v>1167</v>
      </c>
      <c s="37">
        <v>11.31</v>
      </c>
      <c s="36">
        <v>0</v>
      </c>
      <c s="36">
        <f>ROUND(G19*H19,6)</f>
      </c>
      <c r="L19" s="38">
        <v>0</v>
      </c>
      <c s="32">
        <f>ROUND(ROUND(L19,2)*ROUND(G19,3),2)</f>
      </c>
      <c s="36" t="s">
        <v>54</v>
      </c>
      <c>
        <f>(M19*21)/100</f>
      </c>
      <c t="s">
        <v>28</v>
      </c>
    </row>
    <row r="20" spans="1:5" ht="12.75">
      <c r="A20" s="35" t="s">
        <v>55</v>
      </c>
      <c r="E20" s="39" t="s">
        <v>5</v>
      </c>
    </row>
    <row r="21" spans="1:5" ht="51">
      <c r="A21" s="35" t="s">
        <v>56</v>
      </c>
      <c r="E21" s="40" t="s">
        <v>2443</v>
      </c>
    </row>
    <row r="22" spans="1:5" ht="25.5">
      <c r="A22" t="s">
        <v>57</v>
      </c>
      <c r="E22" s="39" t="s">
        <v>2444</v>
      </c>
    </row>
    <row r="23" spans="1:16" ht="12.75">
      <c r="A23" t="s">
        <v>50</v>
      </c>
      <c s="34" t="s">
        <v>65</v>
      </c>
      <c s="34" t="s">
        <v>1740</v>
      </c>
      <c s="35" t="s">
        <v>5</v>
      </c>
      <c s="6" t="s">
        <v>1741</v>
      </c>
      <c s="36" t="s">
        <v>61</v>
      </c>
      <c s="37">
        <v>17.8</v>
      </c>
      <c s="36">
        <v>0</v>
      </c>
      <c s="36">
        <f>ROUND(G23*H23,6)</f>
      </c>
      <c r="L23" s="38">
        <v>0</v>
      </c>
      <c s="32">
        <f>ROUND(ROUND(L23,2)*ROUND(G23,3),2)</f>
      </c>
      <c s="36" t="s">
        <v>54</v>
      </c>
      <c>
        <f>(M23*21)/100</f>
      </c>
      <c t="s">
        <v>28</v>
      </c>
    </row>
    <row r="24" spans="1:5" ht="12.75">
      <c r="A24" s="35" t="s">
        <v>55</v>
      </c>
      <c r="E24" s="39" t="s">
        <v>5</v>
      </c>
    </row>
    <row r="25" spans="1:5" ht="51">
      <c r="A25" s="35" t="s">
        <v>56</v>
      </c>
      <c r="E25" s="40" t="s">
        <v>2445</v>
      </c>
    </row>
    <row r="26" spans="1:5" ht="280.5">
      <c r="A26" t="s">
        <v>57</v>
      </c>
      <c r="E26" s="39" t="s">
        <v>1744</v>
      </c>
    </row>
    <row r="27" spans="1:16" ht="12.75">
      <c r="A27" t="s">
        <v>50</v>
      </c>
      <c s="34" t="s">
        <v>70</v>
      </c>
      <c s="34" t="s">
        <v>1745</v>
      </c>
      <c s="35" t="s">
        <v>5</v>
      </c>
      <c s="6" t="s">
        <v>1746</v>
      </c>
      <c s="36" t="s">
        <v>61</v>
      </c>
      <c s="37">
        <v>10.2</v>
      </c>
      <c s="36">
        <v>0</v>
      </c>
      <c s="36">
        <f>ROUND(G27*H27,6)</f>
      </c>
      <c r="L27" s="38">
        <v>0</v>
      </c>
      <c s="32">
        <f>ROUND(ROUND(L27,2)*ROUND(G27,3),2)</f>
      </c>
      <c s="36" t="s">
        <v>54</v>
      </c>
      <c>
        <f>(M27*21)/100</f>
      </c>
      <c t="s">
        <v>28</v>
      </c>
    </row>
    <row r="28" spans="1:5" ht="12.75">
      <c r="A28" s="35" t="s">
        <v>55</v>
      </c>
      <c r="E28" s="39" t="s">
        <v>5</v>
      </c>
    </row>
    <row r="29" spans="1:5" ht="51">
      <c r="A29" s="35" t="s">
        <v>56</v>
      </c>
      <c r="E29" s="40" t="s">
        <v>2446</v>
      </c>
    </row>
    <row r="30" spans="1:5" ht="242.25">
      <c r="A30" t="s">
        <v>57</v>
      </c>
      <c r="E30" s="39" t="s">
        <v>2447</v>
      </c>
    </row>
    <row r="31" spans="1:16" ht="12.75">
      <c r="A31" t="s">
        <v>50</v>
      </c>
      <c s="34" t="s">
        <v>27</v>
      </c>
      <c s="34" t="s">
        <v>1239</v>
      </c>
      <c s="35" t="s">
        <v>5</v>
      </c>
      <c s="6" t="s">
        <v>1240</v>
      </c>
      <c s="36" t="s">
        <v>76</v>
      </c>
      <c s="37">
        <v>94.1</v>
      </c>
      <c s="36">
        <v>0</v>
      </c>
      <c s="36">
        <f>ROUND(G31*H31,6)</f>
      </c>
      <c r="L31" s="38">
        <v>0</v>
      </c>
      <c s="32">
        <f>ROUND(ROUND(L31,2)*ROUND(G31,3),2)</f>
      </c>
      <c s="36" t="s">
        <v>54</v>
      </c>
      <c>
        <f>(M31*21)/100</f>
      </c>
      <c t="s">
        <v>28</v>
      </c>
    </row>
    <row r="32" spans="1:5" ht="12.75">
      <c r="A32" s="35" t="s">
        <v>55</v>
      </c>
      <c r="E32" s="39" t="s">
        <v>5</v>
      </c>
    </row>
    <row r="33" spans="1:5" ht="51">
      <c r="A33" s="35" t="s">
        <v>56</v>
      </c>
      <c r="E33" s="40" t="s">
        <v>2448</v>
      </c>
    </row>
    <row r="34" spans="1:5" ht="25.5">
      <c r="A34" t="s">
        <v>57</v>
      </c>
      <c r="E34" s="39" t="s">
        <v>77</v>
      </c>
    </row>
    <row r="35" spans="1:16" ht="12.75">
      <c r="A35" t="s">
        <v>50</v>
      </c>
      <c s="34" t="s">
        <v>78</v>
      </c>
      <c s="34" t="s">
        <v>2394</v>
      </c>
      <c s="35" t="s">
        <v>5</v>
      </c>
      <c s="6" t="s">
        <v>2449</v>
      </c>
      <c s="36" t="s">
        <v>76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2450</v>
      </c>
    </row>
    <row r="38" spans="1:5" ht="38.25">
      <c r="A38" t="s">
        <v>57</v>
      </c>
      <c r="E38" s="39" t="s">
        <v>1922</v>
      </c>
    </row>
    <row r="39" spans="1:16" ht="12.75">
      <c r="A39" t="s">
        <v>50</v>
      </c>
      <c s="34" t="s">
        <v>83</v>
      </c>
      <c s="34" t="s">
        <v>1486</v>
      </c>
      <c s="35" t="s">
        <v>5</v>
      </c>
      <c s="6" t="s">
        <v>1487</v>
      </c>
      <c s="36" t="s">
        <v>76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2450</v>
      </c>
    </row>
    <row r="42" spans="1:5" ht="25.5">
      <c r="A42" t="s">
        <v>57</v>
      </c>
      <c r="E42" s="39" t="s">
        <v>1923</v>
      </c>
    </row>
    <row r="43" spans="1:13" ht="12.75">
      <c r="A43" t="s">
        <v>47</v>
      </c>
      <c r="C43" s="31" t="s">
        <v>70</v>
      </c>
      <c r="E43" s="33" t="s">
        <v>1094</v>
      </c>
      <c r="J43" s="32">
        <f>0</f>
      </c>
      <c s="32">
        <f>0</f>
      </c>
      <c s="32">
        <f>0+L44+L48+L52+L56+L60+L64</f>
      </c>
      <c s="32">
        <f>0+M44+M48+M52+M56+M60+M64</f>
      </c>
    </row>
    <row r="44" spans="1:16" ht="12.75">
      <c r="A44" t="s">
        <v>50</v>
      </c>
      <c s="34" t="s">
        <v>87</v>
      </c>
      <c s="34" t="s">
        <v>1500</v>
      </c>
      <c s="35" t="s">
        <v>5</v>
      </c>
      <c s="6" t="s">
        <v>2401</v>
      </c>
      <c s="36" t="s">
        <v>76</v>
      </c>
      <c s="37">
        <v>94.1</v>
      </c>
      <c s="36">
        <v>0</v>
      </c>
      <c s="36">
        <f>ROUND(G44*H44,6)</f>
      </c>
      <c r="L44" s="38">
        <v>0</v>
      </c>
      <c s="32">
        <f>ROUND(ROUND(L44,2)*ROUND(G44,3),2)</f>
      </c>
      <c s="36" t="s">
        <v>54</v>
      </c>
      <c>
        <f>(M44*21)/100</f>
      </c>
      <c t="s">
        <v>28</v>
      </c>
    </row>
    <row r="45" spans="1:5" ht="12.75">
      <c r="A45" s="35" t="s">
        <v>55</v>
      </c>
      <c r="E45" s="39" t="s">
        <v>5</v>
      </c>
    </row>
    <row r="46" spans="1:5" ht="51">
      <c r="A46" s="35" t="s">
        <v>56</v>
      </c>
      <c r="E46" s="40" t="s">
        <v>2448</v>
      </c>
    </row>
    <row r="47" spans="1:5" ht="102">
      <c r="A47" t="s">
        <v>57</v>
      </c>
      <c r="E47" s="39" t="s">
        <v>1504</v>
      </c>
    </row>
    <row r="48" spans="1:16" ht="12.75">
      <c r="A48" t="s">
        <v>50</v>
      </c>
      <c s="34" t="s">
        <v>91</v>
      </c>
      <c s="34" t="s">
        <v>1768</v>
      </c>
      <c s="35" t="s">
        <v>5</v>
      </c>
      <c s="6" t="s">
        <v>1769</v>
      </c>
      <c s="36" t="s">
        <v>76</v>
      </c>
      <c s="37">
        <v>94.1</v>
      </c>
      <c s="36">
        <v>0</v>
      </c>
      <c s="36">
        <f>ROUND(G48*H48,6)</f>
      </c>
      <c r="L48" s="38">
        <v>0</v>
      </c>
      <c s="32">
        <f>ROUND(ROUND(L48,2)*ROUND(G48,3),2)</f>
      </c>
      <c s="36" t="s">
        <v>54</v>
      </c>
      <c>
        <f>(M48*21)/100</f>
      </c>
      <c t="s">
        <v>28</v>
      </c>
    </row>
    <row r="49" spans="1:5" ht="12.75">
      <c r="A49" s="35" t="s">
        <v>55</v>
      </c>
      <c r="E49" s="39" t="s">
        <v>5</v>
      </c>
    </row>
    <row r="50" spans="1:5" ht="51">
      <c r="A50" s="35" t="s">
        <v>56</v>
      </c>
      <c r="E50" s="40" t="s">
        <v>2448</v>
      </c>
    </row>
    <row r="51" spans="1:5" ht="63.75">
      <c r="A51" t="s">
        <v>57</v>
      </c>
      <c r="E51" s="39" t="s">
        <v>2451</v>
      </c>
    </row>
    <row r="52" spans="1:16" ht="12.75">
      <c r="A52" t="s">
        <v>50</v>
      </c>
      <c s="34" t="s">
        <v>94</v>
      </c>
      <c s="34" t="s">
        <v>2452</v>
      </c>
      <c s="35" t="s">
        <v>5</v>
      </c>
      <c s="6" t="s">
        <v>2453</v>
      </c>
      <c s="36" t="s">
        <v>76</v>
      </c>
      <c s="37">
        <v>59.3</v>
      </c>
      <c s="36">
        <v>0</v>
      </c>
      <c s="36">
        <f>ROUND(G52*H52,6)</f>
      </c>
      <c r="L52" s="38">
        <v>0</v>
      </c>
      <c s="32">
        <f>ROUND(ROUND(L52,2)*ROUND(G52,3),2)</f>
      </c>
      <c s="36" t="s">
        <v>54</v>
      </c>
      <c>
        <f>(M52*21)/100</f>
      </c>
      <c t="s">
        <v>28</v>
      </c>
    </row>
    <row r="53" spans="1:5" ht="12.75">
      <c r="A53" s="35" t="s">
        <v>55</v>
      </c>
      <c r="E53" s="39" t="s">
        <v>5</v>
      </c>
    </row>
    <row r="54" spans="1:5" ht="51">
      <c r="A54" s="35" t="s">
        <v>56</v>
      </c>
      <c r="E54" s="40" t="s">
        <v>2454</v>
      </c>
    </row>
    <row r="55" spans="1:5" ht="38.25">
      <c r="A55" t="s">
        <v>57</v>
      </c>
      <c r="E55" s="39" t="s">
        <v>2455</v>
      </c>
    </row>
    <row r="56" spans="1:16" ht="25.5">
      <c r="A56" t="s">
        <v>50</v>
      </c>
      <c s="34" t="s">
        <v>98</v>
      </c>
      <c s="34" t="s">
        <v>2456</v>
      </c>
      <c s="35" t="s">
        <v>5</v>
      </c>
      <c s="6" t="s">
        <v>2457</v>
      </c>
      <c s="36" t="s">
        <v>76</v>
      </c>
      <c s="37">
        <v>9.3</v>
      </c>
      <c s="36">
        <v>0</v>
      </c>
      <c s="36">
        <f>ROUND(G56*H56,6)</f>
      </c>
      <c r="L56" s="38">
        <v>0</v>
      </c>
      <c s="32">
        <f>ROUND(ROUND(L56,2)*ROUND(G56,3),2)</f>
      </c>
      <c s="36" t="s">
        <v>54</v>
      </c>
      <c>
        <f>(M56*21)/100</f>
      </c>
      <c t="s">
        <v>28</v>
      </c>
    </row>
    <row r="57" spans="1:5" ht="12.75">
      <c r="A57" s="35" t="s">
        <v>55</v>
      </c>
      <c r="E57" s="39" t="s">
        <v>5</v>
      </c>
    </row>
    <row r="58" spans="1:5" ht="51">
      <c r="A58" s="35" t="s">
        <v>56</v>
      </c>
      <c r="E58" s="40" t="s">
        <v>2458</v>
      </c>
    </row>
    <row r="59" spans="1:5" ht="25.5">
      <c r="A59" t="s">
        <v>57</v>
      </c>
      <c r="E59" s="39" t="s">
        <v>2459</v>
      </c>
    </row>
    <row r="60" spans="1:16" ht="12.75">
      <c r="A60" t="s">
        <v>50</v>
      </c>
      <c s="34" t="s">
        <v>102</v>
      </c>
      <c s="34" t="s">
        <v>1607</v>
      </c>
      <c s="35" t="s">
        <v>5</v>
      </c>
      <c s="6" t="s">
        <v>1608</v>
      </c>
      <c s="36" t="s">
        <v>68</v>
      </c>
      <c s="37">
        <v>51</v>
      </c>
      <c s="36">
        <v>0</v>
      </c>
      <c s="36">
        <f>ROUND(G60*H60,6)</f>
      </c>
      <c r="L60" s="38">
        <v>0</v>
      </c>
      <c s="32">
        <f>ROUND(ROUND(L60,2)*ROUND(G60,3),2)</f>
      </c>
      <c s="36" t="s">
        <v>54</v>
      </c>
      <c>
        <f>(M60*21)/100</f>
      </c>
      <c t="s">
        <v>28</v>
      </c>
    </row>
    <row r="61" spans="1:5" ht="12.75">
      <c r="A61" s="35" t="s">
        <v>55</v>
      </c>
      <c r="E61" s="39" t="s">
        <v>5</v>
      </c>
    </row>
    <row r="62" spans="1:5" ht="51">
      <c r="A62" s="35" t="s">
        <v>56</v>
      </c>
      <c r="E62" s="40" t="s">
        <v>2460</v>
      </c>
    </row>
    <row r="63" spans="1:5" ht="51">
      <c r="A63" t="s">
        <v>57</v>
      </c>
      <c r="E63" s="39" t="s">
        <v>2025</v>
      </c>
    </row>
    <row r="64" spans="1:16" ht="12.75">
      <c r="A64" t="s">
        <v>50</v>
      </c>
      <c s="34" t="s">
        <v>106</v>
      </c>
      <c s="34" t="s">
        <v>2430</v>
      </c>
      <c s="35" t="s">
        <v>5</v>
      </c>
      <c s="6" t="s">
        <v>2431</v>
      </c>
      <c s="36" t="s">
        <v>68</v>
      </c>
      <c s="37">
        <v>48.2</v>
      </c>
      <c s="36">
        <v>0</v>
      </c>
      <c s="36">
        <f>ROUND(G64*H64,6)</f>
      </c>
      <c r="L64" s="38">
        <v>0</v>
      </c>
      <c s="32">
        <f>ROUND(ROUND(L64,2)*ROUND(G64,3),2)</f>
      </c>
      <c s="36" t="s">
        <v>54</v>
      </c>
      <c>
        <f>(M64*21)/100</f>
      </c>
      <c t="s">
        <v>28</v>
      </c>
    </row>
    <row r="65" spans="1:5" ht="12.75">
      <c r="A65" s="35" t="s">
        <v>55</v>
      </c>
      <c r="E65" s="39" t="s">
        <v>5</v>
      </c>
    </row>
    <row r="66" spans="1:5" ht="51">
      <c r="A66" s="35" t="s">
        <v>56</v>
      </c>
      <c r="E66" s="40" t="s">
        <v>2461</v>
      </c>
    </row>
    <row r="67" spans="1:5" ht="51">
      <c r="A67" t="s">
        <v>57</v>
      </c>
      <c r="E67" s="39" t="s">
        <v>2025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2347</v>
      </c>
      <c s="41">
        <f>Rekapitulace!C45</f>
      </c>
      <c s="20" t="s">
        <v>0</v>
      </c>
      <c t="s">
        <v>23</v>
      </c>
      <c t="s">
        <v>28</v>
      </c>
    </row>
    <row r="4" spans="1:16" ht="32" customHeight="1">
      <c r="A4" s="24" t="s">
        <v>20</v>
      </c>
      <c s="25" t="s">
        <v>29</v>
      </c>
      <c s="27" t="s">
        <v>2347</v>
      </c>
      <c r="E4" s="26" t="s">
        <v>2348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2464</v>
      </c>
      <c r="E8" s="30" t="s">
        <v>2463</v>
      </c>
      <c r="J8" s="29">
        <f>0+J9+J14+J43</f>
      </c>
      <c s="29">
        <f>0+K9+K14+K43</f>
      </c>
      <c s="29">
        <f>0+L9+L14+L43</f>
      </c>
      <c s="29">
        <f>0+M9+M14+M43</f>
      </c>
    </row>
    <row r="9" spans="1:13" ht="12.75">
      <c r="A9" t="s">
        <v>47</v>
      </c>
      <c r="C9" s="31" t="s">
        <v>1054</v>
      </c>
      <c r="E9" s="33" t="s">
        <v>1055</v>
      </c>
      <c r="J9" s="32">
        <f>0</f>
      </c>
      <c s="32">
        <f>0</f>
      </c>
      <c s="32">
        <f>0+L10</f>
      </c>
      <c s="32">
        <f>0+M10</f>
      </c>
    </row>
    <row r="10" spans="1:16" ht="12.75">
      <c r="A10" t="s">
        <v>50</v>
      </c>
      <c s="34" t="s">
        <v>4</v>
      </c>
      <c s="34" t="s">
        <v>1056</v>
      </c>
      <c s="35" t="s">
        <v>5</v>
      </c>
      <c s="6" t="s">
        <v>1057</v>
      </c>
      <c s="36" t="s">
        <v>81</v>
      </c>
      <c s="37">
        <v>1</v>
      </c>
      <c s="36">
        <v>0</v>
      </c>
      <c s="36">
        <f>ROUND(G10*H10,6)</f>
      </c>
      <c r="L10" s="38">
        <v>0</v>
      </c>
      <c s="32">
        <f>ROUND(ROUND(L10,2)*ROUND(G10,3),2)</f>
      </c>
      <c s="36" t="s">
        <v>341</v>
      </c>
      <c>
        <f>(M10*21)/100</f>
      </c>
      <c t="s">
        <v>28</v>
      </c>
    </row>
    <row r="11" spans="1:5" ht="12.75">
      <c r="A11" s="35" t="s">
        <v>55</v>
      </c>
      <c r="E11" s="39" t="s">
        <v>5</v>
      </c>
    </row>
    <row r="12" spans="1:5" ht="51">
      <c r="A12" s="35" t="s">
        <v>56</v>
      </c>
      <c r="E12" s="40" t="s">
        <v>2465</v>
      </c>
    </row>
    <row r="13" spans="1:5" ht="12.75">
      <c r="A13" t="s">
        <v>57</v>
      </c>
      <c r="E13" s="39" t="s">
        <v>2440</v>
      </c>
    </row>
    <row r="14" spans="1:13" ht="12.75">
      <c r="A14" t="s">
        <v>47</v>
      </c>
      <c r="C14" s="31" t="s">
        <v>4</v>
      </c>
      <c r="E14" s="33" t="s">
        <v>1203</v>
      </c>
      <c r="J14" s="32">
        <f>0</f>
      </c>
      <c s="32">
        <f>0</f>
      </c>
      <c s="32">
        <f>0+L15+L19+L23+L27+L31+L35+L39</f>
      </c>
      <c s="32">
        <f>0+M15+M19+M23+M27+M31+M35+M39</f>
      </c>
    </row>
    <row r="15" spans="1:16" ht="12.75">
      <c r="A15" t="s">
        <v>50</v>
      </c>
      <c s="34" t="s">
        <v>28</v>
      </c>
      <c s="34" t="s">
        <v>2370</v>
      </c>
      <c s="35" t="s">
        <v>5</v>
      </c>
      <c s="6" t="s">
        <v>2371</v>
      </c>
      <c s="36" t="s">
        <v>61</v>
      </c>
      <c s="37">
        <v>1.25</v>
      </c>
      <c s="36">
        <v>0</v>
      </c>
      <c s="36">
        <f>ROUND(G15*H15,6)</f>
      </c>
      <c r="L15" s="38">
        <v>0</v>
      </c>
      <c s="32">
        <f>ROUND(ROUND(L15,2)*ROUND(G15,3),2)</f>
      </c>
      <c s="36" t="s">
        <v>54</v>
      </c>
      <c>
        <f>(M15*21)/100</f>
      </c>
      <c t="s">
        <v>28</v>
      </c>
    </row>
    <row r="16" spans="1:5" ht="12.75">
      <c r="A16" s="35" t="s">
        <v>55</v>
      </c>
      <c r="E16" s="39" t="s">
        <v>5</v>
      </c>
    </row>
    <row r="17" spans="1:5" ht="51">
      <c r="A17" s="35" t="s">
        <v>56</v>
      </c>
      <c r="E17" s="40" t="s">
        <v>2466</v>
      </c>
    </row>
    <row r="18" spans="1:5" ht="12.75">
      <c r="A18" t="s">
        <v>57</v>
      </c>
      <c r="E18" s="39" t="s">
        <v>2442</v>
      </c>
    </row>
    <row r="19" spans="1:16" ht="12.75">
      <c r="A19" t="s">
        <v>50</v>
      </c>
      <c s="34" t="s">
        <v>26</v>
      </c>
      <c s="34" t="s">
        <v>2376</v>
      </c>
      <c s="35" t="s">
        <v>5</v>
      </c>
      <c s="6" t="s">
        <v>2377</v>
      </c>
      <c s="36" t="s">
        <v>1167</v>
      </c>
      <c s="37">
        <v>1.25</v>
      </c>
      <c s="36">
        <v>0</v>
      </c>
      <c s="36">
        <f>ROUND(G19*H19,6)</f>
      </c>
      <c r="L19" s="38">
        <v>0</v>
      </c>
      <c s="32">
        <f>ROUND(ROUND(L19,2)*ROUND(G19,3),2)</f>
      </c>
      <c s="36" t="s">
        <v>54</v>
      </c>
      <c>
        <f>(M19*21)/100</f>
      </c>
      <c t="s">
        <v>28</v>
      </c>
    </row>
    <row r="20" spans="1:5" ht="12.75">
      <c r="A20" s="35" t="s">
        <v>55</v>
      </c>
      <c r="E20" s="39" t="s">
        <v>5</v>
      </c>
    </row>
    <row r="21" spans="1:5" ht="51">
      <c r="A21" s="35" t="s">
        <v>56</v>
      </c>
      <c r="E21" s="40" t="s">
        <v>2467</v>
      </c>
    </row>
    <row r="22" spans="1:5" ht="25.5">
      <c r="A22" t="s">
        <v>57</v>
      </c>
      <c r="E22" s="39" t="s">
        <v>2444</v>
      </c>
    </row>
    <row r="23" spans="1:16" ht="12.75">
      <c r="A23" t="s">
        <v>50</v>
      </c>
      <c s="34" t="s">
        <v>65</v>
      </c>
      <c s="34" t="s">
        <v>1740</v>
      </c>
      <c s="35" t="s">
        <v>5</v>
      </c>
      <c s="6" t="s">
        <v>1741</v>
      </c>
      <c s="36" t="s">
        <v>61</v>
      </c>
      <c s="37">
        <v>1.2</v>
      </c>
      <c s="36">
        <v>0</v>
      </c>
      <c s="36">
        <f>ROUND(G23*H23,6)</f>
      </c>
      <c r="L23" s="38">
        <v>0</v>
      </c>
      <c s="32">
        <f>ROUND(ROUND(L23,2)*ROUND(G23,3),2)</f>
      </c>
      <c s="36" t="s">
        <v>54</v>
      </c>
      <c>
        <f>(M23*21)/100</f>
      </c>
      <c t="s">
        <v>28</v>
      </c>
    </row>
    <row r="24" spans="1:5" ht="12.75">
      <c r="A24" s="35" t="s">
        <v>55</v>
      </c>
      <c r="E24" s="39" t="s">
        <v>5</v>
      </c>
    </row>
    <row r="25" spans="1:5" ht="51">
      <c r="A25" s="35" t="s">
        <v>56</v>
      </c>
      <c r="E25" s="40" t="s">
        <v>2468</v>
      </c>
    </row>
    <row r="26" spans="1:5" ht="280.5">
      <c r="A26" t="s">
        <v>57</v>
      </c>
      <c r="E26" s="39" t="s">
        <v>1744</v>
      </c>
    </row>
    <row r="27" spans="1:16" ht="12.75">
      <c r="A27" t="s">
        <v>50</v>
      </c>
      <c s="34" t="s">
        <v>70</v>
      </c>
      <c s="34" t="s">
        <v>1745</v>
      </c>
      <c s="35" t="s">
        <v>5</v>
      </c>
      <c s="6" t="s">
        <v>1746</v>
      </c>
      <c s="36" t="s">
        <v>61</v>
      </c>
      <c s="37">
        <v>1.76</v>
      </c>
      <c s="36">
        <v>0</v>
      </c>
      <c s="36">
        <f>ROUND(G27*H27,6)</f>
      </c>
      <c r="L27" s="38">
        <v>0</v>
      </c>
      <c s="32">
        <f>ROUND(ROUND(L27,2)*ROUND(G27,3),2)</f>
      </c>
      <c s="36" t="s">
        <v>54</v>
      </c>
      <c>
        <f>(M27*21)/100</f>
      </c>
      <c t="s">
        <v>28</v>
      </c>
    </row>
    <row r="28" spans="1:5" ht="12.75">
      <c r="A28" s="35" t="s">
        <v>55</v>
      </c>
      <c r="E28" s="39" t="s">
        <v>5</v>
      </c>
    </row>
    <row r="29" spans="1:5" ht="51">
      <c r="A29" s="35" t="s">
        <v>56</v>
      </c>
      <c r="E29" s="40" t="s">
        <v>2469</v>
      </c>
    </row>
    <row r="30" spans="1:5" ht="242.25">
      <c r="A30" t="s">
        <v>57</v>
      </c>
      <c r="E30" s="39" t="s">
        <v>2447</v>
      </c>
    </row>
    <row r="31" spans="1:16" ht="12.75">
      <c r="A31" t="s">
        <v>50</v>
      </c>
      <c s="34" t="s">
        <v>27</v>
      </c>
      <c s="34" t="s">
        <v>1239</v>
      </c>
      <c s="35" t="s">
        <v>5</v>
      </c>
      <c s="6" t="s">
        <v>1240</v>
      </c>
      <c s="36" t="s">
        <v>76</v>
      </c>
      <c s="37">
        <v>14.9</v>
      </c>
      <c s="36">
        <v>0</v>
      </c>
      <c s="36">
        <f>ROUND(G31*H31,6)</f>
      </c>
      <c r="L31" s="38">
        <v>0</v>
      </c>
      <c s="32">
        <f>ROUND(ROUND(L31,2)*ROUND(G31,3),2)</f>
      </c>
      <c s="36" t="s">
        <v>54</v>
      </c>
      <c>
        <f>(M31*21)/100</f>
      </c>
      <c t="s">
        <v>28</v>
      </c>
    </row>
    <row r="32" spans="1:5" ht="12.75">
      <c r="A32" s="35" t="s">
        <v>55</v>
      </c>
      <c r="E32" s="39" t="s">
        <v>5</v>
      </c>
    </row>
    <row r="33" spans="1:5" ht="51">
      <c r="A33" s="35" t="s">
        <v>56</v>
      </c>
      <c r="E33" s="40" t="s">
        <v>2470</v>
      </c>
    </row>
    <row r="34" spans="1:5" ht="25.5">
      <c r="A34" t="s">
        <v>57</v>
      </c>
      <c r="E34" s="39" t="s">
        <v>77</v>
      </c>
    </row>
    <row r="35" spans="1:16" ht="12.75">
      <c r="A35" t="s">
        <v>50</v>
      </c>
      <c s="34" t="s">
        <v>78</v>
      </c>
      <c s="34" t="s">
        <v>2394</v>
      </c>
      <c s="35" t="s">
        <v>5</v>
      </c>
      <c s="6" t="s">
        <v>2449</v>
      </c>
      <c s="36" t="s">
        <v>76</v>
      </c>
      <c s="37">
        <v>12.5</v>
      </c>
      <c s="36">
        <v>0</v>
      </c>
      <c s="36">
        <f>ROUND(G35*H35,6)</f>
      </c>
      <c r="L35" s="38">
        <v>0</v>
      </c>
      <c s="32">
        <f>ROUND(ROUND(L35,2)*ROUND(G35,3),2)</f>
      </c>
      <c s="36" t="s">
        <v>54</v>
      </c>
      <c>
        <f>(M35*21)/100</f>
      </c>
      <c t="s">
        <v>28</v>
      </c>
    </row>
    <row r="36" spans="1:5" ht="12.75">
      <c r="A36" s="35" t="s">
        <v>55</v>
      </c>
      <c r="E36" s="39" t="s">
        <v>5</v>
      </c>
    </row>
    <row r="37" spans="1:5" ht="51">
      <c r="A37" s="35" t="s">
        <v>56</v>
      </c>
      <c r="E37" s="40" t="s">
        <v>2471</v>
      </c>
    </row>
    <row r="38" spans="1:5" ht="38.25">
      <c r="A38" t="s">
        <v>57</v>
      </c>
      <c r="E38" s="39" t="s">
        <v>1922</v>
      </c>
    </row>
    <row r="39" spans="1:16" ht="12.75">
      <c r="A39" t="s">
        <v>50</v>
      </c>
      <c s="34" t="s">
        <v>83</v>
      </c>
      <c s="34" t="s">
        <v>1486</v>
      </c>
      <c s="35" t="s">
        <v>5</v>
      </c>
      <c s="6" t="s">
        <v>1487</v>
      </c>
      <c s="36" t="s">
        <v>76</v>
      </c>
      <c s="37">
        <v>12.5</v>
      </c>
      <c s="36">
        <v>0</v>
      </c>
      <c s="36">
        <f>ROUND(G39*H39,6)</f>
      </c>
      <c r="L39" s="38">
        <v>0</v>
      </c>
      <c s="32">
        <f>ROUND(ROUND(L39,2)*ROUND(G39,3),2)</f>
      </c>
      <c s="36" t="s">
        <v>54</v>
      </c>
      <c>
        <f>(M39*21)/100</f>
      </c>
      <c t="s">
        <v>28</v>
      </c>
    </row>
    <row r="40" spans="1:5" ht="12.75">
      <c r="A40" s="35" t="s">
        <v>55</v>
      </c>
      <c r="E40" s="39" t="s">
        <v>5</v>
      </c>
    </row>
    <row r="41" spans="1:5" ht="51">
      <c r="A41" s="35" t="s">
        <v>56</v>
      </c>
      <c r="E41" s="40" t="s">
        <v>2471</v>
      </c>
    </row>
    <row r="42" spans="1:5" ht="25.5">
      <c r="A42" t="s">
        <v>57</v>
      </c>
      <c r="E42" s="39" t="s">
        <v>1923</v>
      </c>
    </row>
    <row r="43" spans="1:13" ht="12.75">
      <c r="A43" t="s">
        <v>47</v>
      </c>
      <c r="C43" s="31" t="s">
        <v>70</v>
      </c>
      <c r="E43" s="33" t="s">
        <v>1094</v>
      </c>
      <c r="J43" s="32">
        <f>0</f>
      </c>
      <c s="32">
        <f>0</f>
      </c>
      <c s="32">
        <f>0+L44+L48+L52+L56+L60+L64+L68</f>
      </c>
      <c s="32">
        <f>0+M44+M48+M52+M56+M60+M64+M68</f>
      </c>
    </row>
    <row r="44" spans="1:16" ht="12.75">
      <c r="A44" t="s">
        <v>50</v>
      </c>
      <c s="34" t="s">
        <v>87</v>
      </c>
      <c s="34" t="s">
        <v>1500</v>
      </c>
      <c s="35" t="s">
        <v>5</v>
      </c>
      <c s="6" t="s">
        <v>2401</v>
      </c>
      <c s="36" t="s">
        <v>76</v>
      </c>
      <c s="37">
        <v>14.9</v>
      </c>
      <c s="36">
        <v>0</v>
      </c>
      <c s="36">
        <f>ROUND(G44*H44,6)</f>
      </c>
      <c r="L44" s="38">
        <v>0</v>
      </c>
      <c s="32">
        <f>ROUND(ROUND(L44,2)*ROUND(G44,3),2)</f>
      </c>
      <c s="36" t="s">
        <v>54</v>
      </c>
      <c>
        <f>(M44*21)/100</f>
      </c>
      <c t="s">
        <v>28</v>
      </c>
    </row>
    <row r="45" spans="1:5" ht="12.75">
      <c r="A45" s="35" t="s">
        <v>55</v>
      </c>
      <c r="E45" s="39" t="s">
        <v>5</v>
      </c>
    </row>
    <row r="46" spans="1:5" ht="51">
      <c r="A46" s="35" t="s">
        <v>56</v>
      </c>
      <c r="E46" s="40" t="s">
        <v>2470</v>
      </c>
    </row>
    <row r="47" spans="1:5" ht="102">
      <c r="A47" t="s">
        <v>57</v>
      </c>
      <c r="E47" s="39" t="s">
        <v>1504</v>
      </c>
    </row>
    <row r="48" spans="1:16" ht="12.75">
      <c r="A48" t="s">
        <v>50</v>
      </c>
      <c s="34" t="s">
        <v>91</v>
      </c>
      <c s="34" t="s">
        <v>1768</v>
      </c>
      <c s="35" t="s">
        <v>5</v>
      </c>
      <c s="6" t="s">
        <v>1769</v>
      </c>
      <c s="36" t="s">
        <v>76</v>
      </c>
      <c s="37">
        <v>14.9</v>
      </c>
      <c s="36">
        <v>0</v>
      </c>
      <c s="36">
        <f>ROUND(G48*H48,6)</f>
      </c>
      <c r="L48" s="38">
        <v>0</v>
      </c>
      <c s="32">
        <f>ROUND(ROUND(L48,2)*ROUND(G48,3),2)</f>
      </c>
      <c s="36" t="s">
        <v>54</v>
      </c>
      <c>
        <f>(M48*21)/100</f>
      </c>
      <c t="s">
        <v>28</v>
      </c>
    </row>
    <row r="49" spans="1:5" ht="12.75">
      <c r="A49" s="35" t="s">
        <v>55</v>
      </c>
      <c r="E49" s="39" t="s">
        <v>5</v>
      </c>
    </row>
    <row r="50" spans="1:5" ht="51">
      <c r="A50" s="35" t="s">
        <v>56</v>
      </c>
      <c r="E50" s="40" t="s">
        <v>2470</v>
      </c>
    </row>
    <row r="51" spans="1:5" ht="63.75">
      <c r="A51" t="s">
        <v>57</v>
      </c>
      <c r="E51" s="39" t="s">
        <v>2451</v>
      </c>
    </row>
    <row r="52" spans="1:16" ht="12.75">
      <c r="A52" t="s">
        <v>50</v>
      </c>
      <c s="34" t="s">
        <v>94</v>
      </c>
      <c s="34" t="s">
        <v>2452</v>
      </c>
      <c s="35" t="s">
        <v>5</v>
      </c>
      <c s="6" t="s">
        <v>2453</v>
      </c>
      <c s="36" t="s">
        <v>76</v>
      </c>
      <c s="37">
        <v>7.2</v>
      </c>
      <c s="36">
        <v>0</v>
      </c>
      <c s="36">
        <f>ROUND(G52*H52,6)</f>
      </c>
      <c r="L52" s="38">
        <v>0</v>
      </c>
      <c s="32">
        <f>ROUND(ROUND(L52,2)*ROUND(G52,3),2)</f>
      </c>
      <c s="36" t="s">
        <v>54</v>
      </c>
      <c>
        <f>(M52*21)/100</f>
      </c>
      <c t="s">
        <v>28</v>
      </c>
    </row>
    <row r="53" spans="1:5" ht="12.75">
      <c r="A53" s="35" t="s">
        <v>55</v>
      </c>
      <c r="E53" s="39" t="s">
        <v>5</v>
      </c>
    </row>
    <row r="54" spans="1:5" ht="51">
      <c r="A54" s="35" t="s">
        <v>56</v>
      </c>
      <c r="E54" s="40" t="s">
        <v>2472</v>
      </c>
    </row>
    <row r="55" spans="1:5" ht="38.25">
      <c r="A55" t="s">
        <v>57</v>
      </c>
      <c r="E55" s="39" t="s">
        <v>2455</v>
      </c>
    </row>
    <row r="56" spans="1:16" ht="25.5">
      <c r="A56" t="s">
        <v>50</v>
      </c>
      <c s="34" t="s">
        <v>98</v>
      </c>
      <c s="34" t="s">
        <v>2456</v>
      </c>
      <c s="35" t="s">
        <v>5</v>
      </c>
      <c s="6" t="s">
        <v>2457</v>
      </c>
      <c s="36" t="s">
        <v>76</v>
      </c>
      <c s="37">
        <v>3.3</v>
      </c>
      <c s="36">
        <v>0</v>
      </c>
      <c s="36">
        <f>ROUND(G56*H56,6)</f>
      </c>
      <c r="L56" s="38">
        <v>0</v>
      </c>
      <c s="32">
        <f>ROUND(ROUND(L56,2)*ROUND(G56,3),2)</f>
      </c>
      <c s="36" t="s">
        <v>54</v>
      </c>
      <c>
        <f>(M56*21)/100</f>
      </c>
      <c t="s">
        <v>28</v>
      </c>
    </row>
    <row r="57" spans="1:5" ht="12.75">
      <c r="A57" s="35" t="s">
        <v>55</v>
      </c>
      <c r="E57" s="39" t="s">
        <v>5</v>
      </c>
    </row>
    <row r="58" spans="1:5" ht="51">
      <c r="A58" s="35" t="s">
        <v>56</v>
      </c>
      <c r="E58" s="40" t="s">
        <v>2473</v>
      </c>
    </row>
    <row r="59" spans="1:5" ht="25.5">
      <c r="A59" t="s">
        <v>57</v>
      </c>
      <c r="E59" s="39" t="s">
        <v>2459</v>
      </c>
    </row>
    <row r="60" spans="1:16" ht="12.75">
      <c r="A60" t="s">
        <v>50</v>
      </c>
      <c s="34" t="s">
        <v>102</v>
      </c>
      <c s="34" t="s">
        <v>1602</v>
      </c>
      <c s="35" t="s">
        <v>5</v>
      </c>
      <c s="6" t="s">
        <v>1603</v>
      </c>
      <c s="36" t="s">
        <v>61</v>
      </c>
      <c s="37">
        <v>0.396</v>
      </c>
      <c s="36">
        <v>0</v>
      </c>
      <c s="36">
        <f>ROUND(G60*H60,6)</f>
      </c>
      <c r="L60" s="38">
        <v>0</v>
      </c>
      <c s="32">
        <f>ROUND(ROUND(L60,2)*ROUND(G60,3),2)</f>
      </c>
      <c s="36" t="s">
        <v>54</v>
      </c>
      <c>
        <f>(M60*21)/100</f>
      </c>
      <c t="s">
        <v>28</v>
      </c>
    </row>
    <row r="61" spans="1:5" ht="12.75">
      <c r="A61" s="35" t="s">
        <v>55</v>
      </c>
      <c r="E61" s="39" t="s">
        <v>5</v>
      </c>
    </row>
    <row r="62" spans="1:5" ht="51">
      <c r="A62" s="35" t="s">
        <v>56</v>
      </c>
      <c r="E62" s="40" t="s">
        <v>2474</v>
      </c>
    </row>
    <row r="63" spans="1:5" ht="51">
      <c r="A63" t="s">
        <v>57</v>
      </c>
      <c r="E63" s="39" t="s">
        <v>2475</v>
      </c>
    </row>
    <row r="64" spans="1:16" ht="12.75">
      <c r="A64" t="s">
        <v>50</v>
      </c>
      <c s="34" t="s">
        <v>106</v>
      </c>
      <c s="34" t="s">
        <v>1607</v>
      </c>
      <c s="35" t="s">
        <v>5</v>
      </c>
      <c s="6" t="s">
        <v>1608</v>
      </c>
      <c s="36" t="s">
        <v>68</v>
      </c>
      <c s="37">
        <v>8.8</v>
      </c>
      <c s="36">
        <v>0</v>
      </c>
      <c s="36">
        <f>ROUND(G64*H64,6)</f>
      </c>
      <c r="L64" s="38">
        <v>0</v>
      </c>
      <c s="32">
        <f>ROUND(ROUND(L64,2)*ROUND(G64,3),2)</f>
      </c>
      <c s="36" t="s">
        <v>54</v>
      </c>
      <c>
        <f>(M64*21)/100</f>
      </c>
      <c t="s">
        <v>28</v>
      </c>
    </row>
    <row r="65" spans="1:5" ht="12.75">
      <c r="A65" s="35" t="s">
        <v>55</v>
      </c>
      <c r="E65" s="39" t="s">
        <v>5</v>
      </c>
    </row>
    <row r="66" spans="1:5" ht="51">
      <c r="A66" s="35" t="s">
        <v>56</v>
      </c>
      <c r="E66" s="40" t="s">
        <v>2476</v>
      </c>
    </row>
    <row r="67" spans="1:5" ht="51">
      <c r="A67" t="s">
        <v>57</v>
      </c>
      <c r="E67" s="39" t="s">
        <v>2025</v>
      </c>
    </row>
    <row r="68" spans="1:16" ht="12.75">
      <c r="A68" t="s">
        <v>50</v>
      </c>
      <c s="34" t="s">
        <v>110</v>
      </c>
      <c s="34" t="s">
        <v>2430</v>
      </c>
      <c s="35" t="s">
        <v>5</v>
      </c>
      <c s="6" t="s">
        <v>2431</v>
      </c>
      <c s="36" t="s">
        <v>68</v>
      </c>
      <c s="37">
        <v>7.3</v>
      </c>
      <c s="36">
        <v>0</v>
      </c>
      <c s="36">
        <f>ROUND(G68*H68,6)</f>
      </c>
      <c r="L68" s="38">
        <v>0</v>
      </c>
      <c s="32">
        <f>ROUND(ROUND(L68,2)*ROUND(G68,3),2)</f>
      </c>
      <c s="36" t="s">
        <v>54</v>
      </c>
      <c>
        <f>(M68*21)/100</f>
      </c>
      <c t="s">
        <v>28</v>
      </c>
    </row>
    <row r="69" spans="1:5" ht="12.75">
      <c r="A69" s="35" t="s">
        <v>55</v>
      </c>
      <c r="E69" s="39" t="s">
        <v>5</v>
      </c>
    </row>
    <row r="70" spans="1:5" ht="51">
      <c r="A70" s="35" t="s">
        <v>56</v>
      </c>
      <c r="E70" s="40" t="s">
        <v>2477</v>
      </c>
    </row>
    <row r="71" spans="1:5" ht="51">
      <c r="A71" t="s">
        <v>57</v>
      </c>
      <c r="E71" s="39" t="s">
        <v>2025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2347</v>
      </c>
      <c s="41">
        <f>Rekapitulace!C45</f>
      </c>
      <c s="20" t="s">
        <v>0</v>
      </c>
      <c t="s">
        <v>23</v>
      </c>
      <c t="s">
        <v>28</v>
      </c>
    </row>
    <row r="4" spans="1:16" ht="32" customHeight="1">
      <c r="A4" s="24" t="s">
        <v>20</v>
      </c>
      <c s="25" t="s">
        <v>29</v>
      </c>
      <c s="27" t="s">
        <v>2347</v>
      </c>
      <c r="E4" s="26" t="s">
        <v>2348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2480</v>
      </c>
      <c r="E8" s="30" t="s">
        <v>2479</v>
      </c>
      <c r="J8" s="29">
        <f>0+J9+J54+J75+J96</f>
      </c>
      <c s="29">
        <f>0+K9+K54+K75+K96</f>
      </c>
      <c s="29">
        <f>0+L9+L54+L75+L96</f>
      </c>
      <c s="29">
        <f>0+M9+M54+M75+M96</f>
      </c>
    </row>
    <row r="9" spans="1:13" ht="12.75">
      <c r="A9" t="s">
        <v>47</v>
      </c>
      <c r="C9" s="31" t="s">
        <v>4</v>
      </c>
      <c r="E9" s="33" t="s">
        <v>2481</v>
      </c>
      <c r="J9" s="32">
        <f>0</f>
      </c>
      <c s="32">
        <f>0</f>
      </c>
      <c s="32">
        <f>0+L10+L14+L18+L22+L26+L30+L34+L38+L42+L46+L50</f>
      </c>
      <c s="32">
        <f>0+M10+M14+M18+M22+M26+M30+M34+M38+M42+M46+M50</f>
      </c>
    </row>
    <row r="10" spans="1:16" ht="12.75">
      <c r="A10" t="s">
        <v>50</v>
      </c>
      <c s="34" t="s">
        <v>4</v>
      </c>
      <c s="34" t="s">
        <v>465</v>
      </c>
      <c s="35" t="s">
        <v>5</v>
      </c>
      <c s="6" t="s">
        <v>466</v>
      </c>
      <c s="36" t="s">
        <v>61</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471</v>
      </c>
      <c s="35" t="s">
        <v>5</v>
      </c>
      <c s="6" t="s">
        <v>472</v>
      </c>
      <c s="36" t="s">
        <v>61</v>
      </c>
      <c s="37">
        <v>20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66</v>
      </c>
      <c s="35" t="s">
        <v>5</v>
      </c>
      <c s="6" t="s">
        <v>67</v>
      </c>
      <c s="36" t="s">
        <v>68</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5.5">
      <c r="A21" t="s">
        <v>57</v>
      </c>
      <c r="E21" s="39" t="s">
        <v>69</v>
      </c>
    </row>
    <row r="22" spans="1:16" ht="12.75">
      <c r="A22" t="s">
        <v>50</v>
      </c>
      <c s="34" t="s">
        <v>65</v>
      </c>
      <c s="34" t="s">
        <v>71</v>
      </c>
      <c s="35" t="s">
        <v>5</v>
      </c>
      <c s="6" t="s">
        <v>72</v>
      </c>
      <c s="36" t="s">
        <v>61</v>
      </c>
      <c s="37">
        <v>22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417</v>
      </c>
    </row>
    <row r="26" spans="1:16" ht="12.75">
      <c r="A26" t="s">
        <v>50</v>
      </c>
      <c s="34" t="s">
        <v>70</v>
      </c>
      <c s="34" t="s">
        <v>2482</v>
      </c>
      <c s="35" t="s">
        <v>5</v>
      </c>
      <c s="6" t="s">
        <v>2483</v>
      </c>
      <c s="36" t="s">
        <v>76</v>
      </c>
      <c s="37">
        <v>35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2484</v>
      </c>
    </row>
    <row r="30" spans="1:16" ht="12.75">
      <c r="A30" t="s">
        <v>50</v>
      </c>
      <c s="34" t="s">
        <v>27</v>
      </c>
      <c s="34" t="s">
        <v>2485</v>
      </c>
      <c s="35" t="s">
        <v>5</v>
      </c>
      <c s="6" t="s">
        <v>2486</v>
      </c>
      <c s="36" t="s">
        <v>61</v>
      </c>
      <c s="37">
        <v>2</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2487</v>
      </c>
    </row>
    <row r="34" spans="1:16" ht="12.75">
      <c r="A34" t="s">
        <v>50</v>
      </c>
      <c s="34" t="s">
        <v>78</v>
      </c>
      <c s="34" t="s">
        <v>88</v>
      </c>
      <c s="35" t="s">
        <v>5</v>
      </c>
      <c s="6" t="s">
        <v>89</v>
      </c>
      <c s="36" t="s">
        <v>68</v>
      </c>
      <c s="37">
        <v>70</v>
      </c>
      <c s="36">
        <v>0</v>
      </c>
      <c s="36">
        <f>ROUND(G34*H34,6)</f>
      </c>
      <c r="L34" s="38">
        <v>0</v>
      </c>
      <c s="32">
        <f>ROUND(ROUND(L34,2)*ROUND(G34,3),2)</f>
      </c>
      <c s="36" t="s">
        <v>54</v>
      </c>
      <c>
        <f>(M34*21)/100</f>
      </c>
      <c t="s">
        <v>28</v>
      </c>
    </row>
    <row r="35" spans="1:5" ht="12.75">
      <c r="A35" s="35" t="s">
        <v>55</v>
      </c>
      <c r="E35" s="39" t="s">
        <v>5</v>
      </c>
    </row>
    <row r="36" spans="1:5" ht="25.5">
      <c r="A36" s="35" t="s">
        <v>56</v>
      </c>
      <c r="E36" s="40" t="s">
        <v>2488</v>
      </c>
    </row>
    <row r="37" spans="1:5" ht="114.75">
      <c r="A37" t="s">
        <v>57</v>
      </c>
      <c r="E37" s="39" t="s">
        <v>2489</v>
      </c>
    </row>
    <row r="38" spans="1:16" ht="12.75">
      <c r="A38" t="s">
        <v>50</v>
      </c>
      <c s="34" t="s">
        <v>83</v>
      </c>
      <c s="34" t="s">
        <v>95</v>
      </c>
      <c s="35" t="s">
        <v>5</v>
      </c>
      <c s="6" t="s">
        <v>96</v>
      </c>
      <c s="36" t="s">
        <v>68</v>
      </c>
      <c s="37">
        <v>30</v>
      </c>
      <c s="36">
        <v>0</v>
      </c>
      <c s="36">
        <f>ROUND(G38*H38,6)</f>
      </c>
      <c r="L38" s="38">
        <v>0</v>
      </c>
      <c s="32">
        <f>ROUND(ROUND(L38,2)*ROUND(G38,3),2)</f>
      </c>
      <c s="36" t="s">
        <v>54</v>
      </c>
      <c>
        <f>(M38*21)/100</f>
      </c>
      <c t="s">
        <v>28</v>
      </c>
    </row>
    <row r="39" spans="1:5" ht="12.75">
      <c r="A39" s="35" t="s">
        <v>55</v>
      </c>
      <c r="E39" s="39" t="s">
        <v>5</v>
      </c>
    </row>
    <row r="40" spans="1:5" ht="25.5">
      <c r="A40" s="35" t="s">
        <v>56</v>
      </c>
      <c r="E40" s="40" t="s">
        <v>2490</v>
      </c>
    </row>
    <row r="41" spans="1:5" ht="102">
      <c r="A41" t="s">
        <v>57</v>
      </c>
      <c r="E41" s="39" t="s">
        <v>2491</v>
      </c>
    </row>
    <row r="42" spans="1:16" ht="12.75">
      <c r="A42" t="s">
        <v>50</v>
      </c>
      <c s="34" t="s">
        <v>87</v>
      </c>
      <c s="34" t="s">
        <v>99</v>
      </c>
      <c s="35" t="s">
        <v>5</v>
      </c>
      <c s="6" t="s">
        <v>100</v>
      </c>
      <c s="36" t="s">
        <v>68</v>
      </c>
      <c s="37">
        <v>70</v>
      </c>
      <c s="36">
        <v>0</v>
      </c>
      <c s="36">
        <f>ROUND(G42*H42,6)</f>
      </c>
      <c r="L42" s="38">
        <v>0</v>
      </c>
      <c s="32">
        <f>ROUND(ROUND(L42,2)*ROUND(G42,3),2)</f>
      </c>
      <c s="36" t="s">
        <v>54</v>
      </c>
      <c>
        <f>(M42*21)/100</f>
      </c>
      <c t="s">
        <v>28</v>
      </c>
    </row>
    <row r="43" spans="1:5" ht="12.75">
      <c r="A43" s="35" t="s">
        <v>55</v>
      </c>
      <c r="E43" s="39" t="s">
        <v>5</v>
      </c>
    </row>
    <row r="44" spans="1:5" ht="25.5">
      <c r="A44" s="35" t="s">
        <v>56</v>
      </c>
      <c r="E44" s="40" t="s">
        <v>2488</v>
      </c>
    </row>
    <row r="45" spans="1:5" ht="140.25">
      <c r="A45" t="s">
        <v>57</v>
      </c>
      <c r="E45" s="39" t="s">
        <v>419</v>
      </c>
    </row>
    <row r="46" spans="1:16" ht="25.5">
      <c r="A46" t="s">
        <v>50</v>
      </c>
      <c s="34" t="s">
        <v>91</v>
      </c>
      <c s="34" t="s">
        <v>2492</v>
      </c>
      <c s="35" t="s">
        <v>5</v>
      </c>
      <c s="6" t="s">
        <v>2493</v>
      </c>
      <c s="36" t="s">
        <v>68</v>
      </c>
      <c s="37">
        <v>70</v>
      </c>
      <c s="36">
        <v>0</v>
      </c>
      <c s="36">
        <f>ROUND(G46*H46,6)</f>
      </c>
      <c r="L46" s="38">
        <v>0</v>
      </c>
      <c s="32">
        <f>ROUND(ROUND(L46,2)*ROUND(G46,3),2)</f>
      </c>
      <c s="36" t="s">
        <v>54</v>
      </c>
      <c>
        <f>(M46*21)/100</f>
      </c>
      <c t="s">
        <v>28</v>
      </c>
    </row>
    <row r="47" spans="1:5" ht="12.75">
      <c r="A47" s="35" t="s">
        <v>55</v>
      </c>
      <c r="E47" s="39" t="s">
        <v>5</v>
      </c>
    </row>
    <row r="48" spans="1:5" ht="25.5">
      <c r="A48" s="35" t="s">
        <v>56</v>
      </c>
      <c r="E48" s="40" t="s">
        <v>2488</v>
      </c>
    </row>
    <row r="49" spans="1:5" ht="140.25">
      <c r="A49" t="s">
        <v>57</v>
      </c>
      <c r="E49" s="39" t="s">
        <v>2494</v>
      </c>
    </row>
    <row r="50" spans="1:16" ht="12.75">
      <c r="A50" t="s">
        <v>50</v>
      </c>
      <c s="34" t="s">
        <v>94</v>
      </c>
      <c s="34" t="s">
        <v>2495</v>
      </c>
      <c s="35" t="s">
        <v>5</v>
      </c>
      <c s="6" t="s">
        <v>2496</v>
      </c>
      <c s="36" t="s">
        <v>53</v>
      </c>
      <c s="37">
        <v>1</v>
      </c>
      <c s="36">
        <v>0</v>
      </c>
      <c s="36">
        <f>ROUND(G50*H50,6)</f>
      </c>
      <c r="L50" s="38">
        <v>0</v>
      </c>
      <c s="32">
        <f>ROUND(ROUND(L50,2)*ROUND(G50,3),2)</f>
      </c>
      <c s="36" t="s">
        <v>341</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2497</v>
      </c>
      <c r="J54" s="32">
        <f>0</f>
      </c>
      <c s="32">
        <f>0</f>
      </c>
      <c s="32">
        <f>0+L55+L59+L63+L67+L71</f>
      </c>
      <c s="32">
        <f>0+M55+M59+M63+M67+M71</f>
      </c>
    </row>
    <row r="55" spans="1:16" ht="12.75">
      <c r="A55" t="s">
        <v>50</v>
      </c>
      <c s="34" t="s">
        <v>98</v>
      </c>
      <c s="34" t="s">
        <v>2498</v>
      </c>
      <c s="35" t="s">
        <v>5</v>
      </c>
      <c s="6" t="s">
        <v>2499</v>
      </c>
      <c s="36" t="s">
        <v>68</v>
      </c>
      <c s="37">
        <v>40</v>
      </c>
      <c s="36">
        <v>0</v>
      </c>
      <c s="36">
        <f>ROUND(G55*H55,6)</f>
      </c>
      <c r="L55" s="38">
        <v>0</v>
      </c>
      <c s="32">
        <f>ROUND(ROUND(L55,2)*ROUND(G55,3),2)</f>
      </c>
      <c s="36" t="s">
        <v>54</v>
      </c>
      <c>
        <f>(M55*21)/100</f>
      </c>
      <c t="s">
        <v>28</v>
      </c>
    </row>
    <row r="56" spans="1:5" ht="12.75">
      <c r="A56" s="35" t="s">
        <v>55</v>
      </c>
      <c r="E56" s="39" t="s">
        <v>5</v>
      </c>
    </row>
    <row r="57" spans="1:5" ht="25.5">
      <c r="A57" s="35" t="s">
        <v>56</v>
      </c>
      <c r="E57" s="40" t="s">
        <v>2500</v>
      </c>
    </row>
    <row r="58" spans="1:5" ht="127.5">
      <c r="A58" t="s">
        <v>57</v>
      </c>
      <c r="E58" s="39" t="s">
        <v>2501</v>
      </c>
    </row>
    <row r="59" spans="1:16" ht="12.75">
      <c r="A59" t="s">
        <v>50</v>
      </c>
      <c s="34" t="s">
        <v>102</v>
      </c>
      <c s="34" t="s">
        <v>404</v>
      </c>
      <c s="35" t="s">
        <v>5</v>
      </c>
      <c s="6" t="s">
        <v>405</v>
      </c>
      <c s="36" t="s">
        <v>68</v>
      </c>
      <c s="37">
        <v>120</v>
      </c>
      <c s="36">
        <v>0</v>
      </c>
      <c s="36">
        <f>ROUND(G59*H59,6)</f>
      </c>
      <c r="L59" s="38">
        <v>0</v>
      </c>
      <c s="32">
        <f>ROUND(ROUND(L59,2)*ROUND(G59,3),2)</f>
      </c>
      <c s="36" t="s">
        <v>54</v>
      </c>
      <c>
        <f>(M59*21)/100</f>
      </c>
      <c t="s">
        <v>28</v>
      </c>
    </row>
    <row r="60" spans="1:5" ht="12.75">
      <c r="A60" s="35" t="s">
        <v>55</v>
      </c>
      <c r="E60" s="39" t="s">
        <v>5</v>
      </c>
    </row>
    <row r="61" spans="1:5" ht="25.5">
      <c r="A61" s="35" t="s">
        <v>56</v>
      </c>
      <c r="E61" s="40" t="s">
        <v>2502</v>
      </c>
    </row>
    <row r="62" spans="1:5" ht="89.25">
      <c r="A62" t="s">
        <v>57</v>
      </c>
      <c r="E62" s="39" t="s">
        <v>2503</v>
      </c>
    </row>
    <row r="63" spans="1:16" ht="25.5">
      <c r="A63" t="s">
        <v>50</v>
      </c>
      <c s="34" t="s">
        <v>106</v>
      </c>
      <c s="34" t="s">
        <v>2504</v>
      </c>
      <c s="35" t="s">
        <v>5</v>
      </c>
      <c s="6" t="s">
        <v>2505</v>
      </c>
      <c s="36" t="s">
        <v>81</v>
      </c>
      <c s="37">
        <v>12</v>
      </c>
      <c s="36">
        <v>0</v>
      </c>
      <c s="36">
        <f>ROUND(G63*H63,6)</f>
      </c>
      <c r="L63" s="38">
        <v>0</v>
      </c>
      <c s="32">
        <f>ROUND(ROUND(L63,2)*ROUND(G63,3),2)</f>
      </c>
      <c s="36" t="s">
        <v>54</v>
      </c>
      <c>
        <f>(M63*21)/100</f>
      </c>
      <c t="s">
        <v>28</v>
      </c>
    </row>
    <row r="64" spans="1:5" ht="12.75">
      <c r="A64" s="35" t="s">
        <v>55</v>
      </c>
      <c r="E64" s="39" t="s">
        <v>5</v>
      </c>
    </row>
    <row r="65" spans="1:5" ht="25.5">
      <c r="A65" s="35" t="s">
        <v>56</v>
      </c>
      <c r="E65" s="40" t="s">
        <v>2506</v>
      </c>
    </row>
    <row r="66" spans="1:5" ht="102">
      <c r="A66" t="s">
        <v>57</v>
      </c>
      <c r="E66" s="39" t="s">
        <v>2507</v>
      </c>
    </row>
    <row r="67" spans="1:16" ht="12.75">
      <c r="A67" t="s">
        <v>50</v>
      </c>
      <c s="34" t="s">
        <v>110</v>
      </c>
      <c s="34" t="s">
        <v>2508</v>
      </c>
      <c s="35" t="s">
        <v>5</v>
      </c>
      <c s="6" t="s">
        <v>2509</v>
      </c>
      <c s="36" t="s">
        <v>81</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2510</v>
      </c>
    </row>
    <row r="71" spans="1:16" ht="25.5">
      <c r="A71" t="s">
        <v>50</v>
      </c>
      <c s="34" t="s">
        <v>428</v>
      </c>
      <c s="34" t="s">
        <v>2511</v>
      </c>
      <c s="35" t="s">
        <v>5</v>
      </c>
      <c s="6" t="s">
        <v>2512</v>
      </c>
      <c s="36" t="s">
        <v>81</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2513</v>
      </c>
    </row>
    <row r="75" spans="1:13" ht="12.75">
      <c r="A75" t="s">
        <v>47</v>
      </c>
      <c r="C75" s="31" t="s">
        <v>26</v>
      </c>
      <c r="E75" s="33" t="s">
        <v>2514</v>
      </c>
      <c r="J75" s="32">
        <f>0</f>
      </c>
      <c s="32">
        <f>0</f>
      </c>
      <c s="32">
        <f>0+L76+L80+L84+L88+L92</f>
      </c>
      <c s="32">
        <f>0+M76+M80+M84+M88+M92</f>
      </c>
    </row>
    <row r="76" spans="1:16" ht="25.5">
      <c r="A76" t="s">
        <v>50</v>
      </c>
      <c s="34" t="s">
        <v>502</v>
      </c>
      <c s="34" t="s">
        <v>2515</v>
      </c>
      <c s="35" t="s">
        <v>5</v>
      </c>
      <c s="6" t="s">
        <v>2516</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2517</v>
      </c>
    </row>
    <row r="80" spans="1:16" ht="25.5">
      <c r="A80" t="s">
        <v>50</v>
      </c>
      <c s="34" t="s">
        <v>114</v>
      </c>
      <c s="34" t="s">
        <v>541</v>
      </c>
      <c s="35" t="s">
        <v>5</v>
      </c>
      <c s="6" t="s">
        <v>542</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2518</v>
      </c>
    </row>
    <row r="83" spans="1:5" ht="89.25">
      <c r="A83" t="s">
        <v>57</v>
      </c>
      <c r="E83" s="39" t="s">
        <v>2519</v>
      </c>
    </row>
    <row r="84" spans="1:16" ht="12.75">
      <c r="A84" t="s">
        <v>50</v>
      </c>
      <c s="34" t="s">
        <v>118</v>
      </c>
      <c s="34" t="s">
        <v>2520</v>
      </c>
      <c s="35" t="s">
        <v>5</v>
      </c>
      <c s="6" t="s">
        <v>2521</v>
      </c>
      <c s="36" t="s">
        <v>81</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2522</v>
      </c>
    </row>
    <row r="88" spans="1:16" ht="12.75">
      <c r="A88" t="s">
        <v>50</v>
      </c>
      <c s="34" t="s">
        <v>121</v>
      </c>
      <c s="34" t="s">
        <v>792</v>
      </c>
      <c s="35" t="s">
        <v>5</v>
      </c>
      <c s="6" t="s">
        <v>793</v>
      </c>
      <c s="36" t="s">
        <v>306</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2523</v>
      </c>
    </row>
    <row r="92" spans="1:16" ht="12.75">
      <c r="A92" t="s">
        <v>50</v>
      </c>
      <c s="34" t="s">
        <v>125</v>
      </c>
      <c s="34" t="s">
        <v>544</v>
      </c>
      <c s="35" t="s">
        <v>5</v>
      </c>
      <c s="6" t="s">
        <v>545</v>
      </c>
      <c s="36" t="s">
        <v>306</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2524</v>
      </c>
    </row>
    <row r="96" spans="1:13" ht="12.75">
      <c r="A96" t="s">
        <v>47</v>
      </c>
      <c r="C96" s="31" t="s">
        <v>65</v>
      </c>
      <c r="E96" s="33" t="s">
        <v>2525</v>
      </c>
      <c r="J96" s="32">
        <f>0</f>
      </c>
      <c s="32">
        <f>0</f>
      </c>
      <c s="32">
        <f>0+L97</f>
      </c>
      <c s="32">
        <f>0+M97</f>
      </c>
    </row>
    <row r="97" spans="1:16" ht="38.25">
      <c r="A97" t="s">
        <v>50</v>
      </c>
      <c s="34" t="s">
        <v>128</v>
      </c>
      <c s="34" t="s">
        <v>337</v>
      </c>
      <c s="35" t="s">
        <v>338</v>
      </c>
      <c s="6" t="s">
        <v>339</v>
      </c>
      <c s="36" t="s">
        <v>340</v>
      </c>
      <c s="37">
        <v>2</v>
      </c>
      <c s="36">
        <v>0</v>
      </c>
      <c s="36">
        <f>ROUND(G97*H97,6)</f>
      </c>
      <c r="L97" s="38">
        <v>0</v>
      </c>
      <c s="32">
        <f>ROUND(ROUND(L97,2)*ROUND(G97,3),2)</f>
      </c>
      <c s="36" t="s">
        <v>341</v>
      </c>
      <c>
        <f>(M97*21)/100</f>
      </c>
      <c t="s">
        <v>28</v>
      </c>
    </row>
    <row r="98" spans="1:5" ht="25.5">
      <c r="A98" s="35" t="s">
        <v>55</v>
      </c>
      <c r="E98" s="39" t="s">
        <v>342</v>
      </c>
    </row>
    <row r="99" spans="1:5" ht="12.75">
      <c r="A99" s="35" t="s">
        <v>56</v>
      </c>
      <c r="E99" s="40" t="s">
        <v>5</v>
      </c>
    </row>
    <row r="100" spans="1:5" ht="140.25">
      <c r="A100" t="s">
        <v>57</v>
      </c>
      <c r="E100"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2526</v>
      </c>
      <c s="41">
        <f>Rekapitulace!C50</f>
      </c>
      <c s="20" t="s">
        <v>0</v>
      </c>
      <c t="s">
        <v>23</v>
      </c>
      <c t="s">
        <v>28</v>
      </c>
    </row>
    <row r="4" spans="1:16" ht="32" customHeight="1">
      <c r="A4" s="24" t="s">
        <v>20</v>
      </c>
      <c s="25" t="s">
        <v>29</v>
      </c>
      <c s="27" t="s">
        <v>2526</v>
      </c>
      <c r="E4" s="26" t="s">
        <v>2527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2530</v>
      </c>
      <c r="E8" s="30" t="s">
        <v>2529</v>
      </c>
      <c r="J8" s="29">
        <f>0+J9+J14+J27+J32+J37</f>
      </c>
      <c s="29">
        <f>0+K9+K14+K27+K32+K37</f>
      </c>
      <c s="29">
        <f>0+L9+L14+L27+L32+L37</f>
      </c>
      <c s="29">
        <f>0+M9+M14+M27+M32+M37</f>
      </c>
    </row>
    <row r="9" spans="1:13" ht="12.75">
      <c r="A9" t="s">
        <v>47</v>
      </c>
      <c r="C9" s="31" t="s">
        <v>1054</v>
      </c>
      <c r="E9" s="33" t="s">
        <v>1055</v>
      </c>
      <c r="J9" s="32">
        <f>0</f>
      </c>
      <c s="32">
        <f>0</f>
      </c>
      <c s="32">
        <f>0+L10</f>
      </c>
      <c s="32">
        <f>0+M10</f>
      </c>
    </row>
    <row r="10" spans="1:16" ht="12.75">
      <c r="A10" t="s">
        <v>50</v>
      </c>
      <c s="34" t="s">
        <v>4</v>
      </c>
      <c s="34" t="s">
        <v>1890</v>
      </c>
      <c s="35" t="s">
        <v>5</v>
      </c>
      <c s="6" t="s">
        <v>1375</v>
      </c>
      <c s="36" t="s">
        <v>868</v>
      </c>
      <c s="37">
        <v>1</v>
      </c>
      <c s="36">
        <v>0</v>
      </c>
      <c s="36">
        <f>ROUND(G10*H10,6)</f>
      </c>
      <c r="L10" s="38">
        <v>0</v>
      </c>
      <c s="32">
        <f>ROUND(ROUND(L10,2)*ROUND(G10,3),2)</f>
      </c>
      <c s="36" t="s">
        <v>54</v>
      </c>
      <c>
        <f>(M10*21)/100</f>
      </c>
      <c t="s">
        <v>28</v>
      </c>
    </row>
    <row r="11" spans="1:5" ht="12.75">
      <c r="A11" s="35" t="s">
        <v>55</v>
      </c>
      <c r="E11" s="39" t="s">
        <v>5</v>
      </c>
    </row>
    <row r="12" spans="1:5" ht="51">
      <c r="A12" s="35" t="s">
        <v>56</v>
      </c>
      <c r="E12" s="40" t="s">
        <v>1059</v>
      </c>
    </row>
    <row r="13" spans="1:5" ht="12.75">
      <c r="A13" t="s">
        <v>57</v>
      </c>
      <c r="E13" s="39" t="s">
        <v>5</v>
      </c>
    </row>
    <row r="14" spans="1:13" ht="12.75">
      <c r="A14" t="s">
        <v>47</v>
      </c>
      <c r="C14" s="31" t="s">
        <v>28</v>
      </c>
      <c r="E14" s="33" t="s">
        <v>1244</v>
      </c>
      <c r="J14" s="32">
        <f>0</f>
      </c>
      <c s="32">
        <f>0</f>
      </c>
      <c s="32">
        <f>0+L15+L19+L23</f>
      </c>
      <c s="32">
        <f>0+M15+M19+M23</f>
      </c>
    </row>
    <row r="15" spans="1:16" ht="12.75">
      <c r="A15" t="s">
        <v>50</v>
      </c>
      <c s="34" t="s">
        <v>28</v>
      </c>
      <c s="34" t="s">
        <v>2531</v>
      </c>
      <c s="35" t="s">
        <v>5</v>
      </c>
      <c s="6" t="s">
        <v>2532</v>
      </c>
      <c s="36" t="s">
        <v>61</v>
      </c>
      <c s="37">
        <v>8.173</v>
      </c>
      <c s="36">
        <v>0</v>
      </c>
      <c s="36">
        <f>ROUND(G15*H15,6)</f>
      </c>
      <c r="L15" s="38">
        <v>0</v>
      </c>
      <c s="32">
        <f>ROUND(ROUND(L15,2)*ROUND(G15,3),2)</f>
      </c>
      <c s="36" t="s">
        <v>54</v>
      </c>
      <c>
        <f>(M15*21)/100</f>
      </c>
      <c t="s">
        <v>28</v>
      </c>
    </row>
    <row r="16" spans="1:5" ht="12.75">
      <c r="A16" s="35" t="s">
        <v>55</v>
      </c>
      <c r="E16" s="39" t="s">
        <v>5</v>
      </c>
    </row>
    <row r="17" spans="1:5" ht="51">
      <c r="A17" s="35" t="s">
        <v>56</v>
      </c>
      <c r="E17" s="40" t="s">
        <v>2533</v>
      </c>
    </row>
    <row r="18" spans="1:5" ht="12.75">
      <c r="A18" t="s">
        <v>57</v>
      </c>
      <c r="E18" s="39" t="s">
        <v>5</v>
      </c>
    </row>
    <row r="19" spans="1:16" ht="12.75">
      <c r="A19" t="s">
        <v>50</v>
      </c>
      <c s="34" t="s">
        <v>26</v>
      </c>
      <c s="34" t="s">
        <v>1512</v>
      </c>
      <c s="35" t="s">
        <v>5</v>
      </c>
      <c s="6" t="s">
        <v>1513</v>
      </c>
      <c s="36" t="s">
        <v>340</v>
      </c>
      <c s="37">
        <v>0.446</v>
      </c>
      <c s="36">
        <v>0</v>
      </c>
      <c s="36">
        <f>ROUND(G19*H19,6)</f>
      </c>
      <c r="L19" s="38">
        <v>0</v>
      </c>
      <c s="32">
        <f>ROUND(ROUND(L19,2)*ROUND(G19,3),2)</f>
      </c>
      <c s="36" t="s">
        <v>54</v>
      </c>
      <c>
        <f>(M19*21)/100</f>
      </c>
      <c t="s">
        <v>28</v>
      </c>
    </row>
    <row r="20" spans="1:5" ht="12.75">
      <c r="A20" s="35" t="s">
        <v>55</v>
      </c>
      <c r="E20" s="39" t="s">
        <v>5</v>
      </c>
    </row>
    <row r="21" spans="1:5" ht="51">
      <c r="A21" s="35" t="s">
        <v>56</v>
      </c>
      <c r="E21" s="40" t="s">
        <v>2534</v>
      </c>
    </row>
    <row r="22" spans="1:5" ht="12.75">
      <c r="A22" t="s">
        <v>57</v>
      </c>
      <c r="E22" s="39" t="s">
        <v>5</v>
      </c>
    </row>
    <row r="23" spans="1:16" ht="12.75">
      <c r="A23" t="s">
        <v>50</v>
      </c>
      <c s="34" t="s">
        <v>65</v>
      </c>
      <c s="34" t="s">
        <v>1517</v>
      </c>
      <c s="35" t="s">
        <v>5</v>
      </c>
      <c s="6" t="s">
        <v>1518</v>
      </c>
      <c s="36" t="s">
        <v>340</v>
      </c>
      <c s="37">
        <v>0.3</v>
      </c>
      <c s="36">
        <v>0</v>
      </c>
      <c s="36">
        <f>ROUND(G23*H23,6)</f>
      </c>
      <c r="L23" s="38">
        <v>0</v>
      </c>
      <c s="32">
        <f>ROUND(ROUND(L23,2)*ROUND(G23,3),2)</f>
      </c>
      <c s="36" t="s">
        <v>54</v>
      </c>
      <c>
        <f>(M23*21)/100</f>
      </c>
      <c t="s">
        <v>28</v>
      </c>
    </row>
    <row r="24" spans="1:5" ht="12.75">
      <c r="A24" s="35" t="s">
        <v>55</v>
      </c>
      <c r="E24" s="39" t="s">
        <v>5</v>
      </c>
    </row>
    <row r="25" spans="1:5" ht="51">
      <c r="A25" s="35" t="s">
        <v>56</v>
      </c>
      <c r="E25" s="40" t="s">
        <v>2535</v>
      </c>
    </row>
    <row r="26" spans="1:5" ht="12.75">
      <c r="A26" t="s">
        <v>57</v>
      </c>
      <c r="E26" s="39" t="s">
        <v>5</v>
      </c>
    </row>
    <row r="27" spans="1:13" ht="12.75">
      <c r="A27" t="s">
        <v>47</v>
      </c>
      <c r="C27" s="31" t="s">
        <v>65</v>
      </c>
      <c r="E27" s="33" t="s">
        <v>1291</v>
      </c>
      <c r="J27" s="32">
        <f>0</f>
      </c>
      <c s="32">
        <f>0</f>
      </c>
      <c s="32">
        <f>0+L28</f>
      </c>
      <c s="32">
        <f>0+M28</f>
      </c>
    </row>
    <row r="28" spans="1:16" ht="12.75">
      <c r="A28" t="s">
        <v>50</v>
      </c>
      <c s="34" t="s">
        <v>70</v>
      </c>
      <c s="34" t="s">
        <v>1540</v>
      </c>
      <c s="35" t="s">
        <v>5</v>
      </c>
      <c s="6" t="s">
        <v>1541</v>
      </c>
      <c s="36" t="s">
        <v>61</v>
      </c>
      <c s="37">
        <v>2.392</v>
      </c>
      <c s="36">
        <v>0</v>
      </c>
      <c s="36">
        <f>ROUND(G28*H28,6)</f>
      </c>
      <c r="L28" s="38">
        <v>0</v>
      </c>
      <c s="32">
        <f>ROUND(ROUND(L28,2)*ROUND(G28,3),2)</f>
      </c>
      <c s="36" t="s">
        <v>54</v>
      </c>
      <c>
        <f>(M28*21)/100</f>
      </c>
      <c t="s">
        <v>28</v>
      </c>
    </row>
    <row r="29" spans="1:5" ht="12.75">
      <c r="A29" s="35" t="s">
        <v>55</v>
      </c>
      <c r="E29" s="39" t="s">
        <v>5</v>
      </c>
    </row>
    <row r="30" spans="1:5" ht="51">
      <c r="A30" s="35" t="s">
        <v>56</v>
      </c>
      <c r="E30" s="40" t="s">
        <v>2536</v>
      </c>
    </row>
    <row r="31" spans="1:5" ht="12.75">
      <c r="A31" t="s">
        <v>57</v>
      </c>
      <c r="E31" s="39" t="s">
        <v>5</v>
      </c>
    </row>
    <row r="32" spans="1:13" ht="12.75">
      <c r="A32" t="s">
        <v>47</v>
      </c>
      <c r="C32" s="31" t="s">
        <v>83</v>
      </c>
      <c r="E32" s="33" t="s">
        <v>1328</v>
      </c>
      <c r="J32" s="32">
        <f>0</f>
      </c>
      <c s="32">
        <f>0</f>
      </c>
      <c s="32">
        <f>0+L33</f>
      </c>
      <c s="32">
        <f>0+M33</f>
      </c>
    </row>
    <row r="33" spans="1:16" ht="12.75">
      <c r="A33" t="s">
        <v>50</v>
      </c>
      <c s="34" t="s">
        <v>27</v>
      </c>
      <c s="34" t="s">
        <v>2537</v>
      </c>
      <c s="35" t="s">
        <v>5</v>
      </c>
      <c s="6" t="s">
        <v>2538</v>
      </c>
      <c s="36" t="s">
        <v>68</v>
      </c>
      <c s="37">
        <v>14</v>
      </c>
      <c s="36">
        <v>0</v>
      </c>
      <c s="36">
        <f>ROUND(G33*H33,6)</f>
      </c>
      <c r="L33" s="38">
        <v>0</v>
      </c>
      <c s="32">
        <f>ROUND(ROUND(L33,2)*ROUND(G33,3),2)</f>
      </c>
      <c s="36" t="s">
        <v>54</v>
      </c>
      <c>
        <f>(M33*21)/100</f>
      </c>
      <c t="s">
        <v>28</v>
      </c>
    </row>
    <row r="34" spans="1:5" ht="12.75">
      <c r="A34" s="35" t="s">
        <v>55</v>
      </c>
      <c r="E34" s="39" t="s">
        <v>5</v>
      </c>
    </row>
    <row r="35" spans="1:5" ht="51">
      <c r="A35" s="35" t="s">
        <v>56</v>
      </c>
      <c r="E35" s="40" t="s">
        <v>2539</v>
      </c>
    </row>
    <row r="36" spans="1:5" ht="12.75">
      <c r="A36" t="s">
        <v>57</v>
      </c>
      <c r="E36" s="39" t="s">
        <v>5</v>
      </c>
    </row>
    <row r="37" spans="1:13" ht="12.75">
      <c r="A37" t="s">
        <v>47</v>
      </c>
      <c r="C37" s="31" t="s">
        <v>87</v>
      </c>
      <c r="E37" s="33" t="s">
        <v>1011</v>
      </c>
      <c r="J37" s="32">
        <f>0</f>
      </c>
      <c s="32">
        <f>0</f>
      </c>
      <c s="32">
        <f>0+L38</f>
      </c>
      <c s="32">
        <f>0+M38</f>
      </c>
    </row>
    <row r="38" spans="1:16" ht="12.75">
      <c r="A38" t="s">
        <v>50</v>
      </c>
      <c s="34" t="s">
        <v>78</v>
      </c>
      <c s="34" t="s">
        <v>2540</v>
      </c>
      <c s="35" t="s">
        <v>5</v>
      </c>
      <c s="6" t="s">
        <v>2541</v>
      </c>
      <c s="36" t="s">
        <v>81</v>
      </c>
      <c s="37">
        <v>2</v>
      </c>
      <c s="36">
        <v>0</v>
      </c>
      <c s="36">
        <f>ROUND(G38*H38,6)</f>
      </c>
      <c r="L38" s="38">
        <v>0</v>
      </c>
      <c s="32">
        <f>ROUND(ROUND(L38,2)*ROUND(G38,3),2)</f>
      </c>
      <c s="36" t="s">
        <v>341</v>
      </c>
      <c>
        <f>(M38*21)/100</f>
      </c>
      <c t="s">
        <v>28</v>
      </c>
    </row>
    <row r="39" spans="1:5" ht="12.75">
      <c r="A39" s="35" t="s">
        <v>55</v>
      </c>
      <c r="E39" s="39" t="s">
        <v>5</v>
      </c>
    </row>
    <row r="40" spans="1:5" ht="51">
      <c r="A40" s="35" t="s">
        <v>56</v>
      </c>
      <c r="E40" s="40" t="s">
        <v>1141</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2526</v>
      </c>
      <c s="41">
        <f>Rekapitulace!C50</f>
      </c>
      <c s="20" t="s">
        <v>0</v>
      </c>
      <c t="s">
        <v>23</v>
      </c>
      <c t="s">
        <v>28</v>
      </c>
    </row>
    <row r="4" spans="1:16" ht="32" customHeight="1">
      <c r="A4" s="24" t="s">
        <v>20</v>
      </c>
      <c s="25" t="s">
        <v>29</v>
      </c>
      <c s="27" t="s">
        <v>2526</v>
      </c>
      <c r="E4" s="26" t="s">
        <v>2527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2544</v>
      </c>
      <c r="E8" s="30" t="s">
        <v>2543</v>
      </c>
      <c r="J8" s="29">
        <f>0+J9+J14+J27+J32+J37</f>
      </c>
      <c s="29">
        <f>0+K9+K14+K27+K32+K37</f>
      </c>
      <c s="29">
        <f>0+L9+L14+L27+L32+L37</f>
      </c>
      <c s="29">
        <f>0+M9+M14+M27+M32+M37</f>
      </c>
    </row>
    <row r="9" spans="1:13" ht="12.75">
      <c r="A9" t="s">
        <v>47</v>
      </c>
      <c r="C9" s="31" t="s">
        <v>1054</v>
      </c>
      <c r="E9" s="33" t="s">
        <v>1055</v>
      </c>
      <c r="J9" s="32">
        <f>0</f>
      </c>
      <c s="32">
        <f>0</f>
      </c>
      <c s="32">
        <f>0+L10</f>
      </c>
      <c s="32">
        <f>0+M10</f>
      </c>
    </row>
    <row r="10" spans="1:16" ht="12.75">
      <c r="A10" t="s">
        <v>50</v>
      </c>
      <c s="34" t="s">
        <v>4</v>
      </c>
      <c s="34" t="s">
        <v>1890</v>
      </c>
      <c s="35" t="s">
        <v>5</v>
      </c>
      <c s="6" t="s">
        <v>1375</v>
      </c>
      <c s="36" t="s">
        <v>868</v>
      </c>
      <c s="37">
        <v>1</v>
      </c>
      <c s="36">
        <v>0</v>
      </c>
      <c s="36">
        <f>ROUND(G10*H10,6)</f>
      </c>
      <c r="L10" s="38">
        <v>0</v>
      </c>
      <c s="32">
        <f>ROUND(ROUND(L10,2)*ROUND(G10,3),2)</f>
      </c>
      <c s="36" t="s">
        <v>54</v>
      </c>
      <c>
        <f>(M10*21)/100</f>
      </c>
      <c t="s">
        <v>28</v>
      </c>
    </row>
    <row r="11" spans="1:5" ht="12.75">
      <c r="A11" s="35" t="s">
        <v>55</v>
      </c>
      <c r="E11" s="39" t="s">
        <v>2545</v>
      </c>
    </row>
    <row r="12" spans="1:5" ht="51">
      <c r="A12" s="35" t="s">
        <v>56</v>
      </c>
      <c r="E12" s="40" t="s">
        <v>1059</v>
      </c>
    </row>
    <row r="13" spans="1:5" ht="12.75">
      <c r="A13" t="s">
        <v>57</v>
      </c>
      <c r="E13" s="39" t="s">
        <v>58</v>
      </c>
    </row>
    <row r="14" spans="1:13" ht="12.75">
      <c r="A14" t="s">
        <v>47</v>
      </c>
      <c r="C14" s="31" t="s">
        <v>28</v>
      </c>
      <c r="E14" s="33" t="s">
        <v>1244</v>
      </c>
      <c r="J14" s="32">
        <f>0</f>
      </c>
      <c s="32">
        <f>0</f>
      </c>
      <c s="32">
        <f>0+L15+L19+L23</f>
      </c>
      <c s="32">
        <f>0+M15+M19+M23</f>
      </c>
    </row>
    <row r="15" spans="1:16" ht="12.75">
      <c r="A15" t="s">
        <v>50</v>
      </c>
      <c s="34" t="s">
        <v>28</v>
      </c>
      <c s="34" t="s">
        <v>2531</v>
      </c>
      <c s="35" t="s">
        <v>5</v>
      </c>
      <c s="6" t="s">
        <v>2532</v>
      </c>
      <c s="36" t="s">
        <v>61</v>
      </c>
      <c s="37">
        <v>7</v>
      </c>
      <c s="36">
        <v>0</v>
      </c>
      <c s="36">
        <f>ROUND(G15*H15,6)</f>
      </c>
      <c r="L15" s="38">
        <v>0</v>
      </c>
      <c s="32">
        <f>ROUND(ROUND(L15,2)*ROUND(G15,3),2)</f>
      </c>
      <c s="36" t="s">
        <v>54</v>
      </c>
      <c>
        <f>(M15*21)/100</f>
      </c>
      <c t="s">
        <v>28</v>
      </c>
    </row>
    <row r="16" spans="1:5" ht="12.75">
      <c r="A16" s="35" t="s">
        <v>55</v>
      </c>
      <c r="E16" s="39" t="s">
        <v>5</v>
      </c>
    </row>
    <row r="17" spans="1:5" ht="51">
      <c r="A17" s="35" t="s">
        <v>56</v>
      </c>
      <c r="E17" s="40" t="s">
        <v>2546</v>
      </c>
    </row>
    <row r="18" spans="1:5" ht="395.25">
      <c r="A18" t="s">
        <v>57</v>
      </c>
      <c r="E18" s="39" t="s">
        <v>1507</v>
      </c>
    </row>
    <row r="19" spans="1:16" ht="12.75">
      <c r="A19" t="s">
        <v>50</v>
      </c>
      <c s="34" t="s">
        <v>26</v>
      </c>
      <c s="34" t="s">
        <v>1512</v>
      </c>
      <c s="35" t="s">
        <v>5</v>
      </c>
      <c s="6" t="s">
        <v>1513</v>
      </c>
      <c s="36" t="s">
        <v>340</v>
      </c>
      <c s="37">
        <v>0.175</v>
      </c>
      <c s="36">
        <v>0</v>
      </c>
      <c s="36">
        <f>ROUND(G19*H19,6)</f>
      </c>
      <c r="L19" s="38">
        <v>0</v>
      </c>
      <c s="32">
        <f>ROUND(ROUND(L19,2)*ROUND(G19,3),2)</f>
      </c>
      <c s="36" t="s">
        <v>54</v>
      </c>
      <c>
        <f>(M19*21)/100</f>
      </c>
      <c t="s">
        <v>28</v>
      </c>
    </row>
    <row r="20" spans="1:5" ht="12.75">
      <c r="A20" s="35" t="s">
        <v>55</v>
      </c>
      <c r="E20" s="39" t="s">
        <v>2547</v>
      </c>
    </row>
    <row r="21" spans="1:5" ht="51">
      <c r="A21" s="35" t="s">
        <v>56</v>
      </c>
      <c r="E21" s="40" t="s">
        <v>2548</v>
      </c>
    </row>
    <row r="22" spans="1:5" ht="267.75">
      <c r="A22" t="s">
        <v>57</v>
      </c>
      <c r="E22" s="39" t="s">
        <v>1516</v>
      </c>
    </row>
    <row r="23" spans="1:16" ht="12.75">
      <c r="A23" t="s">
        <v>50</v>
      </c>
      <c s="34" t="s">
        <v>65</v>
      </c>
      <c s="34" t="s">
        <v>1517</v>
      </c>
      <c s="35" t="s">
        <v>5</v>
      </c>
      <c s="6" t="s">
        <v>1518</v>
      </c>
      <c s="36" t="s">
        <v>340</v>
      </c>
      <c s="37">
        <v>0.3</v>
      </c>
      <c s="36">
        <v>0</v>
      </c>
      <c s="36">
        <f>ROUND(G23*H23,6)</f>
      </c>
      <c r="L23" s="38">
        <v>0</v>
      </c>
      <c s="32">
        <f>ROUND(ROUND(L23,2)*ROUND(G23,3),2)</f>
      </c>
      <c s="36" t="s">
        <v>54</v>
      </c>
      <c>
        <f>(M23*21)/100</f>
      </c>
      <c t="s">
        <v>28</v>
      </c>
    </row>
    <row r="24" spans="1:5" ht="12.75">
      <c r="A24" s="35" t="s">
        <v>55</v>
      </c>
      <c r="E24" s="39" t="s">
        <v>2549</v>
      </c>
    </row>
    <row r="25" spans="1:5" ht="51">
      <c r="A25" s="35" t="s">
        <v>56</v>
      </c>
      <c r="E25" s="40" t="s">
        <v>2535</v>
      </c>
    </row>
    <row r="26" spans="1:5" ht="267.75">
      <c r="A26" t="s">
        <v>57</v>
      </c>
      <c r="E26" s="39" t="s">
        <v>1516</v>
      </c>
    </row>
    <row r="27" spans="1:13" ht="12.75">
      <c r="A27" t="s">
        <v>47</v>
      </c>
      <c r="C27" s="31" t="s">
        <v>65</v>
      </c>
      <c r="E27" s="33" t="s">
        <v>1291</v>
      </c>
      <c r="J27" s="32">
        <f>0</f>
      </c>
      <c s="32">
        <f>0</f>
      </c>
      <c s="32">
        <f>0+L28</f>
      </c>
      <c s="32">
        <f>0+M28</f>
      </c>
    </row>
    <row r="28" spans="1:16" ht="12.75">
      <c r="A28" t="s">
        <v>50</v>
      </c>
      <c s="34" t="s">
        <v>70</v>
      </c>
      <c s="34" t="s">
        <v>1540</v>
      </c>
      <c s="35" t="s">
        <v>5</v>
      </c>
      <c s="6" t="s">
        <v>1541</v>
      </c>
      <c s="36" t="s">
        <v>61</v>
      </c>
      <c s="37">
        <v>2.392</v>
      </c>
      <c s="36">
        <v>0</v>
      </c>
      <c s="36">
        <f>ROUND(G28*H28,6)</f>
      </c>
      <c r="L28" s="38">
        <v>0</v>
      </c>
      <c s="32">
        <f>ROUND(ROUND(L28,2)*ROUND(G28,3),2)</f>
      </c>
      <c s="36" t="s">
        <v>54</v>
      </c>
      <c>
        <f>(M28*21)/100</f>
      </c>
      <c t="s">
        <v>28</v>
      </c>
    </row>
    <row r="29" spans="1:5" ht="12.75">
      <c r="A29" s="35" t="s">
        <v>55</v>
      </c>
      <c r="E29" s="39" t="s">
        <v>2550</v>
      </c>
    </row>
    <row r="30" spans="1:5" ht="51">
      <c r="A30" s="35" t="s">
        <v>56</v>
      </c>
      <c r="E30" s="40" t="s">
        <v>2536</v>
      </c>
    </row>
    <row r="31" spans="1:5" ht="395.25">
      <c r="A31" t="s">
        <v>57</v>
      </c>
      <c r="E31" s="39" t="s">
        <v>1359</v>
      </c>
    </row>
    <row r="32" spans="1:13" ht="12.75">
      <c r="A32" t="s">
        <v>47</v>
      </c>
      <c r="C32" s="31" t="s">
        <v>83</v>
      </c>
      <c r="E32" s="33" t="s">
        <v>1328</v>
      </c>
      <c r="J32" s="32">
        <f>0</f>
      </c>
      <c s="32">
        <f>0</f>
      </c>
      <c s="32">
        <f>0+L33</f>
      </c>
      <c s="32">
        <f>0+M33</f>
      </c>
    </row>
    <row r="33" spans="1:16" ht="12.75">
      <c r="A33" t="s">
        <v>50</v>
      </c>
      <c s="34" t="s">
        <v>27</v>
      </c>
      <c s="34" t="s">
        <v>2537</v>
      </c>
      <c s="35" t="s">
        <v>5</v>
      </c>
      <c s="6" t="s">
        <v>2538</v>
      </c>
      <c s="36" t="s">
        <v>68</v>
      </c>
      <c s="37">
        <v>14</v>
      </c>
      <c s="36">
        <v>0</v>
      </c>
      <c s="36">
        <f>ROUND(G33*H33,6)</f>
      </c>
      <c r="L33" s="38">
        <v>0</v>
      </c>
      <c s="32">
        <f>ROUND(ROUND(L33,2)*ROUND(G33,3),2)</f>
      </c>
      <c s="36" t="s">
        <v>54</v>
      </c>
      <c>
        <f>(M33*21)/100</f>
      </c>
      <c t="s">
        <v>28</v>
      </c>
    </row>
    <row r="34" spans="1:5" ht="12.75">
      <c r="A34" s="35" t="s">
        <v>55</v>
      </c>
      <c r="E34" s="39" t="s">
        <v>2551</v>
      </c>
    </row>
    <row r="35" spans="1:5" ht="51">
      <c r="A35" s="35" t="s">
        <v>56</v>
      </c>
      <c r="E35" s="40" t="s">
        <v>2539</v>
      </c>
    </row>
    <row r="36" spans="1:5" ht="242.25">
      <c r="A36" t="s">
        <v>57</v>
      </c>
      <c r="E36" s="39" t="s">
        <v>2552</v>
      </c>
    </row>
    <row r="37" spans="1:13" ht="12.75">
      <c r="A37" t="s">
        <v>47</v>
      </c>
      <c r="C37" s="31" t="s">
        <v>87</v>
      </c>
      <c r="E37" s="33" t="s">
        <v>1011</v>
      </c>
      <c r="J37" s="32">
        <f>0</f>
      </c>
      <c s="32">
        <f>0</f>
      </c>
      <c s="32">
        <f>0+L38</f>
      </c>
      <c s="32">
        <f>0+M38</f>
      </c>
    </row>
    <row r="38" spans="1:16" ht="12.75">
      <c r="A38" t="s">
        <v>50</v>
      </c>
      <c s="34" t="s">
        <v>78</v>
      </c>
      <c s="34" t="s">
        <v>2540</v>
      </c>
      <c s="35" t="s">
        <v>5</v>
      </c>
      <c s="6" t="s">
        <v>2541</v>
      </c>
      <c s="36" t="s">
        <v>81</v>
      </c>
      <c s="37">
        <v>2</v>
      </c>
      <c s="36">
        <v>0</v>
      </c>
      <c s="36">
        <f>ROUND(G38*H38,6)</f>
      </c>
      <c r="L38" s="38">
        <v>0</v>
      </c>
      <c s="32">
        <f>ROUND(ROUND(L38,2)*ROUND(G38,3),2)</f>
      </c>
      <c s="36" t="s">
        <v>341</v>
      </c>
      <c>
        <f>(M38*21)/100</f>
      </c>
      <c t="s">
        <v>28</v>
      </c>
    </row>
    <row r="39" spans="1:5" ht="38.25">
      <c r="A39" s="35" t="s">
        <v>55</v>
      </c>
      <c r="E39" s="39" t="s">
        <v>2553</v>
      </c>
    </row>
    <row r="40" spans="1:5" ht="51">
      <c r="A40" s="35" t="s">
        <v>56</v>
      </c>
      <c r="E40" s="40" t="s">
        <v>1141</v>
      </c>
    </row>
    <row r="41" spans="1:5" ht="89.25">
      <c r="A41" t="s">
        <v>57</v>
      </c>
      <c r="E41" s="39" t="s">
        <v>1631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2554</v>
      </c>
      <c s="41">
        <f>Rekapitulace!C53</f>
      </c>
      <c s="20" t="s">
        <v>0</v>
      </c>
      <c t="s">
        <v>23</v>
      </c>
      <c t="s">
        <v>28</v>
      </c>
    </row>
    <row r="4" spans="1:16" ht="32" customHeight="1">
      <c r="A4" s="24" t="s">
        <v>20</v>
      </c>
      <c s="25" t="s">
        <v>29</v>
      </c>
      <c s="27" t="s">
        <v>2554</v>
      </c>
      <c r="E4" s="26" t="s">
        <v>2555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2558</v>
      </c>
      <c r="E8" s="30" t="s">
        <v>2557</v>
      </c>
      <c r="J8" s="29">
        <f>0+J9+J18+J55+J64+J93</f>
      </c>
      <c s="29">
        <f>0+K9+K18+K55+K64+K93</f>
      </c>
      <c s="29">
        <f>0+L9+L18+L55+L64+L93</f>
      </c>
      <c s="29">
        <f>0+M9+M18+M55+M64+M93</f>
      </c>
    </row>
    <row r="9" spans="1:13" ht="12.75">
      <c r="A9" t="s">
        <v>47</v>
      </c>
      <c r="C9" s="31" t="s">
        <v>2559</v>
      </c>
      <c r="E9" s="33" t="s">
        <v>2560</v>
      </c>
      <c r="J9" s="32">
        <f>0</f>
      </c>
      <c s="32">
        <f>0</f>
      </c>
      <c s="32">
        <f>0+L10+L14</f>
      </c>
      <c s="32">
        <f>0+M10+M14</f>
      </c>
    </row>
    <row r="10" spans="1:16" ht="12.75">
      <c r="A10" t="s">
        <v>50</v>
      </c>
      <c s="34" t="s">
        <v>4</v>
      </c>
      <c s="34" t="s">
        <v>2561</v>
      </c>
      <c s="35" t="s">
        <v>5</v>
      </c>
      <c s="6" t="s">
        <v>2562</v>
      </c>
      <c s="36" t="s">
        <v>68</v>
      </c>
      <c s="37">
        <v>9.7</v>
      </c>
      <c s="36">
        <v>0</v>
      </c>
      <c s="36">
        <f>ROUND(G10*H10,6)</f>
      </c>
      <c r="L10" s="38">
        <v>0</v>
      </c>
      <c s="32">
        <f>ROUND(ROUND(L10,2)*ROUND(G10,3),2)</f>
      </c>
      <c s="36" t="s">
        <v>341</v>
      </c>
      <c>
        <f>(M10*21)/100</f>
      </c>
      <c t="s">
        <v>28</v>
      </c>
    </row>
    <row r="11" spans="1:5" ht="12.75">
      <c r="A11" s="35" t="s">
        <v>55</v>
      </c>
      <c r="E11" s="39" t="s">
        <v>5</v>
      </c>
    </row>
    <row r="12" spans="1:5" ht="38.25">
      <c r="A12" s="35" t="s">
        <v>56</v>
      </c>
      <c r="E12" s="40" t="s">
        <v>2563</v>
      </c>
    </row>
    <row r="13" spans="1:5" ht="12.75">
      <c r="A13" t="s">
        <v>57</v>
      </c>
      <c r="E13" s="39" t="s">
        <v>5</v>
      </c>
    </row>
    <row r="14" spans="1:16" ht="25.5">
      <c r="A14" t="s">
        <v>50</v>
      </c>
      <c s="34" t="s">
        <v>28</v>
      </c>
      <c s="34" t="s">
        <v>2564</v>
      </c>
      <c s="35" t="s">
        <v>5</v>
      </c>
      <c s="6" t="s">
        <v>2565</v>
      </c>
      <c s="36" t="s">
        <v>68</v>
      </c>
      <c s="37">
        <v>9.7</v>
      </c>
      <c s="36">
        <v>0</v>
      </c>
      <c s="36">
        <f>ROUND(G14*H14,6)</f>
      </c>
      <c r="L14" s="38">
        <v>0</v>
      </c>
      <c s="32">
        <f>ROUND(ROUND(L14,2)*ROUND(G14,3),2)</f>
      </c>
      <c s="36" t="s">
        <v>341</v>
      </c>
      <c>
        <f>(M14*21)/100</f>
      </c>
      <c t="s">
        <v>28</v>
      </c>
    </row>
    <row r="15" spans="1:5" ht="12.75">
      <c r="A15" s="35" t="s">
        <v>55</v>
      </c>
      <c r="E15" s="39" t="s">
        <v>5</v>
      </c>
    </row>
    <row r="16" spans="1:5" ht="38.25">
      <c r="A16" s="35" t="s">
        <v>56</v>
      </c>
      <c r="E16" s="40" t="s">
        <v>2563</v>
      </c>
    </row>
    <row r="17" spans="1:5" ht="12.75">
      <c r="A17" t="s">
        <v>57</v>
      </c>
      <c r="E17" s="39" t="s">
        <v>5</v>
      </c>
    </row>
    <row r="18" spans="1:13" ht="12.75">
      <c r="A18" t="s">
        <v>47</v>
      </c>
      <c r="C18" s="31" t="s">
        <v>2566</v>
      </c>
      <c r="E18" s="33" t="s">
        <v>2567</v>
      </c>
      <c r="J18" s="32">
        <f>0</f>
      </c>
      <c s="32">
        <f>0</f>
      </c>
      <c s="32">
        <f>0+L19+L23+L27+L31+L35+L39+L43+L47+L51</f>
      </c>
      <c s="32">
        <f>0+M19+M23+M27+M31+M35+M39+M43+M47+M51</f>
      </c>
    </row>
    <row r="19" spans="1:16" ht="25.5">
      <c r="A19" t="s">
        <v>50</v>
      </c>
      <c s="34" t="s">
        <v>26</v>
      </c>
      <c s="34" t="s">
        <v>2568</v>
      </c>
      <c s="35" t="s">
        <v>5</v>
      </c>
      <c s="6" t="s">
        <v>2569</v>
      </c>
      <c s="36" t="s">
        <v>81</v>
      </c>
      <c s="37">
        <v>5</v>
      </c>
      <c s="36">
        <v>0</v>
      </c>
      <c s="36">
        <f>ROUND(G19*H19,6)</f>
      </c>
      <c r="L19" s="38">
        <v>0</v>
      </c>
      <c s="32">
        <f>ROUND(ROUND(L19,2)*ROUND(G19,3),2)</f>
      </c>
      <c s="36" t="s">
        <v>341</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65</v>
      </c>
      <c s="34" t="s">
        <v>2570</v>
      </c>
      <c s="35" t="s">
        <v>5</v>
      </c>
      <c s="6" t="s">
        <v>2571</v>
      </c>
      <c s="36" t="s">
        <v>81</v>
      </c>
      <c s="37">
        <v>6</v>
      </c>
      <c s="36">
        <v>0</v>
      </c>
      <c s="36">
        <f>ROUND(G23*H23,6)</f>
      </c>
      <c r="L23" s="38">
        <v>0</v>
      </c>
      <c s="32">
        <f>ROUND(ROUND(L23,2)*ROUND(G23,3),2)</f>
      </c>
      <c s="36" t="s">
        <v>341</v>
      </c>
      <c>
        <f>(M23*21)/100</f>
      </c>
      <c t="s">
        <v>28</v>
      </c>
    </row>
    <row r="24" spans="1:5" ht="12.75">
      <c r="A24" s="35" t="s">
        <v>55</v>
      </c>
      <c r="E24" s="39" t="s">
        <v>5</v>
      </c>
    </row>
    <row r="25" spans="1:5" ht="38.25">
      <c r="A25" s="35" t="s">
        <v>56</v>
      </c>
      <c r="E25" s="40" t="s">
        <v>2572</v>
      </c>
    </row>
    <row r="26" spans="1:5" ht="12.75">
      <c r="A26" t="s">
        <v>57</v>
      </c>
      <c r="E26" s="39" t="s">
        <v>5</v>
      </c>
    </row>
    <row r="27" spans="1:16" ht="25.5">
      <c r="A27" t="s">
        <v>50</v>
      </c>
      <c s="34" t="s">
        <v>70</v>
      </c>
      <c s="34" t="s">
        <v>2573</v>
      </c>
      <c s="35" t="s">
        <v>5</v>
      </c>
      <c s="6" t="s">
        <v>2574</v>
      </c>
      <c s="36" t="s">
        <v>68</v>
      </c>
      <c s="37">
        <v>56.1</v>
      </c>
      <c s="36">
        <v>0</v>
      </c>
      <c s="36">
        <f>ROUND(G27*H27,6)</f>
      </c>
      <c r="L27" s="38">
        <v>0</v>
      </c>
      <c s="32">
        <f>ROUND(ROUND(L27,2)*ROUND(G27,3),2)</f>
      </c>
      <c s="36" t="s">
        <v>341</v>
      </c>
      <c>
        <f>(M27*21)/100</f>
      </c>
      <c t="s">
        <v>28</v>
      </c>
    </row>
    <row r="28" spans="1:5" ht="12.75">
      <c r="A28" s="35" t="s">
        <v>55</v>
      </c>
      <c r="E28" s="39" t="s">
        <v>5</v>
      </c>
    </row>
    <row r="29" spans="1:5" ht="38.25">
      <c r="A29" s="35" t="s">
        <v>56</v>
      </c>
      <c r="E29" s="40" t="s">
        <v>2575</v>
      </c>
    </row>
    <row r="30" spans="1:5" ht="12.75">
      <c r="A30" t="s">
        <v>57</v>
      </c>
      <c r="E30" s="39" t="s">
        <v>5</v>
      </c>
    </row>
    <row r="31" spans="1:16" ht="25.5">
      <c r="A31" t="s">
        <v>50</v>
      </c>
      <c s="34" t="s">
        <v>27</v>
      </c>
      <c s="34" t="s">
        <v>2576</v>
      </c>
      <c s="35" t="s">
        <v>5</v>
      </c>
      <c s="6" t="s">
        <v>2577</v>
      </c>
      <c s="36" t="s">
        <v>68</v>
      </c>
      <c s="37">
        <v>56.1</v>
      </c>
      <c s="36">
        <v>0</v>
      </c>
      <c s="36">
        <f>ROUND(G31*H31,6)</f>
      </c>
      <c r="L31" s="38">
        <v>0</v>
      </c>
      <c s="32">
        <f>ROUND(ROUND(L31,2)*ROUND(G31,3),2)</f>
      </c>
      <c s="36" t="s">
        <v>341</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78</v>
      </c>
      <c s="34" t="s">
        <v>2578</v>
      </c>
      <c s="35" t="s">
        <v>5</v>
      </c>
      <c s="6" t="s">
        <v>2579</v>
      </c>
      <c s="36" t="s">
        <v>81</v>
      </c>
      <c s="37">
        <v>1</v>
      </c>
      <c s="36">
        <v>0</v>
      </c>
      <c s="36">
        <f>ROUND(G35*H35,6)</f>
      </c>
      <c r="L35" s="38">
        <v>0</v>
      </c>
      <c s="32">
        <f>ROUND(ROUND(L35,2)*ROUND(G35,3),2)</f>
      </c>
      <c s="36" t="s">
        <v>341</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83</v>
      </c>
      <c s="34" t="s">
        <v>2580</v>
      </c>
      <c s="35" t="s">
        <v>5</v>
      </c>
      <c s="6" t="s">
        <v>2581</v>
      </c>
      <c s="36" t="s">
        <v>81</v>
      </c>
      <c s="37">
        <v>5</v>
      </c>
      <c s="36">
        <v>0</v>
      </c>
      <c s="36">
        <f>ROUND(G39*H39,6)</f>
      </c>
      <c r="L39" s="38">
        <v>0</v>
      </c>
      <c s="32">
        <f>ROUND(ROUND(L39,2)*ROUND(G39,3),2)</f>
      </c>
      <c s="36" t="s">
        <v>341</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87</v>
      </c>
      <c s="34" t="s">
        <v>2582</v>
      </c>
      <c s="35" t="s">
        <v>5</v>
      </c>
      <c s="6" t="s">
        <v>2583</v>
      </c>
      <c s="36" t="s">
        <v>81</v>
      </c>
      <c s="37">
        <v>5</v>
      </c>
      <c s="36">
        <v>0</v>
      </c>
      <c s="36">
        <f>ROUND(G43*H43,6)</f>
      </c>
      <c r="L43" s="38">
        <v>0</v>
      </c>
      <c s="32">
        <f>ROUND(ROUND(L43,2)*ROUND(G43,3),2)</f>
      </c>
      <c s="36" t="s">
        <v>341</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91</v>
      </c>
      <c s="34" t="s">
        <v>2584</v>
      </c>
      <c s="35" t="s">
        <v>5</v>
      </c>
      <c s="6" t="s">
        <v>2585</v>
      </c>
      <c s="36" t="s">
        <v>81</v>
      </c>
      <c s="37">
        <v>1</v>
      </c>
      <c s="36">
        <v>0</v>
      </c>
      <c s="36">
        <f>ROUND(G47*H47,6)</f>
      </c>
      <c r="L47" s="38">
        <v>0</v>
      </c>
      <c s="32">
        <f>ROUND(ROUND(L47,2)*ROUND(G47,3),2)</f>
      </c>
      <c s="36" t="s">
        <v>341</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94</v>
      </c>
      <c s="34" t="s">
        <v>2586</v>
      </c>
      <c s="35" t="s">
        <v>5</v>
      </c>
      <c s="6" t="s">
        <v>2587</v>
      </c>
      <c s="36" t="s">
        <v>68</v>
      </c>
      <c s="37">
        <v>9.7</v>
      </c>
      <c s="36">
        <v>0</v>
      </c>
      <c s="36">
        <f>ROUND(G51*H51,6)</f>
      </c>
      <c r="L51" s="38">
        <v>0</v>
      </c>
      <c s="32">
        <f>ROUND(ROUND(L51,2)*ROUND(G51,3),2)</f>
      </c>
      <c s="36" t="s">
        <v>341</v>
      </c>
      <c>
        <f>(M51*21)/100</f>
      </c>
      <c t="s">
        <v>28</v>
      </c>
    </row>
    <row r="52" spans="1:5" ht="12.75">
      <c r="A52" s="35" t="s">
        <v>55</v>
      </c>
      <c r="E52" s="39" t="s">
        <v>5</v>
      </c>
    </row>
    <row r="53" spans="1:5" ht="38.25">
      <c r="A53" s="35" t="s">
        <v>56</v>
      </c>
      <c r="E53" s="40" t="s">
        <v>2563</v>
      </c>
    </row>
    <row r="54" spans="1:5" ht="12.75">
      <c r="A54" t="s">
        <v>57</v>
      </c>
      <c r="E54" s="39" t="s">
        <v>5</v>
      </c>
    </row>
    <row r="55" spans="1:13" ht="12.75">
      <c r="A55" t="s">
        <v>47</v>
      </c>
      <c r="C55" s="31" t="s">
        <v>2588</v>
      </c>
      <c r="E55" s="33" t="s">
        <v>2589</v>
      </c>
      <c r="J55" s="32">
        <f>0</f>
      </c>
      <c s="32">
        <f>0</f>
      </c>
      <c s="32">
        <f>0+L56+L60</f>
      </c>
      <c s="32">
        <f>0+M56+M60</f>
      </c>
    </row>
    <row r="56" spans="1:16" ht="25.5">
      <c r="A56" t="s">
        <v>50</v>
      </c>
      <c s="34" t="s">
        <v>98</v>
      </c>
      <c s="34" t="s">
        <v>2590</v>
      </c>
      <c s="35" t="s">
        <v>5</v>
      </c>
      <c s="6" t="s">
        <v>2591</v>
      </c>
      <c s="36" t="s">
        <v>76</v>
      </c>
      <c s="37">
        <v>2.425</v>
      </c>
      <c s="36">
        <v>0</v>
      </c>
      <c s="36">
        <f>ROUND(G56*H56,6)</f>
      </c>
      <c r="L56" s="38">
        <v>0</v>
      </c>
      <c s="32">
        <f>ROUND(ROUND(L56,2)*ROUND(G56,3),2)</f>
      </c>
      <c s="36" t="s">
        <v>341</v>
      </c>
      <c>
        <f>(M56*21)/100</f>
      </c>
      <c t="s">
        <v>28</v>
      </c>
    </row>
    <row r="57" spans="1:5" ht="12.75">
      <c r="A57" s="35" t="s">
        <v>55</v>
      </c>
      <c r="E57" s="39" t="s">
        <v>5</v>
      </c>
    </row>
    <row r="58" spans="1:5" ht="38.25">
      <c r="A58" s="35" t="s">
        <v>56</v>
      </c>
      <c r="E58" s="40" t="s">
        <v>2592</v>
      </c>
    </row>
    <row r="59" spans="1:5" ht="12.75">
      <c r="A59" t="s">
        <v>57</v>
      </c>
      <c r="E59" s="39" t="s">
        <v>5</v>
      </c>
    </row>
    <row r="60" spans="1:16" ht="25.5">
      <c r="A60" t="s">
        <v>50</v>
      </c>
      <c s="34" t="s">
        <v>102</v>
      </c>
      <c s="34" t="s">
        <v>2593</v>
      </c>
      <c s="35" t="s">
        <v>5</v>
      </c>
      <c s="6" t="s">
        <v>2594</v>
      </c>
      <c s="36" t="s">
        <v>76</v>
      </c>
      <c s="37">
        <v>2.425</v>
      </c>
      <c s="36">
        <v>0</v>
      </c>
      <c s="36">
        <f>ROUND(G60*H60,6)</f>
      </c>
      <c r="L60" s="38">
        <v>0</v>
      </c>
      <c s="32">
        <f>ROUND(ROUND(L60,2)*ROUND(G60,3),2)</f>
      </c>
      <c s="36" t="s">
        <v>341</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87</v>
      </c>
      <c r="E64" s="33" t="s">
        <v>2595</v>
      </c>
      <c r="J64" s="32">
        <f>0</f>
      </c>
      <c s="32">
        <f>0</f>
      </c>
      <c s="32">
        <f>0+L65+L69+L73+L77+L81+L85+L89</f>
      </c>
      <c s="32">
        <f>0+M65+M69+M73+M77+M81+M85+M89</f>
      </c>
    </row>
    <row r="65" spans="1:16" ht="25.5">
      <c r="A65" t="s">
        <v>50</v>
      </c>
      <c s="34" t="s">
        <v>106</v>
      </c>
      <c s="34" t="s">
        <v>2596</v>
      </c>
      <c s="35" t="s">
        <v>5</v>
      </c>
      <c s="6" t="s">
        <v>2597</v>
      </c>
      <c s="36" t="s">
        <v>81</v>
      </c>
      <c s="37">
        <v>1</v>
      </c>
      <c s="36">
        <v>0</v>
      </c>
      <c s="36">
        <f>ROUND(G65*H65,6)</f>
      </c>
      <c r="L65" s="38">
        <v>0</v>
      </c>
      <c s="32">
        <f>ROUND(ROUND(L65,2)*ROUND(G65,3),2)</f>
      </c>
      <c s="36" t="s">
        <v>341</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110</v>
      </c>
      <c s="34" t="s">
        <v>2598</v>
      </c>
      <c s="35" t="s">
        <v>5</v>
      </c>
      <c s="6" t="s">
        <v>2599</v>
      </c>
      <c s="36" t="s">
        <v>81</v>
      </c>
      <c s="37">
        <v>8</v>
      </c>
      <c s="36">
        <v>0</v>
      </c>
      <c s="36">
        <f>ROUND(G69*H69,6)</f>
      </c>
      <c r="L69" s="38">
        <v>0</v>
      </c>
      <c s="32">
        <f>ROUND(ROUND(L69,2)*ROUND(G69,3),2)</f>
      </c>
      <c s="36" t="s">
        <v>341</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428</v>
      </c>
      <c s="34" t="s">
        <v>2600</v>
      </c>
      <c s="35" t="s">
        <v>5</v>
      </c>
      <c s="6" t="s">
        <v>2601</v>
      </c>
      <c s="36" t="s">
        <v>81</v>
      </c>
      <c s="37">
        <v>1</v>
      </c>
      <c s="36">
        <v>0</v>
      </c>
      <c s="36">
        <f>ROUND(G73*H73,6)</f>
      </c>
      <c r="L73" s="38">
        <v>0</v>
      </c>
      <c s="32">
        <f>ROUND(ROUND(L73,2)*ROUND(G73,3),2)</f>
      </c>
      <c s="36" t="s">
        <v>341</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502</v>
      </c>
      <c s="34" t="s">
        <v>2602</v>
      </c>
      <c s="35" t="s">
        <v>5</v>
      </c>
      <c s="6" t="s">
        <v>2603</v>
      </c>
      <c s="36" t="s">
        <v>76</v>
      </c>
      <c s="37">
        <v>3.625</v>
      </c>
      <c s="36">
        <v>0</v>
      </c>
      <c s="36">
        <f>ROUND(G77*H77,6)</f>
      </c>
      <c r="L77" s="38">
        <v>0</v>
      </c>
      <c s="32">
        <f>ROUND(ROUND(L77,2)*ROUND(G77,3),2)</f>
      </c>
      <c s="36" t="s">
        <v>341</v>
      </c>
      <c>
        <f>(M77*21)/100</f>
      </c>
      <c t="s">
        <v>28</v>
      </c>
    </row>
    <row r="78" spans="1:5" ht="12.75">
      <c r="A78" s="35" t="s">
        <v>55</v>
      </c>
      <c r="E78" s="39" t="s">
        <v>5</v>
      </c>
    </row>
    <row r="79" spans="1:5" ht="38.25">
      <c r="A79" s="35" t="s">
        <v>56</v>
      </c>
      <c r="E79" s="40" t="s">
        <v>2604</v>
      </c>
    </row>
    <row r="80" spans="1:5" ht="12.75">
      <c r="A80" t="s">
        <v>57</v>
      </c>
      <c r="E80" s="39" t="s">
        <v>5</v>
      </c>
    </row>
    <row r="81" spans="1:16" ht="25.5">
      <c r="A81" t="s">
        <v>50</v>
      </c>
      <c s="34" t="s">
        <v>114</v>
      </c>
      <c s="34" t="s">
        <v>2605</v>
      </c>
      <c s="35" t="s">
        <v>5</v>
      </c>
      <c s="6" t="s">
        <v>2606</v>
      </c>
      <c s="36" t="s">
        <v>76</v>
      </c>
      <c s="37">
        <v>6.888</v>
      </c>
      <c s="36">
        <v>0</v>
      </c>
      <c s="36">
        <f>ROUND(G81*H81,6)</f>
      </c>
      <c r="L81" s="38">
        <v>0</v>
      </c>
      <c s="32">
        <f>ROUND(ROUND(L81,2)*ROUND(G81,3),2)</f>
      </c>
      <c s="36" t="s">
        <v>341</v>
      </c>
      <c>
        <f>(M81*21)/100</f>
      </c>
      <c t="s">
        <v>28</v>
      </c>
    </row>
    <row r="82" spans="1:5" ht="12.75">
      <c r="A82" s="35" t="s">
        <v>55</v>
      </c>
      <c r="E82" s="39" t="s">
        <v>5</v>
      </c>
    </row>
    <row r="83" spans="1:5" ht="38.25">
      <c r="A83" s="35" t="s">
        <v>56</v>
      </c>
      <c r="E83" s="40" t="s">
        <v>2607</v>
      </c>
    </row>
    <row r="84" spans="1:5" ht="12.75">
      <c r="A84" t="s">
        <v>57</v>
      </c>
      <c r="E84" s="39" t="s">
        <v>5</v>
      </c>
    </row>
    <row r="85" spans="1:16" ht="25.5">
      <c r="A85" t="s">
        <v>50</v>
      </c>
      <c s="34" t="s">
        <v>118</v>
      </c>
      <c s="34" t="s">
        <v>2608</v>
      </c>
      <c s="35" t="s">
        <v>5</v>
      </c>
      <c s="6" t="s">
        <v>2609</v>
      </c>
      <c s="36" t="s">
        <v>76</v>
      </c>
      <c s="37">
        <v>2.28</v>
      </c>
      <c s="36">
        <v>0</v>
      </c>
      <c s="36">
        <f>ROUND(G85*H85,6)</f>
      </c>
      <c r="L85" s="38">
        <v>0</v>
      </c>
      <c s="32">
        <f>ROUND(ROUND(L85,2)*ROUND(G85,3),2)</f>
      </c>
      <c s="36" t="s">
        <v>341</v>
      </c>
      <c>
        <f>(M85*21)/100</f>
      </c>
      <c t="s">
        <v>28</v>
      </c>
    </row>
    <row r="86" spans="1:5" ht="12.75">
      <c r="A86" s="35" t="s">
        <v>55</v>
      </c>
      <c r="E86" s="39" t="s">
        <v>5</v>
      </c>
    </row>
    <row r="87" spans="1:5" ht="38.25">
      <c r="A87" s="35" t="s">
        <v>56</v>
      </c>
      <c r="E87" s="40" t="s">
        <v>2610</v>
      </c>
    </row>
    <row r="88" spans="1:5" ht="12.75">
      <c r="A88" t="s">
        <v>57</v>
      </c>
      <c r="E88" s="39" t="s">
        <v>5</v>
      </c>
    </row>
    <row r="89" spans="1:16" ht="25.5">
      <c r="A89" t="s">
        <v>50</v>
      </c>
      <c s="34" t="s">
        <v>121</v>
      </c>
      <c s="34" t="s">
        <v>2611</v>
      </c>
      <c s="35" t="s">
        <v>5</v>
      </c>
      <c s="6" t="s">
        <v>2612</v>
      </c>
      <c s="36" t="s">
        <v>76</v>
      </c>
      <c s="37">
        <v>2.31</v>
      </c>
      <c s="36">
        <v>0</v>
      </c>
      <c s="36">
        <f>ROUND(G89*H89,6)</f>
      </c>
      <c r="L89" s="38">
        <v>0</v>
      </c>
      <c s="32">
        <f>ROUND(ROUND(L89,2)*ROUND(G89,3),2)</f>
      </c>
      <c s="36" t="s">
        <v>341</v>
      </c>
      <c>
        <f>(M89*21)/100</f>
      </c>
      <c t="s">
        <v>28</v>
      </c>
    </row>
    <row r="90" spans="1:5" ht="12.75">
      <c r="A90" s="35" t="s">
        <v>55</v>
      </c>
      <c r="E90" s="39" t="s">
        <v>5</v>
      </c>
    </row>
    <row r="91" spans="1:5" ht="38.25">
      <c r="A91" s="35" t="s">
        <v>56</v>
      </c>
      <c r="E91" s="40" t="s">
        <v>2613</v>
      </c>
    </row>
    <row r="92" spans="1:5" ht="12.75">
      <c r="A92" t="s">
        <v>57</v>
      </c>
      <c r="E92" s="39" t="s">
        <v>5</v>
      </c>
    </row>
    <row r="93" spans="1:13" ht="12.75">
      <c r="A93" t="s">
        <v>47</v>
      </c>
      <c r="C93" s="31" t="s">
        <v>2614</v>
      </c>
      <c r="E93" s="33" t="s">
        <v>2615</v>
      </c>
      <c r="J93" s="32">
        <f>0</f>
      </c>
      <c s="32">
        <f>0</f>
      </c>
      <c s="32">
        <f>0+L94+L98+L102+L106</f>
      </c>
      <c s="32">
        <f>0+M94+M98+M102+M106</f>
      </c>
    </row>
    <row r="94" spans="1:16" ht="38.25">
      <c r="A94" t="s">
        <v>50</v>
      </c>
      <c s="34" t="s">
        <v>125</v>
      </c>
      <c s="34" t="s">
        <v>1195</v>
      </c>
      <c s="35" t="s">
        <v>1196</v>
      </c>
      <c s="6" t="s">
        <v>1197</v>
      </c>
      <c s="36" t="s">
        <v>340</v>
      </c>
      <c s="37">
        <v>0.045</v>
      </c>
      <c s="36">
        <v>0</v>
      </c>
      <c s="36">
        <f>ROUND(G94*H94,6)</f>
      </c>
      <c r="L94" s="38">
        <v>0</v>
      </c>
      <c s="32">
        <f>ROUND(ROUND(L94,2)*ROUND(G94,3),2)</f>
      </c>
      <c s="36" t="s">
        <v>341</v>
      </c>
      <c>
        <f>(M94*21)/100</f>
      </c>
      <c t="s">
        <v>28</v>
      </c>
    </row>
    <row r="95" spans="1:5" ht="25.5">
      <c r="A95" s="35" t="s">
        <v>55</v>
      </c>
      <c r="E95" s="39" t="s">
        <v>342</v>
      </c>
    </row>
    <row r="96" spans="1:5" ht="38.25">
      <c r="A96" s="35" t="s">
        <v>56</v>
      </c>
      <c r="E96" s="40" t="s">
        <v>2616</v>
      </c>
    </row>
    <row r="97" spans="1:5" ht="140.25">
      <c r="A97" t="s">
        <v>57</v>
      </c>
      <c r="E97" s="39" t="s">
        <v>427</v>
      </c>
    </row>
    <row r="98" spans="1:16" ht="38.25">
      <c r="A98" t="s">
        <v>50</v>
      </c>
      <c s="34" t="s">
        <v>128</v>
      </c>
      <c s="34" t="s">
        <v>2617</v>
      </c>
      <c s="35" t="s">
        <v>2618</v>
      </c>
      <c s="6" t="s">
        <v>2619</v>
      </c>
      <c s="36" t="s">
        <v>340</v>
      </c>
      <c s="37">
        <v>0.349</v>
      </c>
      <c s="36">
        <v>0</v>
      </c>
      <c s="36">
        <f>ROUND(G98*H98,6)</f>
      </c>
      <c r="L98" s="38">
        <v>0</v>
      </c>
      <c s="32">
        <f>ROUND(ROUND(L98,2)*ROUND(G98,3),2)</f>
      </c>
      <c s="36" t="s">
        <v>341</v>
      </c>
      <c>
        <f>(M98*21)/100</f>
      </c>
      <c t="s">
        <v>28</v>
      </c>
    </row>
    <row r="99" spans="1:5" ht="25.5">
      <c r="A99" s="35" t="s">
        <v>55</v>
      </c>
      <c r="E99" s="39" t="s">
        <v>342</v>
      </c>
    </row>
    <row r="100" spans="1:5" ht="38.25">
      <c r="A100" s="35" t="s">
        <v>56</v>
      </c>
      <c r="E100" s="40" t="s">
        <v>2620</v>
      </c>
    </row>
    <row r="101" spans="1:5" ht="140.25">
      <c r="A101" t="s">
        <v>57</v>
      </c>
      <c r="E101" s="39" t="s">
        <v>427</v>
      </c>
    </row>
    <row r="102" spans="1:16" ht="38.25">
      <c r="A102" t="s">
        <v>50</v>
      </c>
      <c s="34" t="s">
        <v>131</v>
      </c>
      <c s="34" t="s">
        <v>1083</v>
      </c>
      <c s="35" t="s">
        <v>1084</v>
      </c>
      <c s="6" t="s">
        <v>1085</v>
      </c>
      <c s="36" t="s">
        <v>340</v>
      </c>
      <c s="37">
        <v>0.581</v>
      </c>
      <c s="36">
        <v>0</v>
      </c>
      <c s="36">
        <f>ROUND(G102*H102,6)</f>
      </c>
      <c r="L102" s="38">
        <v>0</v>
      </c>
      <c s="32">
        <f>ROUND(ROUND(L102,2)*ROUND(G102,3),2)</f>
      </c>
      <c s="36" t="s">
        <v>341</v>
      </c>
      <c>
        <f>(M102*21)/100</f>
      </c>
      <c t="s">
        <v>28</v>
      </c>
    </row>
    <row r="103" spans="1:5" ht="25.5">
      <c r="A103" s="35" t="s">
        <v>55</v>
      </c>
      <c r="E103" s="39" t="s">
        <v>342</v>
      </c>
    </row>
    <row r="104" spans="1:5" ht="38.25">
      <c r="A104" s="35" t="s">
        <v>56</v>
      </c>
      <c r="E104" s="40" t="s">
        <v>2621</v>
      </c>
    </row>
    <row r="105" spans="1:5" ht="140.25">
      <c r="A105" t="s">
        <v>57</v>
      </c>
      <c r="E105" s="39" t="s">
        <v>427</v>
      </c>
    </row>
    <row r="106" spans="1:16" ht="25.5">
      <c r="A106" t="s">
        <v>50</v>
      </c>
      <c s="34" t="s">
        <v>135</v>
      </c>
      <c s="34" t="s">
        <v>1005</v>
      </c>
      <c s="35" t="s">
        <v>1006</v>
      </c>
      <c s="6" t="s">
        <v>1007</v>
      </c>
      <c s="36" t="s">
        <v>340</v>
      </c>
      <c s="37">
        <v>0.016</v>
      </c>
      <c s="36">
        <v>0</v>
      </c>
      <c s="36">
        <f>ROUND(G106*H106,6)</f>
      </c>
      <c r="L106" s="38">
        <v>0</v>
      </c>
      <c s="32">
        <f>ROUND(ROUND(L106,2)*ROUND(G106,3),2)</f>
      </c>
      <c s="36" t="s">
        <v>341</v>
      </c>
      <c>
        <f>(M106*21)/100</f>
      </c>
      <c t="s">
        <v>28</v>
      </c>
    </row>
    <row r="107" spans="1:5" ht="25.5">
      <c r="A107" s="35" t="s">
        <v>55</v>
      </c>
      <c r="E107" s="39" t="s">
        <v>342</v>
      </c>
    </row>
    <row r="108" spans="1:5" ht="12.75">
      <c r="A108" s="35" t="s">
        <v>56</v>
      </c>
      <c r="E108" s="40" t="s">
        <v>5</v>
      </c>
    </row>
    <row r="109" spans="1:5" ht="127.5">
      <c r="A109" t="s">
        <v>57</v>
      </c>
      <c r="E109" s="39" t="s">
        <v>1010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2622</v>
      </c>
      <c s="41">
        <f>Rekapitulace!C55</f>
      </c>
      <c s="20" t="s">
        <v>0</v>
      </c>
      <c t="s">
        <v>23</v>
      </c>
      <c t="s">
        <v>28</v>
      </c>
    </row>
    <row r="4" spans="1:16" ht="32" customHeight="1">
      <c r="A4" s="24" t="s">
        <v>20</v>
      </c>
      <c s="25" t="s">
        <v>29</v>
      </c>
      <c s="27" t="s">
        <v>2622</v>
      </c>
      <c r="E4" s="26" t="s">
        <v>2623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2626</v>
      </c>
      <c r="E8" s="30" t="s">
        <v>2625</v>
      </c>
      <c r="J8" s="29">
        <f>0+J9+J14+J27+J32</f>
      </c>
      <c s="29">
        <f>0+K9+K14+K27+K32</f>
      </c>
      <c s="29">
        <f>0+L9+L14+L27+L32</f>
      </c>
      <c s="29">
        <f>0+M9+M14+M27+M32</f>
      </c>
    </row>
    <row r="9" spans="1:13" ht="12.75">
      <c r="A9" t="s">
        <v>47</v>
      </c>
      <c r="C9" s="31" t="s">
        <v>1054</v>
      </c>
      <c r="E9" s="33" t="s">
        <v>1055</v>
      </c>
      <c r="J9" s="32">
        <f>0</f>
      </c>
      <c s="32">
        <f>0</f>
      </c>
      <c s="32">
        <f>0+L10</f>
      </c>
      <c s="32">
        <f>0+M10</f>
      </c>
    </row>
    <row r="10" spans="1:16" ht="12.75">
      <c r="A10" t="s">
        <v>50</v>
      </c>
      <c s="34" t="s">
        <v>4</v>
      </c>
      <c s="34" t="s">
        <v>1060</v>
      </c>
      <c s="35" t="s">
        <v>5</v>
      </c>
      <c s="6" t="s">
        <v>2627</v>
      </c>
      <c s="36" t="s">
        <v>868</v>
      </c>
      <c s="37">
        <v>1</v>
      </c>
      <c s="36">
        <v>0</v>
      </c>
      <c s="36">
        <f>ROUND(G10*H10,6)</f>
      </c>
      <c r="L10" s="38">
        <v>0</v>
      </c>
      <c s="32">
        <f>ROUND(ROUND(L10,2)*ROUND(G10,3),2)</f>
      </c>
      <c s="36" t="s">
        <v>341</v>
      </c>
      <c>
        <f>(M10*21)/100</f>
      </c>
      <c t="s">
        <v>28</v>
      </c>
    </row>
    <row r="11" spans="1:5" ht="12.75">
      <c r="A11" s="35" t="s">
        <v>55</v>
      </c>
      <c r="E11" s="39" t="s">
        <v>5</v>
      </c>
    </row>
    <row r="12" spans="1:5" ht="51">
      <c r="A12" s="35" t="s">
        <v>56</v>
      </c>
      <c r="E12" s="40" t="s">
        <v>1071</v>
      </c>
    </row>
    <row r="13" spans="1:5" ht="12.75">
      <c r="A13" t="s">
        <v>57</v>
      </c>
      <c r="E13" s="39" t="s">
        <v>5</v>
      </c>
    </row>
    <row r="14" spans="1:13" ht="12.75">
      <c r="A14" t="s">
        <v>47</v>
      </c>
      <c r="C14" s="31" t="s">
        <v>998</v>
      </c>
      <c r="E14" s="33" t="s">
        <v>999</v>
      </c>
      <c r="J14" s="32">
        <f>0</f>
      </c>
      <c s="32">
        <f>0</f>
      </c>
      <c s="32">
        <f>0+L15+L19+L23</f>
      </c>
      <c s="32">
        <f>0+M15+M19+M23</f>
      </c>
    </row>
    <row r="15" spans="1:16" ht="38.25">
      <c r="A15" t="s">
        <v>50</v>
      </c>
      <c s="34" t="s">
        <v>28</v>
      </c>
      <c s="34" t="s">
        <v>1000</v>
      </c>
      <c s="35" t="s">
        <v>1001</v>
      </c>
      <c s="6" t="s">
        <v>1002</v>
      </c>
      <c s="36" t="s">
        <v>340</v>
      </c>
      <c s="37">
        <v>3.68</v>
      </c>
      <c s="36">
        <v>0</v>
      </c>
      <c s="36">
        <f>ROUND(G15*H15,6)</f>
      </c>
      <c r="L15" s="38">
        <v>0</v>
      </c>
      <c s="32">
        <f>ROUND(ROUND(L15,2)*ROUND(G15,3),2)</f>
      </c>
      <c s="36" t="s">
        <v>341</v>
      </c>
      <c>
        <f>(M15*21)/100</f>
      </c>
      <c t="s">
        <v>28</v>
      </c>
    </row>
    <row r="16" spans="1:5" ht="25.5">
      <c r="A16" s="35" t="s">
        <v>55</v>
      </c>
      <c r="E16" s="39" t="s">
        <v>342</v>
      </c>
    </row>
    <row r="17" spans="1:5" ht="51">
      <c r="A17" s="35" t="s">
        <v>56</v>
      </c>
      <c r="E17" s="40" t="s">
        <v>2628</v>
      </c>
    </row>
    <row r="18" spans="1:5" ht="140.25">
      <c r="A18" t="s">
        <v>57</v>
      </c>
      <c r="E18" s="39" t="s">
        <v>427</v>
      </c>
    </row>
    <row r="19" spans="1:16" ht="38.25">
      <c r="A19" t="s">
        <v>50</v>
      </c>
      <c s="34" t="s">
        <v>26</v>
      </c>
      <c s="34" t="s">
        <v>345</v>
      </c>
      <c s="35" t="s">
        <v>346</v>
      </c>
      <c s="6" t="s">
        <v>347</v>
      </c>
      <c s="36" t="s">
        <v>340</v>
      </c>
      <c s="37">
        <v>1.92</v>
      </c>
      <c s="36">
        <v>0</v>
      </c>
      <c s="36">
        <f>ROUND(G19*H19,6)</f>
      </c>
      <c r="L19" s="38">
        <v>0</v>
      </c>
      <c s="32">
        <f>ROUND(ROUND(L19,2)*ROUND(G19,3),2)</f>
      </c>
      <c s="36" t="s">
        <v>341</v>
      </c>
      <c>
        <f>(M19*21)/100</f>
      </c>
      <c t="s">
        <v>28</v>
      </c>
    </row>
    <row r="20" spans="1:5" ht="25.5">
      <c r="A20" s="35" t="s">
        <v>55</v>
      </c>
      <c r="E20" s="39" t="s">
        <v>342</v>
      </c>
    </row>
    <row r="21" spans="1:5" ht="51">
      <c r="A21" s="35" t="s">
        <v>56</v>
      </c>
      <c r="E21" s="40" t="s">
        <v>2629</v>
      </c>
    </row>
    <row r="22" spans="1:5" ht="140.25">
      <c r="A22" t="s">
        <v>57</v>
      </c>
      <c r="E22" s="39" t="s">
        <v>427</v>
      </c>
    </row>
    <row r="23" spans="1:16" ht="25.5">
      <c r="A23" t="s">
        <v>50</v>
      </c>
      <c s="34" t="s">
        <v>65</v>
      </c>
      <c s="34" t="s">
        <v>1005</v>
      </c>
      <c s="35" t="s">
        <v>1006</v>
      </c>
      <c s="6" t="s">
        <v>1007</v>
      </c>
      <c s="36" t="s">
        <v>340</v>
      </c>
      <c s="37">
        <v>0.35</v>
      </c>
      <c s="36">
        <v>0</v>
      </c>
      <c s="36">
        <f>ROUND(G23*H23,6)</f>
      </c>
      <c r="L23" s="38">
        <v>0</v>
      </c>
      <c s="32">
        <f>ROUND(ROUND(L23,2)*ROUND(G23,3),2)</f>
      </c>
      <c s="36" t="s">
        <v>341</v>
      </c>
      <c>
        <f>(M23*21)/100</f>
      </c>
      <c t="s">
        <v>28</v>
      </c>
    </row>
    <row r="24" spans="1:5" ht="25.5">
      <c r="A24" s="35" t="s">
        <v>55</v>
      </c>
      <c r="E24" s="39" t="s">
        <v>342</v>
      </c>
    </row>
    <row r="25" spans="1:5" ht="51">
      <c r="A25" s="35" t="s">
        <v>56</v>
      </c>
      <c r="E25" s="40" t="s">
        <v>2630</v>
      </c>
    </row>
    <row r="26" spans="1:5" ht="127.5">
      <c r="A26" t="s">
        <v>57</v>
      </c>
      <c r="E26" s="39" t="s">
        <v>1010</v>
      </c>
    </row>
    <row r="27" spans="1:13" ht="12.75">
      <c r="A27" t="s">
        <v>47</v>
      </c>
      <c r="C27" s="31" t="s">
        <v>4</v>
      </c>
      <c r="E27" s="33" t="s">
        <v>1203</v>
      </c>
      <c r="J27" s="32">
        <f>0</f>
      </c>
      <c s="32">
        <f>0</f>
      </c>
      <c s="32">
        <f>0+L28</f>
      </c>
      <c s="32">
        <f>0+M28</f>
      </c>
    </row>
    <row r="28" spans="1:16" ht="12.75">
      <c r="A28" t="s">
        <v>50</v>
      </c>
      <c s="34" t="s">
        <v>70</v>
      </c>
      <c s="34" t="s">
        <v>2631</v>
      </c>
      <c s="35" t="s">
        <v>5</v>
      </c>
      <c s="6" t="s">
        <v>2632</v>
      </c>
      <c s="36" t="s">
        <v>61</v>
      </c>
      <c s="37">
        <v>3.68</v>
      </c>
      <c s="36">
        <v>0</v>
      </c>
      <c s="36">
        <f>ROUND(G28*H28,6)</f>
      </c>
      <c r="L28" s="38">
        <v>0</v>
      </c>
      <c s="32">
        <f>ROUND(ROUND(L28,2)*ROUND(G28,3),2)</f>
      </c>
      <c s="36" t="s">
        <v>54</v>
      </c>
      <c>
        <f>(M28*21)/100</f>
      </c>
      <c t="s">
        <v>28</v>
      </c>
    </row>
    <row r="29" spans="1:5" ht="12.75">
      <c r="A29" s="35" t="s">
        <v>55</v>
      </c>
      <c r="E29" s="39" t="s">
        <v>5</v>
      </c>
    </row>
    <row r="30" spans="1:5" ht="51">
      <c r="A30" s="35" t="s">
        <v>56</v>
      </c>
      <c r="E30" s="40" t="s">
        <v>2628</v>
      </c>
    </row>
    <row r="31" spans="1:5" ht="12.75">
      <c r="A31" t="s">
        <v>57</v>
      </c>
      <c r="E31" s="39" t="s">
        <v>5</v>
      </c>
    </row>
    <row r="32" spans="1:13" ht="12.75">
      <c r="A32" t="s">
        <v>47</v>
      </c>
      <c r="C32" s="31" t="s">
        <v>87</v>
      </c>
      <c r="E32" s="33" t="s">
        <v>1011</v>
      </c>
      <c r="J32" s="32">
        <f>0</f>
      </c>
      <c s="32">
        <f>0</f>
      </c>
      <c s="32">
        <f>0+L33+L37+L41+L45+L49+L53+L57+L61+L65+L69+L73</f>
      </c>
      <c s="32">
        <f>0+M33+M37+M41+M45+M49+M53+M57+M61+M65+M69+M73</f>
      </c>
    </row>
    <row r="33" spans="1:16" ht="12.75">
      <c r="A33" t="s">
        <v>50</v>
      </c>
      <c s="34" t="s">
        <v>27</v>
      </c>
      <c s="34" t="s">
        <v>2633</v>
      </c>
      <c s="35" t="s">
        <v>5</v>
      </c>
      <c s="6" t="s">
        <v>2634</v>
      </c>
      <c s="36" t="s">
        <v>81</v>
      </c>
      <c s="37">
        <v>6</v>
      </c>
      <c s="36">
        <v>0</v>
      </c>
      <c s="36">
        <f>ROUND(G33*H33,6)</f>
      </c>
      <c r="L33" s="38">
        <v>0</v>
      </c>
      <c s="32">
        <f>ROUND(ROUND(L33,2)*ROUND(G33,3),2)</f>
      </c>
      <c s="36" t="s">
        <v>54</v>
      </c>
      <c>
        <f>(M33*21)/100</f>
      </c>
      <c t="s">
        <v>28</v>
      </c>
    </row>
    <row r="34" spans="1:5" ht="12.75">
      <c r="A34" s="35" t="s">
        <v>55</v>
      </c>
      <c r="E34" s="39" t="s">
        <v>5</v>
      </c>
    </row>
    <row r="35" spans="1:5" ht="51">
      <c r="A35" s="35" t="s">
        <v>56</v>
      </c>
      <c r="E35" s="40" t="s">
        <v>1692</v>
      </c>
    </row>
    <row r="36" spans="1:5" ht="12.75">
      <c r="A36" t="s">
        <v>57</v>
      </c>
      <c r="E36" s="39" t="s">
        <v>5</v>
      </c>
    </row>
    <row r="37" spans="1:16" ht="12.75">
      <c r="A37" t="s">
        <v>50</v>
      </c>
      <c s="34" t="s">
        <v>78</v>
      </c>
      <c s="34" t="s">
        <v>1367</v>
      </c>
      <c s="35" t="s">
        <v>5</v>
      </c>
      <c s="6" t="s">
        <v>1368</v>
      </c>
      <c s="36" t="s">
        <v>61</v>
      </c>
      <c s="37">
        <v>1.92</v>
      </c>
      <c s="36">
        <v>0</v>
      </c>
      <c s="36">
        <f>ROUND(G37*H37,6)</f>
      </c>
      <c r="L37" s="38">
        <v>0</v>
      </c>
      <c s="32">
        <f>ROUND(ROUND(L37,2)*ROUND(G37,3),2)</f>
      </c>
      <c s="36" t="s">
        <v>54</v>
      </c>
      <c>
        <f>(M37*21)/100</f>
      </c>
      <c t="s">
        <v>28</v>
      </c>
    </row>
    <row r="38" spans="1:5" ht="12.75">
      <c r="A38" s="35" t="s">
        <v>55</v>
      </c>
      <c r="E38" s="39" t="s">
        <v>5</v>
      </c>
    </row>
    <row r="39" spans="1:5" ht="51">
      <c r="A39" s="35" t="s">
        <v>56</v>
      </c>
      <c r="E39" s="40" t="s">
        <v>2629</v>
      </c>
    </row>
    <row r="40" spans="1:5" ht="12.75">
      <c r="A40" t="s">
        <v>57</v>
      </c>
      <c r="E40" s="39" t="s">
        <v>5</v>
      </c>
    </row>
    <row r="41" spans="1:16" ht="25.5">
      <c r="A41" t="s">
        <v>50</v>
      </c>
      <c s="34" t="s">
        <v>83</v>
      </c>
      <c s="34" t="s">
        <v>2635</v>
      </c>
      <c s="35" t="s">
        <v>5</v>
      </c>
      <c s="6" t="s">
        <v>2636</v>
      </c>
      <c s="36" t="s">
        <v>81</v>
      </c>
      <c s="37">
        <v>6</v>
      </c>
      <c s="36">
        <v>0</v>
      </c>
      <c s="36">
        <f>ROUND(G41*H41,6)</f>
      </c>
      <c r="L41" s="38">
        <v>0</v>
      </c>
      <c s="32">
        <f>ROUND(ROUND(L41,2)*ROUND(G41,3),2)</f>
      </c>
      <c s="36" t="s">
        <v>341</v>
      </c>
      <c>
        <f>(M41*21)/100</f>
      </c>
      <c t="s">
        <v>28</v>
      </c>
    </row>
    <row r="42" spans="1:5" ht="12.75">
      <c r="A42" s="35" t="s">
        <v>55</v>
      </c>
      <c r="E42" s="39" t="s">
        <v>5</v>
      </c>
    </row>
    <row r="43" spans="1:5" ht="51">
      <c r="A43" s="35" t="s">
        <v>56</v>
      </c>
      <c r="E43" s="40" t="s">
        <v>2637</v>
      </c>
    </row>
    <row r="44" spans="1:5" ht="12.75">
      <c r="A44" t="s">
        <v>57</v>
      </c>
      <c r="E44" s="39" t="s">
        <v>5</v>
      </c>
    </row>
    <row r="45" spans="1:16" ht="12.75">
      <c r="A45" t="s">
        <v>50</v>
      </c>
      <c s="34" t="s">
        <v>87</v>
      </c>
      <c s="34" t="s">
        <v>2638</v>
      </c>
      <c s="35" t="s">
        <v>5</v>
      </c>
      <c s="6" t="s">
        <v>2639</v>
      </c>
      <c s="36" t="s">
        <v>81</v>
      </c>
      <c s="37">
        <v>2</v>
      </c>
      <c s="36">
        <v>0</v>
      </c>
      <c s="36">
        <f>ROUND(G45*H45,6)</f>
      </c>
      <c r="L45" s="38">
        <v>0</v>
      </c>
      <c s="32">
        <f>ROUND(ROUND(L45,2)*ROUND(G45,3),2)</f>
      </c>
      <c s="36" t="s">
        <v>341</v>
      </c>
      <c>
        <f>(M45*21)/100</f>
      </c>
      <c t="s">
        <v>28</v>
      </c>
    </row>
    <row r="46" spans="1:5" ht="12.75">
      <c r="A46" s="35" t="s">
        <v>55</v>
      </c>
      <c r="E46" s="39" t="s">
        <v>5</v>
      </c>
    </row>
    <row r="47" spans="1:5" ht="51">
      <c r="A47" s="35" t="s">
        <v>56</v>
      </c>
      <c r="E47" s="40" t="s">
        <v>1141</v>
      </c>
    </row>
    <row r="48" spans="1:5" ht="12.75">
      <c r="A48" t="s">
        <v>57</v>
      </c>
      <c r="E48" s="39" t="s">
        <v>5</v>
      </c>
    </row>
    <row r="49" spans="1:16" ht="12.75">
      <c r="A49" t="s">
        <v>50</v>
      </c>
      <c s="34" t="s">
        <v>91</v>
      </c>
      <c s="34" t="s">
        <v>2640</v>
      </c>
      <c s="35" t="s">
        <v>5</v>
      </c>
      <c s="6" t="s">
        <v>2641</v>
      </c>
      <c s="36" t="s">
        <v>81</v>
      </c>
      <c s="37">
        <v>2</v>
      </c>
      <c s="36">
        <v>0</v>
      </c>
      <c s="36">
        <f>ROUND(G49*H49,6)</f>
      </c>
      <c r="L49" s="38">
        <v>0</v>
      </c>
      <c s="32">
        <f>ROUND(ROUND(L49,2)*ROUND(G49,3),2)</f>
      </c>
      <c s="36" t="s">
        <v>341</v>
      </c>
      <c>
        <f>(M49*21)/100</f>
      </c>
      <c t="s">
        <v>28</v>
      </c>
    </row>
    <row r="50" spans="1:5" ht="12.75">
      <c r="A50" s="35" t="s">
        <v>55</v>
      </c>
      <c r="E50" s="39" t="s">
        <v>5</v>
      </c>
    </row>
    <row r="51" spans="1:5" ht="51">
      <c r="A51" s="35" t="s">
        <v>56</v>
      </c>
      <c r="E51" s="40" t="s">
        <v>1141</v>
      </c>
    </row>
    <row r="52" spans="1:5" ht="12.75">
      <c r="A52" t="s">
        <v>57</v>
      </c>
      <c r="E52" s="39" t="s">
        <v>5</v>
      </c>
    </row>
    <row r="53" spans="1:16" ht="12.75">
      <c r="A53" t="s">
        <v>50</v>
      </c>
      <c s="34" t="s">
        <v>94</v>
      </c>
      <c s="34" t="s">
        <v>2642</v>
      </c>
      <c s="35" t="s">
        <v>5</v>
      </c>
      <c s="6" t="s">
        <v>2643</v>
      </c>
      <c s="36" t="s">
        <v>81</v>
      </c>
      <c s="37">
        <v>2</v>
      </c>
      <c s="36">
        <v>0</v>
      </c>
      <c s="36">
        <f>ROUND(G53*H53,6)</f>
      </c>
      <c r="L53" s="38">
        <v>0</v>
      </c>
      <c s="32">
        <f>ROUND(ROUND(L53,2)*ROUND(G53,3),2)</f>
      </c>
      <c s="36" t="s">
        <v>341</v>
      </c>
      <c>
        <f>(M53*21)/100</f>
      </c>
      <c t="s">
        <v>28</v>
      </c>
    </row>
    <row r="54" spans="1:5" ht="12.75">
      <c r="A54" s="35" t="s">
        <v>55</v>
      </c>
      <c r="E54" s="39" t="s">
        <v>5</v>
      </c>
    </row>
    <row r="55" spans="1:5" ht="51">
      <c r="A55" s="35" t="s">
        <v>56</v>
      </c>
      <c r="E55" s="40" t="s">
        <v>1141</v>
      </c>
    </row>
    <row r="56" spans="1:5" ht="12.75">
      <c r="A56" t="s">
        <v>57</v>
      </c>
      <c r="E56" s="39" t="s">
        <v>5</v>
      </c>
    </row>
    <row r="57" spans="1:16" ht="25.5">
      <c r="A57" t="s">
        <v>50</v>
      </c>
      <c s="34" t="s">
        <v>98</v>
      </c>
      <c s="34" t="s">
        <v>2644</v>
      </c>
      <c s="35" t="s">
        <v>5</v>
      </c>
      <c s="6" t="s">
        <v>2645</v>
      </c>
      <c s="36" t="s">
        <v>81</v>
      </c>
      <c s="37">
        <v>2</v>
      </c>
      <c s="36">
        <v>0</v>
      </c>
      <c s="36">
        <f>ROUND(G57*H57,6)</f>
      </c>
      <c r="L57" s="38">
        <v>0</v>
      </c>
      <c s="32">
        <f>ROUND(ROUND(L57,2)*ROUND(G57,3),2)</f>
      </c>
      <c s="36" t="s">
        <v>341</v>
      </c>
      <c>
        <f>(M57*21)/100</f>
      </c>
      <c t="s">
        <v>28</v>
      </c>
    </row>
    <row r="58" spans="1:5" ht="12.75">
      <c r="A58" s="35" t="s">
        <v>55</v>
      </c>
      <c r="E58" s="39" t="s">
        <v>5</v>
      </c>
    </row>
    <row r="59" spans="1:5" ht="51">
      <c r="A59" s="35" t="s">
        <v>56</v>
      </c>
      <c r="E59" s="40" t="s">
        <v>1141</v>
      </c>
    </row>
    <row r="60" spans="1:5" ht="12.75">
      <c r="A60" t="s">
        <v>57</v>
      </c>
      <c r="E60" s="39" t="s">
        <v>5</v>
      </c>
    </row>
    <row r="61" spans="1:16" ht="25.5">
      <c r="A61" t="s">
        <v>50</v>
      </c>
      <c s="34" t="s">
        <v>102</v>
      </c>
      <c s="34" t="s">
        <v>2646</v>
      </c>
      <c s="35" t="s">
        <v>5</v>
      </c>
      <c s="6" t="s">
        <v>2647</v>
      </c>
      <c s="36" t="s">
        <v>81</v>
      </c>
      <c s="37">
        <v>1</v>
      </c>
      <c s="36">
        <v>0</v>
      </c>
      <c s="36">
        <f>ROUND(G61*H61,6)</f>
      </c>
      <c r="L61" s="38">
        <v>0</v>
      </c>
      <c s="32">
        <f>ROUND(ROUND(L61,2)*ROUND(G61,3),2)</f>
      </c>
      <c s="36" t="s">
        <v>341</v>
      </c>
      <c>
        <f>(M61*21)/100</f>
      </c>
      <c t="s">
        <v>28</v>
      </c>
    </row>
    <row r="62" spans="1:5" ht="12.75">
      <c r="A62" s="35" t="s">
        <v>55</v>
      </c>
      <c r="E62" s="39" t="s">
        <v>5</v>
      </c>
    </row>
    <row r="63" spans="1:5" ht="51">
      <c r="A63" s="35" t="s">
        <v>56</v>
      </c>
      <c r="E63" s="40" t="s">
        <v>2091</v>
      </c>
    </row>
    <row r="64" spans="1:5" ht="12.75">
      <c r="A64" t="s">
        <v>57</v>
      </c>
      <c r="E64" s="39" t="s">
        <v>5</v>
      </c>
    </row>
    <row r="65" spans="1:16" ht="25.5">
      <c r="A65" t="s">
        <v>50</v>
      </c>
      <c s="34" t="s">
        <v>106</v>
      </c>
      <c s="34" t="s">
        <v>2648</v>
      </c>
      <c s="35" t="s">
        <v>5</v>
      </c>
      <c s="6" t="s">
        <v>2649</v>
      </c>
      <c s="36" t="s">
        <v>81</v>
      </c>
      <c s="37">
        <v>6</v>
      </c>
      <c s="36">
        <v>0</v>
      </c>
      <c s="36">
        <f>ROUND(G65*H65,6)</f>
      </c>
      <c r="L65" s="38">
        <v>0</v>
      </c>
      <c s="32">
        <f>ROUND(ROUND(L65,2)*ROUND(G65,3),2)</f>
      </c>
      <c s="36" t="s">
        <v>341</v>
      </c>
      <c>
        <f>(M65*21)/100</f>
      </c>
      <c t="s">
        <v>28</v>
      </c>
    </row>
    <row r="66" spans="1:5" ht="12.75">
      <c r="A66" s="35" t="s">
        <v>55</v>
      </c>
      <c r="E66" s="39" t="s">
        <v>5</v>
      </c>
    </row>
    <row r="67" spans="1:5" ht="51">
      <c r="A67" s="35" t="s">
        <v>56</v>
      </c>
      <c r="E67" s="40" t="s">
        <v>1692</v>
      </c>
    </row>
    <row r="68" spans="1:5" ht="12.75">
      <c r="A68" t="s">
        <v>57</v>
      </c>
      <c r="E68" s="39" t="s">
        <v>5</v>
      </c>
    </row>
    <row r="69" spans="1:16" ht="12.75">
      <c r="A69" t="s">
        <v>50</v>
      </c>
      <c s="34" t="s">
        <v>110</v>
      </c>
      <c s="34" t="s">
        <v>2650</v>
      </c>
      <c s="35" t="s">
        <v>5</v>
      </c>
      <c s="6" t="s">
        <v>2651</v>
      </c>
      <c s="36" t="s">
        <v>81</v>
      </c>
      <c s="37">
        <v>8</v>
      </c>
      <c s="36">
        <v>0</v>
      </c>
      <c s="36">
        <f>ROUND(G69*H69,6)</f>
      </c>
      <c r="L69" s="38">
        <v>0</v>
      </c>
      <c s="32">
        <f>ROUND(ROUND(L69,2)*ROUND(G69,3),2)</f>
      </c>
      <c s="36" t="s">
        <v>341</v>
      </c>
      <c>
        <f>(M69*21)/100</f>
      </c>
      <c t="s">
        <v>28</v>
      </c>
    </row>
    <row r="70" spans="1:5" ht="12.75">
      <c r="A70" s="35" t="s">
        <v>55</v>
      </c>
      <c r="E70" s="39" t="s">
        <v>5</v>
      </c>
    </row>
    <row r="71" spans="1:5" ht="51">
      <c r="A71" s="35" t="s">
        <v>56</v>
      </c>
      <c r="E71" s="40" t="s">
        <v>1600</v>
      </c>
    </row>
    <row r="72" spans="1:5" ht="12.75">
      <c r="A72" t="s">
        <v>57</v>
      </c>
      <c r="E72" s="39" t="s">
        <v>5</v>
      </c>
    </row>
    <row r="73" spans="1:16" ht="12.75">
      <c r="A73" t="s">
        <v>50</v>
      </c>
      <c s="34" t="s">
        <v>428</v>
      </c>
      <c s="34" t="s">
        <v>2652</v>
      </c>
      <c s="35" t="s">
        <v>5</v>
      </c>
      <c s="6" t="s">
        <v>2653</v>
      </c>
      <c s="36" t="s">
        <v>81</v>
      </c>
      <c s="37">
        <v>23</v>
      </c>
      <c s="36">
        <v>0</v>
      </c>
      <c s="36">
        <f>ROUND(G73*H73,6)</f>
      </c>
      <c r="L73" s="38">
        <v>0</v>
      </c>
      <c s="32">
        <f>ROUND(ROUND(L73,2)*ROUND(G73,3),2)</f>
      </c>
      <c s="36" t="s">
        <v>341</v>
      </c>
      <c>
        <f>(M73*21)/100</f>
      </c>
      <c t="s">
        <v>28</v>
      </c>
    </row>
    <row r="74" spans="1:5" ht="12.75">
      <c r="A74" s="35" t="s">
        <v>55</v>
      </c>
      <c r="E74" s="39" t="s">
        <v>5</v>
      </c>
    </row>
    <row r="75" spans="1:5" ht="51">
      <c r="A75" s="35" t="s">
        <v>56</v>
      </c>
      <c r="E75" s="40" t="s">
        <v>2654</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2622</v>
      </c>
      <c s="41">
        <f>Rekapitulace!C55</f>
      </c>
      <c s="20" t="s">
        <v>0</v>
      </c>
      <c t="s">
        <v>23</v>
      </c>
      <c t="s">
        <v>28</v>
      </c>
    </row>
    <row r="4" spans="1:16" ht="32" customHeight="1">
      <c r="A4" s="24" t="s">
        <v>20</v>
      </c>
      <c s="25" t="s">
        <v>29</v>
      </c>
      <c s="27" t="s">
        <v>2622</v>
      </c>
      <c r="E4" s="26" t="s">
        <v>2623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2657</v>
      </c>
      <c r="E8" s="30" t="s">
        <v>2656</v>
      </c>
      <c r="J8" s="29">
        <f>0+J9+J14+J27+J32</f>
      </c>
      <c s="29">
        <f>0+K9+K14+K27+K32</f>
      </c>
      <c s="29">
        <f>0+L9+L14+L27+L32</f>
      </c>
      <c s="29">
        <f>0+M9+M14+M27+M32</f>
      </c>
    </row>
    <row r="9" spans="1:13" ht="12.75">
      <c r="A9" t="s">
        <v>47</v>
      </c>
      <c r="C9" s="31" t="s">
        <v>1054</v>
      </c>
      <c r="E9" s="33" t="s">
        <v>1055</v>
      </c>
      <c r="J9" s="32">
        <f>0</f>
      </c>
      <c s="32">
        <f>0</f>
      </c>
      <c s="32">
        <f>0+L10</f>
      </c>
      <c s="32">
        <f>0+M10</f>
      </c>
    </row>
    <row r="10" spans="1:16" ht="12.75">
      <c r="A10" t="s">
        <v>50</v>
      </c>
      <c s="34" t="s">
        <v>4</v>
      </c>
      <c s="34" t="s">
        <v>1060</v>
      </c>
      <c s="35" t="s">
        <v>5</v>
      </c>
      <c s="6" t="s">
        <v>2627</v>
      </c>
      <c s="36" t="s">
        <v>868</v>
      </c>
      <c s="37">
        <v>1</v>
      </c>
      <c s="36">
        <v>0</v>
      </c>
      <c s="36">
        <f>ROUND(G10*H10,6)</f>
      </c>
      <c r="L10" s="38">
        <v>0</v>
      </c>
      <c s="32">
        <f>ROUND(ROUND(L10,2)*ROUND(G10,3),2)</f>
      </c>
      <c s="36" t="s">
        <v>341</v>
      </c>
      <c>
        <f>(M10*21)/100</f>
      </c>
      <c t="s">
        <v>28</v>
      </c>
    </row>
    <row r="11" spans="1:5" ht="12.75">
      <c r="A11" s="35" t="s">
        <v>55</v>
      </c>
      <c r="E11" s="39" t="s">
        <v>1465</v>
      </c>
    </row>
    <row r="12" spans="1:5" ht="51">
      <c r="A12" s="35" t="s">
        <v>56</v>
      </c>
      <c r="E12" s="40" t="s">
        <v>1071</v>
      </c>
    </row>
    <row r="13" spans="1:5" ht="12.75">
      <c r="A13" t="s">
        <v>57</v>
      </c>
      <c r="E13" s="39" t="s">
        <v>58</v>
      </c>
    </row>
    <row r="14" spans="1:13" ht="12.75">
      <c r="A14" t="s">
        <v>47</v>
      </c>
      <c r="C14" s="31" t="s">
        <v>998</v>
      </c>
      <c r="E14" s="33" t="s">
        <v>999</v>
      </c>
      <c r="J14" s="32">
        <f>0</f>
      </c>
      <c s="32">
        <f>0</f>
      </c>
      <c s="32">
        <f>0+L15+L19+L23</f>
      </c>
      <c s="32">
        <f>0+M15+M19+M23</f>
      </c>
    </row>
    <row r="15" spans="1:16" ht="38.25">
      <c r="A15" t="s">
        <v>50</v>
      </c>
      <c s="34" t="s">
        <v>28</v>
      </c>
      <c s="34" t="s">
        <v>1000</v>
      </c>
      <c s="35" t="s">
        <v>1001</v>
      </c>
      <c s="6" t="s">
        <v>1002</v>
      </c>
      <c s="36" t="s">
        <v>340</v>
      </c>
      <c s="37">
        <v>2.72</v>
      </c>
      <c s="36">
        <v>0</v>
      </c>
      <c s="36">
        <f>ROUND(G15*H15,6)</f>
      </c>
      <c r="L15" s="38">
        <v>0</v>
      </c>
      <c s="32">
        <f>ROUND(ROUND(L15,2)*ROUND(G15,3),2)</f>
      </c>
      <c s="36" t="s">
        <v>341</v>
      </c>
      <c>
        <f>(M15*21)/100</f>
      </c>
      <c t="s">
        <v>28</v>
      </c>
    </row>
    <row r="16" spans="1:5" ht="25.5">
      <c r="A16" s="35" t="s">
        <v>55</v>
      </c>
      <c r="E16" s="39" t="s">
        <v>342</v>
      </c>
    </row>
    <row r="17" spans="1:5" ht="51">
      <c r="A17" s="35" t="s">
        <v>56</v>
      </c>
      <c r="E17" s="40" t="s">
        <v>2658</v>
      </c>
    </row>
    <row r="18" spans="1:5" ht="140.25">
      <c r="A18" t="s">
        <v>57</v>
      </c>
      <c r="E18" s="39" t="s">
        <v>427</v>
      </c>
    </row>
    <row r="19" spans="1:16" ht="38.25">
      <c r="A19" t="s">
        <v>50</v>
      </c>
      <c s="34" t="s">
        <v>26</v>
      </c>
      <c s="34" t="s">
        <v>345</v>
      </c>
      <c s="35" t="s">
        <v>346</v>
      </c>
      <c s="6" t="s">
        <v>347</v>
      </c>
      <c s="36" t="s">
        <v>340</v>
      </c>
      <c s="37">
        <v>1.28</v>
      </c>
      <c s="36">
        <v>0</v>
      </c>
      <c s="36">
        <f>ROUND(G19*H19,6)</f>
      </c>
      <c r="L19" s="38">
        <v>0</v>
      </c>
      <c s="32">
        <f>ROUND(ROUND(L19,2)*ROUND(G19,3),2)</f>
      </c>
      <c s="36" t="s">
        <v>341</v>
      </c>
      <c>
        <f>(M19*21)/100</f>
      </c>
      <c t="s">
        <v>28</v>
      </c>
    </row>
    <row r="20" spans="1:5" ht="38.25">
      <c r="A20" s="35" t="s">
        <v>55</v>
      </c>
      <c r="E20" s="39" t="s">
        <v>2659</v>
      </c>
    </row>
    <row r="21" spans="1:5" ht="51">
      <c r="A21" s="35" t="s">
        <v>56</v>
      </c>
      <c r="E21" s="40" t="s">
        <v>2660</v>
      </c>
    </row>
    <row r="22" spans="1:5" ht="140.25">
      <c r="A22" t="s">
        <v>57</v>
      </c>
      <c r="E22" s="39" t="s">
        <v>427</v>
      </c>
    </row>
    <row r="23" spans="1:16" ht="25.5">
      <c r="A23" t="s">
        <v>50</v>
      </c>
      <c s="34" t="s">
        <v>65</v>
      </c>
      <c s="34" t="s">
        <v>1005</v>
      </c>
      <c s="35" t="s">
        <v>1006</v>
      </c>
      <c s="6" t="s">
        <v>1007</v>
      </c>
      <c s="36" t="s">
        <v>340</v>
      </c>
      <c s="37">
        <v>0.35</v>
      </c>
      <c s="36">
        <v>0</v>
      </c>
      <c s="36">
        <f>ROUND(G23*H23,6)</f>
      </c>
      <c r="L23" s="38">
        <v>0</v>
      </c>
      <c s="32">
        <f>ROUND(ROUND(L23,2)*ROUND(G23,3),2)</f>
      </c>
      <c s="36" t="s">
        <v>341</v>
      </c>
      <c>
        <f>(M23*21)/100</f>
      </c>
      <c t="s">
        <v>28</v>
      </c>
    </row>
    <row r="24" spans="1:5" ht="25.5">
      <c r="A24" s="35" t="s">
        <v>55</v>
      </c>
      <c r="E24" s="39" t="s">
        <v>342</v>
      </c>
    </row>
    <row r="25" spans="1:5" ht="51">
      <c r="A25" s="35" t="s">
        <v>56</v>
      </c>
      <c r="E25" s="40" t="s">
        <v>2630</v>
      </c>
    </row>
    <row r="26" spans="1:5" ht="127.5">
      <c r="A26" t="s">
        <v>57</v>
      </c>
      <c r="E26" s="39" t="s">
        <v>1010</v>
      </c>
    </row>
    <row r="27" spans="1:13" ht="12.75">
      <c r="A27" t="s">
        <v>47</v>
      </c>
      <c r="C27" s="31" t="s">
        <v>4</v>
      </c>
      <c r="E27" s="33" t="s">
        <v>1203</v>
      </c>
      <c r="J27" s="32">
        <f>0</f>
      </c>
      <c s="32">
        <f>0</f>
      </c>
      <c s="32">
        <f>0+L28</f>
      </c>
      <c s="32">
        <f>0+M28</f>
      </c>
    </row>
    <row r="28" spans="1:16" ht="12.75">
      <c r="A28" t="s">
        <v>50</v>
      </c>
      <c s="34" t="s">
        <v>70</v>
      </c>
      <c s="34" t="s">
        <v>2631</v>
      </c>
      <c s="35" t="s">
        <v>5</v>
      </c>
      <c s="6" t="s">
        <v>2632</v>
      </c>
      <c s="36" t="s">
        <v>61</v>
      </c>
      <c s="37">
        <v>2.72</v>
      </c>
      <c s="36">
        <v>0</v>
      </c>
      <c s="36">
        <f>ROUND(G28*H28,6)</f>
      </c>
      <c r="L28" s="38">
        <v>0</v>
      </c>
      <c s="32">
        <f>ROUND(ROUND(L28,2)*ROUND(G28,3),2)</f>
      </c>
      <c s="36" t="s">
        <v>54</v>
      </c>
      <c>
        <f>(M28*21)/100</f>
      </c>
      <c t="s">
        <v>28</v>
      </c>
    </row>
    <row r="29" spans="1:5" ht="12.75">
      <c r="A29" s="35" t="s">
        <v>55</v>
      </c>
      <c r="E29" s="39" t="s">
        <v>2661</v>
      </c>
    </row>
    <row r="30" spans="1:5" ht="51">
      <c r="A30" s="35" t="s">
        <v>56</v>
      </c>
      <c r="E30" s="40" t="s">
        <v>2658</v>
      </c>
    </row>
    <row r="31" spans="1:5" ht="344.25">
      <c r="A31" t="s">
        <v>57</v>
      </c>
      <c r="E31" s="39" t="s">
        <v>1231</v>
      </c>
    </row>
    <row r="32" spans="1:13" ht="12.75">
      <c r="A32" t="s">
        <v>47</v>
      </c>
      <c r="C32" s="31" t="s">
        <v>87</v>
      </c>
      <c r="E32" s="33" t="s">
        <v>1011</v>
      </c>
      <c r="J32" s="32">
        <f>0</f>
      </c>
      <c s="32">
        <f>0</f>
      </c>
      <c s="32">
        <f>0+L33+L37+L41+L45+L49+L53+L57+L61+L65+L69+L73</f>
      </c>
      <c s="32">
        <f>0+M33+M37+M41+M45+M49+M53+M57+M61+M65+M69+M73</f>
      </c>
    </row>
    <row r="33" spans="1:16" ht="12.75">
      <c r="A33" t="s">
        <v>50</v>
      </c>
      <c s="34" t="s">
        <v>27</v>
      </c>
      <c s="34" t="s">
        <v>2633</v>
      </c>
      <c s="35" t="s">
        <v>5</v>
      </c>
      <c s="6" t="s">
        <v>2634</v>
      </c>
      <c s="36" t="s">
        <v>81</v>
      </c>
      <c s="37">
        <v>8</v>
      </c>
      <c s="36">
        <v>0</v>
      </c>
      <c s="36">
        <f>ROUND(G33*H33,6)</f>
      </c>
      <c r="L33" s="38">
        <v>0</v>
      </c>
      <c s="32">
        <f>ROUND(ROUND(L33,2)*ROUND(G33,3),2)</f>
      </c>
      <c s="36" t="s">
        <v>54</v>
      </c>
      <c>
        <f>(M33*21)/100</f>
      </c>
      <c t="s">
        <v>28</v>
      </c>
    </row>
    <row r="34" spans="1:5" ht="12.75">
      <c r="A34" s="35" t="s">
        <v>55</v>
      </c>
      <c r="E34" s="39" t="s">
        <v>5</v>
      </c>
    </row>
    <row r="35" spans="1:5" ht="51">
      <c r="A35" s="35" t="s">
        <v>56</v>
      </c>
      <c r="E35" s="40" t="s">
        <v>1600</v>
      </c>
    </row>
    <row r="36" spans="1:5" ht="127.5">
      <c r="A36" t="s">
        <v>57</v>
      </c>
      <c r="E36" s="39" t="s">
        <v>2662</v>
      </c>
    </row>
    <row r="37" spans="1:16" ht="12.75">
      <c r="A37" t="s">
        <v>50</v>
      </c>
      <c s="34" t="s">
        <v>78</v>
      </c>
      <c s="34" t="s">
        <v>1367</v>
      </c>
      <c s="35" t="s">
        <v>5</v>
      </c>
      <c s="6" t="s">
        <v>1368</v>
      </c>
      <c s="36" t="s">
        <v>61</v>
      </c>
      <c s="37">
        <v>1.28</v>
      </c>
      <c s="36">
        <v>0</v>
      </c>
      <c s="36">
        <f>ROUND(G37*H37,6)</f>
      </c>
      <c r="L37" s="38">
        <v>0</v>
      </c>
      <c s="32">
        <f>ROUND(ROUND(L37,2)*ROUND(G37,3),2)</f>
      </c>
      <c s="36" t="s">
        <v>54</v>
      </c>
      <c>
        <f>(M37*21)/100</f>
      </c>
      <c t="s">
        <v>28</v>
      </c>
    </row>
    <row r="38" spans="1:5" ht="12.75">
      <c r="A38" s="35" t="s">
        <v>55</v>
      </c>
      <c r="E38" s="39" t="s">
        <v>2663</v>
      </c>
    </row>
    <row r="39" spans="1:5" ht="51">
      <c r="A39" s="35" t="s">
        <v>56</v>
      </c>
      <c r="E39" s="40" t="s">
        <v>2660</v>
      </c>
    </row>
    <row r="40" spans="1:5" ht="102">
      <c r="A40" t="s">
        <v>57</v>
      </c>
      <c r="E40" s="39" t="s">
        <v>1371</v>
      </c>
    </row>
    <row r="41" spans="1:16" ht="25.5">
      <c r="A41" t="s">
        <v>50</v>
      </c>
      <c s="34" t="s">
        <v>83</v>
      </c>
      <c s="34" t="s">
        <v>2635</v>
      </c>
      <c s="35" t="s">
        <v>5</v>
      </c>
      <c s="6" t="s">
        <v>2664</v>
      </c>
      <c s="36" t="s">
        <v>81</v>
      </c>
      <c s="37">
        <v>6</v>
      </c>
      <c s="36">
        <v>0</v>
      </c>
      <c s="36">
        <f>ROUND(G41*H41,6)</f>
      </c>
      <c r="L41" s="38">
        <v>0</v>
      </c>
      <c s="32">
        <f>ROUND(ROUND(L41,2)*ROUND(G41,3),2)</f>
      </c>
      <c s="36" t="s">
        <v>341</v>
      </c>
      <c>
        <f>(M41*21)/100</f>
      </c>
      <c t="s">
        <v>28</v>
      </c>
    </row>
    <row r="42" spans="1:5" ht="12.75">
      <c r="A42" s="35" t="s">
        <v>55</v>
      </c>
      <c r="E42" s="39" t="s">
        <v>5</v>
      </c>
    </row>
    <row r="43" spans="1:5" ht="51">
      <c r="A43" s="35" t="s">
        <v>56</v>
      </c>
      <c r="E43" s="40" t="s">
        <v>2637</v>
      </c>
    </row>
    <row r="44" spans="1:5" ht="140.25">
      <c r="A44" t="s">
        <v>57</v>
      </c>
      <c r="E44" s="39" t="s">
        <v>2665</v>
      </c>
    </row>
    <row r="45" spans="1:16" ht="12.75">
      <c r="A45" t="s">
        <v>50</v>
      </c>
      <c s="34" t="s">
        <v>87</v>
      </c>
      <c s="34" t="s">
        <v>2638</v>
      </c>
      <c s="35" t="s">
        <v>5</v>
      </c>
      <c s="6" t="s">
        <v>2666</v>
      </c>
      <c s="36" t="s">
        <v>81</v>
      </c>
      <c s="37">
        <v>2</v>
      </c>
      <c s="36">
        <v>0</v>
      </c>
      <c s="36">
        <f>ROUND(G45*H45,6)</f>
      </c>
      <c r="L45" s="38">
        <v>0</v>
      </c>
      <c s="32">
        <f>ROUND(ROUND(L45,2)*ROUND(G45,3),2)</f>
      </c>
      <c s="36" t="s">
        <v>341</v>
      </c>
      <c>
        <f>(M45*21)/100</f>
      </c>
      <c t="s">
        <v>28</v>
      </c>
    </row>
    <row r="46" spans="1:5" ht="12.75">
      <c r="A46" s="35" t="s">
        <v>55</v>
      </c>
      <c r="E46" s="39" t="s">
        <v>5</v>
      </c>
    </row>
    <row r="47" spans="1:5" ht="51">
      <c r="A47" s="35" t="s">
        <v>56</v>
      </c>
      <c r="E47" s="40" t="s">
        <v>1141</v>
      </c>
    </row>
    <row r="48" spans="1:5" ht="140.25">
      <c r="A48" t="s">
        <v>57</v>
      </c>
      <c r="E48" s="39" t="s">
        <v>2665</v>
      </c>
    </row>
    <row r="49" spans="1:16" ht="12.75">
      <c r="A49" t="s">
        <v>50</v>
      </c>
      <c s="34" t="s">
        <v>91</v>
      </c>
      <c s="34" t="s">
        <v>2640</v>
      </c>
      <c s="35" t="s">
        <v>5</v>
      </c>
      <c s="6" t="s">
        <v>2641</v>
      </c>
      <c s="36" t="s">
        <v>81</v>
      </c>
      <c s="37">
        <v>4</v>
      </c>
      <c s="36">
        <v>0</v>
      </c>
      <c s="36">
        <f>ROUND(G49*H49,6)</f>
      </c>
      <c r="L49" s="38">
        <v>0</v>
      </c>
      <c s="32">
        <f>ROUND(ROUND(L49,2)*ROUND(G49,3),2)</f>
      </c>
      <c s="36" t="s">
        <v>341</v>
      </c>
      <c>
        <f>(M49*21)/100</f>
      </c>
      <c t="s">
        <v>28</v>
      </c>
    </row>
    <row r="50" spans="1:5" ht="12.75">
      <c r="A50" s="35" t="s">
        <v>55</v>
      </c>
      <c r="E50" s="39" t="s">
        <v>5</v>
      </c>
    </row>
    <row r="51" spans="1:5" ht="51">
      <c r="A51" s="35" t="s">
        <v>56</v>
      </c>
      <c r="E51" s="40" t="s">
        <v>2667</v>
      </c>
    </row>
    <row r="52" spans="1:5" ht="140.25">
      <c r="A52" t="s">
        <v>57</v>
      </c>
      <c r="E52" s="39" t="s">
        <v>2665</v>
      </c>
    </row>
    <row r="53" spans="1:16" ht="12.75">
      <c r="A53" t="s">
        <v>50</v>
      </c>
      <c s="34" t="s">
        <v>94</v>
      </c>
      <c s="34" t="s">
        <v>2642</v>
      </c>
      <c s="35" t="s">
        <v>5</v>
      </c>
      <c s="6" t="s">
        <v>2643</v>
      </c>
      <c s="36" t="s">
        <v>81</v>
      </c>
      <c s="37">
        <v>2</v>
      </c>
      <c s="36">
        <v>0</v>
      </c>
      <c s="36">
        <f>ROUND(G53*H53,6)</f>
      </c>
      <c r="L53" s="38">
        <v>0</v>
      </c>
      <c s="32">
        <f>ROUND(ROUND(L53,2)*ROUND(G53,3),2)</f>
      </c>
      <c s="36" t="s">
        <v>341</v>
      </c>
      <c>
        <f>(M53*21)/100</f>
      </c>
      <c t="s">
        <v>28</v>
      </c>
    </row>
    <row r="54" spans="1:5" ht="12.75">
      <c r="A54" s="35" t="s">
        <v>55</v>
      </c>
      <c r="E54" s="39" t="s">
        <v>5</v>
      </c>
    </row>
    <row r="55" spans="1:5" ht="51">
      <c r="A55" s="35" t="s">
        <v>56</v>
      </c>
      <c r="E55" s="40" t="s">
        <v>1141</v>
      </c>
    </row>
    <row r="56" spans="1:5" ht="25.5">
      <c r="A56" t="s">
        <v>57</v>
      </c>
      <c r="E56" s="39" t="s">
        <v>2668</v>
      </c>
    </row>
    <row r="57" spans="1:16" ht="25.5">
      <c r="A57" t="s">
        <v>50</v>
      </c>
      <c s="34" t="s">
        <v>98</v>
      </c>
      <c s="34" t="s">
        <v>2644</v>
      </c>
      <c s="35" t="s">
        <v>5</v>
      </c>
      <c s="6" t="s">
        <v>2645</v>
      </c>
      <c s="36" t="s">
        <v>81</v>
      </c>
      <c s="37">
        <v>2</v>
      </c>
      <c s="36">
        <v>0</v>
      </c>
      <c s="36">
        <f>ROUND(G57*H57,6)</f>
      </c>
      <c r="L57" s="38">
        <v>0</v>
      </c>
      <c s="32">
        <f>ROUND(ROUND(L57,2)*ROUND(G57,3),2)</f>
      </c>
      <c s="36" t="s">
        <v>341</v>
      </c>
      <c>
        <f>(M57*21)/100</f>
      </c>
      <c t="s">
        <v>28</v>
      </c>
    </row>
    <row r="58" spans="1:5" ht="12.75">
      <c r="A58" s="35" t="s">
        <v>55</v>
      </c>
      <c r="E58" s="39" t="s">
        <v>5</v>
      </c>
    </row>
    <row r="59" spans="1:5" ht="51">
      <c r="A59" s="35" t="s">
        <v>56</v>
      </c>
      <c r="E59" s="40" t="s">
        <v>1141</v>
      </c>
    </row>
    <row r="60" spans="1:5" ht="140.25">
      <c r="A60" t="s">
        <v>57</v>
      </c>
      <c r="E60" s="39" t="s">
        <v>2665</v>
      </c>
    </row>
    <row r="61" spans="1:16" ht="25.5">
      <c r="A61" t="s">
        <v>50</v>
      </c>
      <c s="34" t="s">
        <v>102</v>
      </c>
      <c s="34" t="s">
        <v>2646</v>
      </c>
      <c s="35" t="s">
        <v>5</v>
      </c>
      <c s="6" t="s">
        <v>2669</v>
      </c>
      <c s="36" t="s">
        <v>81</v>
      </c>
      <c s="37">
        <v>1</v>
      </c>
      <c s="36">
        <v>0</v>
      </c>
      <c s="36">
        <f>ROUND(G61*H61,6)</f>
      </c>
      <c r="L61" s="38">
        <v>0</v>
      </c>
      <c s="32">
        <f>ROUND(ROUND(L61,2)*ROUND(G61,3),2)</f>
      </c>
      <c s="36" t="s">
        <v>341</v>
      </c>
      <c>
        <f>(M61*21)/100</f>
      </c>
      <c t="s">
        <v>28</v>
      </c>
    </row>
    <row r="62" spans="1:5" ht="12.75">
      <c r="A62" s="35" t="s">
        <v>55</v>
      </c>
      <c r="E62" s="39" t="s">
        <v>5</v>
      </c>
    </row>
    <row r="63" spans="1:5" ht="51">
      <c r="A63" s="35" t="s">
        <v>56</v>
      </c>
      <c r="E63" s="40" t="s">
        <v>2091</v>
      </c>
    </row>
    <row r="64" spans="1:5" ht="140.25">
      <c r="A64" t="s">
        <v>57</v>
      </c>
      <c r="E64" s="39" t="s">
        <v>2665</v>
      </c>
    </row>
    <row r="65" spans="1:16" ht="25.5">
      <c r="A65" t="s">
        <v>50</v>
      </c>
      <c s="34" t="s">
        <v>106</v>
      </c>
      <c s="34" t="s">
        <v>2648</v>
      </c>
      <c s="35" t="s">
        <v>5</v>
      </c>
      <c s="6" t="s">
        <v>2649</v>
      </c>
      <c s="36" t="s">
        <v>81</v>
      </c>
      <c s="37">
        <v>2</v>
      </c>
      <c s="36">
        <v>0</v>
      </c>
      <c s="36">
        <f>ROUND(G65*H65,6)</f>
      </c>
      <c r="L65" s="38">
        <v>0</v>
      </c>
      <c s="32">
        <f>ROUND(ROUND(L65,2)*ROUND(G65,3),2)</f>
      </c>
      <c s="36" t="s">
        <v>341</v>
      </c>
      <c>
        <f>(M65*21)/100</f>
      </c>
      <c t="s">
        <v>28</v>
      </c>
    </row>
    <row r="66" spans="1:5" ht="12.75">
      <c r="A66" s="35" t="s">
        <v>55</v>
      </c>
      <c r="E66" s="39" t="s">
        <v>2670</v>
      </c>
    </row>
    <row r="67" spans="1:5" ht="51">
      <c r="A67" s="35" t="s">
        <v>56</v>
      </c>
      <c r="E67" s="40" t="s">
        <v>2671</v>
      </c>
    </row>
    <row r="68" spans="1:5" ht="140.25">
      <c r="A68" t="s">
        <v>57</v>
      </c>
      <c r="E68" s="39" t="s">
        <v>2665</v>
      </c>
    </row>
    <row r="69" spans="1:16" ht="12.75">
      <c r="A69" t="s">
        <v>50</v>
      </c>
      <c s="34" t="s">
        <v>110</v>
      </c>
      <c s="34" t="s">
        <v>2650</v>
      </c>
      <c s="35" t="s">
        <v>5</v>
      </c>
      <c s="6" t="s">
        <v>2651</v>
      </c>
      <c s="36" t="s">
        <v>81</v>
      </c>
      <c s="37">
        <v>12</v>
      </c>
      <c s="36">
        <v>0</v>
      </c>
      <c s="36">
        <f>ROUND(G69*H69,6)</f>
      </c>
      <c r="L69" s="38">
        <v>0</v>
      </c>
      <c s="32">
        <f>ROUND(ROUND(L69,2)*ROUND(G69,3),2)</f>
      </c>
      <c s="36" t="s">
        <v>341</v>
      </c>
      <c>
        <f>(M69*21)/100</f>
      </c>
      <c t="s">
        <v>28</v>
      </c>
    </row>
    <row r="70" spans="1:5" ht="12.75">
      <c r="A70" s="35" t="s">
        <v>55</v>
      </c>
      <c r="E70" s="39" t="s">
        <v>2670</v>
      </c>
    </row>
    <row r="71" spans="1:5" ht="51">
      <c r="A71" s="35" t="s">
        <v>56</v>
      </c>
      <c r="E71" s="40" t="s">
        <v>2672</v>
      </c>
    </row>
    <row r="72" spans="1:5" ht="140.25">
      <c r="A72" t="s">
        <v>57</v>
      </c>
      <c r="E72" s="39" t="s">
        <v>2665</v>
      </c>
    </row>
    <row r="73" spans="1:16" ht="12.75">
      <c r="A73" t="s">
        <v>50</v>
      </c>
      <c s="34" t="s">
        <v>428</v>
      </c>
      <c s="34" t="s">
        <v>2652</v>
      </c>
      <c s="35" t="s">
        <v>5</v>
      </c>
      <c s="6" t="s">
        <v>2653</v>
      </c>
      <c s="36" t="s">
        <v>81</v>
      </c>
      <c s="37">
        <v>22</v>
      </c>
      <c s="36">
        <v>0</v>
      </c>
      <c s="36">
        <f>ROUND(G73*H73,6)</f>
      </c>
      <c r="L73" s="38">
        <v>0</v>
      </c>
      <c s="32">
        <f>ROUND(ROUND(L73,2)*ROUND(G73,3),2)</f>
      </c>
      <c s="36" t="s">
        <v>341</v>
      </c>
      <c>
        <f>(M73*21)/100</f>
      </c>
      <c t="s">
        <v>28</v>
      </c>
    </row>
    <row r="74" spans="1:5" ht="12.75">
      <c r="A74" s="35" t="s">
        <v>55</v>
      </c>
      <c r="E74" s="39" t="s">
        <v>2673</v>
      </c>
    </row>
    <row r="75" spans="1:5" ht="51">
      <c r="A75" s="35" t="s">
        <v>56</v>
      </c>
      <c r="E75" s="40" t="s">
        <v>2674</v>
      </c>
    </row>
    <row r="76" spans="1:5" ht="140.25">
      <c r="A76" t="s">
        <v>57</v>
      </c>
      <c r="E76" s="39" t="s">
        <v>2675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2676</v>
      </c>
      <c s="41">
        <f>Rekapitulace!C58</f>
      </c>
      <c s="20" t="s">
        <v>0</v>
      </c>
      <c t="s">
        <v>23</v>
      </c>
      <c t="s">
        <v>28</v>
      </c>
    </row>
    <row r="4" spans="1:16" ht="32" customHeight="1">
      <c r="A4" s="24" t="s">
        <v>20</v>
      </c>
      <c s="25" t="s">
        <v>29</v>
      </c>
      <c s="27" t="s">
        <v>2676</v>
      </c>
      <c r="E4" s="26" t="s">
        <v>2677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2680</v>
      </c>
      <c r="E8" s="30" t="s">
        <v>2679</v>
      </c>
      <c r="J8" s="29">
        <f>0+J9+J18+J35+J52</f>
      </c>
      <c s="29">
        <f>0+K9+K18+K35+K52</f>
      </c>
      <c s="29">
        <f>0+L9+L18+L35+L52</f>
      </c>
      <c s="29">
        <f>0+M9+M18+M35+M52</f>
      </c>
    </row>
    <row r="9" spans="1:13" ht="12.75">
      <c r="A9" t="s">
        <v>47</v>
      </c>
      <c r="C9" s="31" t="s">
        <v>4</v>
      </c>
      <c r="E9" s="33" t="s">
        <v>2481</v>
      </c>
      <c r="J9" s="32">
        <f>0</f>
      </c>
      <c s="32">
        <f>0</f>
      </c>
      <c s="32">
        <f>0+L10+L14</f>
      </c>
      <c s="32">
        <f>0+M10+M14</f>
      </c>
    </row>
    <row r="10" spans="1:16" ht="25.5">
      <c r="A10" t="s">
        <v>50</v>
      </c>
      <c s="34" t="s">
        <v>4</v>
      </c>
      <c s="34" t="s">
        <v>2681</v>
      </c>
      <c s="35" t="s">
        <v>5</v>
      </c>
      <c s="6" t="s">
        <v>2682</v>
      </c>
      <c s="36" t="s">
        <v>61</v>
      </c>
      <c s="37">
        <v>9.408</v>
      </c>
      <c s="36">
        <v>0</v>
      </c>
      <c s="36">
        <f>ROUND(G10*H10,6)</f>
      </c>
      <c r="L10" s="38">
        <v>0</v>
      </c>
      <c s="32">
        <f>ROUND(ROUND(L10,2)*ROUND(G10,3),2)</f>
      </c>
      <c s="36" t="s">
        <v>341</v>
      </c>
      <c>
        <f>(M10*21)/100</f>
      </c>
      <c t="s">
        <v>28</v>
      </c>
    </row>
    <row r="11" spans="1:5" ht="12.75">
      <c r="A11" s="35" t="s">
        <v>55</v>
      </c>
      <c r="E11" s="39" t="s">
        <v>5</v>
      </c>
    </row>
    <row r="12" spans="1:5" ht="38.25">
      <c r="A12" s="35" t="s">
        <v>56</v>
      </c>
      <c r="E12" s="40" t="s">
        <v>2683</v>
      </c>
    </row>
    <row r="13" spans="1:5" ht="12.75">
      <c r="A13" t="s">
        <v>57</v>
      </c>
      <c r="E13" s="39" t="s">
        <v>5</v>
      </c>
    </row>
    <row r="14" spans="1:16" ht="12.75">
      <c r="A14" t="s">
        <v>50</v>
      </c>
      <c s="34" t="s">
        <v>28</v>
      </c>
      <c s="34" t="s">
        <v>2684</v>
      </c>
      <c s="35" t="s">
        <v>5</v>
      </c>
      <c s="6" t="s">
        <v>2685</v>
      </c>
      <c s="36" t="s">
        <v>340</v>
      </c>
      <c s="37">
        <v>16.934</v>
      </c>
      <c s="36">
        <v>0</v>
      </c>
      <c s="36">
        <f>ROUND(G14*H14,6)</f>
      </c>
      <c r="L14" s="38">
        <v>0</v>
      </c>
      <c s="32">
        <f>ROUND(ROUND(L14,2)*ROUND(G14,3),2)</f>
      </c>
      <c s="36" t="s">
        <v>341</v>
      </c>
      <c>
        <f>(M14*21)/100</f>
      </c>
      <c t="s">
        <v>28</v>
      </c>
    </row>
    <row r="15" spans="1:5" ht="12.75">
      <c r="A15" s="35" t="s">
        <v>55</v>
      </c>
      <c r="E15" s="39" t="s">
        <v>5</v>
      </c>
    </row>
    <row r="16" spans="1:5" ht="25.5">
      <c r="A16" s="35" t="s">
        <v>56</v>
      </c>
      <c r="E16" s="40" t="s">
        <v>2686</v>
      </c>
    </row>
    <row r="17" spans="1:5" ht="12.75">
      <c r="A17" t="s">
        <v>57</v>
      </c>
      <c r="E17" s="39" t="s">
        <v>5</v>
      </c>
    </row>
    <row r="18" spans="1:13" ht="12.75">
      <c r="A18" t="s">
        <v>47</v>
      </c>
      <c r="C18" s="31" t="s">
        <v>2687</v>
      </c>
      <c r="E18" s="33" t="s">
        <v>2688</v>
      </c>
      <c r="J18" s="32">
        <f>0</f>
      </c>
      <c s="32">
        <f>0</f>
      </c>
      <c s="32">
        <f>0+L19+L23+L27+L31</f>
      </c>
      <c s="32">
        <f>0+M19+M23+M27+M31</f>
      </c>
    </row>
    <row r="19" spans="1:16" ht="25.5">
      <c r="A19" t="s">
        <v>50</v>
      </c>
      <c s="34" t="s">
        <v>26</v>
      </c>
      <c s="34" t="s">
        <v>2689</v>
      </c>
      <c s="35" t="s">
        <v>5</v>
      </c>
      <c s="6" t="s">
        <v>2690</v>
      </c>
      <c s="36" t="s">
        <v>1537</v>
      </c>
      <c s="37">
        <v>2316.964</v>
      </c>
      <c s="36">
        <v>0</v>
      </c>
      <c s="36">
        <f>ROUND(G19*H19,6)</f>
      </c>
      <c r="L19" s="38">
        <v>0</v>
      </c>
      <c s="32">
        <f>ROUND(ROUND(L19,2)*ROUND(G19,3),2)</f>
      </c>
      <c s="36" t="s">
        <v>341</v>
      </c>
      <c>
        <f>(M19*21)/100</f>
      </c>
      <c t="s">
        <v>28</v>
      </c>
    </row>
    <row r="20" spans="1:5" ht="12.75">
      <c r="A20" s="35" t="s">
        <v>55</v>
      </c>
      <c r="E20" s="39" t="s">
        <v>5</v>
      </c>
    </row>
    <row r="21" spans="1:5" ht="140.25">
      <c r="A21" s="35" t="s">
        <v>56</v>
      </c>
      <c r="E21" s="40" t="s">
        <v>2691</v>
      </c>
    </row>
    <row r="22" spans="1:5" ht="12.75">
      <c r="A22" t="s">
        <v>57</v>
      </c>
      <c r="E22" s="39" t="s">
        <v>5</v>
      </c>
    </row>
    <row r="23" spans="1:16" ht="12.75">
      <c r="A23" t="s">
        <v>50</v>
      </c>
      <c s="34" t="s">
        <v>65</v>
      </c>
      <c s="34" t="s">
        <v>2692</v>
      </c>
      <c s="35" t="s">
        <v>5</v>
      </c>
      <c s="6" t="s">
        <v>2693</v>
      </c>
      <c s="36" t="s">
        <v>76</v>
      </c>
      <c s="37">
        <v>46.548</v>
      </c>
      <c s="36">
        <v>0</v>
      </c>
      <c s="36">
        <f>ROUND(G23*H23,6)</f>
      </c>
      <c r="L23" s="38">
        <v>0</v>
      </c>
      <c s="32">
        <f>ROUND(ROUND(L23,2)*ROUND(G23,3),2)</f>
      </c>
      <c s="36" t="s">
        <v>341</v>
      </c>
      <c>
        <f>(M23*21)/100</f>
      </c>
      <c t="s">
        <v>28</v>
      </c>
    </row>
    <row r="24" spans="1:5" ht="12.75">
      <c r="A24" s="35" t="s">
        <v>55</v>
      </c>
      <c r="E24" s="39" t="s">
        <v>5</v>
      </c>
    </row>
    <row r="25" spans="1:5" ht="25.5">
      <c r="A25" s="35" t="s">
        <v>56</v>
      </c>
      <c r="E25" s="40" t="s">
        <v>2694</v>
      </c>
    </row>
    <row r="26" spans="1:5" ht="12.75">
      <c r="A26" t="s">
        <v>57</v>
      </c>
      <c r="E26" s="39" t="s">
        <v>5</v>
      </c>
    </row>
    <row r="27" spans="1:16" ht="12.75">
      <c r="A27" t="s">
        <v>50</v>
      </c>
      <c s="34" t="s">
        <v>70</v>
      </c>
      <c s="34" t="s">
        <v>2695</v>
      </c>
      <c s="35" t="s">
        <v>5</v>
      </c>
      <c s="6" t="s">
        <v>2696</v>
      </c>
      <c s="36" t="s">
        <v>76</v>
      </c>
      <c s="37">
        <v>38.444</v>
      </c>
      <c s="36">
        <v>0</v>
      </c>
      <c s="36">
        <f>ROUND(G27*H27,6)</f>
      </c>
      <c r="L27" s="38">
        <v>0</v>
      </c>
      <c s="32">
        <f>ROUND(ROUND(L27,2)*ROUND(G27,3),2)</f>
      </c>
      <c s="36" t="s">
        <v>341</v>
      </c>
      <c>
        <f>(M27*21)/100</f>
      </c>
      <c t="s">
        <v>28</v>
      </c>
    </row>
    <row r="28" spans="1:5" ht="12.75">
      <c r="A28" s="35" t="s">
        <v>55</v>
      </c>
      <c r="E28" s="39" t="s">
        <v>5</v>
      </c>
    </row>
    <row r="29" spans="1:5" ht="25.5">
      <c r="A29" s="35" t="s">
        <v>56</v>
      </c>
      <c r="E29" s="40" t="s">
        <v>2697</v>
      </c>
    </row>
    <row r="30" spans="1:5" ht="12.75">
      <c r="A30" t="s">
        <v>57</v>
      </c>
      <c r="E30" s="39" t="s">
        <v>5</v>
      </c>
    </row>
    <row r="31" spans="1:16" ht="12.75">
      <c r="A31" t="s">
        <v>50</v>
      </c>
      <c s="34" t="s">
        <v>27</v>
      </c>
      <c s="34" t="s">
        <v>2698</v>
      </c>
      <c s="35" t="s">
        <v>5</v>
      </c>
      <c s="6" t="s">
        <v>2699</v>
      </c>
      <c s="36" t="s">
        <v>76</v>
      </c>
      <c s="37">
        <v>57.31</v>
      </c>
      <c s="36">
        <v>0</v>
      </c>
      <c s="36">
        <f>ROUND(G31*H31,6)</f>
      </c>
      <c r="L31" s="38">
        <v>0</v>
      </c>
      <c s="32">
        <f>ROUND(ROUND(L31,2)*ROUND(G31,3),2)</f>
      </c>
      <c s="36" t="s">
        <v>341</v>
      </c>
      <c>
        <f>(M31*21)/100</f>
      </c>
      <c t="s">
        <v>28</v>
      </c>
    </row>
    <row r="32" spans="1:5" ht="12.75">
      <c r="A32" s="35" t="s">
        <v>55</v>
      </c>
      <c r="E32" s="39" t="s">
        <v>5</v>
      </c>
    </row>
    <row r="33" spans="1:5" ht="25.5">
      <c r="A33" s="35" t="s">
        <v>56</v>
      </c>
      <c r="E33" s="40" t="s">
        <v>2700</v>
      </c>
    </row>
    <row r="34" spans="1:5" ht="12.75">
      <c r="A34" t="s">
        <v>57</v>
      </c>
      <c r="E34" s="39" t="s">
        <v>5</v>
      </c>
    </row>
    <row r="35" spans="1:13" ht="12.75">
      <c r="A35" t="s">
        <v>47</v>
      </c>
      <c r="C35" s="31" t="s">
        <v>87</v>
      </c>
      <c r="E35" s="33" t="s">
        <v>2595</v>
      </c>
      <c r="J35" s="32">
        <f>0</f>
      </c>
      <c s="32">
        <f>0</f>
      </c>
      <c s="32">
        <f>0+L36+L40+L44+L48</f>
      </c>
      <c s="32">
        <f>0+M36+M40+M44+M48</f>
      </c>
    </row>
    <row r="36" spans="1:16" ht="12.75">
      <c r="A36" t="s">
        <v>50</v>
      </c>
      <c s="34" t="s">
        <v>78</v>
      </c>
      <c s="34" t="s">
        <v>2701</v>
      </c>
      <c s="35" t="s">
        <v>5</v>
      </c>
      <c s="6" t="s">
        <v>2702</v>
      </c>
      <c s="36" t="s">
        <v>61</v>
      </c>
      <c s="37">
        <v>9.408</v>
      </c>
      <c s="36">
        <v>0</v>
      </c>
      <c s="36">
        <f>ROUND(G36*H36,6)</f>
      </c>
      <c r="L36" s="38">
        <v>0</v>
      </c>
      <c s="32">
        <f>ROUND(ROUND(L36,2)*ROUND(G36,3),2)</f>
      </c>
      <c s="36" t="s">
        <v>341</v>
      </c>
      <c>
        <f>(M36*21)/100</f>
      </c>
      <c t="s">
        <v>28</v>
      </c>
    </row>
    <row r="37" spans="1:5" ht="12.75">
      <c r="A37" s="35" t="s">
        <v>55</v>
      </c>
      <c r="E37" s="39" t="s">
        <v>5</v>
      </c>
    </row>
    <row r="38" spans="1:5" ht="25.5">
      <c r="A38" s="35" t="s">
        <v>56</v>
      </c>
      <c r="E38" s="40" t="s">
        <v>2703</v>
      </c>
    </row>
    <row r="39" spans="1:5" ht="12.75">
      <c r="A39" t="s">
        <v>57</v>
      </c>
      <c r="E39" s="39" t="s">
        <v>5</v>
      </c>
    </row>
    <row r="40" spans="1:16" ht="12.75">
      <c r="A40" t="s">
        <v>50</v>
      </c>
      <c s="34" t="s">
        <v>83</v>
      </c>
      <c s="34" t="s">
        <v>2704</v>
      </c>
      <c s="35" t="s">
        <v>5</v>
      </c>
      <c s="6" t="s">
        <v>2705</v>
      </c>
      <c s="36" t="s">
        <v>81</v>
      </c>
      <c s="37">
        <v>8</v>
      </c>
      <c s="36">
        <v>0</v>
      </c>
      <c s="36">
        <f>ROUND(G40*H40,6)</f>
      </c>
      <c r="L40" s="38">
        <v>0</v>
      </c>
      <c s="32">
        <f>ROUND(ROUND(L40,2)*ROUND(G40,3),2)</f>
      </c>
      <c s="36" t="s">
        <v>341</v>
      </c>
      <c>
        <f>(M40*21)/100</f>
      </c>
      <c t="s">
        <v>28</v>
      </c>
    </row>
    <row r="41" spans="1:5" ht="12.75">
      <c r="A41" s="35" t="s">
        <v>55</v>
      </c>
      <c r="E41" s="39" t="s">
        <v>5</v>
      </c>
    </row>
    <row r="42" spans="1:5" ht="25.5">
      <c r="A42" s="35" t="s">
        <v>56</v>
      </c>
      <c r="E42" s="40" t="s">
        <v>2706</v>
      </c>
    </row>
    <row r="43" spans="1:5" ht="12.75">
      <c r="A43" t="s">
        <v>57</v>
      </c>
      <c r="E43" s="39" t="s">
        <v>5</v>
      </c>
    </row>
    <row r="44" spans="1:16" ht="12.75">
      <c r="A44" t="s">
        <v>50</v>
      </c>
      <c s="34" t="s">
        <v>87</v>
      </c>
      <c s="34" t="s">
        <v>2707</v>
      </c>
      <c s="35" t="s">
        <v>5</v>
      </c>
      <c s="6" t="s">
        <v>2708</v>
      </c>
      <c s="36" t="s">
        <v>81</v>
      </c>
      <c s="37">
        <v>4</v>
      </c>
      <c s="36">
        <v>0</v>
      </c>
      <c s="36">
        <f>ROUND(G44*H44,6)</f>
      </c>
      <c r="L44" s="38">
        <v>0</v>
      </c>
      <c s="32">
        <f>ROUND(ROUND(L44,2)*ROUND(G44,3),2)</f>
      </c>
      <c s="36" t="s">
        <v>341</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91</v>
      </c>
      <c s="34" t="s">
        <v>2709</v>
      </c>
      <c s="35" t="s">
        <v>5</v>
      </c>
      <c s="6" t="s">
        <v>2710</v>
      </c>
      <c s="36" t="s">
        <v>81</v>
      </c>
      <c s="37">
        <v>4</v>
      </c>
      <c s="36">
        <v>0</v>
      </c>
      <c s="36">
        <f>ROUND(G48*H48,6)</f>
      </c>
      <c r="L48" s="38">
        <v>0</v>
      </c>
      <c s="32">
        <f>ROUND(ROUND(L48,2)*ROUND(G48,3),2)</f>
      </c>
      <c s="36" t="s">
        <v>341</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2614</v>
      </c>
      <c r="E52" s="33" t="s">
        <v>2615</v>
      </c>
      <c r="J52" s="32">
        <f>0</f>
      </c>
      <c s="32">
        <f>0</f>
      </c>
      <c s="32">
        <f>0+L53+L57+L61+L65</f>
      </c>
      <c s="32">
        <f>0+M53+M57+M61+M65</f>
      </c>
    </row>
    <row r="53" spans="1:16" ht="38.25">
      <c r="A53" t="s">
        <v>50</v>
      </c>
      <c s="34" t="s">
        <v>94</v>
      </c>
      <c s="34" t="s">
        <v>345</v>
      </c>
      <c s="35" t="s">
        <v>346</v>
      </c>
      <c s="6" t="s">
        <v>347</v>
      </c>
      <c s="36" t="s">
        <v>340</v>
      </c>
      <c s="37">
        <v>22.753</v>
      </c>
      <c s="36">
        <v>0</v>
      </c>
      <c s="36">
        <f>ROUND(G53*H53,6)</f>
      </c>
      <c r="L53" s="38">
        <v>0</v>
      </c>
      <c s="32">
        <f>ROUND(ROUND(L53,2)*ROUND(G53,3),2)</f>
      </c>
      <c s="36" t="s">
        <v>341</v>
      </c>
      <c>
        <f>(M53*21)/100</f>
      </c>
      <c t="s">
        <v>28</v>
      </c>
    </row>
    <row r="54" spans="1:5" ht="25.5">
      <c r="A54" s="35" t="s">
        <v>55</v>
      </c>
      <c r="E54" s="39" t="s">
        <v>342</v>
      </c>
    </row>
    <row r="55" spans="1:5" ht="38.25">
      <c r="A55" s="35" t="s">
        <v>56</v>
      </c>
      <c r="E55" s="40" t="s">
        <v>2711</v>
      </c>
    </row>
    <row r="56" spans="1:5" ht="140.25">
      <c r="A56" t="s">
        <v>57</v>
      </c>
      <c r="E56" s="39" t="s">
        <v>427</v>
      </c>
    </row>
    <row r="57" spans="1:16" ht="38.25">
      <c r="A57" t="s">
        <v>50</v>
      </c>
      <c s="34" t="s">
        <v>98</v>
      </c>
      <c s="34" t="s">
        <v>1195</v>
      </c>
      <c s="35" t="s">
        <v>1196</v>
      </c>
      <c s="6" t="s">
        <v>1197</v>
      </c>
      <c s="36" t="s">
        <v>340</v>
      </c>
      <c s="37">
        <v>0.08</v>
      </c>
      <c s="36">
        <v>0</v>
      </c>
      <c s="36">
        <f>ROUND(G57*H57,6)</f>
      </c>
      <c r="L57" s="38">
        <v>0</v>
      </c>
      <c s="32">
        <f>ROUND(ROUND(L57,2)*ROUND(G57,3),2)</f>
      </c>
      <c s="36" t="s">
        <v>341</v>
      </c>
      <c>
        <f>(M57*21)/100</f>
      </c>
      <c t="s">
        <v>28</v>
      </c>
    </row>
    <row r="58" spans="1:5" ht="25.5">
      <c r="A58" s="35" t="s">
        <v>55</v>
      </c>
      <c r="E58" s="39" t="s">
        <v>342</v>
      </c>
    </row>
    <row r="59" spans="1:5" ht="38.25">
      <c r="A59" s="35" t="s">
        <v>56</v>
      </c>
      <c r="E59" s="40" t="s">
        <v>2712</v>
      </c>
    </row>
    <row r="60" spans="1:5" ht="140.25">
      <c r="A60" t="s">
        <v>57</v>
      </c>
      <c r="E60" s="39" t="s">
        <v>427</v>
      </c>
    </row>
    <row r="61" spans="1:16" ht="38.25">
      <c r="A61" t="s">
        <v>50</v>
      </c>
      <c s="34" t="s">
        <v>102</v>
      </c>
      <c s="34" t="s">
        <v>1083</v>
      </c>
      <c s="35" t="s">
        <v>1084</v>
      </c>
      <c s="6" t="s">
        <v>1085</v>
      </c>
      <c s="36" t="s">
        <v>340</v>
      </c>
      <c s="37">
        <v>0.461</v>
      </c>
      <c s="36">
        <v>0</v>
      </c>
      <c s="36">
        <f>ROUND(G61*H61,6)</f>
      </c>
      <c r="L61" s="38">
        <v>0</v>
      </c>
      <c s="32">
        <f>ROUND(ROUND(L61,2)*ROUND(G61,3),2)</f>
      </c>
      <c s="36" t="s">
        <v>341</v>
      </c>
      <c>
        <f>(M61*21)/100</f>
      </c>
      <c t="s">
        <v>28</v>
      </c>
    </row>
    <row r="62" spans="1:5" ht="25.5">
      <c r="A62" s="35" t="s">
        <v>55</v>
      </c>
      <c r="E62" s="39" t="s">
        <v>342</v>
      </c>
    </row>
    <row r="63" spans="1:5" ht="25.5">
      <c r="A63" s="35" t="s">
        <v>56</v>
      </c>
      <c r="E63" s="40" t="s">
        <v>2713</v>
      </c>
    </row>
    <row r="64" spans="1:5" ht="140.25">
      <c r="A64" t="s">
        <v>57</v>
      </c>
      <c r="E64" s="39" t="s">
        <v>427</v>
      </c>
    </row>
    <row r="65" spans="1:16" ht="25.5">
      <c r="A65" t="s">
        <v>50</v>
      </c>
      <c s="34" t="s">
        <v>106</v>
      </c>
      <c s="34" t="s">
        <v>1005</v>
      </c>
      <c s="35" t="s">
        <v>1006</v>
      </c>
      <c s="6" t="s">
        <v>1007</v>
      </c>
      <c s="36" t="s">
        <v>340</v>
      </c>
      <c s="37">
        <v>3.582</v>
      </c>
      <c s="36">
        <v>0</v>
      </c>
      <c s="36">
        <f>ROUND(G65*H65,6)</f>
      </c>
      <c r="L65" s="38">
        <v>0</v>
      </c>
      <c s="32">
        <f>ROUND(ROUND(L65,2)*ROUND(G65,3),2)</f>
      </c>
      <c s="36" t="s">
        <v>341</v>
      </c>
      <c>
        <f>(M65*21)/100</f>
      </c>
      <c t="s">
        <v>28</v>
      </c>
    </row>
    <row r="66" spans="1:5" ht="25.5">
      <c r="A66" s="35" t="s">
        <v>55</v>
      </c>
      <c r="E66" s="39" t="s">
        <v>342</v>
      </c>
    </row>
    <row r="67" spans="1:5" ht="25.5">
      <c r="A67" s="35" t="s">
        <v>56</v>
      </c>
      <c r="E67" s="40" t="s">
        <v>2714</v>
      </c>
    </row>
    <row r="68" spans="1:5" ht="127.5">
      <c r="A68" t="s">
        <v>57</v>
      </c>
      <c r="E68" s="39" t="s">
        <v>1010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2676</v>
      </c>
      <c s="41">
        <f>Rekapitulace!C58</f>
      </c>
      <c s="20" t="s">
        <v>0</v>
      </c>
      <c t="s">
        <v>23</v>
      </c>
      <c t="s">
        <v>28</v>
      </c>
    </row>
    <row r="4" spans="1:16" ht="32" customHeight="1">
      <c r="A4" s="24" t="s">
        <v>20</v>
      </c>
      <c s="25" t="s">
        <v>29</v>
      </c>
      <c s="27" t="s">
        <v>2676</v>
      </c>
      <c r="E4" s="26" t="s">
        <v>2677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2717</v>
      </c>
      <c r="E8" s="30" t="s">
        <v>2716</v>
      </c>
      <c r="J8" s="29">
        <f>0+J9+J46+J111</f>
      </c>
      <c s="29">
        <f>0+K9+K46+K111</f>
      </c>
      <c s="29">
        <f>0+L9+L46+L111</f>
      </c>
      <c s="29">
        <f>0+M9+M46+M111</f>
      </c>
    </row>
    <row r="9" spans="1:13" ht="12.75">
      <c r="A9" t="s">
        <v>47</v>
      </c>
      <c r="C9" s="31" t="s">
        <v>4</v>
      </c>
      <c r="E9" s="33" t="s">
        <v>2481</v>
      </c>
      <c r="J9" s="32">
        <f>0</f>
      </c>
      <c s="32">
        <f>0</f>
      </c>
      <c s="32">
        <f>0+L10+L14+L18+L22+L26+L30+L34+L38+L42</f>
      </c>
      <c s="32">
        <f>0+M10+M14+M18+M22+M26+M30+M34+M38+M42</f>
      </c>
    </row>
    <row r="10" spans="1:16" ht="12.75">
      <c r="A10" t="s">
        <v>50</v>
      </c>
      <c s="34" t="s">
        <v>4</v>
      </c>
      <c s="34" t="s">
        <v>2718</v>
      </c>
      <c s="35" t="s">
        <v>5</v>
      </c>
      <c s="6" t="s">
        <v>2719</v>
      </c>
      <c s="36" t="s">
        <v>1537</v>
      </c>
      <c s="37">
        <v>10.5</v>
      </c>
      <c s="36">
        <v>0</v>
      </c>
      <c s="36">
        <f>ROUND(G10*H10,6)</f>
      </c>
      <c r="L10" s="38">
        <v>0</v>
      </c>
      <c s="32">
        <f>ROUND(ROUND(L10,2)*ROUND(G10,3),2)</f>
      </c>
      <c s="36" t="s">
        <v>341</v>
      </c>
      <c>
        <f>(M10*21)/100</f>
      </c>
      <c t="s">
        <v>28</v>
      </c>
    </row>
    <row r="11" spans="1:5" ht="12.75">
      <c r="A11" s="35" t="s">
        <v>55</v>
      </c>
      <c r="E11" s="39" t="s">
        <v>5</v>
      </c>
    </row>
    <row r="12" spans="1:5" ht="25.5">
      <c r="A12" s="35" t="s">
        <v>56</v>
      </c>
      <c r="E12" s="40" t="s">
        <v>2720</v>
      </c>
    </row>
    <row r="13" spans="1:5" ht="12.75">
      <c r="A13" t="s">
        <v>57</v>
      </c>
      <c r="E13" s="39" t="s">
        <v>5</v>
      </c>
    </row>
    <row r="14" spans="1:16" ht="12.75">
      <c r="A14" t="s">
        <v>50</v>
      </c>
      <c s="34" t="s">
        <v>28</v>
      </c>
      <c s="34" t="s">
        <v>2721</v>
      </c>
      <c s="35" t="s">
        <v>5</v>
      </c>
      <c s="6" t="s">
        <v>2722</v>
      </c>
      <c s="36" t="s">
        <v>340</v>
      </c>
      <c s="37">
        <v>105</v>
      </c>
      <c s="36">
        <v>0</v>
      </c>
      <c s="36">
        <f>ROUND(G14*H14,6)</f>
      </c>
      <c r="L14" s="38">
        <v>0</v>
      </c>
      <c s="32">
        <f>ROUND(ROUND(L14,2)*ROUND(G14,3),2)</f>
      </c>
      <c s="36" t="s">
        <v>341</v>
      </c>
      <c>
        <f>(M14*21)/100</f>
      </c>
      <c t="s">
        <v>28</v>
      </c>
    </row>
    <row r="15" spans="1:5" ht="12.75">
      <c r="A15" s="35" t="s">
        <v>55</v>
      </c>
      <c r="E15" s="39" t="s">
        <v>5</v>
      </c>
    </row>
    <row r="16" spans="1:5" ht="25.5">
      <c r="A16" s="35" t="s">
        <v>56</v>
      </c>
      <c r="E16" s="40" t="s">
        <v>2723</v>
      </c>
    </row>
    <row r="17" spans="1:5" ht="12.75">
      <c r="A17" t="s">
        <v>57</v>
      </c>
      <c r="E17" s="39" t="s">
        <v>5</v>
      </c>
    </row>
    <row r="18" spans="1:16" ht="38.25">
      <c r="A18" t="s">
        <v>50</v>
      </c>
      <c s="34" t="s">
        <v>26</v>
      </c>
      <c s="34" t="s">
        <v>2724</v>
      </c>
      <c s="35" t="s">
        <v>5</v>
      </c>
      <c s="6" t="s">
        <v>2725</v>
      </c>
      <c s="36" t="s">
        <v>76</v>
      </c>
      <c s="37">
        <v>30</v>
      </c>
      <c s="36">
        <v>0</v>
      </c>
      <c s="36">
        <f>ROUND(G18*H18,6)</f>
      </c>
      <c r="L18" s="38">
        <v>0</v>
      </c>
      <c s="32">
        <f>ROUND(ROUND(L18,2)*ROUND(G18,3),2)</f>
      </c>
      <c s="36" t="s">
        <v>341</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65</v>
      </c>
      <c s="34" t="s">
        <v>2726</v>
      </c>
      <c s="35" t="s">
        <v>5</v>
      </c>
      <c s="6" t="s">
        <v>2727</v>
      </c>
      <c s="36" t="s">
        <v>76</v>
      </c>
      <c s="37">
        <v>90</v>
      </c>
      <c s="36">
        <v>0</v>
      </c>
      <c s="36">
        <f>ROUND(G22*H22,6)</f>
      </c>
      <c r="L22" s="38">
        <v>0</v>
      </c>
      <c s="32">
        <f>ROUND(ROUND(L22,2)*ROUND(G22,3),2)</f>
      </c>
      <c s="36" t="s">
        <v>341</v>
      </c>
      <c>
        <f>(M22*21)/100</f>
      </c>
      <c t="s">
        <v>28</v>
      </c>
    </row>
    <row r="23" spans="1:5" ht="12.75">
      <c r="A23" s="35" t="s">
        <v>55</v>
      </c>
      <c r="E23" s="39" t="s">
        <v>5</v>
      </c>
    </row>
    <row r="24" spans="1:5" ht="25.5">
      <c r="A24" s="35" t="s">
        <v>56</v>
      </c>
      <c r="E24" s="40" t="s">
        <v>2728</v>
      </c>
    </row>
    <row r="25" spans="1:5" ht="12.75">
      <c r="A25" t="s">
        <v>57</v>
      </c>
      <c r="E25" s="39" t="s">
        <v>5</v>
      </c>
    </row>
    <row r="26" spans="1:16" ht="38.25">
      <c r="A26" t="s">
        <v>50</v>
      </c>
      <c s="34" t="s">
        <v>70</v>
      </c>
      <c s="34" t="s">
        <v>2729</v>
      </c>
      <c s="35" t="s">
        <v>5</v>
      </c>
      <c s="6" t="s">
        <v>2730</v>
      </c>
      <c s="36" t="s">
        <v>76</v>
      </c>
      <c s="37">
        <v>5</v>
      </c>
      <c s="36">
        <v>0</v>
      </c>
      <c s="36">
        <f>ROUND(G26*H26,6)</f>
      </c>
      <c r="L26" s="38">
        <v>0</v>
      </c>
      <c s="32">
        <f>ROUND(ROUND(L26,2)*ROUND(G26,3),2)</f>
      </c>
      <c s="36" t="s">
        <v>341</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2731</v>
      </c>
      <c s="35" t="s">
        <v>5</v>
      </c>
      <c s="6" t="s">
        <v>2732</v>
      </c>
      <c s="36" t="s">
        <v>61</v>
      </c>
      <c s="37">
        <v>126.953</v>
      </c>
      <c s="36">
        <v>0</v>
      </c>
      <c s="36">
        <f>ROUND(G30*H30,6)</f>
      </c>
      <c r="L30" s="38">
        <v>0</v>
      </c>
      <c s="32">
        <f>ROUND(ROUND(L30,2)*ROUND(G30,3),2)</f>
      </c>
      <c s="36" t="s">
        <v>341</v>
      </c>
      <c>
        <f>(M30*21)/100</f>
      </c>
      <c t="s">
        <v>28</v>
      </c>
    </row>
    <row r="31" spans="1:5" ht="12.75">
      <c r="A31" s="35" t="s">
        <v>55</v>
      </c>
      <c r="E31" s="39" t="s">
        <v>5</v>
      </c>
    </row>
    <row r="32" spans="1:5" ht="267.75">
      <c r="A32" s="35" t="s">
        <v>56</v>
      </c>
      <c r="E32" s="40" t="s">
        <v>2733</v>
      </c>
    </row>
    <row r="33" spans="1:5" ht="12.75">
      <c r="A33" t="s">
        <v>57</v>
      </c>
      <c r="E33" s="39" t="s">
        <v>5</v>
      </c>
    </row>
    <row r="34" spans="1:16" ht="25.5">
      <c r="A34" t="s">
        <v>50</v>
      </c>
      <c s="34" t="s">
        <v>78</v>
      </c>
      <c s="34" t="s">
        <v>2734</v>
      </c>
      <c s="35" t="s">
        <v>5</v>
      </c>
      <c s="6" t="s">
        <v>2735</v>
      </c>
      <c s="36" t="s">
        <v>76</v>
      </c>
      <c s="37">
        <v>70</v>
      </c>
      <c s="36">
        <v>0</v>
      </c>
      <c s="36">
        <f>ROUND(G34*H34,6)</f>
      </c>
      <c r="L34" s="38">
        <v>0</v>
      </c>
      <c s="32">
        <f>ROUND(ROUND(L34,2)*ROUND(G34,3),2)</f>
      </c>
      <c s="36" t="s">
        <v>341</v>
      </c>
      <c>
        <f>(M34*21)/100</f>
      </c>
      <c t="s">
        <v>28</v>
      </c>
    </row>
    <row r="35" spans="1:5" ht="12.75">
      <c r="A35" s="35" t="s">
        <v>55</v>
      </c>
      <c r="E35" s="39" t="s">
        <v>5</v>
      </c>
    </row>
    <row r="36" spans="1:5" ht="25.5">
      <c r="A36" s="35" t="s">
        <v>56</v>
      </c>
      <c r="E36" s="40" t="s">
        <v>2736</v>
      </c>
    </row>
    <row r="37" spans="1:5" ht="12.75">
      <c r="A37" t="s">
        <v>57</v>
      </c>
      <c r="E37" s="39" t="s">
        <v>5</v>
      </c>
    </row>
    <row r="38" spans="1:16" ht="25.5">
      <c r="A38" t="s">
        <v>50</v>
      </c>
      <c s="34" t="s">
        <v>83</v>
      </c>
      <c s="34" t="s">
        <v>2737</v>
      </c>
      <c s="35" t="s">
        <v>5</v>
      </c>
      <c s="6" t="s">
        <v>2738</v>
      </c>
      <c s="36" t="s">
        <v>76</v>
      </c>
      <c s="37">
        <v>350</v>
      </c>
      <c s="36">
        <v>0</v>
      </c>
      <c s="36">
        <f>ROUND(G38*H38,6)</f>
      </c>
      <c r="L38" s="38">
        <v>0</v>
      </c>
      <c s="32">
        <f>ROUND(ROUND(L38,2)*ROUND(G38,3),2)</f>
      </c>
      <c s="36" t="s">
        <v>341</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87</v>
      </c>
      <c s="34" t="s">
        <v>2684</v>
      </c>
      <c s="35" t="s">
        <v>5</v>
      </c>
      <c s="6" t="s">
        <v>2685</v>
      </c>
      <c s="36" t="s">
        <v>340</v>
      </c>
      <c s="37">
        <v>228.515</v>
      </c>
      <c s="36">
        <v>0</v>
      </c>
      <c s="36">
        <f>ROUND(G42*H42,6)</f>
      </c>
      <c r="L42" s="38">
        <v>0</v>
      </c>
      <c s="32">
        <f>ROUND(ROUND(L42,2)*ROUND(G42,3),2)</f>
      </c>
      <c s="36" t="s">
        <v>341</v>
      </c>
      <c>
        <f>(M42*21)/100</f>
      </c>
      <c t="s">
        <v>28</v>
      </c>
    </row>
    <row r="43" spans="1:5" ht="12.75">
      <c r="A43" s="35" t="s">
        <v>55</v>
      </c>
      <c r="E43" s="39" t="s">
        <v>5</v>
      </c>
    </row>
    <row r="44" spans="1:5" ht="25.5">
      <c r="A44" s="35" t="s">
        <v>56</v>
      </c>
      <c r="E44" s="40" t="s">
        <v>2739</v>
      </c>
    </row>
    <row r="45" spans="1:5" ht="12.75">
      <c r="A45" t="s">
        <v>57</v>
      </c>
      <c r="E45" s="39" t="s">
        <v>5</v>
      </c>
    </row>
    <row r="46" spans="1:13" ht="12.75">
      <c r="A46" t="s">
        <v>47</v>
      </c>
      <c r="C46" s="31" t="s">
        <v>87</v>
      </c>
      <c r="E46" s="33" t="s">
        <v>2595</v>
      </c>
      <c r="J46" s="32">
        <f>0</f>
      </c>
      <c s="32">
        <f>0</f>
      </c>
      <c s="32">
        <f>0+L47+L51+L55+L59+L63+L67+L71+L75+L79+L83+L87+L91+L95+L99+L103+L107</f>
      </c>
      <c s="32">
        <f>0+M47+M51+M55+M59+M63+M67+M71+M75+M79+M83+M87+M91+M95+M99+M103+M107</f>
      </c>
    </row>
    <row r="47" spans="1:16" ht="12.75">
      <c r="A47" t="s">
        <v>50</v>
      </c>
      <c s="34" t="s">
        <v>91</v>
      </c>
      <c s="34" t="s">
        <v>2701</v>
      </c>
      <c s="35" t="s">
        <v>5</v>
      </c>
      <c s="6" t="s">
        <v>2702</v>
      </c>
      <c s="36" t="s">
        <v>61</v>
      </c>
      <c s="37">
        <v>1.891</v>
      </c>
      <c s="36">
        <v>0</v>
      </c>
      <c s="36">
        <f>ROUND(G47*H47,6)</f>
      </c>
      <c r="L47" s="38">
        <v>0</v>
      </c>
      <c s="32">
        <f>ROUND(ROUND(L47,2)*ROUND(G47,3),2)</f>
      </c>
      <c s="36" t="s">
        <v>341</v>
      </c>
      <c>
        <f>(M47*21)/100</f>
      </c>
      <c t="s">
        <v>28</v>
      </c>
    </row>
    <row r="48" spans="1:5" ht="12.75">
      <c r="A48" s="35" t="s">
        <v>55</v>
      </c>
      <c r="E48" s="39" t="s">
        <v>5</v>
      </c>
    </row>
    <row r="49" spans="1:5" ht="76.5">
      <c r="A49" s="35" t="s">
        <v>56</v>
      </c>
      <c r="E49" s="40" t="s">
        <v>2740</v>
      </c>
    </row>
    <row r="50" spans="1:5" ht="12.75">
      <c r="A50" t="s">
        <v>57</v>
      </c>
      <c r="E50" s="39" t="s">
        <v>5</v>
      </c>
    </row>
    <row r="51" spans="1:16" ht="25.5">
      <c r="A51" t="s">
        <v>50</v>
      </c>
      <c s="34" t="s">
        <v>94</v>
      </c>
      <c s="34" t="s">
        <v>2741</v>
      </c>
      <c s="35" t="s">
        <v>5</v>
      </c>
      <c s="6" t="s">
        <v>2742</v>
      </c>
      <c s="36" t="s">
        <v>81</v>
      </c>
      <c s="37">
        <v>1</v>
      </c>
      <c s="36">
        <v>0</v>
      </c>
      <c s="36">
        <f>ROUND(G51*H51,6)</f>
      </c>
      <c r="L51" s="38">
        <v>0</v>
      </c>
      <c s="32">
        <f>ROUND(ROUND(L51,2)*ROUND(G51,3),2)</f>
      </c>
      <c s="36" t="s">
        <v>341</v>
      </c>
      <c>
        <f>(M51*21)/100</f>
      </c>
      <c t="s">
        <v>28</v>
      </c>
    </row>
    <row r="52" spans="1:5" ht="12.75">
      <c r="A52" s="35" t="s">
        <v>55</v>
      </c>
      <c r="E52" s="39" t="s">
        <v>5</v>
      </c>
    </row>
    <row r="53" spans="1:5" ht="38.25">
      <c r="A53" s="35" t="s">
        <v>56</v>
      </c>
      <c r="E53" s="40" t="s">
        <v>2743</v>
      </c>
    </row>
    <row r="54" spans="1:5" ht="12.75">
      <c r="A54" t="s">
        <v>57</v>
      </c>
      <c r="E54" s="39" t="s">
        <v>5</v>
      </c>
    </row>
    <row r="55" spans="1:16" ht="25.5">
      <c r="A55" t="s">
        <v>50</v>
      </c>
      <c s="34" t="s">
        <v>98</v>
      </c>
      <c s="34" t="s">
        <v>2744</v>
      </c>
      <c s="35" t="s">
        <v>5</v>
      </c>
      <c s="6" t="s">
        <v>2745</v>
      </c>
      <c s="36" t="s">
        <v>81</v>
      </c>
      <c s="37">
        <v>1</v>
      </c>
      <c s="36">
        <v>0</v>
      </c>
      <c s="36">
        <f>ROUND(G55*H55,6)</f>
      </c>
      <c r="L55" s="38">
        <v>0</v>
      </c>
      <c s="32">
        <f>ROUND(ROUND(L55,2)*ROUND(G55,3),2)</f>
      </c>
      <c s="36" t="s">
        <v>341</v>
      </c>
      <c>
        <f>(M55*21)/100</f>
      </c>
      <c t="s">
        <v>28</v>
      </c>
    </row>
    <row r="56" spans="1:5" ht="12.75">
      <c r="A56" s="35" t="s">
        <v>55</v>
      </c>
      <c r="E56" s="39" t="s">
        <v>5</v>
      </c>
    </row>
    <row r="57" spans="1:5" ht="38.25">
      <c r="A57" s="35" t="s">
        <v>56</v>
      </c>
      <c r="E57" s="40" t="s">
        <v>2746</v>
      </c>
    </row>
    <row r="58" spans="1:5" ht="12.75">
      <c r="A58" t="s">
        <v>57</v>
      </c>
      <c r="E58" s="39" t="s">
        <v>5</v>
      </c>
    </row>
    <row r="59" spans="1:16" ht="25.5">
      <c r="A59" t="s">
        <v>50</v>
      </c>
      <c s="34" t="s">
        <v>102</v>
      </c>
      <c s="34" t="s">
        <v>2747</v>
      </c>
      <c s="35" t="s">
        <v>5</v>
      </c>
      <c s="6" t="s">
        <v>2748</v>
      </c>
      <c s="36" t="s">
        <v>68</v>
      </c>
      <c s="37">
        <v>23</v>
      </c>
      <c s="36">
        <v>0</v>
      </c>
      <c s="36">
        <f>ROUND(G59*H59,6)</f>
      </c>
      <c r="L59" s="38">
        <v>0</v>
      </c>
      <c s="32">
        <f>ROUND(ROUND(L59,2)*ROUND(G59,3),2)</f>
      </c>
      <c s="36" t="s">
        <v>341</v>
      </c>
      <c>
        <f>(M59*21)/100</f>
      </c>
      <c t="s">
        <v>28</v>
      </c>
    </row>
    <row r="60" spans="1:5" ht="12.75">
      <c r="A60" s="35" t="s">
        <v>55</v>
      </c>
      <c r="E60" s="39" t="s">
        <v>5</v>
      </c>
    </row>
    <row r="61" spans="1:5" ht="25.5">
      <c r="A61" s="35" t="s">
        <v>56</v>
      </c>
      <c r="E61" s="40" t="s">
        <v>2749</v>
      </c>
    </row>
    <row r="62" spans="1:5" ht="12.75">
      <c r="A62" t="s">
        <v>57</v>
      </c>
      <c r="E62" s="39" t="s">
        <v>5</v>
      </c>
    </row>
    <row r="63" spans="1:16" ht="25.5">
      <c r="A63" t="s">
        <v>50</v>
      </c>
      <c s="34" t="s">
        <v>106</v>
      </c>
      <c s="34" t="s">
        <v>2750</v>
      </c>
      <c s="35" t="s">
        <v>5</v>
      </c>
      <c s="6" t="s">
        <v>2751</v>
      </c>
      <c s="36" t="s">
        <v>81</v>
      </c>
      <c s="37">
        <v>13</v>
      </c>
      <c s="36">
        <v>0</v>
      </c>
      <c s="36">
        <f>ROUND(G63*H63,6)</f>
      </c>
      <c r="L63" s="38">
        <v>0</v>
      </c>
      <c s="32">
        <f>ROUND(ROUND(L63,2)*ROUND(G63,3),2)</f>
      </c>
      <c s="36" t="s">
        <v>341</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110</v>
      </c>
      <c s="34" t="s">
        <v>2752</v>
      </c>
      <c s="35" t="s">
        <v>5</v>
      </c>
      <c s="6" t="s">
        <v>2753</v>
      </c>
      <c s="36" t="s">
        <v>68</v>
      </c>
      <c s="37">
        <v>44</v>
      </c>
      <c s="36">
        <v>0</v>
      </c>
      <c s="36">
        <f>ROUND(G67*H67,6)</f>
      </c>
      <c r="L67" s="38">
        <v>0</v>
      </c>
      <c s="32">
        <f>ROUND(ROUND(L67,2)*ROUND(G67,3),2)</f>
      </c>
      <c s="36" t="s">
        <v>341</v>
      </c>
      <c>
        <f>(M67*21)/100</f>
      </c>
      <c t="s">
        <v>28</v>
      </c>
    </row>
    <row r="68" spans="1:5" ht="12.75">
      <c r="A68" s="35" t="s">
        <v>55</v>
      </c>
      <c r="E68" s="39" t="s">
        <v>5</v>
      </c>
    </row>
    <row r="69" spans="1:5" ht="25.5">
      <c r="A69" s="35" t="s">
        <v>56</v>
      </c>
      <c r="E69" s="40" t="s">
        <v>2754</v>
      </c>
    </row>
    <row r="70" spans="1:5" ht="12.75">
      <c r="A70" t="s">
        <v>57</v>
      </c>
      <c r="E70" s="39" t="s">
        <v>5</v>
      </c>
    </row>
    <row r="71" spans="1:16" ht="12.75">
      <c r="A71" t="s">
        <v>50</v>
      </c>
      <c s="34" t="s">
        <v>428</v>
      </c>
      <c s="34" t="s">
        <v>2755</v>
      </c>
      <c s="35" t="s">
        <v>5</v>
      </c>
      <c s="6" t="s">
        <v>2756</v>
      </c>
      <c s="36" t="s">
        <v>81</v>
      </c>
      <c s="37">
        <v>1</v>
      </c>
      <c s="36">
        <v>0</v>
      </c>
      <c s="36">
        <f>ROUND(G71*H71,6)</f>
      </c>
      <c r="L71" s="38">
        <v>0</v>
      </c>
      <c s="32">
        <f>ROUND(ROUND(L71,2)*ROUND(G71,3),2)</f>
      </c>
      <c s="36" t="s">
        <v>341</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502</v>
      </c>
      <c s="34" t="s">
        <v>2757</v>
      </c>
      <c s="35" t="s">
        <v>5</v>
      </c>
      <c s="6" t="s">
        <v>2758</v>
      </c>
      <c s="36" t="s">
        <v>81</v>
      </c>
      <c s="37">
        <v>1</v>
      </c>
      <c s="36">
        <v>0</v>
      </c>
      <c s="36">
        <f>ROUND(G75*H75,6)</f>
      </c>
      <c r="L75" s="38">
        <v>0</v>
      </c>
      <c s="32">
        <f>ROUND(ROUND(L75,2)*ROUND(G75,3),2)</f>
      </c>
      <c s="36" t="s">
        <v>341</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114</v>
      </c>
      <c s="34" t="s">
        <v>2759</v>
      </c>
      <c s="35" t="s">
        <v>5</v>
      </c>
      <c s="6" t="s">
        <v>2760</v>
      </c>
      <c s="36" t="s">
        <v>68</v>
      </c>
      <c s="37">
        <v>12.606</v>
      </c>
      <c s="36">
        <v>0</v>
      </c>
      <c s="36">
        <f>ROUND(G79*H79,6)</f>
      </c>
      <c r="L79" s="38">
        <v>0</v>
      </c>
      <c s="32">
        <f>ROUND(ROUND(L79,2)*ROUND(G79,3),2)</f>
      </c>
      <c s="36" t="s">
        <v>341</v>
      </c>
      <c>
        <f>(M79*21)/100</f>
      </c>
      <c t="s">
        <v>28</v>
      </c>
    </row>
    <row r="80" spans="1:5" ht="12.75">
      <c r="A80" s="35" t="s">
        <v>55</v>
      </c>
      <c r="E80" s="39" t="s">
        <v>5</v>
      </c>
    </row>
    <row r="81" spans="1:5" ht="76.5">
      <c r="A81" s="35" t="s">
        <v>56</v>
      </c>
      <c r="E81" s="40" t="s">
        <v>2761</v>
      </c>
    </row>
    <row r="82" spans="1:5" ht="12.75">
      <c r="A82" t="s">
        <v>57</v>
      </c>
      <c r="E82" s="39" t="s">
        <v>5</v>
      </c>
    </row>
    <row r="83" spans="1:16" ht="25.5">
      <c r="A83" t="s">
        <v>50</v>
      </c>
      <c s="34" t="s">
        <v>118</v>
      </c>
      <c s="34" t="s">
        <v>2762</v>
      </c>
      <c s="35" t="s">
        <v>5</v>
      </c>
      <c s="6" t="s">
        <v>2763</v>
      </c>
      <c s="36" t="s">
        <v>61</v>
      </c>
      <c s="37">
        <v>569.229</v>
      </c>
      <c s="36">
        <v>0</v>
      </c>
      <c s="36">
        <f>ROUND(G83*H83,6)</f>
      </c>
      <c r="L83" s="38">
        <v>0</v>
      </c>
      <c s="32">
        <f>ROUND(ROUND(L83,2)*ROUND(G83,3),2)</f>
      </c>
      <c s="36" t="s">
        <v>341</v>
      </c>
      <c>
        <f>(M83*21)/100</f>
      </c>
      <c t="s">
        <v>28</v>
      </c>
    </row>
    <row r="84" spans="1:5" ht="12.75">
      <c r="A84" s="35" t="s">
        <v>55</v>
      </c>
      <c r="E84" s="39" t="s">
        <v>5</v>
      </c>
    </row>
    <row r="85" spans="1:5" ht="409.5">
      <c r="A85" s="35" t="s">
        <v>56</v>
      </c>
      <c r="E85" s="40" t="s">
        <v>2764</v>
      </c>
    </row>
    <row r="86" spans="1:5" ht="12.75">
      <c r="A86" t="s">
        <v>57</v>
      </c>
      <c r="E86" s="39" t="s">
        <v>5</v>
      </c>
    </row>
    <row r="87" spans="1:16" ht="12.75">
      <c r="A87" t="s">
        <v>50</v>
      </c>
      <c s="34" t="s">
        <v>121</v>
      </c>
      <c s="34" t="s">
        <v>2765</v>
      </c>
      <c s="35" t="s">
        <v>5</v>
      </c>
      <c s="6" t="s">
        <v>2766</v>
      </c>
      <c s="36" t="s">
        <v>61</v>
      </c>
      <c s="37">
        <v>59.261</v>
      </c>
      <c s="36">
        <v>0</v>
      </c>
      <c s="36">
        <f>ROUND(G87*H87,6)</f>
      </c>
      <c r="L87" s="38">
        <v>0</v>
      </c>
      <c s="32">
        <f>ROUND(ROUND(L87,2)*ROUND(G87,3),2)</f>
      </c>
      <c s="36" t="s">
        <v>341</v>
      </c>
      <c>
        <f>(M87*21)/100</f>
      </c>
      <c t="s">
        <v>28</v>
      </c>
    </row>
    <row r="88" spans="1:5" ht="12.75">
      <c r="A88" s="35" t="s">
        <v>55</v>
      </c>
      <c r="E88" s="39" t="s">
        <v>5</v>
      </c>
    </row>
    <row r="89" spans="1:5" ht="191.25">
      <c r="A89" s="35" t="s">
        <v>56</v>
      </c>
      <c r="E89" s="40" t="s">
        <v>2767</v>
      </c>
    </row>
    <row r="90" spans="1:5" ht="12.75">
      <c r="A90" t="s">
        <v>57</v>
      </c>
      <c r="E90" s="39" t="s">
        <v>5</v>
      </c>
    </row>
    <row r="91" spans="1:16" ht="12.75">
      <c r="A91" t="s">
        <v>50</v>
      </c>
      <c s="34" t="s">
        <v>125</v>
      </c>
      <c s="34" t="s">
        <v>2768</v>
      </c>
      <c s="35" t="s">
        <v>5</v>
      </c>
      <c s="6" t="s">
        <v>2769</v>
      </c>
      <c s="36" t="s">
        <v>76</v>
      </c>
      <c s="37">
        <v>16</v>
      </c>
      <c s="36">
        <v>0</v>
      </c>
      <c s="36">
        <f>ROUND(G91*H91,6)</f>
      </c>
      <c r="L91" s="38">
        <v>0</v>
      </c>
      <c s="32">
        <f>ROUND(ROUND(L91,2)*ROUND(G91,3),2)</f>
      </c>
      <c s="36" t="s">
        <v>341</v>
      </c>
      <c>
        <f>(M91*21)/100</f>
      </c>
      <c t="s">
        <v>28</v>
      </c>
    </row>
    <row r="92" spans="1:5" ht="12.75">
      <c r="A92" s="35" t="s">
        <v>55</v>
      </c>
      <c r="E92" s="39" t="s">
        <v>5</v>
      </c>
    </row>
    <row r="93" spans="1:5" ht="38.25">
      <c r="A93" s="35" t="s">
        <v>56</v>
      </c>
      <c r="E93" s="40" t="s">
        <v>2770</v>
      </c>
    </row>
    <row r="94" spans="1:5" ht="12.75">
      <c r="A94" t="s">
        <v>57</v>
      </c>
      <c r="E94" s="39" t="s">
        <v>5</v>
      </c>
    </row>
    <row r="95" spans="1:16" ht="12.75">
      <c r="A95" t="s">
        <v>50</v>
      </c>
      <c s="34" t="s">
        <v>128</v>
      </c>
      <c s="34" t="s">
        <v>2771</v>
      </c>
      <c s="35" t="s">
        <v>5</v>
      </c>
      <c s="6" t="s">
        <v>2772</v>
      </c>
      <c s="36" t="s">
        <v>76</v>
      </c>
      <c s="37">
        <v>4</v>
      </c>
      <c s="36">
        <v>0</v>
      </c>
      <c s="36">
        <f>ROUND(G95*H95,6)</f>
      </c>
      <c r="L95" s="38">
        <v>0</v>
      </c>
      <c s="32">
        <f>ROUND(ROUND(L95,2)*ROUND(G95,3),2)</f>
      </c>
      <c s="36" t="s">
        <v>341</v>
      </c>
      <c>
        <f>(M95*21)/100</f>
      </c>
      <c t="s">
        <v>28</v>
      </c>
    </row>
    <row r="96" spans="1:5" ht="12.75">
      <c r="A96" s="35" t="s">
        <v>55</v>
      </c>
      <c r="E96" s="39" t="s">
        <v>5</v>
      </c>
    </row>
    <row r="97" spans="1:5" ht="25.5">
      <c r="A97" s="35" t="s">
        <v>56</v>
      </c>
      <c r="E97" s="40" t="s">
        <v>2773</v>
      </c>
    </row>
    <row r="98" spans="1:5" ht="12.75">
      <c r="A98" t="s">
        <v>57</v>
      </c>
      <c r="E98" s="39" t="s">
        <v>5</v>
      </c>
    </row>
    <row r="99" spans="1:16" ht="12.75">
      <c r="A99" t="s">
        <v>50</v>
      </c>
      <c s="34" t="s">
        <v>131</v>
      </c>
      <c s="34" t="s">
        <v>2774</v>
      </c>
      <c s="35" t="s">
        <v>5</v>
      </c>
      <c s="6" t="s">
        <v>2775</v>
      </c>
      <c s="36" t="s">
        <v>61</v>
      </c>
      <c s="37">
        <v>6</v>
      </c>
      <c s="36">
        <v>0</v>
      </c>
      <c s="36">
        <f>ROUND(G99*H99,6)</f>
      </c>
      <c r="L99" s="38">
        <v>0</v>
      </c>
      <c s="32">
        <f>ROUND(ROUND(L99,2)*ROUND(G99,3),2)</f>
      </c>
      <c s="36" t="s">
        <v>341</v>
      </c>
      <c>
        <f>(M99*21)/100</f>
      </c>
      <c t="s">
        <v>28</v>
      </c>
    </row>
    <row r="100" spans="1:5" ht="12.75">
      <c r="A100" s="35" t="s">
        <v>55</v>
      </c>
      <c r="E100" s="39" t="s">
        <v>5</v>
      </c>
    </row>
    <row r="101" spans="1:5" ht="25.5">
      <c r="A101" s="35" t="s">
        <v>56</v>
      </c>
      <c r="E101" s="40" t="s">
        <v>2776</v>
      </c>
    </row>
    <row r="102" spans="1:5" ht="12.75">
      <c r="A102" t="s">
        <v>57</v>
      </c>
      <c r="E102" s="39" t="s">
        <v>5</v>
      </c>
    </row>
    <row r="103" spans="1:16" ht="12.75">
      <c r="A103" t="s">
        <v>50</v>
      </c>
      <c s="34" t="s">
        <v>135</v>
      </c>
      <c s="34" t="s">
        <v>2777</v>
      </c>
      <c s="35" t="s">
        <v>5</v>
      </c>
      <c s="6" t="s">
        <v>2778</v>
      </c>
      <c s="36" t="s">
        <v>61</v>
      </c>
      <c s="37">
        <v>14.4</v>
      </c>
      <c s="36">
        <v>0</v>
      </c>
      <c s="36">
        <f>ROUND(G103*H103,6)</f>
      </c>
      <c r="L103" s="38">
        <v>0</v>
      </c>
      <c s="32">
        <f>ROUND(ROUND(L103,2)*ROUND(G103,3),2)</f>
      </c>
      <c s="36" t="s">
        <v>341</v>
      </c>
      <c>
        <f>(M103*21)/100</f>
      </c>
      <c t="s">
        <v>28</v>
      </c>
    </row>
    <row r="104" spans="1:5" ht="12.75">
      <c r="A104" s="35" t="s">
        <v>55</v>
      </c>
      <c r="E104" s="39" t="s">
        <v>5</v>
      </c>
    </row>
    <row r="105" spans="1:5" ht="25.5">
      <c r="A105" s="35" t="s">
        <v>56</v>
      </c>
      <c r="E105" s="40" t="s">
        <v>2779</v>
      </c>
    </row>
    <row r="106" spans="1:5" ht="12.75">
      <c r="A106" t="s">
        <v>57</v>
      </c>
      <c r="E106" s="39" t="s">
        <v>5</v>
      </c>
    </row>
    <row r="107" spans="1:16" ht="12.75">
      <c r="A107" t="s">
        <v>50</v>
      </c>
      <c s="34" t="s">
        <v>139</v>
      </c>
      <c s="34" t="s">
        <v>2780</v>
      </c>
      <c s="35" t="s">
        <v>5</v>
      </c>
      <c s="6" t="s">
        <v>2781</v>
      </c>
      <c s="36" t="s">
        <v>868</v>
      </c>
      <c s="37">
        <v>1</v>
      </c>
      <c s="36">
        <v>0</v>
      </c>
      <c s="36">
        <f>ROUND(G107*H107,6)</f>
      </c>
      <c r="L107" s="38">
        <v>0</v>
      </c>
      <c s="32">
        <f>ROUND(ROUND(L107,2)*ROUND(G107,3),2)</f>
      </c>
      <c s="36" t="s">
        <v>341</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2614</v>
      </c>
      <c r="E111" s="33" t="s">
        <v>2615</v>
      </c>
      <c r="J111" s="32">
        <f>0</f>
      </c>
      <c s="32">
        <f>0</f>
      </c>
      <c s="32">
        <f>0+L112+L116+L120+L124+L128+L132+L136+L140</f>
      </c>
      <c s="32">
        <f>0+M112+M116+M120+M124+M128+M132+M136+M140</f>
      </c>
    </row>
    <row r="112" spans="1:16" ht="38.25">
      <c r="A112" t="s">
        <v>50</v>
      </c>
      <c s="34" t="s">
        <v>143</v>
      </c>
      <c s="34" t="s">
        <v>1896</v>
      </c>
      <c s="35" t="s">
        <v>1897</v>
      </c>
      <c s="6" t="s">
        <v>1898</v>
      </c>
      <c s="36" t="s">
        <v>340</v>
      </c>
      <c s="37">
        <v>201.28</v>
      </c>
      <c s="36">
        <v>0</v>
      </c>
      <c s="36">
        <f>ROUND(G112*H112,6)</f>
      </c>
      <c r="L112" s="38">
        <v>0</v>
      </c>
      <c s="32">
        <f>ROUND(ROUND(L112,2)*ROUND(G112,3),2)</f>
      </c>
      <c s="36" t="s">
        <v>341</v>
      </c>
      <c>
        <f>(M112*21)/100</f>
      </c>
      <c t="s">
        <v>28</v>
      </c>
    </row>
    <row r="113" spans="1:5" ht="25.5">
      <c r="A113" s="35" t="s">
        <v>55</v>
      </c>
      <c r="E113" s="39" t="s">
        <v>342</v>
      </c>
    </row>
    <row r="114" spans="1:5" ht="12.75">
      <c r="A114" s="35" t="s">
        <v>56</v>
      </c>
      <c r="E114" s="40" t="s">
        <v>5</v>
      </c>
    </row>
    <row r="115" spans="1:5" ht="140.25">
      <c r="A115" t="s">
        <v>57</v>
      </c>
      <c r="E115" s="39" t="s">
        <v>427</v>
      </c>
    </row>
    <row r="116" spans="1:16" ht="38.25">
      <c r="A116" t="s">
        <v>50</v>
      </c>
      <c s="34" t="s">
        <v>147</v>
      </c>
      <c s="34" t="s">
        <v>345</v>
      </c>
      <c s="35" t="s">
        <v>346</v>
      </c>
      <c s="6" t="s">
        <v>347</v>
      </c>
      <c s="36" t="s">
        <v>340</v>
      </c>
      <c s="37">
        <v>204.83</v>
      </c>
      <c s="36">
        <v>0</v>
      </c>
      <c s="36">
        <f>ROUND(G116*H116,6)</f>
      </c>
      <c r="L116" s="38">
        <v>0</v>
      </c>
      <c s="32">
        <f>ROUND(ROUND(L116,2)*ROUND(G116,3),2)</f>
      </c>
      <c s="36" t="s">
        <v>341</v>
      </c>
      <c>
        <f>(M116*21)/100</f>
      </c>
      <c t="s">
        <v>28</v>
      </c>
    </row>
    <row r="117" spans="1:5" ht="25.5">
      <c r="A117" s="35" t="s">
        <v>55</v>
      </c>
      <c r="E117" s="39" t="s">
        <v>342</v>
      </c>
    </row>
    <row r="118" spans="1:5" ht="25.5">
      <c r="A118" s="35" t="s">
        <v>56</v>
      </c>
      <c r="E118" s="40" t="s">
        <v>2782</v>
      </c>
    </row>
    <row r="119" spans="1:5" ht="140.25">
      <c r="A119" t="s">
        <v>57</v>
      </c>
      <c r="E119" s="39" t="s">
        <v>427</v>
      </c>
    </row>
    <row r="120" spans="1:16" ht="38.25">
      <c r="A120" t="s">
        <v>50</v>
      </c>
      <c s="34" t="s">
        <v>152</v>
      </c>
      <c s="34" t="s">
        <v>1195</v>
      </c>
      <c s="35" t="s">
        <v>1196</v>
      </c>
      <c s="6" t="s">
        <v>1197</v>
      </c>
      <c s="36" t="s">
        <v>340</v>
      </c>
      <c s="37">
        <v>7.434</v>
      </c>
      <c s="36">
        <v>0</v>
      </c>
      <c s="36">
        <f>ROUND(G120*H120,6)</f>
      </c>
      <c r="L120" s="38">
        <v>0</v>
      </c>
      <c s="32">
        <f>ROUND(ROUND(L120,2)*ROUND(G120,3),2)</f>
      </c>
      <c s="36" t="s">
        <v>341</v>
      </c>
      <c>
        <f>(M120*21)/100</f>
      </c>
      <c t="s">
        <v>28</v>
      </c>
    </row>
    <row r="121" spans="1:5" ht="25.5">
      <c r="A121" s="35" t="s">
        <v>55</v>
      </c>
      <c r="E121" s="39" t="s">
        <v>342</v>
      </c>
    </row>
    <row r="122" spans="1:5" ht="51">
      <c r="A122" s="35" t="s">
        <v>56</v>
      </c>
      <c r="E122" s="40" t="s">
        <v>2783</v>
      </c>
    </row>
    <row r="123" spans="1:5" ht="140.25">
      <c r="A123" t="s">
        <v>57</v>
      </c>
      <c r="E123" s="39" t="s">
        <v>427</v>
      </c>
    </row>
    <row r="124" spans="1:16" ht="38.25">
      <c r="A124" t="s">
        <v>50</v>
      </c>
      <c s="34" t="s">
        <v>155</v>
      </c>
      <c s="34" t="s">
        <v>2617</v>
      </c>
      <c s="35" t="s">
        <v>2618</v>
      </c>
      <c s="6" t="s">
        <v>2619</v>
      </c>
      <c s="36" t="s">
        <v>340</v>
      </c>
      <c s="37">
        <v>0.77</v>
      </c>
      <c s="36">
        <v>0</v>
      </c>
      <c s="36">
        <f>ROUND(G124*H124,6)</f>
      </c>
      <c r="L124" s="38">
        <v>0</v>
      </c>
      <c s="32">
        <f>ROUND(ROUND(L124,2)*ROUND(G124,3),2)</f>
      </c>
      <c s="36" t="s">
        <v>341</v>
      </c>
      <c>
        <f>(M124*21)/100</f>
      </c>
      <c t="s">
        <v>28</v>
      </c>
    </row>
    <row r="125" spans="1:5" ht="25.5">
      <c r="A125" s="35" t="s">
        <v>55</v>
      </c>
      <c r="E125" s="39" t="s">
        <v>342</v>
      </c>
    </row>
    <row r="126" spans="1:5" ht="12.75">
      <c r="A126" s="35" t="s">
        <v>56</v>
      </c>
      <c r="E126" s="40" t="s">
        <v>5</v>
      </c>
    </row>
    <row r="127" spans="1:5" ht="140.25">
      <c r="A127" t="s">
        <v>57</v>
      </c>
      <c r="E127" s="39" t="s">
        <v>427</v>
      </c>
    </row>
    <row r="128" spans="1:16" ht="25.5">
      <c r="A128" t="s">
        <v>50</v>
      </c>
      <c s="34" t="s">
        <v>158</v>
      </c>
      <c s="34" t="s">
        <v>1005</v>
      </c>
      <c s="35" t="s">
        <v>1006</v>
      </c>
      <c s="6" t="s">
        <v>1007</v>
      </c>
      <c s="36" t="s">
        <v>340</v>
      </c>
      <c s="37">
        <v>1.2</v>
      </c>
      <c s="36">
        <v>0</v>
      </c>
      <c s="36">
        <f>ROUND(G128*H128,6)</f>
      </c>
      <c r="L128" s="38">
        <v>0</v>
      </c>
      <c s="32">
        <f>ROUND(ROUND(L128,2)*ROUND(G128,3),2)</f>
      </c>
      <c s="36" t="s">
        <v>341</v>
      </c>
      <c>
        <f>(M128*21)/100</f>
      </c>
      <c t="s">
        <v>28</v>
      </c>
    </row>
    <row r="129" spans="1:5" ht="25.5">
      <c r="A129" s="35" t="s">
        <v>55</v>
      </c>
      <c r="E129" s="39" t="s">
        <v>342</v>
      </c>
    </row>
    <row r="130" spans="1:5" ht="51">
      <c r="A130" s="35" t="s">
        <v>56</v>
      </c>
      <c r="E130" s="40" t="s">
        <v>2784</v>
      </c>
    </row>
    <row r="131" spans="1:5" ht="127.5">
      <c r="A131" t="s">
        <v>57</v>
      </c>
      <c r="E131" s="39" t="s">
        <v>1010</v>
      </c>
    </row>
    <row r="132" spans="1:16" ht="25.5">
      <c r="A132" t="s">
        <v>50</v>
      </c>
      <c s="34" t="s">
        <v>161</v>
      </c>
      <c s="34" t="s">
        <v>2103</v>
      </c>
      <c s="35" t="s">
        <v>2104</v>
      </c>
      <c s="6" t="s">
        <v>2105</v>
      </c>
      <c s="36" t="s">
        <v>340</v>
      </c>
      <c s="37">
        <v>96.77</v>
      </c>
      <c s="36">
        <v>0</v>
      </c>
      <c s="36">
        <f>ROUND(G132*H132,6)</f>
      </c>
      <c r="L132" s="38">
        <v>0</v>
      </c>
      <c s="32">
        <f>ROUND(ROUND(L132,2)*ROUND(G132,3),2)</f>
      </c>
      <c s="36" t="s">
        <v>341</v>
      </c>
      <c>
        <f>(M132*21)/100</f>
      </c>
      <c t="s">
        <v>28</v>
      </c>
    </row>
    <row r="133" spans="1:5" ht="25.5">
      <c r="A133" s="35" t="s">
        <v>55</v>
      </c>
      <c r="E133" s="39" t="s">
        <v>342</v>
      </c>
    </row>
    <row r="134" spans="1:5" ht="12.75">
      <c r="A134" s="35" t="s">
        <v>56</v>
      </c>
      <c r="E134" s="40" t="s">
        <v>5</v>
      </c>
    </row>
    <row r="135" spans="1:5" ht="140.25">
      <c r="A135" t="s">
        <v>57</v>
      </c>
      <c r="E135" s="39" t="s">
        <v>427</v>
      </c>
    </row>
    <row r="136" spans="1:16" ht="38.25">
      <c r="A136" t="s">
        <v>50</v>
      </c>
      <c s="34" t="s">
        <v>165</v>
      </c>
      <c s="34" t="s">
        <v>2785</v>
      </c>
      <c s="35" t="s">
        <v>2786</v>
      </c>
      <c s="6" t="s">
        <v>2787</v>
      </c>
      <c s="36" t="s">
        <v>340</v>
      </c>
      <c s="37">
        <v>0.58</v>
      </c>
      <c s="36">
        <v>0</v>
      </c>
      <c s="36">
        <f>ROUND(G136*H136,6)</f>
      </c>
      <c r="L136" s="38">
        <v>0</v>
      </c>
      <c s="32">
        <f>ROUND(ROUND(L136,2)*ROUND(G136,3),2)</f>
      </c>
      <c s="36" t="s">
        <v>341</v>
      </c>
      <c>
        <f>(M136*21)/100</f>
      </c>
      <c t="s">
        <v>28</v>
      </c>
    </row>
    <row r="137" spans="1:5" ht="25.5">
      <c r="A137" s="35" t="s">
        <v>55</v>
      </c>
      <c r="E137" s="39" t="s">
        <v>342</v>
      </c>
    </row>
    <row r="138" spans="1:5" ht="12.75">
      <c r="A138" s="35" t="s">
        <v>56</v>
      </c>
      <c r="E138" s="40" t="s">
        <v>5</v>
      </c>
    </row>
    <row r="139" spans="1:5" ht="140.25">
      <c r="A139" t="s">
        <v>57</v>
      </c>
      <c r="E139" s="39" t="s">
        <v>427</v>
      </c>
    </row>
    <row r="140" spans="1:16" ht="38.25">
      <c r="A140" t="s">
        <v>50</v>
      </c>
      <c s="34" t="s">
        <v>169</v>
      </c>
      <c s="34" t="s">
        <v>2362</v>
      </c>
      <c s="35" t="s">
        <v>2363</v>
      </c>
      <c s="6" t="s">
        <v>2364</v>
      </c>
      <c s="36" t="s">
        <v>340</v>
      </c>
      <c s="37">
        <v>50.71</v>
      </c>
      <c s="36">
        <v>0</v>
      </c>
      <c s="36">
        <f>ROUND(G140*H140,6)</f>
      </c>
      <c r="L140" s="38">
        <v>0</v>
      </c>
      <c s="32">
        <f>ROUND(ROUND(L140,2)*ROUND(G140,3),2)</f>
      </c>
      <c s="36" t="s">
        <v>341</v>
      </c>
      <c>
        <f>(M140*21)/100</f>
      </c>
      <c t="s">
        <v>28</v>
      </c>
    </row>
    <row r="141" spans="1:5" ht="25.5">
      <c r="A141" s="35" t="s">
        <v>55</v>
      </c>
      <c r="E141" s="39" t="s">
        <v>342</v>
      </c>
    </row>
    <row r="142" spans="1:5" ht="12.75">
      <c r="A142" s="35" t="s">
        <v>56</v>
      </c>
      <c r="E142" s="40" t="s">
        <v>5</v>
      </c>
    </row>
    <row r="143" spans="1:5" ht="140.25">
      <c r="A143" t="s">
        <v>57</v>
      </c>
      <c r="E143"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433</v>
      </c>
      <c r="E8" s="30" t="s">
        <v>432</v>
      </c>
      <c r="J8" s="29">
        <f>0+J9+J18</f>
      </c>
      <c s="29">
        <f>0+K9+K18</f>
      </c>
      <c s="29">
        <f>0+L9+L18</f>
      </c>
      <c s="29">
        <f>0+M9+M18</f>
      </c>
    </row>
    <row r="9" spans="1:13" ht="12.75">
      <c r="A9" t="s">
        <v>47</v>
      </c>
      <c r="C9" s="31" t="s">
        <v>434</v>
      </c>
      <c r="E9" s="33" t="s">
        <v>435</v>
      </c>
      <c r="J9" s="32">
        <f>0</f>
      </c>
      <c s="32">
        <f>0</f>
      </c>
      <c s="32">
        <f>0+L10+L14</f>
      </c>
      <c s="32">
        <f>0+M10+M14</f>
      </c>
    </row>
    <row r="10" spans="1:16" ht="12.75">
      <c r="A10" t="s">
        <v>50</v>
      </c>
      <c s="34" t="s">
        <v>4</v>
      </c>
      <c s="34" t="s">
        <v>436</v>
      </c>
      <c s="35" t="s">
        <v>5</v>
      </c>
      <c s="6" t="s">
        <v>437</v>
      </c>
      <c s="36" t="s">
        <v>306</v>
      </c>
      <c s="37">
        <v>16</v>
      </c>
      <c s="36">
        <v>0</v>
      </c>
      <c s="36">
        <f>ROUND(G10*H10,6)</f>
      </c>
      <c r="L10" s="38">
        <v>0</v>
      </c>
      <c s="32">
        <f>ROUND(ROUND(L10,2)*ROUND(G10,3),2)</f>
      </c>
      <c s="36" t="s">
        <v>54</v>
      </c>
      <c>
        <f>(M10*21)/100</f>
      </c>
      <c t="s">
        <v>28</v>
      </c>
    </row>
    <row r="11" spans="1:5" ht="12.75">
      <c r="A11" s="35" t="s">
        <v>55</v>
      </c>
      <c r="E11" s="39" t="s">
        <v>5</v>
      </c>
    </row>
    <row r="12" spans="1:5" ht="38.25">
      <c r="A12" s="35" t="s">
        <v>56</v>
      </c>
      <c r="E12" s="40" t="s">
        <v>438</v>
      </c>
    </row>
    <row r="13" spans="1:5" ht="12.75">
      <c r="A13" t="s">
        <v>57</v>
      </c>
      <c r="E13" s="39" t="s">
        <v>5</v>
      </c>
    </row>
    <row r="14" spans="1:16" ht="12.75">
      <c r="A14" t="s">
        <v>50</v>
      </c>
      <c s="34" t="s">
        <v>28</v>
      </c>
      <c s="34" t="s">
        <v>439</v>
      </c>
      <c s="35" t="s">
        <v>5</v>
      </c>
      <c s="6" t="s">
        <v>440</v>
      </c>
      <c s="36" t="s">
        <v>306</v>
      </c>
      <c s="37">
        <v>16</v>
      </c>
      <c s="36">
        <v>0</v>
      </c>
      <c s="36">
        <f>ROUND(G14*H14,6)</f>
      </c>
      <c r="L14" s="38">
        <v>0</v>
      </c>
      <c s="32">
        <f>ROUND(ROUND(L14,2)*ROUND(G14,3),2)</f>
      </c>
      <c s="36" t="s">
        <v>54</v>
      </c>
      <c>
        <f>(M14*21)/100</f>
      </c>
      <c t="s">
        <v>28</v>
      </c>
    </row>
    <row r="15" spans="1:5" ht="12.75">
      <c r="A15" s="35" t="s">
        <v>55</v>
      </c>
      <c r="E15" s="39" t="s">
        <v>5</v>
      </c>
    </row>
    <row r="16" spans="1:5" ht="38.25">
      <c r="A16" s="35" t="s">
        <v>56</v>
      </c>
      <c r="E16" s="40" t="s">
        <v>438</v>
      </c>
    </row>
    <row r="17" spans="1:5" ht="12.75">
      <c r="A17" t="s">
        <v>57</v>
      </c>
      <c r="E17" s="39" t="s">
        <v>5</v>
      </c>
    </row>
    <row r="18" spans="1:13" ht="12.75">
      <c r="A18" t="s">
        <v>47</v>
      </c>
      <c r="C18" s="31" t="s">
        <v>441</v>
      </c>
      <c r="E18" s="33" t="s">
        <v>442</v>
      </c>
      <c r="J18" s="32">
        <f>0</f>
      </c>
      <c s="32">
        <f>0</f>
      </c>
      <c s="32">
        <f>0+L19+L23+L27+L31+L35+L39</f>
      </c>
      <c s="32">
        <f>0+M19+M23+M27+M31+M35+M39</f>
      </c>
    </row>
    <row r="19" spans="1:16" ht="12.75">
      <c r="A19" t="s">
        <v>50</v>
      </c>
      <c s="34" t="s">
        <v>26</v>
      </c>
      <c s="34" t="s">
        <v>443</v>
      </c>
      <c s="35" t="s">
        <v>5</v>
      </c>
      <c s="6" t="s">
        <v>444</v>
      </c>
      <c s="36" t="s">
        <v>81</v>
      </c>
      <c s="37">
        <v>4</v>
      </c>
      <c s="36">
        <v>0</v>
      </c>
      <c s="36">
        <f>ROUND(G19*H19,6)</f>
      </c>
      <c r="L19" s="38">
        <v>0</v>
      </c>
      <c s="32">
        <f>ROUND(ROUND(L19,2)*ROUND(G19,3),2)</f>
      </c>
      <c s="36" t="s">
        <v>54</v>
      </c>
      <c>
        <f>(M19*21)/100</f>
      </c>
      <c t="s">
        <v>28</v>
      </c>
    </row>
    <row r="20" spans="1:5" ht="12.75">
      <c r="A20" s="35" t="s">
        <v>55</v>
      </c>
      <c r="E20" s="39" t="s">
        <v>5</v>
      </c>
    </row>
    <row r="21" spans="1:5" ht="38.25">
      <c r="A21" s="35" t="s">
        <v>56</v>
      </c>
      <c r="E21" s="40" t="s">
        <v>445</v>
      </c>
    </row>
    <row r="22" spans="1:5" ht="12.75">
      <c r="A22" t="s">
        <v>57</v>
      </c>
      <c r="E22" s="39" t="s">
        <v>5</v>
      </c>
    </row>
    <row r="23" spans="1:16" ht="12.75">
      <c r="A23" t="s">
        <v>50</v>
      </c>
      <c s="34" t="s">
        <v>65</v>
      </c>
      <c s="34" t="s">
        <v>446</v>
      </c>
      <c s="35" t="s">
        <v>5</v>
      </c>
      <c s="6" t="s">
        <v>447</v>
      </c>
      <c s="36" t="s">
        <v>81</v>
      </c>
      <c s="37">
        <v>2</v>
      </c>
      <c s="36">
        <v>0</v>
      </c>
      <c s="36">
        <f>ROUND(G23*H23,6)</f>
      </c>
      <c r="L23" s="38">
        <v>0</v>
      </c>
      <c s="32">
        <f>ROUND(ROUND(L23,2)*ROUND(G23,3),2)</f>
      </c>
      <c s="36" t="s">
        <v>54</v>
      </c>
      <c>
        <f>(M23*21)/100</f>
      </c>
      <c t="s">
        <v>28</v>
      </c>
    </row>
    <row r="24" spans="1:5" ht="12.75">
      <c r="A24" s="35" t="s">
        <v>55</v>
      </c>
      <c r="E24" s="39" t="s">
        <v>5</v>
      </c>
    </row>
    <row r="25" spans="1:5" ht="38.25">
      <c r="A25" s="35" t="s">
        <v>56</v>
      </c>
      <c r="E25" s="40" t="s">
        <v>448</v>
      </c>
    </row>
    <row r="26" spans="1:5" ht="12.75">
      <c r="A26" t="s">
        <v>57</v>
      </c>
      <c r="E26" s="39" t="s">
        <v>5</v>
      </c>
    </row>
    <row r="27" spans="1:16" ht="12.75">
      <c r="A27" t="s">
        <v>50</v>
      </c>
      <c s="34" t="s">
        <v>70</v>
      </c>
      <c s="34" t="s">
        <v>449</v>
      </c>
      <c s="35" t="s">
        <v>5</v>
      </c>
      <c s="6" t="s">
        <v>450</v>
      </c>
      <c s="36" t="s">
        <v>81</v>
      </c>
      <c s="37">
        <v>4</v>
      </c>
      <c s="36">
        <v>0</v>
      </c>
      <c s="36">
        <f>ROUND(G27*H27,6)</f>
      </c>
      <c r="L27" s="38">
        <v>0</v>
      </c>
      <c s="32">
        <f>ROUND(ROUND(L27,2)*ROUND(G27,3),2)</f>
      </c>
      <c s="36" t="s">
        <v>54</v>
      </c>
      <c>
        <f>(M27*21)/100</f>
      </c>
      <c t="s">
        <v>28</v>
      </c>
    </row>
    <row r="28" spans="1:5" ht="12.75">
      <c r="A28" s="35" t="s">
        <v>55</v>
      </c>
      <c r="E28" s="39" t="s">
        <v>5</v>
      </c>
    </row>
    <row r="29" spans="1:5" ht="38.25">
      <c r="A29" s="35" t="s">
        <v>56</v>
      </c>
      <c r="E29" s="40" t="s">
        <v>445</v>
      </c>
    </row>
    <row r="30" spans="1:5" ht="12.75">
      <c r="A30" t="s">
        <v>57</v>
      </c>
      <c r="E30" s="39" t="s">
        <v>5</v>
      </c>
    </row>
    <row r="31" spans="1:16" ht="12.75">
      <c r="A31" t="s">
        <v>50</v>
      </c>
      <c s="34" t="s">
        <v>27</v>
      </c>
      <c s="34" t="s">
        <v>451</v>
      </c>
      <c s="35" t="s">
        <v>5</v>
      </c>
      <c s="6" t="s">
        <v>452</v>
      </c>
      <c s="36" t="s">
        <v>81</v>
      </c>
      <c s="37">
        <v>4</v>
      </c>
      <c s="36">
        <v>0</v>
      </c>
      <c s="36">
        <f>ROUND(G31*H31,6)</f>
      </c>
      <c r="L31" s="38">
        <v>0</v>
      </c>
      <c s="32">
        <f>ROUND(ROUND(L31,2)*ROUND(G31,3),2)</f>
      </c>
      <c s="36" t="s">
        <v>54</v>
      </c>
      <c>
        <f>(M31*21)/100</f>
      </c>
      <c t="s">
        <v>28</v>
      </c>
    </row>
    <row r="32" spans="1:5" ht="12.75">
      <c r="A32" s="35" t="s">
        <v>55</v>
      </c>
      <c r="E32" s="39" t="s">
        <v>5</v>
      </c>
    </row>
    <row r="33" spans="1:5" ht="38.25">
      <c r="A33" s="35" t="s">
        <v>56</v>
      </c>
      <c r="E33" s="40" t="s">
        <v>445</v>
      </c>
    </row>
    <row r="34" spans="1:5" ht="12.75">
      <c r="A34" t="s">
        <v>57</v>
      </c>
      <c r="E34" s="39" t="s">
        <v>5</v>
      </c>
    </row>
    <row r="35" spans="1:16" ht="12.75">
      <c r="A35" t="s">
        <v>50</v>
      </c>
      <c s="34" t="s">
        <v>78</v>
      </c>
      <c s="34" t="s">
        <v>453</v>
      </c>
      <c s="35" t="s">
        <v>5</v>
      </c>
      <c s="6" t="s">
        <v>454</v>
      </c>
      <c s="36" t="s">
        <v>81</v>
      </c>
      <c s="37">
        <v>2</v>
      </c>
      <c s="36">
        <v>0</v>
      </c>
      <c s="36">
        <f>ROUND(G35*H35,6)</f>
      </c>
      <c r="L35" s="38">
        <v>0</v>
      </c>
      <c s="32">
        <f>ROUND(ROUND(L35,2)*ROUND(G35,3),2)</f>
      </c>
      <c s="36" t="s">
        <v>54</v>
      </c>
      <c>
        <f>(M35*21)/100</f>
      </c>
      <c t="s">
        <v>28</v>
      </c>
    </row>
    <row r="36" spans="1:5" ht="12.75">
      <c r="A36" s="35" t="s">
        <v>55</v>
      </c>
      <c r="E36" s="39" t="s">
        <v>5</v>
      </c>
    </row>
    <row r="37" spans="1:5" ht="38.25">
      <c r="A37" s="35" t="s">
        <v>56</v>
      </c>
      <c r="E37" s="40" t="s">
        <v>448</v>
      </c>
    </row>
    <row r="38" spans="1:5" ht="12.75">
      <c r="A38" t="s">
        <v>57</v>
      </c>
      <c r="E38" s="39" t="s">
        <v>5</v>
      </c>
    </row>
    <row r="39" spans="1:16" ht="12.75">
      <c r="A39" t="s">
        <v>50</v>
      </c>
      <c s="34" t="s">
        <v>83</v>
      </c>
      <c s="34" t="s">
        <v>455</v>
      </c>
      <c s="35" t="s">
        <v>5</v>
      </c>
      <c s="6" t="s">
        <v>456</v>
      </c>
      <c s="36" t="s">
        <v>81</v>
      </c>
      <c s="37">
        <v>2</v>
      </c>
      <c s="36">
        <v>0</v>
      </c>
      <c s="36">
        <f>ROUND(G39*H39,6)</f>
      </c>
      <c r="L39" s="38">
        <v>0</v>
      </c>
      <c s="32">
        <f>ROUND(ROUND(L39,2)*ROUND(G39,3),2)</f>
      </c>
      <c s="36" t="s">
        <v>341</v>
      </c>
      <c>
        <f>(M39*21)/100</f>
      </c>
      <c t="s">
        <v>28</v>
      </c>
    </row>
    <row r="40" spans="1:5" ht="12.75">
      <c r="A40" s="35" t="s">
        <v>55</v>
      </c>
      <c r="E40" s="39" t="s">
        <v>5</v>
      </c>
    </row>
    <row r="41" spans="1:5" ht="38.25">
      <c r="A41" s="35" t="s">
        <v>56</v>
      </c>
      <c r="E41" s="40" t="s">
        <v>448</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2788</v>
      </c>
      <c s="41">
        <f>Rekapitulace!C61</f>
      </c>
      <c s="20" t="s">
        <v>0</v>
      </c>
      <c t="s">
        <v>23</v>
      </c>
      <c t="s">
        <v>28</v>
      </c>
    </row>
    <row r="4" spans="1:16" ht="32" customHeight="1">
      <c r="A4" s="24" t="s">
        <v>20</v>
      </c>
      <c s="25" t="s">
        <v>29</v>
      </c>
      <c s="27" t="s">
        <v>2788</v>
      </c>
      <c r="E4" s="26" t="s">
        <v>2789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2792</v>
      </c>
      <c r="E8" s="30" t="s">
        <v>2791</v>
      </c>
      <c r="J8" s="29">
        <f>0+J9+J62+J111+J280+J357+J374</f>
      </c>
      <c s="29">
        <f>0+K9+K62+K111+K280+K357+K374</f>
      </c>
      <c s="29">
        <f>0+L9+L62+L111+L280+L357+L374</f>
      </c>
      <c s="29">
        <f>0+M9+M62+M111+M280+M357+M374</f>
      </c>
    </row>
    <row r="9" spans="1:13" ht="12.75">
      <c r="A9" t="s">
        <v>47</v>
      </c>
      <c r="C9" s="31" t="s">
        <v>2793</v>
      </c>
      <c r="E9" s="33" t="s">
        <v>2794</v>
      </c>
      <c r="J9" s="32">
        <f>0</f>
      </c>
      <c s="32">
        <f>0</f>
      </c>
      <c s="32">
        <f>0+L10+L14+L18+L22+L26+L30+L34+L38+L42+L46+L50+L54+L58</f>
      </c>
      <c s="32">
        <f>0+M10+M14+M18+M22+M26+M30+M34+M38+M42+M46+M50+M54+M58</f>
      </c>
    </row>
    <row r="10" spans="1:16" ht="12.75">
      <c r="A10" t="s">
        <v>50</v>
      </c>
      <c s="34" t="s">
        <v>4</v>
      </c>
      <c s="34" t="s">
        <v>2795</v>
      </c>
      <c s="35" t="s">
        <v>5</v>
      </c>
      <c s="6" t="s">
        <v>2796</v>
      </c>
      <c s="36" t="s">
        <v>306</v>
      </c>
      <c s="37">
        <v>685</v>
      </c>
      <c s="36">
        <v>0</v>
      </c>
      <c s="36">
        <f>ROUND(G10*H10,6)</f>
      </c>
      <c r="L10" s="38">
        <v>0</v>
      </c>
      <c s="32">
        <f>ROUND(ROUND(L10,2)*ROUND(G10,3),2)</f>
      </c>
      <c s="36" t="s">
        <v>54</v>
      </c>
      <c>
        <f>(M10*21)/100</f>
      </c>
      <c t="s">
        <v>28</v>
      </c>
    </row>
    <row r="11" spans="1:5" ht="12.75">
      <c r="A11" s="35" t="s">
        <v>55</v>
      </c>
      <c r="E11" s="39" t="s">
        <v>5</v>
      </c>
    </row>
    <row r="12" spans="1:5" ht="25.5">
      <c r="A12" s="35" t="s">
        <v>56</v>
      </c>
      <c r="E12" s="40" t="s">
        <v>2797</v>
      </c>
    </row>
    <row r="13" spans="1:5" ht="12.75">
      <c r="A13" t="s">
        <v>57</v>
      </c>
      <c r="E13" s="39" t="s">
        <v>5</v>
      </c>
    </row>
    <row r="14" spans="1:16" ht="12.75">
      <c r="A14" t="s">
        <v>50</v>
      </c>
      <c s="34" t="s">
        <v>28</v>
      </c>
      <c s="34" t="s">
        <v>2798</v>
      </c>
      <c s="35" t="s">
        <v>5</v>
      </c>
      <c s="6" t="s">
        <v>2799</v>
      </c>
      <c s="36" t="s">
        <v>61</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2800</v>
      </c>
    </row>
    <row r="17" spans="1:5" ht="12.75">
      <c r="A17" t="s">
        <v>57</v>
      </c>
      <c r="E17" s="39" t="s">
        <v>5</v>
      </c>
    </row>
    <row r="18" spans="1:16" ht="12.75">
      <c r="A18" t="s">
        <v>50</v>
      </c>
      <c s="34" t="s">
        <v>26</v>
      </c>
      <c s="34" t="s">
        <v>2801</v>
      </c>
      <c s="35" t="s">
        <v>5</v>
      </c>
      <c s="6" t="s">
        <v>2802</v>
      </c>
      <c s="36" t="s">
        <v>81</v>
      </c>
      <c s="37">
        <v>136</v>
      </c>
      <c s="36">
        <v>0</v>
      </c>
      <c s="36">
        <f>ROUND(G18*H18,6)</f>
      </c>
      <c r="L18" s="38">
        <v>0</v>
      </c>
      <c s="32">
        <f>ROUND(ROUND(L18,2)*ROUND(G18,3),2)</f>
      </c>
      <c s="36" t="s">
        <v>54</v>
      </c>
      <c>
        <f>(M18*21)/100</f>
      </c>
      <c t="s">
        <v>28</v>
      </c>
    </row>
    <row r="19" spans="1:5" ht="12.75">
      <c r="A19" s="35" t="s">
        <v>55</v>
      </c>
      <c r="E19" s="39" t="s">
        <v>5</v>
      </c>
    </row>
    <row r="20" spans="1:5" ht="25.5">
      <c r="A20" s="35" t="s">
        <v>56</v>
      </c>
      <c r="E20" s="40" t="s">
        <v>2803</v>
      </c>
    </row>
    <row r="21" spans="1:5" ht="12.75">
      <c r="A21" t="s">
        <v>57</v>
      </c>
      <c r="E21" s="39" t="s">
        <v>5</v>
      </c>
    </row>
    <row r="22" spans="1:16" ht="25.5">
      <c r="A22" t="s">
        <v>50</v>
      </c>
      <c s="34" t="s">
        <v>65</v>
      </c>
      <c s="34" t="s">
        <v>2804</v>
      </c>
      <c s="35" t="s">
        <v>5</v>
      </c>
      <c s="6" t="s">
        <v>2805</v>
      </c>
      <c s="36" t="s">
        <v>81</v>
      </c>
      <c s="37">
        <v>136</v>
      </c>
      <c s="36">
        <v>0</v>
      </c>
      <c s="36">
        <f>ROUND(G22*H22,6)</f>
      </c>
      <c r="L22" s="38">
        <v>0</v>
      </c>
      <c s="32">
        <f>ROUND(ROUND(L22,2)*ROUND(G22,3),2)</f>
      </c>
      <c s="36" t="s">
        <v>54</v>
      </c>
      <c>
        <f>(M22*21)/100</f>
      </c>
      <c t="s">
        <v>28</v>
      </c>
    </row>
    <row r="23" spans="1:5" ht="12.75">
      <c r="A23" s="35" t="s">
        <v>55</v>
      </c>
      <c r="E23" s="39" t="s">
        <v>5</v>
      </c>
    </row>
    <row r="24" spans="1:5" ht="25.5">
      <c r="A24" s="35" t="s">
        <v>56</v>
      </c>
      <c r="E24" s="40" t="s">
        <v>2803</v>
      </c>
    </row>
    <row r="25" spans="1:5" ht="12.75">
      <c r="A25" t="s">
        <v>57</v>
      </c>
      <c r="E25" s="39" t="s">
        <v>5</v>
      </c>
    </row>
    <row r="26" spans="1:16" ht="12.75">
      <c r="A26" t="s">
        <v>50</v>
      </c>
      <c s="34" t="s">
        <v>70</v>
      </c>
      <c s="34" t="s">
        <v>2806</v>
      </c>
      <c s="35" t="s">
        <v>5</v>
      </c>
      <c s="6" t="s">
        <v>2807</v>
      </c>
      <c s="36" t="s">
        <v>81</v>
      </c>
      <c s="37">
        <v>136</v>
      </c>
      <c s="36">
        <v>0</v>
      </c>
      <c s="36">
        <f>ROUND(G26*H26,6)</f>
      </c>
      <c r="L26" s="38">
        <v>0</v>
      </c>
      <c s="32">
        <f>ROUND(ROUND(L26,2)*ROUND(G26,3),2)</f>
      </c>
      <c s="36" t="s">
        <v>54</v>
      </c>
      <c>
        <f>(M26*21)/100</f>
      </c>
      <c t="s">
        <v>28</v>
      </c>
    </row>
    <row r="27" spans="1:5" ht="12.75">
      <c r="A27" s="35" t="s">
        <v>55</v>
      </c>
      <c r="E27" s="39" t="s">
        <v>5</v>
      </c>
    </row>
    <row r="28" spans="1:5" ht="25.5">
      <c r="A28" s="35" t="s">
        <v>56</v>
      </c>
      <c r="E28" s="40" t="s">
        <v>2803</v>
      </c>
    </row>
    <row r="29" spans="1:5" ht="12.75">
      <c r="A29" t="s">
        <v>57</v>
      </c>
      <c r="E29" s="39" t="s">
        <v>5</v>
      </c>
    </row>
    <row r="30" spans="1:16" ht="12.75">
      <c r="A30" t="s">
        <v>50</v>
      </c>
      <c s="34" t="s">
        <v>27</v>
      </c>
      <c s="34" t="s">
        <v>2808</v>
      </c>
      <c s="35" t="s">
        <v>5</v>
      </c>
      <c s="6" t="s">
        <v>2809</v>
      </c>
      <c s="36" t="s">
        <v>1167</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2810</v>
      </c>
    </row>
    <row r="33" spans="1:5" ht="12.75">
      <c r="A33" t="s">
        <v>57</v>
      </c>
      <c r="E33" s="39" t="s">
        <v>5</v>
      </c>
    </row>
    <row r="34" spans="1:16" ht="12.75">
      <c r="A34" t="s">
        <v>50</v>
      </c>
      <c s="34" t="s">
        <v>78</v>
      </c>
      <c s="34" t="s">
        <v>2811</v>
      </c>
      <c s="35" t="s">
        <v>5</v>
      </c>
      <c s="6" t="s">
        <v>2812</v>
      </c>
      <c s="36" t="s">
        <v>340</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2813</v>
      </c>
    </row>
    <row r="37" spans="1:5" ht="12.75">
      <c r="A37" t="s">
        <v>57</v>
      </c>
      <c r="E37" s="39" t="s">
        <v>5</v>
      </c>
    </row>
    <row r="38" spans="1:16" ht="12.75">
      <c r="A38" t="s">
        <v>50</v>
      </c>
      <c s="34" t="s">
        <v>83</v>
      </c>
      <c s="34" t="s">
        <v>2814</v>
      </c>
      <c s="35" t="s">
        <v>5</v>
      </c>
      <c s="6" t="s">
        <v>2815</v>
      </c>
      <c s="36" t="s">
        <v>81</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2816</v>
      </c>
    </row>
    <row r="41" spans="1:5" ht="12.75">
      <c r="A41" t="s">
        <v>57</v>
      </c>
      <c r="E41" s="39" t="s">
        <v>5</v>
      </c>
    </row>
    <row r="42" spans="1:16" ht="12.75">
      <c r="A42" t="s">
        <v>50</v>
      </c>
      <c s="34" t="s">
        <v>87</v>
      </c>
      <c s="34" t="s">
        <v>2817</v>
      </c>
      <c s="35" t="s">
        <v>5</v>
      </c>
      <c s="6" t="s">
        <v>2818</v>
      </c>
      <c s="36" t="s">
        <v>81</v>
      </c>
      <c s="37">
        <v>420</v>
      </c>
      <c s="36">
        <v>0</v>
      </c>
      <c s="36">
        <f>ROUND(G42*H42,6)</f>
      </c>
      <c r="L42" s="38">
        <v>0</v>
      </c>
      <c s="32">
        <f>ROUND(ROUND(L42,2)*ROUND(G42,3),2)</f>
      </c>
      <c s="36" t="s">
        <v>54</v>
      </c>
      <c>
        <f>(M42*21)/100</f>
      </c>
      <c t="s">
        <v>28</v>
      </c>
    </row>
    <row r="43" spans="1:5" ht="12.75">
      <c r="A43" s="35" t="s">
        <v>55</v>
      </c>
      <c r="E43" s="39" t="s">
        <v>5</v>
      </c>
    </row>
    <row r="44" spans="1:5" ht="25.5">
      <c r="A44" s="35" t="s">
        <v>56</v>
      </c>
      <c r="E44" s="40" t="s">
        <v>2819</v>
      </c>
    </row>
    <row r="45" spans="1:5" ht="12.75">
      <c r="A45" t="s">
        <v>57</v>
      </c>
      <c r="E45" s="39" t="s">
        <v>5</v>
      </c>
    </row>
    <row r="46" spans="1:16" ht="12.75">
      <c r="A46" t="s">
        <v>50</v>
      </c>
      <c s="34" t="s">
        <v>91</v>
      </c>
      <c s="34" t="s">
        <v>2820</v>
      </c>
      <c s="35" t="s">
        <v>5</v>
      </c>
      <c s="6" t="s">
        <v>2821</v>
      </c>
      <c s="36" t="s">
        <v>81</v>
      </c>
      <c s="37">
        <v>83</v>
      </c>
      <c s="36">
        <v>0</v>
      </c>
      <c s="36">
        <f>ROUND(G46*H46,6)</f>
      </c>
      <c r="L46" s="38">
        <v>0</v>
      </c>
      <c s="32">
        <f>ROUND(ROUND(L46,2)*ROUND(G46,3),2)</f>
      </c>
      <c s="36" t="s">
        <v>54</v>
      </c>
      <c>
        <f>(M46*21)/100</f>
      </c>
      <c t="s">
        <v>28</v>
      </c>
    </row>
    <row r="47" spans="1:5" ht="12.75">
      <c r="A47" s="35" t="s">
        <v>55</v>
      </c>
      <c r="E47" s="39" t="s">
        <v>5</v>
      </c>
    </row>
    <row r="48" spans="1:5" ht="25.5">
      <c r="A48" s="35" t="s">
        <v>56</v>
      </c>
      <c r="E48" s="40" t="s">
        <v>2822</v>
      </c>
    </row>
    <row r="49" spans="1:5" ht="12.75">
      <c r="A49" t="s">
        <v>57</v>
      </c>
      <c r="E49" s="39" t="s">
        <v>5</v>
      </c>
    </row>
    <row r="50" spans="1:16" ht="12.75">
      <c r="A50" t="s">
        <v>50</v>
      </c>
      <c s="34" t="s">
        <v>94</v>
      </c>
      <c s="34" t="s">
        <v>2823</v>
      </c>
      <c s="35" t="s">
        <v>5</v>
      </c>
      <c s="6" t="s">
        <v>2824</v>
      </c>
      <c s="36" t="s">
        <v>81</v>
      </c>
      <c s="37">
        <v>18</v>
      </c>
      <c s="36">
        <v>0</v>
      </c>
      <c s="36">
        <f>ROUND(G50*H50,6)</f>
      </c>
      <c r="L50" s="38">
        <v>0</v>
      </c>
      <c s="32">
        <f>ROUND(ROUND(L50,2)*ROUND(G50,3),2)</f>
      </c>
      <c s="36" t="s">
        <v>54</v>
      </c>
      <c>
        <f>(M50*21)/100</f>
      </c>
      <c t="s">
        <v>28</v>
      </c>
    </row>
    <row r="51" spans="1:5" ht="12.75">
      <c r="A51" s="35" t="s">
        <v>55</v>
      </c>
      <c r="E51" s="39" t="s">
        <v>5</v>
      </c>
    </row>
    <row r="52" spans="1:5" ht="25.5">
      <c r="A52" s="35" t="s">
        <v>56</v>
      </c>
      <c r="E52" s="40" t="s">
        <v>2825</v>
      </c>
    </row>
    <row r="53" spans="1:5" ht="12.75">
      <c r="A53" t="s">
        <v>57</v>
      </c>
      <c r="E53" s="39" t="s">
        <v>5</v>
      </c>
    </row>
    <row r="54" spans="1:16" ht="12.75">
      <c r="A54" t="s">
        <v>50</v>
      </c>
      <c s="34" t="s">
        <v>98</v>
      </c>
      <c s="34" t="s">
        <v>2826</v>
      </c>
      <c s="35" t="s">
        <v>5</v>
      </c>
      <c s="6" t="s">
        <v>2827</v>
      </c>
      <c s="36" t="s">
        <v>81</v>
      </c>
      <c s="37">
        <v>136</v>
      </c>
      <c s="36">
        <v>0</v>
      </c>
      <c s="36">
        <f>ROUND(G54*H54,6)</f>
      </c>
      <c r="L54" s="38">
        <v>0</v>
      </c>
      <c s="32">
        <f>ROUND(ROUND(L54,2)*ROUND(G54,3),2)</f>
      </c>
      <c s="36" t="s">
        <v>54</v>
      </c>
      <c>
        <f>(M54*21)/100</f>
      </c>
      <c t="s">
        <v>28</v>
      </c>
    </row>
    <row r="55" spans="1:5" ht="12.75">
      <c r="A55" s="35" t="s">
        <v>55</v>
      </c>
      <c r="E55" s="39" t="s">
        <v>5</v>
      </c>
    </row>
    <row r="56" spans="1:5" ht="25.5">
      <c r="A56" s="35" t="s">
        <v>56</v>
      </c>
      <c r="E56" s="40" t="s">
        <v>2803</v>
      </c>
    </row>
    <row r="57" spans="1:5" ht="12.75">
      <c r="A57" t="s">
        <v>57</v>
      </c>
      <c r="E57" s="39" t="s">
        <v>5</v>
      </c>
    </row>
    <row r="58" spans="1:16" ht="25.5">
      <c r="A58" t="s">
        <v>50</v>
      </c>
      <c s="34" t="s">
        <v>102</v>
      </c>
      <c s="34" t="s">
        <v>2828</v>
      </c>
      <c s="35" t="s">
        <v>5</v>
      </c>
      <c s="6" t="s">
        <v>2829</v>
      </c>
      <c s="36" t="s">
        <v>306</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2830</v>
      </c>
    </row>
    <row r="61" spans="1:5" ht="12.75">
      <c r="A61" t="s">
        <v>57</v>
      </c>
      <c r="E61" s="39" t="s">
        <v>5</v>
      </c>
    </row>
    <row r="62" spans="1:13" ht="12.75">
      <c r="A62" t="s">
        <v>47</v>
      </c>
      <c r="C62" s="31" t="s">
        <v>2831</v>
      </c>
      <c r="E62" s="33" t="s">
        <v>2832</v>
      </c>
      <c r="J62" s="32">
        <f>0</f>
      </c>
      <c s="32">
        <f>0</f>
      </c>
      <c s="32">
        <f>0+L63+L67+L71+L75+L79+L83+L87+L91+L95+L99+L103+L107</f>
      </c>
      <c s="32">
        <f>0+M63+M67+M71+M75+M79+M83+M87+M91+M95+M99+M103+M107</f>
      </c>
    </row>
    <row r="63" spans="1:16" ht="25.5">
      <c r="A63" t="s">
        <v>50</v>
      </c>
      <c s="34" t="s">
        <v>106</v>
      </c>
      <c s="34" t="s">
        <v>2833</v>
      </c>
      <c s="35" t="s">
        <v>5</v>
      </c>
      <c s="6" t="s">
        <v>2834</v>
      </c>
      <c s="36" t="s">
        <v>81</v>
      </c>
      <c s="37">
        <v>16</v>
      </c>
      <c s="36">
        <v>0</v>
      </c>
      <c s="36">
        <f>ROUND(G63*H63,6)</f>
      </c>
      <c r="L63" s="38">
        <v>0</v>
      </c>
      <c s="32">
        <f>ROUND(ROUND(L63,2)*ROUND(G63,3),2)</f>
      </c>
      <c s="36" t="s">
        <v>54</v>
      </c>
      <c>
        <f>(M63*21)/100</f>
      </c>
      <c t="s">
        <v>28</v>
      </c>
    </row>
    <row r="64" spans="1:5" ht="12.75">
      <c r="A64" s="35" t="s">
        <v>55</v>
      </c>
      <c r="E64" s="39" t="s">
        <v>5</v>
      </c>
    </row>
    <row r="65" spans="1:5" ht="25.5">
      <c r="A65" s="35" t="s">
        <v>56</v>
      </c>
      <c r="E65" s="40" t="s">
        <v>2835</v>
      </c>
    </row>
    <row r="66" spans="1:5" ht="12.75">
      <c r="A66" t="s">
        <v>57</v>
      </c>
      <c r="E66" s="39" t="s">
        <v>5</v>
      </c>
    </row>
    <row r="67" spans="1:16" ht="25.5">
      <c r="A67" t="s">
        <v>50</v>
      </c>
      <c s="34" t="s">
        <v>110</v>
      </c>
      <c s="34" t="s">
        <v>2836</v>
      </c>
      <c s="35" t="s">
        <v>5</v>
      </c>
      <c s="6" t="s">
        <v>2837</v>
      </c>
      <c s="36" t="s">
        <v>81</v>
      </c>
      <c s="37">
        <v>1</v>
      </c>
      <c s="36">
        <v>0</v>
      </c>
      <c s="36">
        <f>ROUND(G67*H67,6)</f>
      </c>
      <c r="L67" s="38">
        <v>0</v>
      </c>
      <c s="32">
        <f>ROUND(ROUND(L67,2)*ROUND(G67,3),2)</f>
      </c>
      <c s="36" t="s">
        <v>54</v>
      </c>
      <c>
        <f>(M67*21)/100</f>
      </c>
      <c t="s">
        <v>28</v>
      </c>
    </row>
    <row r="68" spans="1:5" ht="12.75">
      <c r="A68" s="35" t="s">
        <v>55</v>
      </c>
      <c r="E68" s="39" t="s">
        <v>5</v>
      </c>
    </row>
    <row r="69" spans="1:5" ht="25.5">
      <c r="A69" s="35" t="s">
        <v>56</v>
      </c>
      <c r="E69" s="40" t="s">
        <v>2838</v>
      </c>
    </row>
    <row r="70" spans="1:5" ht="12.75">
      <c r="A70" t="s">
        <v>57</v>
      </c>
      <c r="E70" s="39" t="s">
        <v>5</v>
      </c>
    </row>
    <row r="71" spans="1:16" ht="25.5">
      <c r="A71" t="s">
        <v>50</v>
      </c>
      <c s="34" t="s">
        <v>428</v>
      </c>
      <c s="34" t="s">
        <v>2839</v>
      </c>
      <c s="35" t="s">
        <v>5</v>
      </c>
      <c s="6" t="s">
        <v>2840</v>
      </c>
      <c s="36" t="s">
        <v>81</v>
      </c>
      <c s="37">
        <v>62</v>
      </c>
      <c s="36">
        <v>0</v>
      </c>
      <c s="36">
        <f>ROUND(G71*H71,6)</f>
      </c>
      <c r="L71" s="38">
        <v>0</v>
      </c>
      <c s="32">
        <f>ROUND(ROUND(L71,2)*ROUND(G71,3),2)</f>
      </c>
      <c s="36" t="s">
        <v>54</v>
      </c>
      <c>
        <f>(M71*21)/100</f>
      </c>
      <c t="s">
        <v>28</v>
      </c>
    </row>
    <row r="72" spans="1:5" ht="12.75">
      <c r="A72" s="35" t="s">
        <v>55</v>
      </c>
      <c r="E72" s="39" t="s">
        <v>5</v>
      </c>
    </row>
    <row r="73" spans="1:5" ht="25.5">
      <c r="A73" s="35" t="s">
        <v>56</v>
      </c>
      <c r="E73" s="40" t="s">
        <v>2841</v>
      </c>
    </row>
    <row r="74" spans="1:5" ht="12.75">
      <c r="A74" t="s">
        <v>57</v>
      </c>
      <c r="E74" s="39" t="s">
        <v>5</v>
      </c>
    </row>
    <row r="75" spans="1:16" ht="25.5">
      <c r="A75" t="s">
        <v>50</v>
      </c>
      <c s="34" t="s">
        <v>502</v>
      </c>
      <c s="34" t="s">
        <v>2842</v>
      </c>
      <c s="35" t="s">
        <v>5</v>
      </c>
      <c s="6" t="s">
        <v>2843</v>
      </c>
      <c s="36" t="s">
        <v>81</v>
      </c>
      <c s="37">
        <v>4</v>
      </c>
      <c s="36">
        <v>0</v>
      </c>
      <c s="36">
        <f>ROUND(G75*H75,6)</f>
      </c>
      <c r="L75" s="38">
        <v>0</v>
      </c>
      <c s="32">
        <f>ROUND(ROUND(L75,2)*ROUND(G75,3),2)</f>
      </c>
      <c s="36" t="s">
        <v>54</v>
      </c>
      <c>
        <f>(M75*21)/100</f>
      </c>
      <c t="s">
        <v>28</v>
      </c>
    </row>
    <row r="76" spans="1:5" ht="12.75">
      <c r="A76" s="35" t="s">
        <v>55</v>
      </c>
      <c r="E76" s="39" t="s">
        <v>5</v>
      </c>
    </row>
    <row r="77" spans="1:5" ht="25.5">
      <c r="A77" s="35" t="s">
        <v>56</v>
      </c>
      <c r="E77" s="40" t="s">
        <v>2844</v>
      </c>
    </row>
    <row r="78" spans="1:5" ht="12.75">
      <c r="A78" t="s">
        <v>57</v>
      </c>
      <c r="E78" s="39" t="s">
        <v>5</v>
      </c>
    </row>
    <row r="79" spans="1:16" ht="12.75">
      <c r="A79" t="s">
        <v>50</v>
      </c>
      <c s="34" t="s">
        <v>114</v>
      </c>
      <c s="34" t="s">
        <v>2845</v>
      </c>
      <c s="35" t="s">
        <v>5</v>
      </c>
      <c s="6" t="s">
        <v>2846</v>
      </c>
      <c s="36" t="s">
        <v>81</v>
      </c>
      <c s="37">
        <v>24</v>
      </c>
      <c s="36">
        <v>0</v>
      </c>
      <c s="36">
        <f>ROUND(G79*H79,6)</f>
      </c>
      <c r="L79" s="38">
        <v>0</v>
      </c>
      <c s="32">
        <f>ROUND(ROUND(L79,2)*ROUND(G79,3),2)</f>
      </c>
      <c s="36" t="s">
        <v>54</v>
      </c>
      <c>
        <f>(M79*21)/100</f>
      </c>
      <c t="s">
        <v>28</v>
      </c>
    </row>
    <row r="80" spans="1:5" ht="12.75">
      <c r="A80" s="35" t="s">
        <v>55</v>
      </c>
      <c r="E80" s="39" t="s">
        <v>5</v>
      </c>
    </row>
    <row r="81" spans="1:5" ht="25.5">
      <c r="A81" s="35" t="s">
        <v>56</v>
      </c>
      <c r="E81" s="40" t="s">
        <v>2847</v>
      </c>
    </row>
    <row r="82" spans="1:5" ht="12.75">
      <c r="A82" t="s">
        <v>57</v>
      </c>
      <c r="E82" s="39" t="s">
        <v>5</v>
      </c>
    </row>
    <row r="83" spans="1:16" ht="12.75">
      <c r="A83" t="s">
        <v>50</v>
      </c>
      <c s="34" t="s">
        <v>118</v>
      </c>
      <c s="34" t="s">
        <v>2848</v>
      </c>
      <c s="35" t="s">
        <v>5</v>
      </c>
      <c s="6" t="s">
        <v>2849</v>
      </c>
      <c s="36" t="s">
        <v>81</v>
      </c>
      <c s="37">
        <v>11</v>
      </c>
      <c s="36">
        <v>0</v>
      </c>
      <c s="36">
        <f>ROUND(G83*H83,6)</f>
      </c>
      <c r="L83" s="38">
        <v>0</v>
      </c>
      <c s="32">
        <f>ROUND(ROUND(L83,2)*ROUND(G83,3),2)</f>
      </c>
      <c s="36" t="s">
        <v>54</v>
      </c>
      <c>
        <f>(M83*21)/100</f>
      </c>
      <c t="s">
        <v>28</v>
      </c>
    </row>
    <row r="84" spans="1:5" ht="12.75">
      <c r="A84" s="35" t="s">
        <v>55</v>
      </c>
      <c r="E84" s="39" t="s">
        <v>5</v>
      </c>
    </row>
    <row r="85" spans="1:5" ht="25.5">
      <c r="A85" s="35" t="s">
        <v>56</v>
      </c>
      <c r="E85" s="40" t="s">
        <v>2850</v>
      </c>
    </row>
    <row r="86" spans="1:5" ht="12.75">
      <c r="A86" t="s">
        <v>57</v>
      </c>
      <c r="E86" s="39" t="s">
        <v>5</v>
      </c>
    </row>
    <row r="87" spans="1:16" ht="12.75">
      <c r="A87" t="s">
        <v>50</v>
      </c>
      <c s="34" t="s">
        <v>121</v>
      </c>
      <c s="34" t="s">
        <v>2851</v>
      </c>
      <c s="35" t="s">
        <v>5</v>
      </c>
      <c s="6" t="s">
        <v>2852</v>
      </c>
      <c s="36" t="s">
        <v>68</v>
      </c>
      <c s="37">
        <v>136</v>
      </c>
      <c s="36">
        <v>0</v>
      </c>
      <c s="36">
        <f>ROUND(G87*H87,6)</f>
      </c>
      <c r="L87" s="38">
        <v>0</v>
      </c>
      <c s="32">
        <f>ROUND(ROUND(L87,2)*ROUND(G87,3),2)</f>
      </c>
      <c s="36" t="s">
        <v>54</v>
      </c>
      <c>
        <f>(M87*21)/100</f>
      </c>
      <c t="s">
        <v>28</v>
      </c>
    </row>
    <row r="88" spans="1:5" ht="12.75">
      <c r="A88" s="35" t="s">
        <v>55</v>
      </c>
      <c r="E88" s="39" t="s">
        <v>5</v>
      </c>
    </row>
    <row r="89" spans="1:5" ht="25.5">
      <c r="A89" s="35" t="s">
        <v>56</v>
      </c>
      <c r="E89" s="40" t="s">
        <v>2803</v>
      </c>
    </row>
    <row r="90" spans="1:5" ht="12.75">
      <c r="A90" t="s">
        <v>57</v>
      </c>
      <c r="E90" s="39" t="s">
        <v>5</v>
      </c>
    </row>
    <row r="91" spans="1:16" ht="12.75">
      <c r="A91" t="s">
        <v>50</v>
      </c>
      <c s="34" t="s">
        <v>125</v>
      </c>
      <c s="34" t="s">
        <v>2853</v>
      </c>
      <c s="35" t="s">
        <v>5</v>
      </c>
      <c s="6" t="s">
        <v>2854</v>
      </c>
      <c s="36" t="s">
        <v>81</v>
      </c>
      <c s="37">
        <v>17</v>
      </c>
      <c s="36">
        <v>0</v>
      </c>
      <c s="36">
        <f>ROUND(G91*H91,6)</f>
      </c>
      <c r="L91" s="38">
        <v>0</v>
      </c>
      <c s="32">
        <f>ROUND(ROUND(L91,2)*ROUND(G91,3),2)</f>
      </c>
      <c s="36" t="s">
        <v>54</v>
      </c>
      <c>
        <f>(M91*21)/100</f>
      </c>
      <c t="s">
        <v>28</v>
      </c>
    </row>
    <row r="92" spans="1:5" ht="12.75">
      <c r="A92" s="35" t="s">
        <v>55</v>
      </c>
      <c r="E92" s="39" t="s">
        <v>5</v>
      </c>
    </row>
    <row r="93" spans="1:5" ht="25.5">
      <c r="A93" s="35" t="s">
        <v>56</v>
      </c>
      <c r="E93" s="40" t="s">
        <v>2855</v>
      </c>
    </row>
    <row r="94" spans="1:5" ht="12.75">
      <c r="A94" t="s">
        <v>57</v>
      </c>
      <c r="E94" s="39" t="s">
        <v>5</v>
      </c>
    </row>
    <row r="95" spans="1:16" ht="25.5">
      <c r="A95" t="s">
        <v>50</v>
      </c>
      <c s="34" t="s">
        <v>128</v>
      </c>
      <c s="34" t="s">
        <v>2856</v>
      </c>
      <c s="35" t="s">
        <v>5</v>
      </c>
      <c s="6" t="s">
        <v>2857</v>
      </c>
      <c s="36" t="s">
        <v>81</v>
      </c>
      <c s="37">
        <v>2</v>
      </c>
      <c s="36">
        <v>0</v>
      </c>
      <c s="36">
        <f>ROUND(G95*H95,6)</f>
      </c>
      <c r="L95" s="38">
        <v>0</v>
      </c>
      <c s="32">
        <f>ROUND(ROUND(L95,2)*ROUND(G95,3),2)</f>
      </c>
      <c s="36" t="s">
        <v>54</v>
      </c>
      <c>
        <f>(M95*21)/100</f>
      </c>
      <c t="s">
        <v>28</v>
      </c>
    </row>
    <row r="96" spans="1:5" ht="12.75">
      <c r="A96" s="35" t="s">
        <v>55</v>
      </c>
      <c r="E96" s="39" t="s">
        <v>5</v>
      </c>
    </row>
    <row r="97" spans="1:5" ht="25.5">
      <c r="A97" s="35" t="s">
        <v>56</v>
      </c>
      <c r="E97" s="40" t="s">
        <v>2858</v>
      </c>
    </row>
    <row r="98" spans="1:5" ht="12.75">
      <c r="A98" t="s">
        <v>57</v>
      </c>
      <c r="E98" s="39" t="s">
        <v>5</v>
      </c>
    </row>
    <row r="99" spans="1:16" ht="25.5">
      <c r="A99" t="s">
        <v>50</v>
      </c>
      <c s="34" t="s">
        <v>131</v>
      </c>
      <c s="34" t="s">
        <v>2859</v>
      </c>
      <c s="35" t="s">
        <v>5</v>
      </c>
      <c s="6" t="s">
        <v>2860</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2838</v>
      </c>
    </row>
    <row r="102" spans="1:5" ht="12.75">
      <c r="A102" t="s">
        <v>57</v>
      </c>
      <c r="E102" s="39" t="s">
        <v>5</v>
      </c>
    </row>
    <row r="103" spans="1:16" ht="25.5">
      <c r="A103" t="s">
        <v>50</v>
      </c>
      <c s="34" t="s">
        <v>135</v>
      </c>
      <c s="34" t="s">
        <v>2861</v>
      </c>
      <c s="35" t="s">
        <v>5</v>
      </c>
      <c s="6" t="s">
        <v>2862</v>
      </c>
      <c s="36" t="s">
        <v>81</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2863</v>
      </c>
    </row>
    <row r="106" spans="1:5" ht="12.75">
      <c r="A106" t="s">
        <v>57</v>
      </c>
      <c r="E106" s="39" t="s">
        <v>5</v>
      </c>
    </row>
    <row r="107" spans="1:16" ht="25.5">
      <c r="A107" t="s">
        <v>50</v>
      </c>
      <c s="34" t="s">
        <v>139</v>
      </c>
      <c s="34" t="s">
        <v>2864</v>
      </c>
      <c s="35" t="s">
        <v>5</v>
      </c>
      <c s="6" t="s">
        <v>2865</v>
      </c>
      <c s="36" t="s">
        <v>306</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2866</v>
      </c>
    </row>
    <row r="110" spans="1:5" ht="12.75">
      <c r="A110" t="s">
        <v>57</v>
      </c>
      <c r="E110" s="39" t="s">
        <v>5</v>
      </c>
    </row>
    <row r="111" spans="1:13" ht="12.75">
      <c r="A111" t="s">
        <v>47</v>
      </c>
      <c r="C111" s="31" t="s">
        <v>2867</v>
      </c>
      <c r="E111" s="33" t="s">
        <v>2868</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143</v>
      </c>
      <c s="34" t="s">
        <v>2869</v>
      </c>
      <c s="35" t="s">
        <v>5</v>
      </c>
      <c s="6" t="s">
        <v>2870</v>
      </c>
      <c s="36" t="s">
        <v>81</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2871</v>
      </c>
    </row>
    <row r="115" spans="1:5" ht="12.75">
      <c r="A115" t="s">
        <v>57</v>
      </c>
      <c r="E115" s="39" t="s">
        <v>5</v>
      </c>
    </row>
    <row r="116" spans="1:16" ht="12.75">
      <c r="A116" t="s">
        <v>50</v>
      </c>
      <c s="34" t="s">
        <v>147</v>
      </c>
      <c s="34" t="s">
        <v>2872</v>
      </c>
      <c s="35" t="s">
        <v>5</v>
      </c>
      <c s="6" t="s">
        <v>2873</v>
      </c>
      <c s="36" t="s">
        <v>81</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2874</v>
      </c>
    </row>
    <row r="119" spans="1:5" ht="12.75">
      <c r="A119" t="s">
        <v>57</v>
      </c>
      <c r="E119" s="39" t="s">
        <v>5</v>
      </c>
    </row>
    <row r="120" spans="1:16" ht="12.75">
      <c r="A120" t="s">
        <v>50</v>
      </c>
      <c s="34" t="s">
        <v>152</v>
      </c>
      <c s="34" t="s">
        <v>2875</v>
      </c>
      <c s="35" t="s">
        <v>5</v>
      </c>
      <c s="6" t="s">
        <v>2876</v>
      </c>
      <c s="36" t="s">
        <v>81</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2877</v>
      </c>
    </row>
    <row r="123" spans="1:5" ht="12.75">
      <c r="A123" t="s">
        <v>57</v>
      </c>
      <c r="E123" s="39" t="s">
        <v>5</v>
      </c>
    </row>
    <row r="124" spans="1:16" ht="12.75">
      <c r="A124" t="s">
        <v>50</v>
      </c>
      <c s="34" t="s">
        <v>155</v>
      </c>
      <c s="34" t="s">
        <v>2878</v>
      </c>
      <c s="35" t="s">
        <v>5</v>
      </c>
      <c s="6" t="s">
        <v>2879</v>
      </c>
      <c s="36" t="s">
        <v>81</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2880</v>
      </c>
    </row>
    <row r="127" spans="1:5" ht="12.75">
      <c r="A127" t="s">
        <v>57</v>
      </c>
      <c r="E127" s="39" t="s">
        <v>5</v>
      </c>
    </row>
    <row r="128" spans="1:16" ht="12.75">
      <c r="A128" t="s">
        <v>50</v>
      </c>
      <c s="34" t="s">
        <v>158</v>
      </c>
      <c s="34" t="s">
        <v>2881</v>
      </c>
      <c s="35" t="s">
        <v>5</v>
      </c>
      <c s="6" t="s">
        <v>2882</v>
      </c>
      <c s="36" t="s">
        <v>81</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2880</v>
      </c>
    </row>
    <row r="131" spans="1:5" ht="12.75">
      <c r="A131" t="s">
        <v>57</v>
      </c>
      <c r="E131" s="39" t="s">
        <v>5</v>
      </c>
    </row>
    <row r="132" spans="1:16" ht="12.75">
      <c r="A132" t="s">
        <v>50</v>
      </c>
      <c s="34" t="s">
        <v>161</v>
      </c>
      <c s="34" t="s">
        <v>2883</v>
      </c>
      <c s="35" t="s">
        <v>5</v>
      </c>
      <c s="6" t="s">
        <v>2884</v>
      </c>
      <c s="36" t="s">
        <v>81</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2885</v>
      </c>
    </row>
    <row r="135" spans="1:5" ht="12.75">
      <c r="A135" t="s">
        <v>57</v>
      </c>
      <c r="E135" s="39" t="s">
        <v>5</v>
      </c>
    </row>
    <row r="136" spans="1:16" ht="12.75">
      <c r="A136" t="s">
        <v>50</v>
      </c>
      <c s="34" t="s">
        <v>165</v>
      </c>
      <c s="34" t="s">
        <v>2886</v>
      </c>
      <c s="35" t="s">
        <v>5</v>
      </c>
      <c s="6" t="s">
        <v>2887</v>
      </c>
      <c s="36" t="s">
        <v>81</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2888</v>
      </c>
    </row>
    <row r="139" spans="1:5" ht="12.75">
      <c r="A139" t="s">
        <v>57</v>
      </c>
      <c r="E139" s="39" t="s">
        <v>5</v>
      </c>
    </row>
    <row r="140" spans="1:16" ht="12.75">
      <c r="A140" t="s">
        <v>50</v>
      </c>
      <c s="34" t="s">
        <v>169</v>
      </c>
      <c s="34" t="s">
        <v>2889</v>
      </c>
      <c s="35" t="s">
        <v>5</v>
      </c>
      <c s="6" t="s">
        <v>2890</v>
      </c>
      <c s="36" t="s">
        <v>81</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2891</v>
      </c>
    </row>
    <row r="143" spans="1:5" ht="12.75">
      <c r="A143" t="s">
        <v>57</v>
      </c>
      <c r="E143" s="39" t="s">
        <v>5</v>
      </c>
    </row>
    <row r="144" spans="1:16" ht="12.75">
      <c r="A144" t="s">
        <v>50</v>
      </c>
      <c s="34" t="s">
        <v>173</v>
      </c>
      <c s="34" t="s">
        <v>2892</v>
      </c>
      <c s="35" t="s">
        <v>5</v>
      </c>
      <c s="6" t="s">
        <v>2893</v>
      </c>
      <c s="36" t="s">
        <v>81</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2894</v>
      </c>
    </row>
    <row r="147" spans="1:5" ht="12.75">
      <c r="A147" t="s">
        <v>57</v>
      </c>
      <c r="E147" s="39" t="s">
        <v>5</v>
      </c>
    </row>
    <row r="148" spans="1:16" ht="12.75">
      <c r="A148" t="s">
        <v>50</v>
      </c>
      <c s="34" t="s">
        <v>176</v>
      </c>
      <c s="34" t="s">
        <v>2895</v>
      </c>
      <c s="35" t="s">
        <v>5</v>
      </c>
      <c s="6" t="s">
        <v>2896</v>
      </c>
      <c s="36" t="s">
        <v>81</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2871</v>
      </c>
    </row>
    <row r="151" spans="1:5" ht="12.75">
      <c r="A151" t="s">
        <v>57</v>
      </c>
      <c r="E151" s="39" t="s">
        <v>5</v>
      </c>
    </row>
    <row r="152" spans="1:16" ht="12.75">
      <c r="A152" t="s">
        <v>50</v>
      </c>
      <c s="34" t="s">
        <v>180</v>
      </c>
      <c s="34" t="s">
        <v>2897</v>
      </c>
      <c s="35" t="s">
        <v>5</v>
      </c>
      <c s="6" t="s">
        <v>2898</v>
      </c>
      <c s="36" t="s">
        <v>81</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2899</v>
      </c>
    </row>
    <row r="155" spans="1:5" ht="12.75">
      <c r="A155" t="s">
        <v>57</v>
      </c>
      <c r="E155" s="39" t="s">
        <v>5</v>
      </c>
    </row>
    <row r="156" spans="1:16" ht="12.75">
      <c r="A156" t="s">
        <v>50</v>
      </c>
      <c s="34" t="s">
        <v>183</v>
      </c>
      <c s="34" t="s">
        <v>2900</v>
      </c>
      <c s="35" t="s">
        <v>5</v>
      </c>
      <c s="6" t="s">
        <v>2901</v>
      </c>
      <c s="36" t="s">
        <v>81</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2902</v>
      </c>
    </row>
    <row r="159" spans="1:5" ht="12.75">
      <c r="A159" t="s">
        <v>57</v>
      </c>
      <c r="E159" s="39" t="s">
        <v>5</v>
      </c>
    </row>
    <row r="160" spans="1:16" ht="12.75">
      <c r="A160" t="s">
        <v>50</v>
      </c>
      <c s="34" t="s">
        <v>186</v>
      </c>
      <c s="34" t="s">
        <v>2903</v>
      </c>
      <c s="35" t="s">
        <v>5</v>
      </c>
      <c s="6" t="s">
        <v>2904</v>
      </c>
      <c s="36" t="s">
        <v>81</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2905</v>
      </c>
    </row>
    <row r="163" spans="1:5" ht="12.75">
      <c r="A163" t="s">
        <v>57</v>
      </c>
      <c r="E163" s="39" t="s">
        <v>5</v>
      </c>
    </row>
    <row r="164" spans="1:16" ht="12.75">
      <c r="A164" t="s">
        <v>50</v>
      </c>
      <c s="34" t="s">
        <v>189</v>
      </c>
      <c s="34" t="s">
        <v>2906</v>
      </c>
      <c s="35" t="s">
        <v>5</v>
      </c>
      <c s="6" t="s">
        <v>2907</v>
      </c>
      <c s="36" t="s">
        <v>68</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2908</v>
      </c>
    </row>
    <row r="167" spans="1:5" ht="12.75">
      <c r="A167" t="s">
        <v>57</v>
      </c>
      <c r="E167" s="39" t="s">
        <v>5</v>
      </c>
    </row>
    <row r="168" spans="1:16" ht="12.75">
      <c r="A168" t="s">
        <v>50</v>
      </c>
      <c s="34" t="s">
        <v>193</v>
      </c>
      <c s="34" t="s">
        <v>2909</v>
      </c>
      <c s="35" t="s">
        <v>5</v>
      </c>
      <c s="6" t="s">
        <v>2910</v>
      </c>
      <c s="36" t="s">
        <v>81</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2905</v>
      </c>
    </row>
    <row r="171" spans="1:5" ht="12.75">
      <c r="A171" t="s">
        <v>57</v>
      </c>
      <c r="E171" s="39" t="s">
        <v>5</v>
      </c>
    </row>
    <row r="172" spans="1:16" ht="12.75">
      <c r="A172" t="s">
        <v>50</v>
      </c>
      <c s="34" t="s">
        <v>196</v>
      </c>
      <c s="34" t="s">
        <v>2911</v>
      </c>
      <c s="35" t="s">
        <v>5</v>
      </c>
      <c s="6" t="s">
        <v>2912</v>
      </c>
      <c s="36" t="s">
        <v>68</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2913</v>
      </c>
    </row>
    <row r="175" spans="1:5" ht="12.75">
      <c r="A175" t="s">
        <v>57</v>
      </c>
      <c r="E175" s="39" t="s">
        <v>5</v>
      </c>
    </row>
    <row r="176" spans="1:16" ht="12.75">
      <c r="A176" t="s">
        <v>50</v>
      </c>
      <c s="34" t="s">
        <v>200</v>
      </c>
      <c s="34" t="s">
        <v>2914</v>
      </c>
      <c s="35" t="s">
        <v>5</v>
      </c>
      <c s="6" t="s">
        <v>2915</v>
      </c>
      <c s="36" t="s">
        <v>68</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2916</v>
      </c>
    </row>
    <row r="179" spans="1:5" ht="12.75">
      <c r="A179" t="s">
        <v>57</v>
      </c>
      <c r="E179" s="39" t="s">
        <v>5</v>
      </c>
    </row>
    <row r="180" spans="1:16" ht="12.75">
      <c r="A180" t="s">
        <v>50</v>
      </c>
      <c s="34" t="s">
        <v>203</v>
      </c>
      <c s="34" t="s">
        <v>2917</v>
      </c>
      <c s="35" t="s">
        <v>5</v>
      </c>
      <c s="6" t="s">
        <v>2918</v>
      </c>
      <c s="36" t="s">
        <v>68</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2916</v>
      </c>
    </row>
    <row r="183" spans="1:5" ht="12.75">
      <c r="A183" t="s">
        <v>57</v>
      </c>
      <c r="E183" s="39" t="s">
        <v>5</v>
      </c>
    </row>
    <row r="184" spans="1:16" ht="12.75">
      <c r="A184" t="s">
        <v>50</v>
      </c>
      <c s="34" t="s">
        <v>207</v>
      </c>
      <c s="34" t="s">
        <v>2919</v>
      </c>
      <c s="35" t="s">
        <v>5</v>
      </c>
      <c s="6" t="s">
        <v>2920</v>
      </c>
      <c s="36" t="s">
        <v>68</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2921</v>
      </c>
    </row>
    <row r="187" spans="1:5" ht="12.75">
      <c r="A187" t="s">
        <v>57</v>
      </c>
      <c r="E187" s="39" t="s">
        <v>5</v>
      </c>
    </row>
    <row r="188" spans="1:16" ht="12.75">
      <c r="A188" t="s">
        <v>50</v>
      </c>
      <c s="34" t="s">
        <v>211</v>
      </c>
      <c s="34" t="s">
        <v>2922</v>
      </c>
      <c s="35" t="s">
        <v>5</v>
      </c>
      <c s="6" t="s">
        <v>2923</v>
      </c>
      <c s="36" t="s">
        <v>81</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2924</v>
      </c>
    </row>
    <row r="191" spans="1:5" ht="12.75">
      <c r="A191" t="s">
        <v>57</v>
      </c>
      <c r="E191" s="39" t="s">
        <v>5</v>
      </c>
    </row>
    <row r="192" spans="1:16" ht="12.75">
      <c r="A192" t="s">
        <v>50</v>
      </c>
      <c s="34" t="s">
        <v>215</v>
      </c>
      <c s="34" t="s">
        <v>2925</v>
      </c>
      <c s="35" t="s">
        <v>5</v>
      </c>
      <c s="6" t="s">
        <v>2926</v>
      </c>
      <c s="36" t="s">
        <v>81</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2905</v>
      </c>
    </row>
    <row r="195" spans="1:5" ht="12.75">
      <c r="A195" t="s">
        <v>57</v>
      </c>
      <c r="E195" s="39" t="s">
        <v>5</v>
      </c>
    </row>
    <row r="196" spans="1:16" ht="12.75">
      <c r="A196" t="s">
        <v>50</v>
      </c>
      <c s="34" t="s">
        <v>219</v>
      </c>
      <c s="34" t="s">
        <v>2927</v>
      </c>
      <c s="35" t="s">
        <v>5</v>
      </c>
      <c s="6" t="s">
        <v>2928</v>
      </c>
      <c s="36" t="s">
        <v>81</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2891</v>
      </c>
    </row>
    <row r="199" spans="1:5" ht="12.75">
      <c r="A199" t="s">
        <v>57</v>
      </c>
      <c r="E199" s="39" t="s">
        <v>5</v>
      </c>
    </row>
    <row r="200" spans="1:16" ht="12.75">
      <c r="A200" t="s">
        <v>50</v>
      </c>
      <c s="34" t="s">
        <v>223</v>
      </c>
      <c s="34" t="s">
        <v>2929</v>
      </c>
      <c s="35" t="s">
        <v>5</v>
      </c>
      <c s="6" t="s">
        <v>2930</v>
      </c>
      <c s="36" t="s">
        <v>81</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2931</v>
      </c>
    </row>
    <row r="203" spans="1:5" ht="12.75">
      <c r="A203" t="s">
        <v>57</v>
      </c>
      <c r="E203" s="39" t="s">
        <v>5</v>
      </c>
    </row>
    <row r="204" spans="1:16" ht="12.75">
      <c r="A204" t="s">
        <v>50</v>
      </c>
      <c s="34" t="s">
        <v>227</v>
      </c>
      <c s="34" t="s">
        <v>2932</v>
      </c>
      <c s="35" t="s">
        <v>5</v>
      </c>
      <c s="6" t="s">
        <v>2933</v>
      </c>
      <c s="36" t="s">
        <v>81</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2934</v>
      </c>
    </row>
    <row r="207" spans="1:5" ht="12.75">
      <c r="A207" t="s">
        <v>57</v>
      </c>
      <c r="E207" s="39" t="s">
        <v>5</v>
      </c>
    </row>
    <row r="208" spans="1:16" ht="12.75">
      <c r="A208" t="s">
        <v>50</v>
      </c>
      <c s="34" t="s">
        <v>231</v>
      </c>
      <c s="34" t="s">
        <v>2935</v>
      </c>
      <c s="35" t="s">
        <v>5</v>
      </c>
      <c s="6" t="s">
        <v>2936</v>
      </c>
      <c s="36" t="s">
        <v>81</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2937</v>
      </c>
    </row>
    <row r="211" spans="1:5" ht="12.75">
      <c r="A211" t="s">
        <v>57</v>
      </c>
      <c r="E211" s="39" t="s">
        <v>5</v>
      </c>
    </row>
    <row r="212" spans="1:16" ht="12.75">
      <c r="A212" t="s">
        <v>50</v>
      </c>
      <c s="34" t="s">
        <v>235</v>
      </c>
      <c s="34" t="s">
        <v>2938</v>
      </c>
      <c s="35" t="s">
        <v>5</v>
      </c>
      <c s="6" t="s">
        <v>2939</v>
      </c>
      <c s="36" t="s">
        <v>81</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2940</v>
      </c>
    </row>
    <row r="215" spans="1:5" ht="12.75">
      <c r="A215" t="s">
        <v>57</v>
      </c>
      <c r="E215" s="39" t="s">
        <v>5</v>
      </c>
    </row>
    <row r="216" spans="1:16" ht="25.5">
      <c r="A216" t="s">
        <v>50</v>
      </c>
      <c s="34" t="s">
        <v>239</v>
      </c>
      <c s="34" t="s">
        <v>2941</v>
      </c>
      <c s="35" t="s">
        <v>5</v>
      </c>
      <c s="6" t="s">
        <v>2942</v>
      </c>
      <c s="36" t="s">
        <v>81</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2931</v>
      </c>
    </row>
    <row r="219" spans="1:5" ht="12.75">
      <c r="A219" t="s">
        <v>57</v>
      </c>
      <c r="E219" s="39" t="s">
        <v>5</v>
      </c>
    </row>
    <row r="220" spans="1:16" ht="12.75">
      <c r="A220" t="s">
        <v>50</v>
      </c>
      <c s="34" t="s">
        <v>243</v>
      </c>
      <c s="34" t="s">
        <v>2943</v>
      </c>
      <c s="35" t="s">
        <v>5</v>
      </c>
      <c s="6" t="s">
        <v>2944</v>
      </c>
      <c s="36" t="s">
        <v>81</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2945</v>
      </c>
    </row>
    <row r="223" spans="1:5" ht="12.75">
      <c r="A223" t="s">
        <v>57</v>
      </c>
      <c r="E223" s="39" t="s">
        <v>5</v>
      </c>
    </row>
    <row r="224" spans="1:16" ht="12.75">
      <c r="A224" t="s">
        <v>50</v>
      </c>
      <c s="34" t="s">
        <v>247</v>
      </c>
      <c s="34" t="s">
        <v>2946</v>
      </c>
      <c s="35" t="s">
        <v>5</v>
      </c>
      <c s="6" t="s">
        <v>2947</v>
      </c>
      <c s="36" t="s">
        <v>81</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2948</v>
      </c>
    </row>
    <row r="227" spans="1:5" ht="12.75">
      <c r="A227" t="s">
        <v>57</v>
      </c>
      <c r="E227" s="39" t="s">
        <v>5</v>
      </c>
    </row>
    <row r="228" spans="1:16" ht="12.75">
      <c r="A228" t="s">
        <v>50</v>
      </c>
      <c s="34" t="s">
        <v>251</v>
      </c>
      <c s="34" t="s">
        <v>2949</v>
      </c>
      <c s="35" t="s">
        <v>5</v>
      </c>
      <c s="6" t="s">
        <v>2950</v>
      </c>
      <c s="36" t="s">
        <v>81</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2885</v>
      </c>
    </row>
    <row r="231" spans="1:5" ht="12.75">
      <c r="A231" t="s">
        <v>57</v>
      </c>
      <c r="E231" s="39" t="s">
        <v>5</v>
      </c>
    </row>
    <row r="232" spans="1:16" ht="12.75">
      <c r="A232" t="s">
        <v>50</v>
      </c>
      <c s="34" t="s">
        <v>255</v>
      </c>
      <c s="34" t="s">
        <v>2951</v>
      </c>
      <c s="35" t="s">
        <v>5</v>
      </c>
      <c s="6" t="s">
        <v>2952</v>
      </c>
      <c s="36" t="s">
        <v>81</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2891</v>
      </c>
    </row>
    <row r="235" spans="1:5" ht="12.75">
      <c r="A235" t="s">
        <v>57</v>
      </c>
      <c r="E235" s="39" t="s">
        <v>5</v>
      </c>
    </row>
    <row r="236" spans="1:16" ht="12.75">
      <c r="A236" t="s">
        <v>50</v>
      </c>
      <c s="34" t="s">
        <v>259</v>
      </c>
      <c s="34" t="s">
        <v>2953</v>
      </c>
      <c s="35" t="s">
        <v>5</v>
      </c>
      <c s="6" t="s">
        <v>2954</v>
      </c>
      <c s="36" t="s">
        <v>81</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2955</v>
      </c>
    </row>
    <row r="239" spans="1:5" ht="12.75">
      <c r="A239" t="s">
        <v>57</v>
      </c>
      <c r="E239" s="39" t="s">
        <v>5</v>
      </c>
    </row>
    <row r="240" spans="1:16" ht="12.75">
      <c r="A240" t="s">
        <v>50</v>
      </c>
      <c s="34" t="s">
        <v>263</v>
      </c>
      <c s="34" t="s">
        <v>2956</v>
      </c>
      <c s="35" t="s">
        <v>5</v>
      </c>
      <c s="6" t="s">
        <v>2957</v>
      </c>
      <c s="36" t="s">
        <v>81</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2940</v>
      </c>
    </row>
    <row r="243" spans="1:5" ht="12.75">
      <c r="A243" t="s">
        <v>57</v>
      </c>
      <c r="E243" s="39" t="s">
        <v>5</v>
      </c>
    </row>
    <row r="244" spans="1:16" ht="12.75">
      <c r="A244" t="s">
        <v>50</v>
      </c>
      <c s="34" t="s">
        <v>267</v>
      </c>
      <c s="34" t="s">
        <v>2958</v>
      </c>
      <c s="35" t="s">
        <v>5</v>
      </c>
      <c s="6" t="s">
        <v>2959</v>
      </c>
      <c s="36" t="s">
        <v>68</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2960</v>
      </c>
    </row>
    <row r="247" spans="1:5" ht="12.75">
      <c r="A247" t="s">
        <v>57</v>
      </c>
      <c r="E247" s="39" t="s">
        <v>5</v>
      </c>
    </row>
    <row r="248" spans="1:16" ht="12.75">
      <c r="A248" t="s">
        <v>50</v>
      </c>
      <c s="34" t="s">
        <v>271</v>
      </c>
      <c s="34" t="s">
        <v>2961</v>
      </c>
      <c s="35" t="s">
        <v>5</v>
      </c>
      <c s="6" t="s">
        <v>2962</v>
      </c>
      <c s="36" t="s">
        <v>81</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2963</v>
      </c>
    </row>
    <row r="251" spans="1:5" ht="12.75">
      <c r="A251" t="s">
        <v>57</v>
      </c>
      <c r="E251" s="39" t="s">
        <v>5</v>
      </c>
    </row>
    <row r="252" spans="1:16" ht="12.75">
      <c r="A252" t="s">
        <v>50</v>
      </c>
      <c s="34" t="s">
        <v>275</v>
      </c>
      <c s="34" t="s">
        <v>2964</v>
      </c>
      <c s="35" t="s">
        <v>5</v>
      </c>
      <c s="6" t="s">
        <v>2965</v>
      </c>
      <c s="36" t="s">
        <v>81</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2894</v>
      </c>
    </row>
    <row r="255" spans="1:5" ht="12.75">
      <c r="A255" t="s">
        <v>57</v>
      </c>
      <c r="E255" s="39" t="s">
        <v>5</v>
      </c>
    </row>
    <row r="256" spans="1:16" ht="12.75">
      <c r="A256" t="s">
        <v>50</v>
      </c>
      <c s="34" t="s">
        <v>279</v>
      </c>
      <c s="34" t="s">
        <v>2966</v>
      </c>
      <c s="35" t="s">
        <v>5</v>
      </c>
      <c s="6" t="s">
        <v>2967</v>
      </c>
      <c s="36" t="s">
        <v>81</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2902</v>
      </c>
    </row>
    <row r="259" spans="1:5" ht="12.75">
      <c r="A259" t="s">
        <v>57</v>
      </c>
      <c r="E259" s="39" t="s">
        <v>5</v>
      </c>
    </row>
    <row r="260" spans="1:16" ht="12.75">
      <c r="A260" t="s">
        <v>50</v>
      </c>
      <c s="34" t="s">
        <v>283</v>
      </c>
      <c s="34" t="s">
        <v>2968</v>
      </c>
      <c s="35" t="s">
        <v>5</v>
      </c>
      <c s="6" t="s">
        <v>2969</v>
      </c>
      <c s="36" t="s">
        <v>81</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2937</v>
      </c>
    </row>
    <row r="263" spans="1:5" ht="12.75">
      <c r="A263" t="s">
        <v>57</v>
      </c>
      <c r="E263" s="39" t="s">
        <v>5</v>
      </c>
    </row>
    <row r="264" spans="1:16" ht="12.75">
      <c r="A264" t="s">
        <v>50</v>
      </c>
      <c s="34" t="s">
        <v>287</v>
      </c>
      <c s="34" t="s">
        <v>2970</v>
      </c>
      <c s="35" t="s">
        <v>5</v>
      </c>
      <c s="6" t="s">
        <v>2971</v>
      </c>
      <c s="36" t="s">
        <v>81</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2972</v>
      </c>
    </row>
    <row r="267" spans="1:5" ht="12.75">
      <c r="A267" t="s">
        <v>57</v>
      </c>
      <c r="E267" s="39" t="s">
        <v>5</v>
      </c>
    </row>
    <row r="268" spans="1:16" ht="25.5">
      <c r="A268" t="s">
        <v>50</v>
      </c>
      <c s="34" t="s">
        <v>291</v>
      </c>
      <c s="34" t="s">
        <v>2973</v>
      </c>
      <c s="35" t="s">
        <v>5</v>
      </c>
      <c s="6" t="s">
        <v>2974</v>
      </c>
      <c s="36" t="s">
        <v>81</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2975</v>
      </c>
    </row>
    <row r="271" spans="1:5" ht="12.75">
      <c r="A271" t="s">
        <v>57</v>
      </c>
      <c r="E271" s="39" t="s">
        <v>5</v>
      </c>
    </row>
    <row r="272" spans="1:16" ht="25.5">
      <c r="A272" t="s">
        <v>50</v>
      </c>
      <c s="34" t="s">
        <v>295</v>
      </c>
      <c s="34" t="s">
        <v>2976</v>
      </c>
      <c s="35" t="s">
        <v>5</v>
      </c>
      <c s="6" t="s">
        <v>2977</v>
      </c>
      <c s="36" t="s">
        <v>81</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2975</v>
      </c>
    </row>
    <row r="275" spans="1:5" ht="12.75">
      <c r="A275" t="s">
        <v>57</v>
      </c>
      <c r="E275" s="39" t="s">
        <v>5</v>
      </c>
    </row>
    <row r="276" spans="1:16" ht="12.75">
      <c r="A276" t="s">
        <v>50</v>
      </c>
      <c s="34" t="s">
        <v>299</v>
      </c>
      <c s="34" t="s">
        <v>2978</v>
      </c>
      <c s="35" t="s">
        <v>5</v>
      </c>
      <c s="6" t="s">
        <v>2979</v>
      </c>
      <c s="36" t="s">
        <v>306</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2980</v>
      </c>
    </row>
    <row r="279" spans="1:5" ht="12.75">
      <c r="A279" t="s">
        <v>57</v>
      </c>
      <c r="E279" s="39" t="s">
        <v>5</v>
      </c>
    </row>
    <row r="280" spans="1:13" ht="12.75">
      <c r="A280" t="s">
        <v>47</v>
      </c>
      <c r="C280" s="31" t="s">
        <v>2981</v>
      </c>
      <c r="E280" s="33" t="s">
        <v>2982</v>
      </c>
      <c r="J280" s="32">
        <f>0</f>
      </c>
      <c s="32">
        <f>0</f>
      </c>
      <c s="32">
        <f>0+L281+L285+L289+L293+L297+L301+L305+L309+L313+L317+L321+L325+L329+L333+L337+L341+L345+L349+L353</f>
      </c>
      <c s="32">
        <f>0+M281+M285+M289+M293+M297+M301+M305+M309+M313+M317+M321+M325+M329+M333+M337+M341+M345+M349+M353</f>
      </c>
    </row>
    <row r="281" spans="1:16" ht="12.75">
      <c r="A281" t="s">
        <v>50</v>
      </c>
      <c s="34" t="s">
        <v>303</v>
      </c>
      <c s="34" t="s">
        <v>2983</v>
      </c>
      <c s="35" t="s">
        <v>5</v>
      </c>
      <c s="6" t="s">
        <v>2984</v>
      </c>
      <c s="36" t="s">
        <v>306</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2985</v>
      </c>
    </row>
    <row r="284" spans="1:5" ht="12.75">
      <c r="A284" t="s">
        <v>57</v>
      </c>
      <c r="E284" s="39" t="s">
        <v>5</v>
      </c>
    </row>
    <row r="285" spans="1:16" ht="12.75">
      <c r="A285" t="s">
        <v>50</v>
      </c>
      <c s="34" t="s">
        <v>308</v>
      </c>
      <c s="34" t="s">
        <v>2986</v>
      </c>
      <c s="35" t="s">
        <v>5</v>
      </c>
      <c s="6" t="s">
        <v>2987</v>
      </c>
      <c s="36" t="s">
        <v>61</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2988</v>
      </c>
    </row>
    <row r="288" spans="1:5" ht="12.75">
      <c r="A288" t="s">
        <v>57</v>
      </c>
      <c r="E288" s="39" t="s">
        <v>5</v>
      </c>
    </row>
    <row r="289" spans="1:16" ht="12.75">
      <c r="A289" t="s">
        <v>50</v>
      </c>
      <c s="34" t="s">
        <v>312</v>
      </c>
      <c s="34" t="s">
        <v>2989</v>
      </c>
      <c s="35" t="s">
        <v>5</v>
      </c>
      <c s="6" t="s">
        <v>2990</v>
      </c>
      <c s="36" t="s">
        <v>81</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2991</v>
      </c>
    </row>
    <row r="292" spans="1:5" ht="12.75">
      <c r="A292" t="s">
        <v>57</v>
      </c>
      <c r="E292" s="39" t="s">
        <v>5</v>
      </c>
    </row>
    <row r="293" spans="1:16" ht="12.75">
      <c r="A293" t="s">
        <v>50</v>
      </c>
      <c s="34" t="s">
        <v>316</v>
      </c>
      <c s="34" t="s">
        <v>2992</v>
      </c>
      <c s="35" t="s">
        <v>5</v>
      </c>
      <c s="6" t="s">
        <v>2993</v>
      </c>
      <c s="36" t="s">
        <v>81</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2994</v>
      </c>
    </row>
    <row r="296" spans="1:5" ht="12.75">
      <c r="A296" t="s">
        <v>57</v>
      </c>
      <c r="E296" s="39" t="s">
        <v>5</v>
      </c>
    </row>
    <row r="297" spans="1:16" ht="12.75">
      <c r="A297" t="s">
        <v>50</v>
      </c>
      <c s="34" t="s">
        <v>320</v>
      </c>
      <c s="34" t="s">
        <v>2995</v>
      </c>
      <c s="35" t="s">
        <v>5</v>
      </c>
      <c s="6" t="s">
        <v>2996</v>
      </c>
      <c s="36" t="s">
        <v>81</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2997</v>
      </c>
    </row>
    <row r="300" spans="1:5" ht="12.75">
      <c r="A300" t="s">
        <v>57</v>
      </c>
      <c r="E300" s="39" t="s">
        <v>5</v>
      </c>
    </row>
    <row r="301" spans="1:16" ht="12.75">
      <c r="A301" t="s">
        <v>50</v>
      </c>
      <c s="34" t="s">
        <v>324</v>
      </c>
      <c s="34" t="s">
        <v>2998</v>
      </c>
      <c s="35" t="s">
        <v>5</v>
      </c>
      <c s="6" t="s">
        <v>2999</v>
      </c>
      <c s="36" t="s">
        <v>81</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3000</v>
      </c>
    </row>
    <row r="304" spans="1:5" ht="12.75">
      <c r="A304" t="s">
        <v>57</v>
      </c>
      <c r="E304" s="39" t="s">
        <v>5</v>
      </c>
    </row>
    <row r="305" spans="1:16" ht="12.75">
      <c r="A305" t="s">
        <v>50</v>
      </c>
      <c s="34" t="s">
        <v>328</v>
      </c>
      <c s="34" t="s">
        <v>3001</v>
      </c>
      <c s="35" t="s">
        <v>5</v>
      </c>
      <c s="6" t="s">
        <v>3002</v>
      </c>
      <c s="36" t="s">
        <v>81</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3003</v>
      </c>
    </row>
    <row r="308" spans="1:5" ht="12.75">
      <c r="A308" t="s">
        <v>57</v>
      </c>
      <c r="E308" s="39" t="s">
        <v>5</v>
      </c>
    </row>
    <row r="309" spans="1:16" ht="12.75">
      <c r="A309" t="s">
        <v>50</v>
      </c>
      <c s="34" t="s">
        <v>332</v>
      </c>
      <c s="34" t="s">
        <v>3004</v>
      </c>
      <c s="35" t="s">
        <v>5</v>
      </c>
      <c s="6" t="s">
        <v>3005</v>
      </c>
      <c s="36" t="s">
        <v>81</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3006</v>
      </c>
    </row>
    <row r="312" spans="1:5" ht="12.75">
      <c r="A312" t="s">
        <v>57</v>
      </c>
      <c r="E312" s="39" t="s">
        <v>5</v>
      </c>
    </row>
    <row r="313" spans="1:16" ht="12.75">
      <c r="A313" t="s">
        <v>50</v>
      </c>
      <c s="34" t="s">
        <v>336</v>
      </c>
      <c s="34" t="s">
        <v>3007</v>
      </c>
      <c s="35" t="s">
        <v>5</v>
      </c>
      <c s="6" t="s">
        <v>3008</v>
      </c>
      <c s="36" t="s">
        <v>81</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3009</v>
      </c>
    </row>
    <row r="316" spans="1:5" ht="12.75">
      <c r="A316" t="s">
        <v>57</v>
      </c>
      <c r="E316" s="39" t="s">
        <v>5</v>
      </c>
    </row>
    <row r="317" spans="1:16" ht="12.75">
      <c r="A317" t="s">
        <v>50</v>
      </c>
      <c s="34" t="s">
        <v>344</v>
      </c>
      <c s="34" t="s">
        <v>3010</v>
      </c>
      <c s="35" t="s">
        <v>5</v>
      </c>
      <c s="6" t="s">
        <v>3011</v>
      </c>
      <c s="36" t="s">
        <v>81</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2991</v>
      </c>
    </row>
    <row r="320" spans="1:5" ht="12.75">
      <c r="A320" t="s">
        <v>57</v>
      </c>
      <c r="E320" s="39" t="s">
        <v>5</v>
      </c>
    </row>
    <row r="321" spans="1:16" ht="12.75">
      <c r="A321" t="s">
        <v>50</v>
      </c>
      <c s="34" t="s">
        <v>348</v>
      </c>
      <c s="34" t="s">
        <v>3012</v>
      </c>
      <c s="35" t="s">
        <v>5</v>
      </c>
      <c s="6" t="s">
        <v>3013</v>
      </c>
      <c s="36" t="s">
        <v>81</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2994</v>
      </c>
    </row>
    <row r="324" spans="1:5" ht="12.75">
      <c r="A324" t="s">
        <v>57</v>
      </c>
      <c r="E324" s="39" t="s">
        <v>5</v>
      </c>
    </row>
    <row r="325" spans="1:16" ht="12.75">
      <c r="A325" t="s">
        <v>50</v>
      </c>
      <c s="34" t="s">
        <v>352</v>
      </c>
      <c s="34" t="s">
        <v>3014</v>
      </c>
      <c s="35" t="s">
        <v>5</v>
      </c>
      <c s="6" t="s">
        <v>3015</v>
      </c>
      <c s="36" t="s">
        <v>81</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3016</v>
      </c>
    </row>
    <row r="328" spans="1:5" ht="12.75">
      <c r="A328" t="s">
        <v>57</v>
      </c>
      <c r="E328" s="39" t="s">
        <v>5</v>
      </c>
    </row>
    <row r="329" spans="1:16" ht="12.75">
      <c r="A329" t="s">
        <v>50</v>
      </c>
      <c s="34" t="s">
        <v>356</v>
      </c>
      <c s="34" t="s">
        <v>3017</v>
      </c>
      <c s="35" t="s">
        <v>5</v>
      </c>
      <c s="6" t="s">
        <v>3018</v>
      </c>
      <c s="36" t="s">
        <v>81</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3019</v>
      </c>
    </row>
    <row r="332" spans="1:5" ht="12.75">
      <c r="A332" t="s">
        <v>57</v>
      </c>
      <c r="E332" s="39" t="s">
        <v>5</v>
      </c>
    </row>
    <row r="333" spans="1:16" ht="12.75">
      <c r="A333" t="s">
        <v>50</v>
      </c>
      <c s="34" t="s">
        <v>360</v>
      </c>
      <c s="34" t="s">
        <v>3020</v>
      </c>
      <c s="35" t="s">
        <v>5</v>
      </c>
      <c s="6" t="s">
        <v>3021</v>
      </c>
      <c s="36" t="s">
        <v>81</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2997</v>
      </c>
    </row>
    <row r="336" spans="1:5" ht="12.75">
      <c r="A336" t="s">
        <v>57</v>
      </c>
      <c r="E336" s="39" t="s">
        <v>5</v>
      </c>
    </row>
    <row r="337" spans="1:16" ht="12.75">
      <c r="A337" t="s">
        <v>50</v>
      </c>
      <c s="34" t="s">
        <v>363</v>
      </c>
      <c s="34" t="s">
        <v>3022</v>
      </c>
      <c s="35" t="s">
        <v>5</v>
      </c>
      <c s="6" t="s">
        <v>3023</v>
      </c>
      <c s="36" t="s">
        <v>68</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3024</v>
      </c>
    </row>
    <row r="340" spans="1:5" ht="12.75">
      <c r="A340" t="s">
        <v>57</v>
      </c>
      <c r="E340" s="39" t="s">
        <v>5</v>
      </c>
    </row>
    <row r="341" spans="1:16" ht="12.75">
      <c r="A341" t="s">
        <v>50</v>
      </c>
      <c s="34" t="s">
        <v>366</v>
      </c>
      <c s="34" t="s">
        <v>3025</v>
      </c>
      <c s="35" t="s">
        <v>5</v>
      </c>
      <c s="6" t="s">
        <v>3026</v>
      </c>
      <c s="36" t="s">
        <v>68</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3024</v>
      </c>
    </row>
    <row r="344" spans="1:5" ht="12.75">
      <c r="A344" t="s">
        <v>57</v>
      </c>
      <c r="E344" s="39" t="s">
        <v>5</v>
      </c>
    </row>
    <row r="345" spans="1:16" ht="12.75">
      <c r="A345" t="s">
        <v>50</v>
      </c>
      <c s="34" t="s">
        <v>369</v>
      </c>
      <c s="34" t="s">
        <v>3027</v>
      </c>
      <c s="35" t="s">
        <v>5</v>
      </c>
      <c s="6" t="s">
        <v>3028</v>
      </c>
      <c s="36" t="s">
        <v>68</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3029</v>
      </c>
    </row>
    <row r="348" spans="1:5" ht="12.75">
      <c r="A348" t="s">
        <v>57</v>
      </c>
      <c r="E348" s="39" t="s">
        <v>5</v>
      </c>
    </row>
    <row r="349" spans="1:16" ht="12.75">
      <c r="A349" t="s">
        <v>50</v>
      </c>
      <c s="34" t="s">
        <v>372</v>
      </c>
      <c s="34" t="s">
        <v>3030</v>
      </c>
      <c s="35" t="s">
        <v>5</v>
      </c>
      <c s="6" t="s">
        <v>3031</v>
      </c>
      <c s="36" t="s">
        <v>1167</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3032</v>
      </c>
    </row>
    <row r="352" spans="1:5" ht="12.75">
      <c r="A352" t="s">
        <v>57</v>
      </c>
      <c r="E352" s="39" t="s">
        <v>5</v>
      </c>
    </row>
    <row r="353" spans="1:16" ht="12.75">
      <c r="A353" t="s">
        <v>50</v>
      </c>
      <c s="34" t="s">
        <v>376</v>
      </c>
      <c s="34" t="s">
        <v>3033</v>
      </c>
      <c s="35" t="s">
        <v>5</v>
      </c>
      <c s="6" t="s">
        <v>3034</v>
      </c>
      <c s="36" t="s">
        <v>340</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3035</v>
      </c>
    </row>
    <row r="356" spans="1:5" ht="12.75">
      <c r="A356" t="s">
        <v>57</v>
      </c>
      <c r="E356" s="39" t="s">
        <v>5</v>
      </c>
    </row>
    <row r="357" spans="1:13" ht="12.75">
      <c r="A357" t="s">
        <v>47</v>
      </c>
      <c r="C357" s="31" t="s">
        <v>3036</v>
      </c>
      <c r="E357" s="33" t="s">
        <v>3037</v>
      </c>
      <c r="J357" s="32">
        <f>0</f>
      </c>
      <c s="32">
        <f>0</f>
      </c>
      <c s="32">
        <f>0+L358+L362+L366+L370</f>
      </c>
      <c s="32">
        <f>0+M358+M362+M366+M370</f>
      </c>
    </row>
    <row r="358" spans="1:16" ht="38.25">
      <c r="A358" t="s">
        <v>50</v>
      </c>
      <c s="34" t="s">
        <v>380</v>
      </c>
      <c s="34" t="s">
        <v>1000</v>
      </c>
      <c s="35" t="s">
        <v>1001</v>
      </c>
      <c s="6" t="s">
        <v>3038</v>
      </c>
      <c s="36" t="s">
        <v>340</v>
      </c>
      <c s="37">
        <v>1890</v>
      </c>
      <c s="36">
        <v>0</v>
      </c>
      <c s="36">
        <f>ROUND(G358*H358,6)</f>
      </c>
      <c r="L358" s="38">
        <v>0</v>
      </c>
      <c s="32">
        <f>ROUND(ROUND(L358,2)*ROUND(G358,3),2)</f>
      </c>
      <c s="36" t="s">
        <v>341</v>
      </c>
      <c>
        <f>(M358*21)/100</f>
      </c>
      <c t="s">
        <v>28</v>
      </c>
    </row>
    <row r="359" spans="1:5" ht="25.5">
      <c r="A359" s="35" t="s">
        <v>55</v>
      </c>
      <c r="E359" s="39" t="s">
        <v>342</v>
      </c>
    </row>
    <row r="360" spans="1:5" ht="25.5">
      <c r="A360" s="35" t="s">
        <v>56</v>
      </c>
      <c r="E360" s="40" t="s">
        <v>3039</v>
      </c>
    </row>
    <row r="361" spans="1:5" ht="140.25">
      <c r="A361" t="s">
        <v>57</v>
      </c>
      <c r="E361" s="39" t="s">
        <v>427</v>
      </c>
    </row>
    <row r="362" spans="1:16" ht="38.25">
      <c r="A362" t="s">
        <v>50</v>
      </c>
      <c s="34" t="s">
        <v>384</v>
      </c>
      <c s="34" t="s">
        <v>345</v>
      </c>
      <c s="35" t="s">
        <v>346</v>
      </c>
      <c s="6" t="s">
        <v>3040</v>
      </c>
      <c s="36" t="s">
        <v>340</v>
      </c>
      <c s="37">
        <v>630</v>
      </c>
      <c s="36">
        <v>0</v>
      </c>
      <c s="36">
        <f>ROUND(G362*H362,6)</f>
      </c>
      <c r="L362" s="38">
        <v>0</v>
      </c>
      <c s="32">
        <f>ROUND(ROUND(L362,2)*ROUND(G362,3),2)</f>
      </c>
      <c s="36" t="s">
        <v>341</v>
      </c>
      <c>
        <f>(M362*21)/100</f>
      </c>
      <c t="s">
        <v>28</v>
      </c>
    </row>
    <row r="363" spans="1:5" ht="25.5">
      <c r="A363" s="35" t="s">
        <v>55</v>
      </c>
      <c r="E363" s="39" t="s">
        <v>342</v>
      </c>
    </row>
    <row r="364" spans="1:5" ht="25.5">
      <c r="A364" s="35" t="s">
        <v>56</v>
      </c>
      <c r="E364" s="40" t="s">
        <v>3041</v>
      </c>
    </row>
    <row r="365" spans="1:5" ht="140.25">
      <c r="A365" t="s">
        <v>57</v>
      </c>
      <c r="E365" s="39" t="s">
        <v>427</v>
      </c>
    </row>
    <row r="366" spans="1:16" ht="25.5">
      <c r="A366" t="s">
        <v>50</v>
      </c>
      <c s="34" t="s">
        <v>385</v>
      </c>
      <c s="34" t="s">
        <v>3042</v>
      </c>
      <c s="35" t="s">
        <v>3043</v>
      </c>
      <c s="6" t="s">
        <v>3044</v>
      </c>
      <c s="36" t="s">
        <v>340</v>
      </c>
      <c s="37">
        <v>134</v>
      </c>
      <c s="36">
        <v>0</v>
      </c>
      <c s="36">
        <f>ROUND(G366*H366,6)</f>
      </c>
      <c r="L366" s="38">
        <v>0</v>
      </c>
      <c s="32">
        <f>ROUND(ROUND(L366,2)*ROUND(G366,3),2)</f>
      </c>
      <c s="36" t="s">
        <v>341</v>
      </c>
      <c>
        <f>(M366*21)/100</f>
      </c>
      <c t="s">
        <v>28</v>
      </c>
    </row>
    <row r="367" spans="1:5" ht="25.5">
      <c r="A367" s="35" t="s">
        <v>55</v>
      </c>
      <c r="E367" s="39" t="s">
        <v>342</v>
      </c>
    </row>
    <row r="368" spans="1:5" ht="25.5">
      <c r="A368" s="35" t="s">
        <v>56</v>
      </c>
      <c r="E368" s="40" t="s">
        <v>3045</v>
      </c>
    </row>
    <row r="369" spans="1:5" ht="140.25">
      <c r="A369" t="s">
        <v>57</v>
      </c>
      <c r="E369" s="39" t="s">
        <v>427</v>
      </c>
    </row>
    <row r="370" spans="1:16" ht="25.5">
      <c r="A370" t="s">
        <v>50</v>
      </c>
      <c s="34" t="s">
        <v>389</v>
      </c>
      <c s="34" t="s">
        <v>3046</v>
      </c>
      <c s="35" t="s">
        <v>3047</v>
      </c>
      <c s="6" t="s">
        <v>3048</v>
      </c>
      <c s="36" t="s">
        <v>340</v>
      </c>
      <c s="37">
        <v>4.224</v>
      </c>
      <c s="36">
        <v>0</v>
      </c>
      <c s="36">
        <f>ROUND(G370*H370,6)</f>
      </c>
      <c r="L370" s="38">
        <v>0</v>
      </c>
      <c s="32">
        <f>ROUND(ROUND(L370,2)*ROUND(G370,3),2)</f>
      </c>
      <c s="36" t="s">
        <v>341</v>
      </c>
      <c>
        <f>(M370*21)/100</f>
      </c>
      <c t="s">
        <v>28</v>
      </c>
    </row>
    <row r="371" spans="1:5" ht="25.5">
      <c r="A371" s="35" t="s">
        <v>55</v>
      </c>
      <c r="E371" s="39" t="s">
        <v>342</v>
      </c>
    </row>
    <row r="372" spans="1:5" ht="25.5">
      <c r="A372" s="35" t="s">
        <v>56</v>
      </c>
      <c r="E372" s="40" t="s">
        <v>3049</v>
      </c>
    </row>
    <row r="373" spans="1:5" ht="140.25">
      <c r="A373" t="s">
        <v>57</v>
      </c>
      <c r="E373" s="39" t="s">
        <v>427</v>
      </c>
    </row>
    <row r="374" spans="1:13" ht="12.75">
      <c r="A374" t="s">
        <v>47</v>
      </c>
      <c r="C374" s="31" t="s">
        <v>3050</v>
      </c>
      <c r="E374" s="33" t="s">
        <v>3051</v>
      </c>
      <c r="J374" s="32">
        <f>0</f>
      </c>
      <c s="32">
        <f>0</f>
      </c>
      <c s="32">
        <f>0+L375+L379+L383+L387+L391+L395+L399+L403+L407+L411+L415</f>
      </c>
      <c s="32">
        <f>0+M375+M379+M383+M387+M391+M395+M399+M403+M407+M411+M415</f>
      </c>
    </row>
    <row r="375" spans="1:16" ht="12.75">
      <c r="A375" t="s">
        <v>50</v>
      </c>
      <c s="34" t="s">
        <v>393</v>
      </c>
      <c s="34" t="s">
        <v>3052</v>
      </c>
      <c s="35" t="s">
        <v>5</v>
      </c>
      <c s="6" t="s">
        <v>3053</v>
      </c>
      <c s="36" t="s">
        <v>81</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3054</v>
      </c>
    </row>
    <row r="378" spans="1:5" ht="12.75">
      <c r="A378" t="s">
        <v>57</v>
      </c>
      <c r="E378" s="39" t="s">
        <v>5</v>
      </c>
    </row>
    <row r="379" spans="1:16" ht="12.75">
      <c r="A379" t="s">
        <v>50</v>
      </c>
      <c s="34" t="s">
        <v>397</v>
      </c>
      <c s="34" t="s">
        <v>3055</v>
      </c>
      <c s="35" t="s">
        <v>5</v>
      </c>
      <c s="6" t="s">
        <v>3056</v>
      </c>
      <c s="36" t="s">
        <v>1065</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3057</v>
      </c>
    </row>
    <row r="382" spans="1:5" ht="12.75">
      <c r="A382" t="s">
        <v>57</v>
      </c>
      <c r="E382" s="39" t="s">
        <v>5</v>
      </c>
    </row>
    <row r="383" spans="1:16" ht="12.75">
      <c r="A383" t="s">
        <v>50</v>
      </c>
      <c s="34" t="s">
        <v>401</v>
      </c>
      <c s="34" t="s">
        <v>3058</v>
      </c>
      <c s="35" t="s">
        <v>5</v>
      </c>
      <c s="6" t="s">
        <v>3059</v>
      </c>
      <c s="36" t="s">
        <v>1065</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3060</v>
      </c>
    </row>
    <row r="386" spans="1:5" ht="12.75">
      <c r="A386" t="s">
        <v>57</v>
      </c>
      <c r="E386" s="39" t="s">
        <v>5</v>
      </c>
    </row>
    <row r="387" spans="1:16" ht="12.75">
      <c r="A387" t="s">
        <v>50</v>
      </c>
      <c s="34" t="s">
        <v>403</v>
      </c>
      <c s="34" t="s">
        <v>3061</v>
      </c>
      <c s="35" t="s">
        <v>5</v>
      </c>
      <c s="6" t="s">
        <v>3062</v>
      </c>
      <c s="36" t="s">
        <v>81</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3063</v>
      </c>
    </row>
    <row r="390" spans="1:5" ht="12.75">
      <c r="A390" t="s">
        <v>57</v>
      </c>
      <c r="E390" s="39" t="s">
        <v>5</v>
      </c>
    </row>
    <row r="391" spans="1:16" ht="25.5">
      <c r="A391" t="s">
        <v>50</v>
      </c>
      <c s="34" t="s">
        <v>407</v>
      </c>
      <c s="34" t="s">
        <v>3064</v>
      </c>
      <c s="35" t="s">
        <v>5</v>
      </c>
      <c s="6" t="s">
        <v>3065</v>
      </c>
      <c s="36" t="s">
        <v>81</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3066</v>
      </c>
    </row>
    <row r="394" spans="1:5" ht="12.75">
      <c r="A394" t="s">
        <v>57</v>
      </c>
      <c r="E394" s="39" t="s">
        <v>5</v>
      </c>
    </row>
    <row r="395" spans="1:16" ht="25.5">
      <c r="A395" t="s">
        <v>50</v>
      </c>
      <c s="34" t="s">
        <v>410</v>
      </c>
      <c s="34" t="s">
        <v>3067</v>
      </c>
      <c s="35" t="s">
        <v>5</v>
      </c>
      <c s="6" t="s">
        <v>3068</v>
      </c>
      <c s="36" t="s">
        <v>3069</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3066</v>
      </c>
    </row>
    <row r="398" spans="1:5" ht="12.75">
      <c r="A398" t="s">
        <v>57</v>
      </c>
      <c r="E398" s="39" t="s">
        <v>5</v>
      </c>
    </row>
    <row r="399" spans="1:16" ht="12.75">
      <c r="A399" t="s">
        <v>50</v>
      </c>
      <c s="34" t="s">
        <v>730</v>
      </c>
      <c s="34" t="s">
        <v>3070</v>
      </c>
      <c s="35" t="s">
        <v>5</v>
      </c>
      <c s="6" t="s">
        <v>3071</v>
      </c>
      <c s="36" t="s">
        <v>81</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3063</v>
      </c>
    </row>
    <row r="402" spans="1:5" ht="12.75">
      <c r="A402" t="s">
        <v>57</v>
      </c>
      <c r="E402" s="39" t="s">
        <v>5</v>
      </c>
    </row>
    <row r="403" spans="1:16" ht="12.75">
      <c r="A403" t="s">
        <v>50</v>
      </c>
      <c s="34" t="s">
        <v>734</v>
      </c>
      <c s="34" t="s">
        <v>801</v>
      </c>
      <c s="35" t="s">
        <v>5</v>
      </c>
      <c s="6" t="s">
        <v>802</v>
      </c>
      <c s="36" t="s">
        <v>81</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3063</v>
      </c>
    </row>
    <row r="406" spans="1:5" ht="12.75">
      <c r="A406" t="s">
        <v>57</v>
      </c>
      <c r="E406" s="39" t="s">
        <v>5</v>
      </c>
    </row>
    <row r="407" spans="1:16" ht="12.75">
      <c r="A407" t="s">
        <v>50</v>
      </c>
      <c s="34" t="s">
        <v>738</v>
      </c>
      <c s="34" t="s">
        <v>3072</v>
      </c>
      <c s="35" t="s">
        <v>5</v>
      </c>
      <c s="6" t="s">
        <v>334</v>
      </c>
      <c s="36" t="s">
        <v>81</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3063</v>
      </c>
    </row>
    <row r="410" spans="1:5" ht="12.75">
      <c r="A410" t="s">
        <v>57</v>
      </c>
      <c r="E410" s="39" t="s">
        <v>5</v>
      </c>
    </row>
    <row r="411" spans="1:16" ht="12.75">
      <c r="A411" t="s">
        <v>50</v>
      </c>
      <c s="34" t="s">
        <v>741</v>
      </c>
      <c s="34" t="s">
        <v>3073</v>
      </c>
      <c s="35" t="s">
        <v>5</v>
      </c>
      <c s="6" t="s">
        <v>3074</v>
      </c>
      <c s="36" t="s">
        <v>306</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3075</v>
      </c>
    </row>
    <row r="414" spans="1:5" ht="12.75">
      <c r="A414" t="s">
        <v>57</v>
      </c>
      <c r="E414" s="39" t="s">
        <v>5</v>
      </c>
    </row>
    <row r="415" spans="1:16" ht="12.75">
      <c r="A415" t="s">
        <v>50</v>
      </c>
      <c s="34" t="s">
        <v>744</v>
      </c>
      <c s="34" t="s">
        <v>3076</v>
      </c>
      <c s="35" t="s">
        <v>5</v>
      </c>
      <c s="6" t="s">
        <v>3077</v>
      </c>
      <c s="36" t="s">
        <v>306</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3078</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3079</v>
      </c>
      <c s="41">
        <f>Rekapitulace!C63</f>
      </c>
      <c s="20" t="s">
        <v>0</v>
      </c>
      <c t="s">
        <v>23</v>
      </c>
      <c t="s">
        <v>28</v>
      </c>
    </row>
    <row r="4" spans="1:16" ht="32" customHeight="1">
      <c r="A4" s="24" t="s">
        <v>20</v>
      </c>
      <c s="25" t="s">
        <v>29</v>
      </c>
      <c s="27" t="s">
        <v>3079</v>
      </c>
      <c r="E4" s="26" t="s">
        <v>3080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3083</v>
      </c>
      <c r="E8" s="30" t="s">
        <v>3082</v>
      </c>
      <c r="J8" s="29">
        <f>0+J9+J54+J127+J152</f>
      </c>
      <c s="29">
        <f>0+K9+K54+K127+K152</f>
      </c>
      <c s="29">
        <f>0+L9+L54+L127+L152</f>
      </c>
      <c s="29">
        <f>0+M9+M54+M127+M152</f>
      </c>
    </row>
    <row r="9" spans="1:13" ht="12.75">
      <c r="A9" t="s">
        <v>47</v>
      </c>
      <c r="C9" s="31" t="s">
        <v>4</v>
      </c>
      <c r="E9" s="33" t="s">
        <v>2481</v>
      </c>
      <c r="J9" s="32">
        <f>0</f>
      </c>
      <c s="32">
        <f>0</f>
      </c>
      <c s="32">
        <f>0+L10+L14+L18+L22+L26+L30+L34+L38+L42+L46+L50</f>
      </c>
      <c s="32">
        <f>0+M10+M14+M18+M22+M26+M30+M34+M38+M42+M46+M50</f>
      </c>
    </row>
    <row r="10" spans="1:16" ht="12.75">
      <c r="A10" t="s">
        <v>50</v>
      </c>
      <c s="34" t="s">
        <v>4</v>
      </c>
      <c s="34" t="s">
        <v>465</v>
      </c>
      <c s="35" t="s">
        <v>5</v>
      </c>
      <c s="6" t="s">
        <v>466</v>
      </c>
      <c s="36" t="s">
        <v>61</v>
      </c>
      <c s="37">
        <v>22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471</v>
      </c>
      <c s="35" t="s">
        <v>5</v>
      </c>
      <c s="6" t="s">
        <v>472</v>
      </c>
      <c s="36" t="s">
        <v>61</v>
      </c>
      <c s="37">
        <v>102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66</v>
      </c>
      <c s="35" t="s">
        <v>5</v>
      </c>
      <c s="6" t="s">
        <v>67</v>
      </c>
      <c s="36" t="s">
        <v>68</v>
      </c>
      <c s="37">
        <v>60</v>
      </c>
      <c s="36">
        <v>0</v>
      </c>
      <c s="36">
        <f>ROUND(G18*H18,6)</f>
      </c>
      <c r="L18" s="38">
        <v>0</v>
      </c>
      <c s="32">
        <f>ROUND(ROUND(L18,2)*ROUND(G18,3),2)</f>
      </c>
      <c s="36" t="s">
        <v>54</v>
      </c>
      <c>
        <f>(M18*21)/100</f>
      </c>
      <c t="s">
        <v>28</v>
      </c>
    </row>
    <row r="19" spans="1:5" ht="12.75">
      <c r="A19" s="35" t="s">
        <v>55</v>
      </c>
      <c r="E19" s="39" t="s">
        <v>114</v>
      </c>
    </row>
    <row r="20" spans="1:5" ht="12.75">
      <c r="A20" s="35" t="s">
        <v>56</v>
      </c>
      <c r="E20" s="40" t="s">
        <v>5</v>
      </c>
    </row>
    <row r="21" spans="1:5" ht="25.5">
      <c r="A21" t="s">
        <v>57</v>
      </c>
      <c r="E21" s="39" t="s">
        <v>69</v>
      </c>
    </row>
    <row r="22" spans="1:16" ht="12.75">
      <c r="A22" t="s">
        <v>50</v>
      </c>
      <c s="34" t="s">
        <v>65</v>
      </c>
      <c s="34" t="s">
        <v>71</v>
      </c>
      <c s="35" t="s">
        <v>5</v>
      </c>
      <c s="6" t="s">
        <v>72</v>
      </c>
      <c s="36" t="s">
        <v>61</v>
      </c>
      <c s="37">
        <v>113</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417</v>
      </c>
    </row>
    <row r="26" spans="1:16" ht="12.75">
      <c r="A26" t="s">
        <v>50</v>
      </c>
      <c s="34" t="s">
        <v>70</v>
      </c>
      <c s="34" t="s">
        <v>2482</v>
      </c>
      <c s="35" t="s">
        <v>5</v>
      </c>
      <c s="6" t="s">
        <v>2483</v>
      </c>
      <c s="36" t="s">
        <v>76</v>
      </c>
      <c s="37">
        <v>181</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2484</v>
      </c>
    </row>
    <row r="30" spans="1:16" ht="12.75">
      <c r="A30" t="s">
        <v>50</v>
      </c>
      <c s="34" t="s">
        <v>27</v>
      </c>
      <c s="34" t="s">
        <v>2485</v>
      </c>
      <c s="35" t="s">
        <v>5</v>
      </c>
      <c s="6" t="s">
        <v>2486</v>
      </c>
      <c s="36" t="s">
        <v>61</v>
      </c>
      <c s="37">
        <v>11</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2487</v>
      </c>
    </row>
    <row r="34" spans="1:16" ht="12.75">
      <c r="A34" t="s">
        <v>50</v>
      </c>
      <c s="34" t="s">
        <v>78</v>
      </c>
      <c s="34" t="s">
        <v>88</v>
      </c>
      <c s="35" t="s">
        <v>5</v>
      </c>
      <c s="6" t="s">
        <v>89</v>
      </c>
      <c s="36" t="s">
        <v>68</v>
      </c>
      <c s="37">
        <v>362</v>
      </c>
      <c s="36">
        <v>0</v>
      </c>
      <c s="36">
        <f>ROUND(G34*H34,6)</f>
      </c>
      <c r="L34" s="38">
        <v>0</v>
      </c>
      <c s="32">
        <f>ROUND(ROUND(L34,2)*ROUND(G34,3),2)</f>
      </c>
      <c s="36" t="s">
        <v>54</v>
      </c>
      <c>
        <f>(M34*21)/100</f>
      </c>
      <c t="s">
        <v>28</v>
      </c>
    </row>
    <row r="35" spans="1:5" ht="12.75">
      <c r="A35" s="35" t="s">
        <v>55</v>
      </c>
      <c r="E35" s="39" t="s">
        <v>5</v>
      </c>
    </row>
    <row r="36" spans="1:5" ht="25.5">
      <c r="A36" s="35" t="s">
        <v>56</v>
      </c>
      <c r="E36" s="40" t="s">
        <v>3084</v>
      </c>
    </row>
    <row r="37" spans="1:5" ht="114.75">
      <c r="A37" t="s">
        <v>57</v>
      </c>
      <c r="E37" s="39" t="s">
        <v>2489</v>
      </c>
    </row>
    <row r="38" spans="1:16" ht="12.75">
      <c r="A38" t="s">
        <v>50</v>
      </c>
      <c s="34" t="s">
        <v>83</v>
      </c>
      <c s="34" t="s">
        <v>95</v>
      </c>
      <c s="35" t="s">
        <v>5</v>
      </c>
      <c s="6" t="s">
        <v>96</v>
      </c>
      <c s="36" t="s">
        <v>68</v>
      </c>
      <c s="37">
        <v>44</v>
      </c>
      <c s="36">
        <v>0</v>
      </c>
      <c s="36">
        <f>ROUND(G38*H38,6)</f>
      </c>
      <c r="L38" s="38">
        <v>0</v>
      </c>
      <c s="32">
        <f>ROUND(ROUND(L38,2)*ROUND(G38,3),2)</f>
      </c>
      <c s="36" t="s">
        <v>54</v>
      </c>
      <c>
        <f>(M38*21)/100</f>
      </c>
      <c t="s">
        <v>28</v>
      </c>
    </row>
    <row r="39" spans="1:5" ht="12.75">
      <c r="A39" s="35" t="s">
        <v>55</v>
      </c>
      <c r="E39" s="39" t="s">
        <v>5</v>
      </c>
    </row>
    <row r="40" spans="1:5" ht="25.5">
      <c r="A40" s="35" t="s">
        <v>56</v>
      </c>
      <c r="E40" s="40" t="s">
        <v>3085</v>
      </c>
    </row>
    <row r="41" spans="1:5" ht="102">
      <c r="A41" t="s">
        <v>57</v>
      </c>
      <c r="E41" s="39" t="s">
        <v>2491</v>
      </c>
    </row>
    <row r="42" spans="1:16" ht="12.75">
      <c r="A42" t="s">
        <v>50</v>
      </c>
      <c s="34" t="s">
        <v>87</v>
      </c>
      <c s="34" t="s">
        <v>99</v>
      </c>
      <c s="35" t="s">
        <v>5</v>
      </c>
      <c s="6" t="s">
        <v>100</v>
      </c>
      <c s="36" t="s">
        <v>68</v>
      </c>
      <c s="37">
        <v>362</v>
      </c>
      <c s="36">
        <v>0</v>
      </c>
      <c s="36">
        <f>ROUND(G42*H42,6)</f>
      </c>
      <c r="L42" s="38">
        <v>0</v>
      </c>
      <c s="32">
        <f>ROUND(ROUND(L42,2)*ROUND(G42,3),2)</f>
      </c>
      <c s="36" t="s">
        <v>54</v>
      </c>
      <c>
        <f>(M42*21)/100</f>
      </c>
      <c t="s">
        <v>28</v>
      </c>
    </row>
    <row r="43" spans="1:5" ht="12.75">
      <c r="A43" s="35" t="s">
        <v>55</v>
      </c>
      <c r="E43" s="39" t="s">
        <v>5</v>
      </c>
    </row>
    <row r="44" spans="1:5" ht="25.5">
      <c r="A44" s="35" t="s">
        <v>56</v>
      </c>
      <c r="E44" s="40" t="s">
        <v>3084</v>
      </c>
    </row>
    <row r="45" spans="1:5" ht="140.25">
      <c r="A45" t="s">
        <v>57</v>
      </c>
      <c r="E45" s="39" t="s">
        <v>419</v>
      </c>
    </row>
    <row r="46" spans="1:16" ht="25.5">
      <c r="A46" t="s">
        <v>50</v>
      </c>
      <c s="34" t="s">
        <v>91</v>
      </c>
      <c s="34" t="s">
        <v>2492</v>
      </c>
      <c s="35" t="s">
        <v>5</v>
      </c>
      <c s="6" t="s">
        <v>2493</v>
      </c>
      <c s="36" t="s">
        <v>68</v>
      </c>
      <c s="37">
        <v>362</v>
      </c>
      <c s="36">
        <v>0</v>
      </c>
      <c s="36">
        <f>ROUND(G46*H46,6)</f>
      </c>
      <c r="L46" s="38">
        <v>0</v>
      </c>
      <c s="32">
        <f>ROUND(ROUND(L46,2)*ROUND(G46,3),2)</f>
      </c>
      <c s="36" t="s">
        <v>54</v>
      </c>
      <c>
        <f>(M46*21)/100</f>
      </c>
      <c t="s">
        <v>28</v>
      </c>
    </row>
    <row r="47" spans="1:5" ht="12.75">
      <c r="A47" s="35" t="s">
        <v>55</v>
      </c>
      <c r="E47" s="39" t="s">
        <v>5</v>
      </c>
    </row>
    <row r="48" spans="1:5" ht="25.5">
      <c r="A48" s="35" t="s">
        <v>56</v>
      </c>
      <c r="E48" s="40" t="s">
        <v>3084</v>
      </c>
    </row>
    <row r="49" spans="1:5" ht="140.25">
      <c r="A49" t="s">
        <v>57</v>
      </c>
      <c r="E49" s="39" t="s">
        <v>2494</v>
      </c>
    </row>
    <row r="50" spans="1:16" ht="12.75">
      <c r="A50" t="s">
        <v>50</v>
      </c>
      <c s="34" t="s">
        <v>94</v>
      </c>
      <c s="34" t="s">
        <v>2495</v>
      </c>
      <c s="35" t="s">
        <v>5</v>
      </c>
      <c s="6" t="s">
        <v>2496</v>
      </c>
      <c s="36" t="s">
        <v>53</v>
      </c>
      <c s="37">
        <v>5</v>
      </c>
      <c s="36">
        <v>0</v>
      </c>
      <c s="36">
        <f>ROUND(G50*H50,6)</f>
      </c>
      <c r="L50" s="38">
        <v>0</v>
      </c>
      <c s="32">
        <f>ROUND(ROUND(L50,2)*ROUND(G50,3),2)</f>
      </c>
      <c s="36" t="s">
        <v>341</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2497</v>
      </c>
      <c r="J54" s="32">
        <f>0</f>
      </c>
      <c s="32">
        <f>0</f>
      </c>
      <c s="32">
        <f>0+L55+L59+L63+L67+L71+L75+L79+L83+L87+L91+L95+L99+L103+L107+L111+L115+L119+L123</f>
      </c>
      <c s="32">
        <f>0+M55+M59+M63+M67+M71+M75+M79+M83+M87+M91+M95+M99+M103+M107+M111+M115+M119+M123</f>
      </c>
    </row>
    <row r="55" spans="1:16" ht="12.75">
      <c r="A55" t="s">
        <v>50</v>
      </c>
      <c s="34" t="s">
        <v>98</v>
      </c>
      <c s="34" t="s">
        <v>2498</v>
      </c>
      <c s="35" t="s">
        <v>5</v>
      </c>
      <c s="6" t="s">
        <v>2499</v>
      </c>
      <c s="36" t="s">
        <v>68</v>
      </c>
      <c s="37">
        <v>214</v>
      </c>
      <c s="36">
        <v>0</v>
      </c>
      <c s="36">
        <f>ROUND(G55*H55,6)</f>
      </c>
      <c r="L55" s="38">
        <v>0</v>
      </c>
      <c s="32">
        <f>ROUND(ROUND(L55,2)*ROUND(G55,3),2)</f>
      </c>
      <c s="36" t="s">
        <v>54</v>
      </c>
      <c>
        <f>(M55*21)/100</f>
      </c>
      <c t="s">
        <v>28</v>
      </c>
    </row>
    <row r="56" spans="1:5" ht="12.75">
      <c r="A56" s="35" t="s">
        <v>55</v>
      </c>
      <c r="E56" s="39" t="s">
        <v>5</v>
      </c>
    </row>
    <row r="57" spans="1:5" ht="25.5">
      <c r="A57" s="35" t="s">
        <v>56</v>
      </c>
      <c r="E57" s="40" t="s">
        <v>3086</v>
      </c>
    </row>
    <row r="58" spans="1:5" ht="127.5">
      <c r="A58" t="s">
        <v>57</v>
      </c>
      <c r="E58" s="39" t="s">
        <v>2501</v>
      </c>
    </row>
    <row r="59" spans="1:16" ht="12.75">
      <c r="A59" t="s">
        <v>50</v>
      </c>
      <c s="34" t="s">
        <v>102</v>
      </c>
      <c s="34" t="s">
        <v>3087</v>
      </c>
      <c s="35" t="s">
        <v>5</v>
      </c>
      <c s="6" t="s">
        <v>3088</v>
      </c>
      <c s="36" t="s">
        <v>81</v>
      </c>
      <c s="37">
        <v>4</v>
      </c>
      <c s="36">
        <v>0</v>
      </c>
      <c s="36">
        <f>ROUND(G59*H59,6)</f>
      </c>
      <c r="L59" s="38">
        <v>0</v>
      </c>
      <c s="32">
        <f>ROUND(ROUND(L59,2)*ROUND(G59,3),2)</f>
      </c>
      <c s="36" t="s">
        <v>54</v>
      </c>
      <c>
        <f>(M59*21)/100</f>
      </c>
      <c t="s">
        <v>28</v>
      </c>
    </row>
    <row r="60" spans="1:5" ht="12.75">
      <c r="A60" s="35" t="s">
        <v>55</v>
      </c>
      <c r="E60" s="39" t="s">
        <v>5</v>
      </c>
    </row>
    <row r="61" spans="1:5" ht="25.5">
      <c r="A61" s="35" t="s">
        <v>56</v>
      </c>
      <c r="E61" s="40" t="s">
        <v>3089</v>
      </c>
    </row>
    <row r="62" spans="1:5" ht="102">
      <c r="A62" t="s">
        <v>57</v>
      </c>
      <c r="E62" s="39" t="s">
        <v>3090</v>
      </c>
    </row>
    <row r="63" spans="1:16" ht="12.75">
      <c r="A63" t="s">
        <v>50</v>
      </c>
      <c s="34" t="s">
        <v>106</v>
      </c>
      <c s="34" t="s">
        <v>404</v>
      </c>
      <c s="35" t="s">
        <v>5</v>
      </c>
      <c s="6" t="s">
        <v>405</v>
      </c>
      <c s="36" t="s">
        <v>68</v>
      </c>
      <c s="37">
        <v>590</v>
      </c>
      <c s="36">
        <v>0</v>
      </c>
      <c s="36">
        <f>ROUND(G63*H63,6)</f>
      </c>
      <c r="L63" s="38">
        <v>0</v>
      </c>
      <c s="32">
        <f>ROUND(ROUND(L63,2)*ROUND(G63,3),2)</f>
      </c>
      <c s="36" t="s">
        <v>54</v>
      </c>
      <c>
        <f>(M63*21)/100</f>
      </c>
      <c t="s">
        <v>28</v>
      </c>
    </row>
    <row r="64" spans="1:5" ht="12.75">
      <c r="A64" s="35" t="s">
        <v>55</v>
      </c>
      <c r="E64" s="39" t="s">
        <v>5</v>
      </c>
    </row>
    <row r="65" spans="1:5" ht="25.5">
      <c r="A65" s="35" t="s">
        <v>56</v>
      </c>
      <c r="E65" s="40" t="s">
        <v>3091</v>
      </c>
    </row>
    <row r="66" spans="1:5" ht="89.25">
      <c r="A66" t="s">
        <v>57</v>
      </c>
      <c r="E66" s="39" t="s">
        <v>2503</v>
      </c>
    </row>
    <row r="67" spans="1:16" ht="25.5">
      <c r="A67" t="s">
        <v>50</v>
      </c>
      <c s="34" t="s">
        <v>110</v>
      </c>
      <c s="34" t="s">
        <v>2504</v>
      </c>
      <c s="35" t="s">
        <v>5</v>
      </c>
      <c s="6" t="s">
        <v>2505</v>
      </c>
      <c s="36" t="s">
        <v>81</v>
      </c>
      <c s="37">
        <v>64</v>
      </c>
      <c s="36">
        <v>0</v>
      </c>
      <c s="36">
        <f>ROUND(G67*H67,6)</f>
      </c>
      <c r="L67" s="38">
        <v>0</v>
      </c>
      <c s="32">
        <f>ROUND(ROUND(L67,2)*ROUND(G67,3),2)</f>
      </c>
      <c s="36" t="s">
        <v>54</v>
      </c>
      <c>
        <f>(M67*21)/100</f>
      </c>
      <c t="s">
        <v>28</v>
      </c>
    </row>
    <row r="68" spans="1:5" ht="12.75">
      <c r="A68" s="35" t="s">
        <v>55</v>
      </c>
      <c r="E68" s="39" t="s">
        <v>5</v>
      </c>
    </row>
    <row r="69" spans="1:5" ht="25.5">
      <c r="A69" s="35" t="s">
        <v>56</v>
      </c>
      <c r="E69" s="40" t="s">
        <v>3092</v>
      </c>
    </row>
    <row r="70" spans="1:5" ht="102">
      <c r="A70" t="s">
        <v>57</v>
      </c>
      <c r="E70" s="39" t="s">
        <v>2507</v>
      </c>
    </row>
    <row r="71" spans="1:16" ht="12.75">
      <c r="A71" t="s">
        <v>50</v>
      </c>
      <c s="34" t="s">
        <v>428</v>
      </c>
      <c s="34" t="s">
        <v>132</v>
      </c>
      <c s="35" t="s">
        <v>5</v>
      </c>
      <c s="6" t="s">
        <v>133</v>
      </c>
      <c s="36" t="s">
        <v>68</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3093</v>
      </c>
    </row>
    <row r="75" spans="1:16" ht="12.75">
      <c r="A75" t="s">
        <v>50</v>
      </c>
      <c s="34" t="s">
        <v>502</v>
      </c>
      <c s="34" t="s">
        <v>2508</v>
      </c>
      <c s="35" t="s">
        <v>5</v>
      </c>
      <c s="6" t="s">
        <v>2509</v>
      </c>
      <c s="36" t="s">
        <v>81</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2510</v>
      </c>
    </row>
    <row r="79" spans="1:16" ht="25.5">
      <c r="A79" t="s">
        <v>50</v>
      </c>
      <c s="34" t="s">
        <v>114</v>
      </c>
      <c s="34" t="s">
        <v>923</v>
      </c>
      <c s="35" t="s">
        <v>5</v>
      </c>
      <c s="6" t="s">
        <v>924</v>
      </c>
      <c s="36" t="s">
        <v>81</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3094</v>
      </c>
    </row>
    <row r="83" spans="1:16" ht="12.75">
      <c r="A83" t="s">
        <v>50</v>
      </c>
      <c s="34" t="s">
        <v>118</v>
      </c>
      <c s="34" t="s">
        <v>3095</v>
      </c>
      <c s="35" t="s">
        <v>5</v>
      </c>
      <c s="6" t="s">
        <v>3096</v>
      </c>
      <c s="36" t="s">
        <v>81</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3097</v>
      </c>
    </row>
    <row r="87" spans="1:16" ht="25.5">
      <c r="A87" t="s">
        <v>50</v>
      </c>
      <c s="34" t="s">
        <v>121</v>
      </c>
      <c s="34" t="s">
        <v>2511</v>
      </c>
      <c s="35" t="s">
        <v>5</v>
      </c>
      <c s="6" t="s">
        <v>2512</v>
      </c>
      <c s="36" t="s">
        <v>81</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2513</v>
      </c>
    </row>
    <row r="91" spans="1:16" ht="25.5">
      <c r="A91" t="s">
        <v>50</v>
      </c>
      <c s="34" t="s">
        <v>125</v>
      </c>
      <c s="34" t="s">
        <v>3098</v>
      </c>
      <c s="35" t="s">
        <v>5</v>
      </c>
      <c s="6" t="s">
        <v>3099</v>
      </c>
      <c s="36" t="s">
        <v>81</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2513</v>
      </c>
    </row>
    <row r="95" spans="1:16" ht="25.5">
      <c r="A95" t="s">
        <v>50</v>
      </c>
      <c s="34" t="s">
        <v>128</v>
      </c>
      <c s="34" t="s">
        <v>3100</v>
      </c>
      <c s="35" t="s">
        <v>5</v>
      </c>
      <c s="6" t="s">
        <v>3101</v>
      </c>
      <c s="36" t="s">
        <v>81</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3102</v>
      </c>
    </row>
    <row r="99" spans="1:16" ht="25.5">
      <c r="A99" t="s">
        <v>50</v>
      </c>
      <c s="34" t="s">
        <v>131</v>
      </c>
      <c s="34" t="s">
        <v>3103</v>
      </c>
      <c s="35" t="s">
        <v>5</v>
      </c>
      <c s="6" t="s">
        <v>3104</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3105</v>
      </c>
    </row>
    <row r="102" spans="1:5" ht="89.25">
      <c r="A102" t="s">
        <v>57</v>
      </c>
      <c r="E102" s="39" t="s">
        <v>3106</v>
      </c>
    </row>
    <row r="103" spans="1:16" ht="12.75">
      <c r="A103" t="s">
        <v>50</v>
      </c>
      <c s="34" t="s">
        <v>135</v>
      </c>
      <c s="34" t="s">
        <v>3107</v>
      </c>
      <c s="35" t="s">
        <v>5</v>
      </c>
      <c s="6" t="s">
        <v>3108</v>
      </c>
      <c s="36" t="s">
        <v>81</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3109</v>
      </c>
    </row>
    <row r="107" spans="1:16" ht="12.75">
      <c r="A107" t="s">
        <v>50</v>
      </c>
      <c s="34" t="s">
        <v>139</v>
      </c>
      <c s="34" t="s">
        <v>3110</v>
      </c>
      <c s="35" t="s">
        <v>5</v>
      </c>
      <c s="6" t="s">
        <v>3111</v>
      </c>
      <c s="36" t="s">
        <v>81</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3109</v>
      </c>
    </row>
    <row r="111" spans="1:16" ht="12.75">
      <c r="A111" t="s">
        <v>50</v>
      </c>
      <c s="34" t="s">
        <v>143</v>
      </c>
      <c s="34" t="s">
        <v>3112</v>
      </c>
      <c s="35" t="s">
        <v>5</v>
      </c>
      <c s="6" t="s">
        <v>3113</v>
      </c>
      <c s="36" t="s">
        <v>81</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3109</v>
      </c>
    </row>
    <row r="115" spans="1:16" ht="12.75">
      <c r="A115" t="s">
        <v>50</v>
      </c>
      <c s="34" t="s">
        <v>147</v>
      </c>
      <c s="34" t="s">
        <v>3114</v>
      </c>
      <c s="35" t="s">
        <v>5</v>
      </c>
      <c s="6" t="s">
        <v>3115</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3109</v>
      </c>
    </row>
    <row r="119" spans="1:16" ht="12.75">
      <c r="A119" t="s">
        <v>50</v>
      </c>
      <c s="34" t="s">
        <v>152</v>
      </c>
      <c s="34" t="s">
        <v>3116</v>
      </c>
      <c s="35" t="s">
        <v>5</v>
      </c>
      <c s="6" t="s">
        <v>3117</v>
      </c>
      <c s="36" t="s">
        <v>81</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3109</v>
      </c>
    </row>
    <row r="123" spans="1:16" ht="12.75">
      <c r="A123" t="s">
        <v>50</v>
      </c>
      <c s="34" t="s">
        <v>155</v>
      </c>
      <c s="34" t="s">
        <v>3118</v>
      </c>
      <c s="35" t="s">
        <v>5</v>
      </c>
      <c s="6" t="s">
        <v>3119</v>
      </c>
      <c s="36" t="s">
        <v>61</v>
      </c>
      <c s="37">
        <v>12</v>
      </c>
      <c s="36">
        <v>0</v>
      </c>
      <c s="36">
        <f>ROUND(G123*H123,6)</f>
      </c>
      <c r="L123" s="38">
        <v>0</v>
      </c>
      <c s="32">
        <f>ROUND(ROUND(L123,2)*ROUND(G123,3),2)</f>
      </c>
      <c s="36" t="s">
        <v>54</v>
      </c>
      <c>
        <f>(M123*21)/100</f>
      </c>
      <c t="s">
        <v>28</v>
      </c>
    </row>
    <row r="124" spans="1:5" ht="12.75">
      <c r="A124" s="35" t="s">
        <v>55</v>
      </c>
      <c r="E124" s="39" t="s">
        <v>3120</v>
      </c>
    </row>
    <row r="125" spans="1:5" ht="12.75">
      <c r="A125" s="35" t="s">
        <v>56</v>
      </c>
      <c r="E125" s="40" t="s">
        <v>5</v>
      </c>
    </row>
    <row r="126" spans="1:5" ht="114.75">
      <c r="A126" t="s">
        <v>57</v>
      </c>
      <c r="E126" s="39" t="s">
        <v>3121</v>
      </c>
    </row>
    <row r="127" spans="1:13" ht="12.75">
      <c r="A127" t="s">
        <v>47</v>
      </c>
      <c r="C127" s="31" t="s">
        <v>26</v>
      </c>
      <c r="E127" s="33" t="s">
        <v>2514</v>
      </c>
      <c r="J127" s="32">
        <f>0</f>
      </c>
      <c s="32">
        <f>0</f>
      </c>
      <c s="32">
        <f>0+L128+L132+L136+L140+L144+L148</f>
      </c>
      <c s="32">
        <f>0+M128+M132+M136+M140+M144+M148</f>
      </c>
    </row>
    <row r="128" spans="1:16" ht="25.5">
      <c r="A128" t="s">
        <v>50</v>
      </c>
      <c s="34" t="s">
        <v>158</v>
      </c>
      <c s="34" t="s">
        <v>2515</v>
      </c>
      <c s="35" t="s">
        <v>5</v>
      </c>
      <c s="6" t="s">
        <v>2516</v>
      </c>
      <c s="36" t="s">
        <v>81</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2517</v>
      </c>
    </row>
    <row r="132" spans="1:16" ht="38.25">
      <c r="A132" t="s">
        <v>50</v>
      </c>
      <c s="34" t="s">
        <v>161</v>
      </c>
      <c s="34" t="s">
        <v>3122</v>
      </c>
      <c s="35" t="s">
        <v>5</v>
      </c>
      <c s="6" t="s">
        <v>3123</v>
      </c>
      <c s="36" t="s">
        <v>81</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3124</v>
      </c>
    </row>
    <row r="136" spans="1:16" ht="25.5">
      <c r="A136" t="s">
        <v>50</v>
      </c>
      <c s="34" t="s">
        <v>165</v>
      </c>
      <c s="34" t="s">
        <v>541</v>
      </c>
      <c s="35" t="s">
        <v>5</v>
      </c>
      <c s="6" t="s">
        <v>542</v>
      </c>
      <c s="36" t="s">
        <v>81</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2518</v>
      </c>
    </row>
    <row r="139" spans="1:5" ht="89.25">
      <c r="A139" t="s">
        <v>57</v>
      </c>
      <c r="E139" s="39" t="s">
        <v>2519</v>
      </c>
    </row>
    <row r="140" spans="1:16" ht="12.75">
      <c r="A140" t="s">
        <v>50</v>
      </c>
      <c s="34" t="s">
        <v>169</v>
      </c>
      <c s="34" t="s">
        <v>2520</v>
      </c>
      <c s="35" t="s">
        <v>5</v>
      </c>
      <c s="6" t="s">
        <v>2521</v>
      </c>
      <c s="36" t="s">
        <v>81</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2522</v>
      </c>
    </row>
    <row r="144" spans="1:16" ht="12.75">
      <c r="A144" t="s">
        <v>50</v>
      </c>
      <c s="34" t="s">
        <v>173</v>
      </c>
      <c s="34" t="s">
        <v>792</v>
      </c>
      <c s="35" t="s">
        <v>5</v>
      </c>
      <c s="6" t="s">
        <v>793</v>
      </c>
      <c s="36" t="s">
        <v>306</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2523</v>
      </c>
    </row>
    <row r="148" spans="1:16" ht="12.75">
      <c r="A148" t="s">
        <v>50</v>
      </c>
      <c s="34" t="s">
        <v>176</v>
      </c>
      <c s="34" t="s">
        <v>544</v>
      </c>
      <c s="35" t="s">
        <v>5</v>
      </c>
      <c s="6" t="s">
        <v>545</v>
      </c>
      <c s="36" t="s">
        <v>306</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2524</v>
      </c>
    </row>
    <row r="152" spans="1:13" ht="12.75">
      <c r="A152" t="s">
        <v>47</v>
      </c>
      <c r="C152" s="31" t="s">
        <v>65</v>
      </c>
      <c r="E152" s="33" t="s">
        <v>2525</v>
      </c>
      <c r="J152" s="32">
        <f>0</f>
      </c>
      <c s="32">
        <f>0</f>
      </c>
      <c s="32">
        <f>0+L153+L157</f>
      </c>
      <c s="32">
        <f>0+M153+M157</f>
      </c>
    </row>
    <row r="153" spans="1:16" ht="38.25">
      <c r="A153" t="s">
        <v>50</v>
      </c>
      <c s="34" t="s">
        <v>180</v>
      </c>
      <c s="34" t="s">
        <v>337</v>
      </c>
      <c s="35" t="s">
        <v>338</v>
      </c>
      <c s="6" t="s">
        <v>339</v>
      </c>
      <c s="36" t="s">
        <v>340</v>
      </c>
      <c s="37">
        <v>22</v>
      </c>
      <c s="36">
        <v>0</v>
      </c>
      <c s="36">
        <f>ROUND(G153*H153,6)</f>
      </c>
      <c r="L153" s="38">
        <v>0</v>
      </c>
      <c s="32">
        <f>ROUND(ROUND(L153,2)*ROUND(G153,3),2)</f>
      </c>
      <c s="36" t="s">
        <v>341</v>
      </c>
      <c>
        <f>(M153*21)/100</f>
      </c>
      <c t="s">
        <v>28</v>
      </c>
    </row>
    <row r="154" spans="1:5" ht="25.5">
      <c r="A154" s="35" t="s">
        <v>55</v>
      </c>
      <c r="E154" s="39" t="s">
        <v>342</v>
      </c>
    </row>
    <row r="155" spans="1:5" ht="12.75">
      <c r="A155" s="35" t="s">
        <v>56</v>
      </c>
      <c r="E155" s="40" t="s">
        <v>5</v>
      </c>
    </row>
    <row r="156" spans="1:5" ht="140.25">
      <c r="A156" t="s">
        <v>57</v>
      </c>
      <c r="E156" s="39" t="s">
        <v>427</v>
      </c>
    </row>
    <row r="157" spans="1:16" ht="38.25">
      <c r="A157" t="s">
        <v>50</v>
      </c>
      <c s="34" t="s">
        <v>183</v>
      </c>
      <c s="34" t="s">
        <v>345</v>
      </c>
      <c s="35" t="s">
        <v>346</v>
      </c>
      <c s="6" t="s">
        <v>347</v>
      </c>
      <c s="36" t="s">
        <v>340</v>
      </c>
      <c s="37">
        <v>12</v>
      </c>
      <c s="36">
        <v>0</v>
      </c>
      <c s="36">
        <f>ROUND(G157*H157,6)</f>
      </c>
      <c r="L157" s="38">
        <v>0</v>
      </c>
      <c s="32">
        <f>ROUND(ROUND(L157,2)*ROUND(G157,3),2)</f>
      </c>
      <c s="36" t="s">
        <v>341</v>
      </c>
      <c>
        <f>(M157*21)/100</f>
      </c>
      <c t="s">
        <v>28</v>
      </c>
    </row>
    <row r="158" spans="1:5" ht="25.5">
      <c r="A158" s="35" t="s">
        <v>55</v>
      </c>
      <c r="E158" s="39" t="s">
        <v>342</v>
      </c>
    </row>
    <row r="159" spans="1:5" ht="12.75">
      <c r="A159" s="35" t="s">
        <v>56</v>
      </c>
      <c r="E159" s="40" t="s">
        <v>5</v>
      </c>
    </row>
    <row r="160" spans="1:5" ht="140.25">
      <c r="A160" t="s">
        <v>57</v>
      </c>
      <c r="E160"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3079</v>
      </c>
      <c s="41">
        <f>Rekapitulace!C63</f>
      </c>
      <c s="20" t="s">
        <v>0</v>
      </c>
      <c t="s">
        <v>23</v>
      </c>
      <c t="s">
        <v>28</v>
      </c>
    </row>
    <row r="4" spans="1:16" ht="32" customHeight="1">
      <c r="A4" s="24" t="s">
        <v>20</v>
      </c>
      <c s="25" t="s">
        <v>29</v>
      </c>
      <c s="27" t="s">
        <v>3079</v>
      </c>
      <c r="E4" s="26" t="s">
        <v>3080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3127</v>
      </c>
      <c r="E8" s="30" t="s">
        <v>3126</v>
      </c>
      <c r="J8" s="29">
        <f>0+J9+J54+J123+J148</f>
      </c>
      <c s="29">
        <f>0+K9+K54+K123+K148</f>
      </c>
      <c s="29">
        <f>0+L9+L54+L123+L148</f>
      </c>
      <c s="29">
        <f>0+M9+M54+M123+M148</f>
      </c>
    </row>
    <row r="9" spans="1:13" ht="12.75">
      <c r="A9" t="s">
        <v>47</v>
      </c>
      <c r="C9" s="31" t="s">
        <v>4</v>
      </c>
      <c r="E9" s="33" t="s">
        <v>2481</v>
      </c>
      <c r="J9" s="32">
        <f>0</f>
      </c>
      <c s="32">
        <f>0</f>
      </c>
      <c s="32">
        <f>0+L10+L14+L18+L22+L26+L30+L34+L38+L42+L46+L50</f>
      </c>
      <c s="32">
        <f>0+M10+M14+M18+M22+M26+M30+M34+M38+M42+M46+M50</f>
      </c>
    </row>
    <row r="10" spans="1:16" ht="12.75">
      <c r="A10" t="s">
        <v>50</v>
      </c>
      <c s="34" t="s">
        <v>4</v>
      </c>
      <c s="34" t="s">
        <v>465</v>
      </c>
      <c s="35" t="s">
        <v>5</v>
      </c>
      <c s="6" t="s">
        <v>466</v>
      </c>
      <c s="36" t="s">
        <v>61</v>
      </c>
      <c s="37">
        <v>20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471</v>
      </c>
      <c s="35" t="s">
        <v>5</v>
      </c>
      <c s="6" t="s">
        <v>472</v>
      </c>
      <c s="36" t="s">
        <v>61</v>
      </c>
      <c s="37">
        <v>101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66</v>
      </c>
      <c s="35" t="s">
        <v>5</v>
      </c>
      <c s="6" t="s">
        <v>67</v>
      </c>
      <c s="36" t="s">
        <v>68</v>
      </c>
      <c s="37">
        <v>36</v>
      </c>
      <c s="36">
        <v>0</v>
      </c>
      <c s="36">
        <f>ROUND(G18*H18,6)</f>
      </c>
      <c r="L18" s="38">
        <v>0</v>
      </c>
      <c s="32">
        <f>ROUND(ROUND(L18,2)*ROUND(G18,3),2)</f>
      </c>
      <c s="36" t="s">
        <v>54</v>
      </c>
      <c>
        <f>(M18*21)/100</f>
      </c>
      <c t="s">
        <v>28</v>
      </c>
    </row>
    <row r="19" spans="1:5" ht="12.75">
      <c r="A19" s="35" t="s">
        <v>55</v>
      </c>
      <c r="E19" s="39" t="s">
        <v>114</v>
      </c>
    </row>
    <row r="20" spans="1:5" ht="12.75">
      <c r="A20" s="35" t="s">
        <v>56</v>
      </c>
      <c r="E20" s="40" t="s">
        <v>5</v>
      </c>
    </row>
    <row r="21" spans="1:5" ht="25.5">
      <c r="A21" t="s">
        <v>57</v>
      </c>
      <c r="E21" s="39" t="s">
        <v>69</v>
      </c>
    </row>
    <row r="22" spans="1:16" ht="12.75">
      <c r="A22" t="s">
        <v>50</v>
      </c>
      <c s="34" t="s">
        <v>65</v>
      </c>
      <c s="34" t="s">
        <v>71</v>
      </c>
      <c s="35" t="s">
        <v>5</v>
      </c>
      <c s="6" t="s">
        <v>72</v>
      </c>
      <c s="36" t="s">
        <v>61</v>
      </c>
      <c s="37">
        <v>121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417</v>
      </c>
    </row>
    <row r="26" spans="1:16" ht="12.75">
      <c r="A26" t="s">
        <v>50</v>
      </c>
      <c s="34" t="s">
        <v>70</v>
      </c>
      <c s="34" t="s">
        <v>2482</v>
      </c>
      <c s="35" t="s">
        <v>5</v>
      </c>
      <c s="6" t="s">
        <v>2483</v>
      </c>
      <c s="36" t="s">
        <v>76</v>
      </c>
      <c s="37">
        <v>180</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2484</v>
      </c>
    </row>
    <row r="30" spans="1:16" ht="12.75">
      <c r="A30" t="s">
        <v>50</v>
      </c>
      <c s="34" t="s">
        <v>27</v>
      </c>
      <c s="34" t="s">
        <v>2485</v>
      </c>
      <c s="35" t="s">
        <v>5</v>
      </c>
      <c s="6" t="s">
        <v>2486</v>
      </c>
      <c s="36" t="s">
        <v>61</v>
      </c>
      <c s="37">
        <v>10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2487</v>
      </c>
    </row>
    <row r="34" spans="1:16" ht="12.75">
      <c r="A34" t="s">
        <v>50</v>
      </c>
      <c s="34" t="s">
        <v>78</v>
      </c>
      <c s="34" t="s">
        <v>88</v>
      </c>
      <c s="35" t="s">
        <v>5</v>
      </c>
      <c s="6" t="s">
        <v>89</v>
      </c>
      <c s="36" t="s">
        <v>68</v>
      </c>
      <c s="37">
        <v>360</v>
      </c>
      <c s="36">
        <v>0</v>
      </c>
      <c s="36">
        <f>ROUND(G34*H34,6)</f>
      </c>
      <c r="L34" s="38">
        <v>0</v>
      </c>
      <c s="32">
        <f>ROUND(ROUND(L34,2)*ROUND(G34,3),2)</f>
      </c>
      <c s="36" t="s">
        <v>54</v>
      </c>
      <c>
        <f>(M34*21)/100</f>
      </c>
      <c t="s">
        <v>28</v>
      </c>
    </row>
    <row r="35" spans="1:5" ht="12.75">
      <c r="A35" s="35" t="s">
        <v>55</v>
      </c>
      <c r="E35" s="39" t="s">
        <v>5</v>
      </c>
    </row>
    <row r="36" spans="1:5" ht="25.5">
      <c r="A36" s="35" t="s">
        <v>56</v>
      </c>
      <c r="E36" s="40" t="s">
        <v>3128</v>
      </c>
    </row>
    <row r="37" spans="1:5" ht="114.75">
      <c r="A37" t="s">
        <v>57</v>
      </c>
      <c r="E37" s="39" t="s">
        <v>2489</v>
      </c>
    </row>
    <row r="38" spans="1:16" ht="12.75">
      <c r="A38" t="s">
        <v>50</v>
      </c>
      <c s="34" t="s">
        <v>83</v>
      </c>
      <c s="34" t="s">
        <v>95</v>
      </c>
      <c s="35" t="s">
        <v>5</v>
      </c>
      <c s="6" t="s">
        <v>96</v>
      </c>
      <c s="36" t="s">
        <v>68</v>
      </c>
      <c s="37">
        <v>40</v>
      </c>
      <c s="36">
        <v>0</v>
      </c>
      <c s="36">
        <f>ROUND(G38*H38,6)</f>
      </c>
      <c r="L38" s="38">
        <v>0</v>
      </c>
      <c s="32">
        <f>ROUND(ROUND(L38,2)*ROUND(G38,3),2)</f>
      </c>
      <c s="36" t="s">
        <v>54</v>
      </c>
      <c>
        <f>(M38*21)/100</f>
      </c>
      <c t="s">
        <v>28</v>
      </c>
    </row>
    <row r="39" spans="1:5" ht="12.75">
      <c r="A39" s="35" t="s">
        <v>55</v>
      </c>
      <c r="E39" s="39" t="s">
        <v>5</v>
      </c>
    </row>
    <row r="40" spans="1:5" ht="25.5">
      <c r="A40" s="35" t="s">
        <v>56</v>
      </c>
      <c r="E40" s="40" t="s">
        <v>2500</v>
      </c>
    </row>
    <row r="41" spans="1:5" ht="102">
      <c r="A41" t="s">
        <v>57</v>
      </c>
      <c r="E41" s="39" t="s">
        <v>2491</v>
      </c>
    </row>
    <row r="42" spans="1:16" ht="12.75">
      <c r="A42" t="s">
        <v>50</v>
      </c>
      <c s="34" t="s">
        <v>87</v>
      </c>
      <c s="34" t="s">
        <v>99</v>
      </c>
      <c s="35" t="s">
        <v>5</v>
      </c>
      <c s="6" t="s">
        <v>100</v>
      </c>
      <c s="36" t="s">
        <v>68</v>
      </c>
      <c s="37">
        <v>360</v>
      </c>
      <c s="36">
        <v>0</v>
      </c>
      <c s="36">
        <f>ROUND(G42*H42,6)</f>
      </c>
      <c r="L42" s="38">
        <v>0</v>
      </c>
      <c s="32">
        <f>ROUND(ROUND(L42,2)*ROUND(G42,3),2)</f>
      </c>
      <c s="36" t="s">
        <v>54</v>
      </c>
      <c>
        <f>(M42*21)/100</f>
      </c>
      <c t="s">
        <v>28</v>
      </c>
    </row>
    <row r="43" spans="1:5" ht="12.75">
      <c r="A43" s="35" t="s">
        <v>55</v>
      </c>
      <c r="E43" s="39" t="s">
        <v>5</v>
      </c>
    </row>
    <row r="44" spans="1:5" ht="25.5">
      <c r="A44" s="35" t="s">
        <v>56</v>
      </c>
      <c r="E44" s="40" t="s">
        <v>3128</v>
      </c>
    </row>
    <row r="45" spans="1:5" ht="140.25">
      <c r="A45" t="s">
        <v>57</v>
      </c>
      <c r="E45" s="39" t="s">
        <v>419</v>
      </c>
    </row>
    <row r="46" spans="1:16" ht="25.5">
      <c r="A46" t="s">
        <v>50</v>
      </c>
      <c s="34" t="s">
        <v>91</v>
      </c>
      <c s="34" t="s">
        <v>2492</v>
      </c>
      <c s="35" t="s">
        <v>5</v>
      </c>
      <c s="6" t="s">
        <v>2493</v>
      </c>
      <c s="36" t="s">
        <v>68</v>
      </c>
      <c s="37">
        <v>360</v>
      </c>
      <c s="36">
        <v>0</v>
      </c>
      <c s="36">
        <f>ROUND(G46*H46,6)</f>
      </c>
      <c r="L46" s="38">
        <v>0</v>
      </c>
      <c s="32">
        <f>ROUND(ROUND(L46,2)*ROUND(G46,3),2)</f>
      </c>
      <c s="36" t="s">
        <v>54</v>
      </c>
      <c>
        <f>(M46*21)/100</f>
      </c>
      <c t="s">
        <v>28</v>
      </c>
    </row>
    <row r="47" spans="1:5" ht="12.75">
      <c r="A47" s="35" t="s">
        <v>55</v>
      </c>
      <c r="E47" s="39" t="s">
        <v>5</v>
      </c>
    </row>
    <row r="48" spans="1:5" ht="25.5">
      <c r="A48" s="35" t="s">
        <v>56</v>
      </c>
      <c r="E48" s="40" t="s">
        <v>3128</v>
      </c>
    </row>
    <row r="49" spans="1:5" ht="140.25">
      <c r="A49" t="s">
        <v>57</v>
      </c>
      <c r="E49" s="39" t="s">
        <v>2494</v>
      </c>
    </row>
    <row r="50" spans="1:16" ht="12.75">
      <c r="A50" t="s">
        <v>50</v>
      </c>
      <c s="34" t="s">
        <v>94</v>
      </c>
      <c s="34" t="s">
        <v>2495</v>
      </c>
      <c s="35" t="s">
        <v>5</v>
      </c>
      <c s="6" t="s">
        <v>2496</v>
      </c>
      <c s="36" t="s">
        <v>53</v>
      </c>
      <c s="37">
        <v>5</v>
      </c>
      <c s="36">
        <v>0</v>
      </c>
      <c s="36">
        <f>ROUND(G50*H50,6)</f>
      </c>
      <c r="L50" s="38">
        <v>0</v>
      </c>
      <c s="32">
        <f>ROUND(ROUND(L50,2)*ROUND(G50,3),2)</f>
      </c>
      <c s="36" t="s">
        <v>341</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2497</v>
      </c>
      <c r="J54" s="32">
        <f>0</f>
      </c>
      <c s="32">
        <f>0</f>
      </c>
      <c s="32">
        <f>0+L55+L59+L63+L67+L71+L75+L79+L83+L87+L91+L95+L99+L103+L107+L111+L115+L119</f>
      </c>
      <c s="32">
        <f>0+M55+M59+M63+M67+M71+M75+M79+M83+M87+M91+M95+M99+M103+M107+M111+M115+M119</f>
      </c>
    </row>
    <row r="55" spans="1:16" ht="12.75">
      <c r="A55" t="s">
        <v>50</v>
      </c>
      <c s="34" t="s">
        <v>98</v>
      </c>
      <c s="34" t="s">
        <v>2498</v>
      </c>
      <c s="35" t="s">
        <v>5</v>
      </c>
      <c s="6" t="s">
        <v>2499</v>
      </c>
      <c s="36" t="s">
        <v>68</v>
      </c>
      <c s="37">
        <v>196</v>
      </c>
      <c s="36">
        <v>0</v>
      </c>
      <c s="36">
        <f>ROUND(G55*H55,6)</f>
      </c>
      <c r="L55" s="38">
        <v>0</v>
      </c>
      <c s="32">
        <f>ROUND(ROUND(L55,2)*ROUND(G55,3),2)</f>
      </c>
      <c s="36" t="s">
        <v>54</v>
      </c>
      <c>
        <f>(M55*21)/100</f>
      </c>
      <c t="s">
        <v>28</v>
      </c>
    </row>
    <row r="56" spans="1:5" ht="12.75">
      <c r="A56" s="35" t="s">
        <v>55</v>
      </c>
      <c r="E56" s="39" t="s">
        <v>5</v>
      </c>
    </row>
    <row r="57" spans="1:5" ht="25.5">
      <c r="A57" s="35" t="s">
        <v>56</v>
      </c>
      <c r="E57" s="40" t="s">
        <v>3129</v>
      </c>
    </row>
    <row r="58" spans="1:5" ht="127.5">
      <c r="A58" t="s">
        <v>57</v>
      </c>
      <c r="E58" s="39" t="s">
        <v>2501</v>
      </c>
    </row>
    <row r="59" spans="1:16" ht="12.75">
      <c r="A59" t="s">
        <v>50</v>
      </c>
      <c s="34" t="s">
        <v>102</v>
      </c>
      <c s="34" t="s">
        <v>404</v>
      </c>
      <c s="35" t="s">
        <v>5</v>
      </c>
      <c s="6" t="s">
        <v>405</v>
      </c>
      <c s="36" t="s">
        <v>68</v>
      </c>
      <c s="37">
        <v>585</v>
      </c>
      <c s="36">
        <v>0</v>
      </c>
      <c s="36">
        <f>ROUND(G59*H59,6)</f>
      </c>
      <c r="L59" s="38">
        <v>0</v>
      </c>
      <c s="32">
        <f>ROUND(ROUND(L59,2)*ROUND(G59,3),2)</f>
      </c>
      <c s="36" t="s">
        <v>54</v>
      </c>
      <c>
        <f>(M59*21)/100</f>
      </c>
      <c t="s">
        <v>28</v>
      </c>
    </row>
    <row r="60" spans="1:5" ht="12.75">
      <c r="A60" s="35" t="s">
        <v>55</v>
      </c>
      <c r="E60" s="39" t="s">
        <v>5</v>
      </c>
    </row>
    <row r="61" spans="1:5" ht="25.5">
      <c r="A61" s="35" t="s">
        <v>56</v>
      </c>
      <c r="E61" s="40" t="s">
        <v>3130</v>
      </c>
    </row>
    <row r="62" spans="1:5" ht="89.25">
      <c r="A62" t="s">
        <v>57</v>
      </c>
      <c r="E62" s="39" t="s">
        <v>2503</v>
      </c>
    </row>
    <row r="63" spans="1:16" ht="25.5">
      <c r="A63" t="s">
        <v>50</v>
      </c>
      <c s="34" t="s">
        <v>106</v>
      </c>
      <c s="34" t="s">
        <v>2504</v>
      </c>
      <c s="35" t="s">
        <v>5</v>
      </c>
      <c s="6" t="s">
        <v>2505</v>
      </c>
      <c s="36" t="s">
        <v>81</v>
      </c>
      <c s="37">
        <v>58</v>
      </c>
      <c s="36">
        <v>0</v>
      </c>
      <c s="36">
        <f>ROUND(G63*H63,6)</f>
      </c>
      <c r="L63" s="38">
        <v>0</v>
      </c>
      <c s="32">
        <f>ROUND(ROUND(L63,2)*ROUND(G63,3),2)</f>
      </c>
      <c s="36" t="s">
        <v>54</v>
      </c>
      <c>
        <f>(M63*21)/100</f>
      </c>
      <c t="s">
        <v>28</v>
      </c>
    </row>
    <row r="64" spans="1:5" ht="12.75">
      <c r="A64" s="35" t="s">
        <v>55</v>
      </c>
      <c r="E64" s="39" t="s">
        <v>5</v>
      </c>
    </row>
    <row r="65" spans="1:5" ht="25.5">
      <c r="A65" s="35" t="s">
        <v>56</v>
      </c>
      <c r="E65" s="40" t="s">
        <v>3131</v>
      </c>
    </row>
    <row r="66" spans="1:5" ht="102">
      <c r="A66" t="s">
        <v>57</v>
      </c>
      <c r="E66" s="39" t="s">
        <v>2507</v>
      </c>
    </row>
    <row r="67" spans="1:16" ht="12.75">
      <c r="A67" t="s">
        <v>50</v>
      </c>
      <c s="34" t="s">
        <v>110</v>
      </c>
      <c s="34" t="s">
        <v>132</v>
      </c>
      <c s="35" t="s">
        <v>5</v>
      </c>
      <c s="6" t="s">
        <v>133</v>
      </c>
      <c s="36" t="s">
        <v>68</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3093</v>
      </c>
    </row>
    <row r="71" spans="1:16" ht="12.75">
      <c r="A71" t="s">
        <v>50</v>
      </c>
      <c s="34" t="s">
        <v>428</v>
      </c>
      <c s="34" t="s">
        <v>2508</v>
      </c>
      <c s="35" t="s">
        <v>5</v>
      </c>
      <c s="6" t="s">
        <v>2509</v>
      </c>
      <c s="36" t="s">
        <v>81</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2510</v>
      </c>
    </row>
    <row r="75" spans="1:16" ht="25.5">
      <c r="A75" t="s">
        <v>50</v>
      </c>
      <c s="34" t="s">
        <v>502</v>
      </c>
      <c s="34" t="s">
        <v>923</v>
      </c>
      <c s="35" t="s">
        <v>5</v>
      </c>
      <c s="6" t="s">
        <v>924</v>
      </c>
      <c s="36" t="s">
        <v>81</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3094</v>
      </c>
    </row>
    <row r="79" spans="1:16" ht="12.75">
      <c r="A79" t="s">
        <v>50</v>
      </c>
      <c s="34" t="s">
        <v>114</v>
      </c>
      <c s="34" t="s">
        <v>3095</v>
      </c>
      <c s="35" t="s">
        <v>5</v>
      </c>
      <c s="6" t="s">
        <v>3096</v>
      </c>
      <c s="36" t="s">
        <v>81</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3097</v>
      </c>
    </row>
    <row r="83" spans="1:16" ht="25.5">
      <c r="A83" t="s">
        <v>50</v>
      </c>
      <c s="34" t="s">
        <v>118</v>
      </c>
      <c s="34" t="s">
        <v>2511</v>
      </c>
      <c s="35" t="s">
        <v>5</v>
      </c>
      <c s="6" t="s">
        <v>2512</v>
      </c>
      <c s="36" t="s">
        <v>81</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2513</v>
      </c>
    </row>
    <row r="87" spans="1:16" ht="25.5">
      <c r="A87" t="s">
        <v>50</v>
      </c>
      <c s="34" t="s">
        <v>121</v>
      </c>
      <c s="34" t="s">
        <v>3098</v>
      </c>
      <c s="35" t="s">
        <v>5</v>
      </c>
      <c s="6" t="s">
        <v>3099</v>
      </c>
      <c s="36" t="s">
        <v>81</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2513</v>
      </c>
    </row>
    <row r="91" spans="1:16" ht="25.5">
      <c r="A91" t="s">
        <v>50</v>
      </c>
      <c s="34" t="s">
        <v>125</v>
      </c>
      <c s="34" t="s">
        <v>3100</v>
      </c>
      <c s="35" t="s">
        <v>5</v>
      </c>
      <c s="6" t="s">
        <v>3101</v>
      </c>
      <c s="36" t="s">
        <v>81</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3102</v>
      </c>
    </row>
    <row r="95" spans="1:16" ht="25.5">
      <c r="A95" t="s">
        <v>50</v>
      </c>
      <c s="34" t="s">
        <v>128</v>
      </c>
      <c s="34" t="s">
        <v>3103</v>
      </c>
      <c s="35" t="s">
        <v>5</v>
      </c>
      <c s="6" t="s">
        <v>3104</v>
      </c>
      <c s="36" t="s">
        <v>81</v>
      </c>
      <c s="37">
        <v>1</v>
      </c>
      <c s="36">
        <v>0</v>
      </c>
      <c s="36">
        <f>ROUND(G95*H95,6)</f>
      </c>
      <c r="L95" s="38">
        <v>0</v>
      </c>
      <c s="32">
        <f>ROUND(ROUND(L95,2)*ROUND(G95,3),2)</f>
      </c>
      <c s="36" t="s">
        <v>54</v>
      </c>
      <c>
        <f>(M95*21)/100</f>
      </c>
      <c t="s">
        <v>28</v>
      </c>
    </row>
    <row r="96" spans="1:5" ht="12.75">
      <c r="A96" s="35" t="s">
        <v>55</v>
      </c>
      <c r="E96" s="39" t="s">
        <v>5</v>
      </c>
    </row>
    <row r="97" spans="1:5" ht="25.5">
      <c r="A97" s="35" t="s">
        <v>56</v>
      </c>
      <c r="E97" s="40" t="s">
        <v>3105</v>
      </c>
    </row>
    <row r="98" spans="1:5" ht="89.25">
      <c r="A98" t="s">
        <v>57</v>
      </c>
      <c r="E98" s="39" t="s">
        <v>3106</v>
      </c>
    </row>
    <row r="99" spans="1:16" ht="12.75">
      <c r="A99" t="s">
        <v>50</v>
      </c>
      <c s="34" t="s">
        <v>131</v>
      </c>
      <c s="34" t="s">
        <v>3107</v>
      </c>
      <c s="35" t="s">
        <v>5</v>
      </c>
      <c s="6" t="s">
        <v>3108</v>
      </c>
      <c s="36" t="s">
        <v>81</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3109</v>
      </c>
    </row>
    <row r="103" spans="1:16" ht="12.75">
      <c r="A103" t="s">
        <v>50</v>
      </c>
      <c s="34" t="s">
        <v>135</v>
      </c>
      <c s="34" t="s">
        <v>3110</v>
      </c>
      <c s="35" t="s">
        <v>5</v>
      </c>
      <c s="6" t="s">
        <v>3111</v>
      </c>
      <c s="36" t="s">
        <v>81</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3109</v>
      </c>
    </row>
    <row r="107" spans="1:16" ht="12.75">
      <c r="A107" t="s">
        <v>50</v>
      </c>
      <c s="34" t="s">
        <v>139</v>
      </c>
      <c s="34" t="s">
        <v>3112</v>
      </c>
      <c s="35" t="s">
        <v>5</v>
      </c>
      <c s="6" t="s">
        <v>3113</v>
      </c>
      <c s="36" t="s">
        <v>81</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3109</v>
      </c>
    </row>
    <row r="111" spans="1:16" ht="12.75">
      <c r="A111" t="s">
        <v>50</v>
      </c>
      <c s="34" t="s">
        <v>143</v>
      </c>
      <c s="34" t="s">
        <v>3114</v>
      </c>
      <c s="35" t="s">
        <v>5</v>
      </c>
      <c s="6" t="s">
        <v>3115</v>
      </c>
      <c s="36" t="s">
        <v>81</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3109</v>
      </c>
    </row>
    <row r="115" spans="1:16" ht="12.75">
      <c r="A115" t="s">
        <v>50</v>
      </c>
      <c s="34" t="s">
        <v>147</v>
      </c>
      <c s="34" t="s">
        <v>3116</v>
      </c>
      <c s="35" t="s">
        <v>5</v>
      </c>
      <c s="6" t="s">
        <v>3117</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3109</v>
      </c>
    </row>
    <row r="119" spans="1:16" ht="12.75">
      <c r="A119" t="s">
        <v>50</v>
      </c>
      <c s="34" t="s">
        <v>152</v>
      </c>
      <c s="34" t="s">
        <v>3118</v>
      </c>
      <c s="35" t="s">
        <v>5</v>
      </c>
      <c s="6" t="s">
        <v>3119</v>
      </c>
      <c s="36" t="s">
        <v>61</v>
      </c>
      <c s="37">
        <v>16</v>
      </c>
      <c s="36">
        <v>0</v>
      </c>
      <c s="36">
        <f>ROUND(G119*H119,6)</f>
      </c>
      <c r="L119" s="38">
        <v>0</v>
      </c>
      <c s="32">
        <f>ROUND(ROUND(L119,2)*ROUND(G119,3),2)</f>
      </c>
      <c s="36" t="s">
        <v>54</v>
      </c>
      <c>
        <f>(M119*21)/100</f>
      </c>
      <c t="s">
        <v>28</v>
      </c>
    </row>
    <row r="120" spans="1:5" ht="12.75">
      <c r="A120" s="35" t="s">
        <v>55</v>
      </c>
      <c r="E120" s="39" t="s">
        <v>3120</v>
      </c>
    </row>
    <row r="121" spans="1:5" ht="12.75">
      <c r="A121" s="35" t="s">
        <v>56</v>
      </c>
      <c r="E121" s="40" t="s">
        <v>5</v>
      </c>
    </row>
    <row r="122" spans="1:5" ht="114.75">
      <c r="A122" t="s">
        <v>57</v>
      </c>
      <c r="E122" s="39" t="s">
        <v>3121</v>
      </c>
    </row>
    <row r="123" spans="1:13" ht="12.75">
      <c r="A123" t="s">
        <v>47</v>
      </c>
      <c r="C123" s="31" t="s">
        <v>26</v>
      </c>
      <c r="E123" s="33" t="s">
        <v>2514</v>
      </c>
      <c r="J123" s="32">
        <f>0</f>
      </c>
      <c s="32">
        <f>0</f>
      </c>
      <c s="32">
        <f>0+L124+L128+L132+L136+L140+L144</f>
      </c>
      <c s="32">
        <f>0+M124+M128+M132+M136+M140+M144</f>
      </c>
    </row>
    <row r="124" spans="1:16" ht="25.5">
      <c r="A124" t="s">
        <v>50</v>
      </c>
      <c s="34" t="s">
        <v>155</v>
      </c>
      <c s="34" t="s">
        <v>2515</v>
      </c>
      <c s="35" t="s">
        <v>5</v>
      </c>
      <c s="6" t="s">
        <v>2516</v>
      </c>
      <c s="36" t="s">
        <v>81</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2517</v>
      </c>
    </row>
    <row r="128" spans="1:16" ht="38.25">
      <c r="A128" t="s">
        <v>50</v>
      </c>
      <c s="34" t="s">
        <v>158</v>
      </c>
      <c s="34" t="s">
        <v>3122</v>
      </c>
      <c s="35" t="s">
        <v>5</v>
      </c>
      <c s="6" t="s">
        <v>3123</v>
      </c>
      <c s="36" t="s">
        <v>81</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3124</v>
      </c>
    </row>
    <row r="132" spans="1:16" ht="25.5">
      <c r="A132" t="s">
        <v>50</v>
      </c>
      <c s="34" t="s">
        <v>161</v>
      </c>
      <c s="34" t="s">
        <v>541</v>
      </c>
      <c s="35" t="s">
        <v>5</v>
      </c>
      <c s="6" t="s">
        <v>542</v>
      </c>
      <c s="36" t="s">
        <v>81</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2518</v>
      </c>
    </row>
    <row r="135" spans="1:5" ht="89.25">
      <c r="A135" t="s">
        <v>57</v>
      </c>
      <c r="E135" s="39" t="s">
        <v>2519</v>
      </c>
    </row>
    <row r="136" spans="1:16" ht="12.75">
      <c r="A136" t="s">
        <v>50</v>
      </c>
      <c s="34" t="s">
        <v>165</v>
      </c>
      <c s="34" t="s">
        <v>2520</v>
      </c>
      <c s="35" t="s">
        <v>5</v>
      </c>
      <c s="6" t="s">
        <v>2521</v>
      </c>
      <c s="36" t="s">
        <v>81</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2522</v>
      </c>
    </row>
    <row r="140" spans="1:16" ht="12.75">
      <c r="A140" t="s">
        <v>50</v>
      </c>
      <c s="34" t="s">
        <v>169</v>
      </c>
      <c s="34" t="s">
        <v>792</v>
      </c>
      <c s="35" t="s">
        <v>5</v>
      </c>
      <c s="6" t="s">
        <v>793</v>
      </c>
      <c s="36" t="s">
        <v>306</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2523</v>
      </c>
    </row>
    <row r="144" spans="1:16" ht="12.75">
      <c r="A144" t="s">
        <v>50</v>
      </c>
      <c s="34" t="s">
        <v>173</v>
      </c>
      <c s="34" t="s">
        <v>544</v>
      </c>
      <c s="35" t="s">
        <v>5</v>
      </c>
      <c s="6" t="s">
        <v>545</v>
      </c>
      <c s="36" t="s">
        <v>306</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2524</v>
      </c>
    </row>
    <row r="148" spans="1:13" ht="12.75">
      <c r="A148" t="s">
        <v>47</v>
      </c>
      <c r="C148" s="31" t="s">
        <v>65</v>
      </c>
      <c r="E148" s="33" t="s">
        <v>2525</v>
      </c>
      <c r="J148" s="32">
        <f>0</f>
      </c>
      <c s="32">
        <f>0</f>
      </c>
      <c s="32">
        <f>0+L149+L153</f>
      </c>
      <c s="32">
        <f>0+M149+M153</f>
      </c>
    </row>
    <row r="149" spans="1:16" ht="38.25">
      <c r="A149" t="s">
        <v>50</v>
      </c>
      <c s="34" t="s">
        <v>176</v>
      </c>
      <c s="34" t="s">
        <v>337</v>
      </c>
      <c s="35" t="s">
        <v>338</v>
      </c>
      <c s="6" t="s">
        <v>339</v>
      </c>
      <c s="36" t="s">
        <v>340</v>
      </c>
      <c s="37">
        <v>20</v>
      </c>
      <c s="36">
        <v>0</v>
      </c>
      <c s="36">
        <f>ROUND(G149*H149,6)</f>
      </c>
      <c r="L149" s="38">
        <v>0</v>
      </c>
      <c s="32">
        <f>ROUND(ROUND(L149,2)*ROUND(G149,3),2)</f>
      </c>
      <c s="36" t="s">
        <v>341</v>
      </c>
      <c>
        <f>(M149*21)/100</f>
      </c>
      <c t="s">
        <v>28</v>
      </c>
    </row>
    <row r="150" spans="1:5" ht="25.5">
      <c r="A150" s="35" t="s">
        <v>55</v>
      </c>
      <c r="E150" s="39" t="s">
        <v>342</v>
      </c>
    </row>
    <row r="151" spans="1:5" ht="12.75">
      <c r="A151" s="35" t="s">
        <v>56</v>
      </c>
      <c r="E151" s="40" t="s">
        <v>5</v>
      </c>
    </row>
    <row r="152" spans="1:5" ht="140.25">
      <c r="A152" t="s">
        <v>57</v>
      </c>
      <c r="E152" s="39" t="s">
        <v>427</v>
      </c>
    </row>
    <row r="153" spans="1:16" ht="38.25">
      <c r="A153" t="s">
        <v>50</v>
      </c>
      <c s="34" t="s">
        <v>180</v>
      </c>
      <c s="34" t="s">
        <v>345</v>
      </c>
      <c s="35" t="s">
        <v>346</v>
      </c>
      <c s="6" t="s">
        <v>347</v>
      </c>
      <c s="36" t="s">
        <v>340</v>
      </c>
      <c s="37">
        <v>16</v>
      </c>
      <c s="36">
        <v>0</v>
      </c>
      <c s="36">
        <f>ROUND(G153*H153,6)</f>
      </c>
      <c r="L153" s="38">
        <v>0</v>
      </c>
      <c s="32">
        <f>ROUND(ROUND(L153,2)*ROUND(G153,3),2)</f>
      </c>
      <c s="36" t="s">
        <v>341</v>
      </c>
      <c>
        <f>(M153*21)/100</f>
      </c>
      <c t="s">
        <v>28</v>
      </c>
    </row>
    <row r="154" spans="1:5" ht="25.5">
      <c r="A154" s="35" t="s">
        <v>55</v>
      </c>
      <c r="E154" s="39" t="s">
        <v>342</v>
      </c>
    </row>
    <row r="155" spans="1:5" ht="12.75">
      <c r="A155" s="35" t="s">
        <v>56</v>
      </c>
      <c r="E155" s="40" t="s">
        <v>5</v>
      </c>
    </row>
    <row r="156" spans="1:5" ht="140.25">
      <c r="A156" t="s">
        <v>57</v>
      </c>
      <c r="E156"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3079</v>
      </c>
      <c s="41">
        <f>Rekapitulace!C63</f>
      </c>
      <c s="20" t="s">
        <v>0</v>
      </c>
      <c t="s">
        <v>23</v>
      </c>
      <c t="s">
        <v>28</v>
      </c>
    </row>
    <row r="4" spans="1:16" ht="32" customHeight="1">
      <c r="A4" s="24" t="s">
        <v>20</v>
      </c>
      <c s="25" t="s">
        <v>29</v>
      </c>
      <c s="27" t="s">
        <v>3079</v>
      </c>
      <c r="E4" s="26" t="s">
        <v>3080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3134</v>
      </c>
      <c r="E8" s="30" t="s">
        <v>3133</v>
      </c>
      <c r="J8" s="29">
        <f>0+J9+J46+J75+J104</f>
      </c>
      <c s="29">
        <f>0+K9+K46+K75+K104</f>
      </c>
      <c s="29">
        <f>0+L9+L46+L75+L104</f>
      </c>
      <c s="29">
        <f>0+M9+M46+M75+M104</f>
      </c>
    </row>
    <row r="9" spans="1:13" ht="12.75">
      <c r="A9" t="s">
        <v>47</v>
      </c>
      <c r="C9" s="31" t="s">
        <v>4</v>
      </c>
      <c r="E9" s="33" t="s">
        <v>2481</v>
      </c>
      <c r="J9" s="32">
        <f>0</f>
      </c>
      <c s="32">
        <f>0</f>
      </c>
      <c s="32">
        <f>0+L10+L14+L18+L22+L26+L30+L34+L38+L42</f>
      </c>
      <c s="32">
        <f>0+M10+M14+M18+M22+M26+M30+M34+M38+M42</f>
      </c>
    </row>
    <row r="10" spans="1:16" ht="12.75">
      <c r="A10" t="s">
        <v>50</v>
      </c>
      <c s="34" t="s">
        <v>4</v>
      </c>
      <c s="34" t="s">
        <v>471</v>
      </c>
      <c s="35" t="s">
        <v>5</v>
      </c>
      <c s="6" t="s">
        <v>472</v>
      </c>
      <c s="36" t="s">
        <v>61</v>
      </c>
      <c s="37">
        <v>28</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66</v>
      </c>
      <c s="35" t="s">
        <v>5</v>
      </c>
      <c s="6" t="s">
        <v>67</v>
      </c>
      <c s="36" t="s">
        <v>68</v>
      </c>
      <c s="37">
        <v>110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28</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417</v>
      </c>
    </row>
    <row r="22" spans="1:16" ht="12.75">
      <c r="A22" t="s">
        <v>50</v>
      </c>
      <c s="34" t="s">
        <v>65</v>
      </c>
      <c s="34" t="s">
        <v>2482</v>
      </c>
      <c s="35" t="s">
        <v>5</v>
      </c>
      <c s="6" t="s">
        <v>2483</v>
      </c>
      <c s="36" t="s">
        <v>76</v>
      </c>
      <c s="37">
        <v>100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2484</v>
      </c>
    </row>
    <row r="26" spans="1:16" ht="12.75">
      <c r="A26" t="s">
        <v>50</v>
      </c>
      <c s="34" t="s">
        <v>70</v>
      </c>
      <c s="34" t="s">
        <v>88</v>
      </c>
      <c s="35" t="s">
        <v>5</v>
      </c>
      <c s="6" t="s">
        <v>89</v>
      </c>
      <c s="36" t="s">
        <v>68</v>
      </c>
      <c s="37">
        <v>100</v>
      </c>
      <c s="36">
        <v>0</v>
      </c>
      <c s="36">
        <f>ROUND(G26*H26,6)</f>
      </c>
      <c r="L26" s="38">
        <v>0</v>
      </c>
      <c s="32">
        <f>ROUND(ROUND(L26,2)*ROUND(G26,3),2)</f>
      </c>
      <c s="36" t="s">
        <v>54</v>
      </c>
      <c>
        <f>(M26*21)/100</f>
      </c>
      <c t="s">
        <v>28</v>
      </c>
    </row>
    <row r="27" spans="1:5" ht="12.75">
      <c r="A27" s="35" t="s">
        <v>55</v>
      </c>
      <c r="E27" s="39" t="s">
        <v>5</v>
      </c>
    </row>
    <row r="28" spans="1:5" ht="25.5">
      <c r="A28" s="35" t="s">
        <v>56</v>
      </c>
      <c r="E28" s="40" t="s">
        <v>3135</v>
      </c>
    </row>
    <row r="29" spans="1:5" ht="114.75">
      <c r="A29" t="s">
        <v>57</v>
      </c>
      <c r="E29" s="39" t="s">
        <v>2489</v>
      </c>
    </row>
    <row r="30" spans="1:16" ht="12.75">
      <c r="A30" t="s">
        <v>50</v>
      </c>
      <c s="34" t="s">
        <v>27</v>
      </c>
      <c s="34" t="s">
        <v>95</v>
      </c>
      <c s="35" t="s">
        <v>5</v>
      </c>
      <c s="6" t="s">
        <v>96</v>
      </c>
      <c s="36" t="s">
        <v>68</v>
      </c>
      <c s="37">
        <v>140</v>
      </c>
      <c s="36">
        <v>0</v>
      </c>
      <c s="36">
        <f>ROUND(G30*H30,6)</f>
      </c>
      <c r="L30" s="38">
        <v>0</v>
      </c>
      <c s="32">
        <f>ROUND(ROUND(L30,2)*ROUND(G30,3),2)</f>
      </c>
      <c s="36" t="s">
        <v>54</v>
      </c>
      <c>
        <f>(M30*21)/100</f>
      </c>
      <c t="s">
        <v>28</v>
      </c>
    </row>
    <row r="31" spans="1:5" ht="12.75">
      <c r="A31" s="35" t="s">
        <v>55</v>
      </c>
      <c r="E31" s="39" t="s">
        <v>5</v>
      </c>
    </row>
    <row r="32" spans="1:5" ht="25.5">
      <c r="A32" s="35" t="s">
        <v>56</v>
      </c>
      <c r="E32" s="40" t="s">
        <v>3136</v>
      </c>
    </row>
    <row r="33" spans="1:5" ht="102">
      <c r="A33" t="s">
        <v>57</v>
      </c>
      <c r="E33" s="39" t="s">
        <v>2491</v>
      </c>
    </row>
    <row r="34" spans="1:16" ht="12.75">
      <c r="A34" t="s">
        <v>50</v>
      </c>
      <c s="34" t="s">
        <v>78</v>
      </c>
      <c s="34" t="s">
        <v>99</v>
      </c>
      <c s="35" t="s">
        <v>5</v>
      </c>
      <c s="6" t="s">
        <v>100</v>
      </c>
      <c s="36" t="s">
        <v>68</v>
      </c>
      <c s="37">
        <v>100</v>
      </c>
      <c s="36">
        <v>0</v>
      </c>
      <c s="36">
        <f>ROUND(G34*H34,6)</f>
      </c>
      <c r="L34" s="38">
        <v>0</v>
      </c>
      <c s="32">
        <f>ROUND(ROUND(L34,2)*ROUND(G34,3),2)</f>
      </c>
      <c s="36" t="s">
        <v>54</v>
      </c>
      <c>
        <f>(M34*21)/100</f>
      </c>
      <c t="s">
        <v>28</v>
      </c>
    </row>
    <row r="35" spans="1:5" ht="12.75">
      <c r="A35" s="35" t="s">
        <v>55</v>
      </c>
      <c r="E35" s="39" t="s">
        <v>5</v>
      </c>
    </row>
    <row r="36" spans="1:5" ht="25.5">
      <c r="A36" s="35" t="s">
        <v>56</v>
      </c>
      <c r="E36" s="40" t="s">
        <v>3135</v>
      </c>
    </row>
    <row r="37" spans="1:5" ht="140.25">
      <c r="A37" t="s">
        <v>57</v>
      </c>
      <c r="E37" s="39" t="s">
        <v>419</v>
      </c>
    </row>
    <row r="38" spans="1:16" ht="25.5">
      <c r="A38" t="s">
        <v>50</v>
      </c>
      <c s="34" t="s">
        <v>83</v>
      </c>
      <c s="34" t="s">
        <v>2492</v>
      </c>
      <c s="35" t="s">
        <v>5</v>
      </c>
      <c s="6" t="s">
        <v>2493</v>
      </c>
      <c s="36" t="s">
        <v>68</v>
      </c>
      <c s="37">
        <v>100</v>
      </c>
      <c s="36">
        <v>0</v>
      </c>
      <c s="36">
        <f>ROUND(G38*H38,6)</f>
      </c>
      <c r="L38" s="38">
        <v>0</v>
      </c>
      <c s="32">
        <f>ROUND(ROUND(L38,2)*ROUND(G38,3),2)</f>
      </c>
      <c s="36" t="s">
        <v>54</v>
      </c>
      <c>
        <f>(M38*21)/100</f>
      </c>
      <c t="s">
        <v>28</v>
      </c>
    </row>
    <row r="39" spans="1:5" ht="12.75">
      <c r="A39" s="35" t="s">
        <v>55</v>
      </c>
      <c r="E39" s="39" t="s">
        <v>5</v>
      </c>
    </row>
    <row r="40" spans="1:5" ht="25.5">
      <c r="A40" s="35" t="s">
        <v>56</v>
      </c>
      <c r="E40" s="40" t="s">
        <v>3135</v>
      </c>
    </row>
    <row r="41" spans="1:5" ht="140.25">
      <c r="A41" t="s">
        <v>57</v>
      </c>
      <c r="E41" s="39" t="s">
        <v>2494</v>
      </c>
    </row>
    <row r="42" spans="1:16" ht="12.75">
      <c r="A42" t="s">
        <v>50</v>
      </c>
      <c s="34" t="s">
        <v>87</v>
      </c>
      <c s="34" t="s">
        <v>2495</v>
      </c>
      <c s="35" t="s">
        <v>5</v>
      </c>
      <c s="6" t="s">
        <v>2496</v>
      </c>
      <c s="36" t="s">
        <v>53</v>
      </c>
      <c s="37">
        <v>5</v>
      </c>
      <c s="36">
        <v>0</v>
      </c>
      <c s="36">
        <f>ROUND(G42*H42,6)</f>
      </c>
      <c r="L42" s="38">
        <v>0</v>
      </c>
      <c s="32">
        <f>ROUND(ROUND(L42,2)*ROUND(G42,3),2)</f>
      </c>
      <c s="36" t="s">
        <v>341</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3137</v>
      </c>
      <c r="J46" s="32">
        <f>0</f>
      </c>
      <c s="32">
        <f>0</f>
      </c>
      <c s="32">
        <f>0+L47+L51+L55+L59+L63+L67+L71</f>
      </c>
      <c s="32">
        <f>0+M47+M51+M55+M59+M63+M67+M71</f>
      </c>
    </row>
    <row r="47" spans="1:16" ht="12.75">
      <c r="A47" t="s">
        <v>50</v>
      </c>
      <c s="34" t="s">
        <v>91</v>
      </c>
      <c s="34" t="s">
        <v>3138</v>
      </c>
      <c s="35" t="s">
        <v>5</v>
      </c>
      <c s="6" t="s">
        <v>3139</v>
      </c>
      <c s="36" t="s">
        <v>68</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2503</v>
      </c>
    </row>
    <row r="51" spans="1:16" ht="25.5">
      <c r="A51" t="s">
        <v>50</v>
      </c>
      <c s="34" t="s">
        <v>94</v>
      </c>
      <c s="34" t="s">
        <v>3140</v>
      </c>
      <c s="35" t="s">
        <v>5</v>
      </c>
      <c s="6" t="s">
        <v>3141</v>
      </c>
      <c s="36" t="s">
        <v>81</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2507</v>
      </c>
    </row>
    <row r="55" spans="1:16" ht="25.5">
      <c r="A55" t="s">
        <v>50</v>
      </c>
      <c s="34" t="s">
        <v>98</v>
      </c>
      <c s="34" t="s">
        <v>3142</v>
      </c>
      <c s="35" t="s">
        <v>5</v>
      </c>
      <c s="6" t="s">
        <v>3143</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2507</v>
      </c>
    </row>
    <row r="59" spans="1:16" ht="12.75">
      <c r="A59" t="s">
        <v>50</v>
      </c>
      <c s="34" t="s">
        <v>102</v>
      </c>
      <c s="34" t="s">
        <v>404</v>
      </c>
      <c s="35" t="s">
        <v>5</v>
      </c>
      <c s="6" t="s">
        <v>405</v>
      </c>
      <c s="36" t="s">
        <v>68</v>
      </c>
      <c s="37">
        <v>180</v>
      </c>
      <c s="36">
        <v>0</v>
      </c>
      <c s="36">
        <f>ROUND(G59*H59,6)</f>
      </c>
      <c r="L59" s="38">
        <v>0</v>
      </c>
      <c s="32">
        <f>ROUND(ROUND(L59,2)*ROUND(G59,3),2)</f>
      </c>
      <c s="36" t="s">
        <v>54</v>
      </c>
      <c>
        <f>(M59*21)/100</f>
      </c>
      <c t="s">
        <v>28</v>
      </c>
    </row>
    <row r="60" spans="1:5" ht="12.75">
      <c r="A60" s="35" t="s">
        <v>55</v>
      </c>
      <c r="E60" s="39" t="s">
        <v>5</v>
      </c>
    </row>
    <row r="61" spans="1:5" ht="25.5">
      <c r="A61" s="35" t="s">
        <v>56</v>
      </c>
      <c r="E61" s="40" t="s">
        <v>3144</v>
      </c>
    </row>
    <row r="62" spans="1:5" ht="89.25">
      <c r="A62" t="s">
        <v>57</v>
      </c>
      <c r="E62" s="39" t="s">
        <v>2503</v>
      </c>
    </row>
    <row r="63" spans="1:16" ht="25.5">
      <c r="A63" t="s">
        <v>50</v>
      </c>
      <c s="34" t="s">
        <v>106</v>
      </c>
      <c s="34" t="s">
        <v>2504</v>
      </c>
      <c s="35" t="s">
        <v>5</v>
      </c>
      <c s="6" t="s">
        <v>2505</v>
      </c>
      <c s="36" t="s">
        <v>81</v>
      </c>
      <c s="37">
        <v>8</v>
      </c>
      <c s="36">
        <v>0</v>
      </c>
      <c s="36">
        <f>ROUND(G63*H63,6)</f>
      </c>
      <c r="L63" s="38">
        <v>0</v>
      </c>
      <c s="32">
        <f>ROUND(ROUND(L63,2)*ROUND(G63,3),2)</f>
      </c>
      <c s="36" t="s">
        <v>54</v>
      </c>
      <c>
        <f>(M63*21)/100</f>
      </c>
      <c t="s">
        <v>28</v>
      </c>
    </row>
    <row r="64" spans="1:5" ht="12.75">
      <c r="A64" s="35" t="s">
        <v>55</v>
      </c>
      <c r="E64" s="39" t="s">
        <v>5</v>
      </c>
    </row>
    <row r="65" spans="1:5" ht="25.5">
      <c r="A65" s="35" t="s">
        <v>56</v>
      </c>
      <c r="E65" s="40" t="s">
        <v>3145</v>
      </c>
    </row>
    <row r="66" spans="1:5" ht="102">
      <c r="A66" t="s">
        <v>57</v>
      </c>
      <c r="E66" s="39" t="s">
        <v>2507</v>
      </c>
    </row>
    <row r="67" spans="1:16" ht="25.5">
      <c r="A67" t="s">
        <v>50</v>
      </c>
      <c s="34" t="s">
        <v>110</v>
      </c>
      <c s="34" t="s">
        <v>122</v>
      </c>
      <c s="35" t="s">
        <v>5</v>
      </c>
      <c s="6" t="s">
        <v>123</v>
      </c>
      <c s="36" t="s">
        <v>81</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2507</v>
      </c>
    </row>
    <row r="71" spans="1:16" ht="12.75">
      <c r="A71" t="s">
        <v>50</v>
      </c>
      <c s="34" t="s">
        <v>428</v>
      </c>
      <c s="34" t="s">
        <v>132</v>
      </c>
      <c s="35" t="s">
        <v>5</v>
      </c>
      <c s="6" t="s">
        <v>133</v>
      </c>
      <c s="36" t="s">
        <v>68</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3093</v>
      </c>
    </row>
    <row r="75" spans="1:13" ht="12.75">
      <c r="A75" t="s">
        <v>47</v>
      </c>
      <c r="C75" s="31" t="s">
        <v>26</v>
      </c>
      <c r="E75" s="33" t="s">
        <v>2514</v>
      </c>
      <c r="J75" s="32">
        <f>0</f>
      </c>
      <c s="32">
        <f>0</f>
      </c>
      <c s="32">
        <f>0+L76+L80+L84+L88+L92+L96+L100</f>
      </c>
      <c s="32">
        <f>0+M76+M80+M84+M88+M92+M96+M100</f>
      </c>
    </row>
    <row r="76" spans="1:16" ht="25.5">
      <c r="A76" t="s">
        <v>50</v>
      </c>
      <c s="34" t="s">
        <v>502</v>
      </c>
      <c s="34" t="s">
        <v>2515</v>
      </c>
      <c s="35" t="s">
        <v>5</v>
      </c>
      <c s="6" t="s">
        <v>2516</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2517</v>
      </c>
    </row>
    <row r="80" spans="1:16" ht="25.5">
      <c r="A80" t="s">
        <v>50</v>
      </c>
      <c s="34" t="s">
        <v>114</v>
      </c>
      <c s="34" t="s">
        <v>541</v>
      </c>
      <c s="35" t="s">
        <v>5</v>
      </c>
      <c s="6" t="s">
        <v>542</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2518</v>
      </c>
    </row>
    <row r="83" spans="1:5" ht="89.25">
      <c r="A83" t="s">
        <v>57</v>
      </c>
      <c r="E83" s="39" t="s">
        <v>2519</v>
      </c>
    </row>
    <row r="84" spans="1:16" ht="12.75">
      <c r="A84" t="s">
        <v>50</v>
      </c>
      <c s="34" t="s">
        <v>118</v>
      </c>
      <c s="34" t="s">
        <v>3146</v>
      </c>
      <c s="35" t="s">
        <v>5</v>
      </c>
      <c s="6" t="s">
        <v>3147</v>
      </c>
      <c s="36" t="s">
        <v>81</v>
      </c>
      <c s="37">
        <v>4</v>
      </c>
      <c s="36">
        <v>0</v>
      </c>
      <c s="36">
        <f>ROUND(G84*H84,6)</f>
      </c>
      <c r="L84" s="38">
        <v>0</v>
      </c>
      <c s="32">
        <f>ROUND(ROUND(L84,2)*ROUND(G84,3),2)</f>
      </c>
      <c s="36" t="s">
        <v>54</v>
      </c>
      <c>
        <f>(M84*21)/100</f>
      </c>
      <c t="s">
        <v>28</v>
      </c>
    </row>
    <row r="85" spans="1:5" ht="12.75">
      <c r="A85" s="35" t="s">
        <v>55</v>
      </c>
      <c r="E85" s="39" t="s">
        <v>5</v>
      </c>
    </row>
    <row r="86" spans="1:5" ht="25.5">
      <c r="A86" s="35" t="s">
        <v>56</v>
      </c>
      <c r="E86" s="40" t="s">
        <v>3148</v>
      </c>
    </row>
    <row r="87" spans="1:5" ht="76.5">
      <c r="A87" t="s">
        <v>57</v>
      </c>
      <c r="E87" s="39" t="s">
        <v>3149</v>
      </c>
    </row>
    <row r="88" spans="1:16" ht="25.5">
      <c r="A88" t="s">
        <v>50</v>
      </c>
      <c s="34" t="s">
        <v>121</v>
      </c>
      <c s="34" t="s">
        <v>3150</v>
      </c>
      <c s="35" t="s">
        <v>5</v>
      </c>
      <c s="6" t="s">
        <v>3151</v>
      </c>
      <c s="36" t="s">
        <v>81</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3149</v>
      </c>
    </row>
    <row r="92" spans="1:16" ht="12.75">
      <c r="A92" t="s">
        <v>50</v>
      </c>
      <c s="34" t="s">
        <v>125</v>
      </c>
      <c s="34" t="s">
        <v>792</v>
      </c>
      <c s="35" t="s">
        <v>5</v>
      </c>
      <c s="6" t="s">
        <v>793</v>
      </c>
      <c s="36" t="s">
        <v>306</v>
      </c>
      <c s="37">
        <v>80</v>
      </c>
      <c s="36">
        <v>0</v>
      </c>
      <c s="36">
        <f>ROUND(G92*H92,6)</f>
      </c>
      <c r="L92" s="38">
        <v>0</v>
      </c>
      <c s="32">
        <f>ROUND(ROUND(L92,2)*ROUND(G92,3),2)</f>
      </c>
      <c s="36" t="s">
        <v>54</v>
      </c>
      <c>
        <f>(M92*21)/100</f>
      </c>
      <c t="s">
        <v>28</v>
      </c>
    </row>
    <row r="93" spans="1:5" ht="12.75">
      <c r="A93" s="35" t="s">
        <v>55</v>
      </c>
      <c r="E93" s="39" t="s">
        <v>5</v>
      </c>
    </row>
    <row r="94" spans="1:5" ht="25.5">
      <c r="A94" s="35" t="s">
        <v>56</v>
      </c>
      <c r="E94" s="40" t="s">
        <v>3152</v>
      </c>
    </row>
    <row r="95" spans="1:5" ht="89.25">
      <c r="A95" t="s">
        <v>57</v>
      </c>
      <c r="E95" s="39" t="s">
        <v>2523</v>
      </c>
    </row>
    <row r="96" spans="1:16" ht="12.75">
      <c r="A96" t="s">
        <v>50</v>
      </c>
      <c s="34" t="s">
        <v>128</v>
      </c>
      <c s="34" t="s">
        <v>544</v>
      </c>
      <c s="35" t="s">
        <v>5</v>
      </c>
      <c s="6" t="s">
        <v>545</v>
      </c>
      <c s="36" t="s">
        <v>306</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2524</v>
      </c>
    </row>
    <row r="100" spans="1:16" ht="12.75">
      <c r="A100" t="s">
        <v>50</v>
      </c>
      <c s="34" t="s">
        <v>131</v>
      </c>
      <c s="34" t="s">
        <v>3153</v>
      </c>
      <c s="35" t="s">
        <v>5</v>
      </c>
      <c s="6" t="s">
        <v>3154</v>
      </c>
      <c s="36" t="s">
        <v>306</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3155</v>
      </c>
    </row>
    <row r="104" spans="1:13" ht="12.75">
      <c r="A104" t="s">
        <v>47</v>
      </c>
      <c r="C104" s="31" t="s">
        <v>65</v>
      </c>
      <c r="E104" s="33" t="s">
        <v>2525</v>
      </c>
      <c r="J104" s="32">
        <f>0</f>
      </c>
      <c s="32">
        <f>0</f>
      </c>
      <c s="32">
        <f>0+L105</f>
      </c>
      <c s="32">
        <f>0+M105</f>
      </c>
    </row>
    <row r="105" spans="1:16" ht="38.25">
      <c r="A105" t="s">
        <v>50</v>
      </c>
      <c s="34" t="s">
        <v>135</v>
      </c>
      <c s="34" t="s">
        <v>337</v>
      </c>
      <c s="35" t="s">
        <v>338</v>
      </c>
      <c s="6" t="s">
        <v>339</v>
      </c>
      <c s="36" t="s">
        <v>340</v>
      </c>
      <c s="37">
        <v>8</v>
      </c>
      <c s="36">
        <v>0</v>
      </c>
      <c s="36">
        <f>ROUND(G105*H105,6)</f>
      </c>
      <c r="L105" s="38">
        <v>0</v>
      </c>
      <c s="32">
        <f>ROUND(ROUND(L105,2)*ROUND(G105,3),2)</f>
      </c>
      <c s="36" t="s">
        <v>341</v>
      </c>
      <c>
        <f>(M105*21)/100</f>
      </c>
      <c t="s">
        <v>28</v>
      </c>
    </row>
    <row r="106" spans="1:5" ht="25.5">
      <c r="A106" s="35" t="s">
        <v>55</v>
      </c>
      <c r="E106" s="39" t="s">
        <v>342</v>
      </c>
    </row>
    <row r="107" spans="1:5" ht="12.75">
      <c r="A107" s="35" t="s">
        <v>56</v>
      </c>
      <c r="E107" s="40" t="s">
        <v>5</v>
      </c>
    </row>
    <row r="108" spans="1:5" ht="140.25">
      <c r="A108" t="s">
        <v>57</v>
      </c>
      <c r="E108"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3079</v>
      </c>
      <c s="41">
        <f>Rekapitulace!C63</f>
      </c>
      <c s="20" t="s">
        <v>0</v>
      </c>
      <c t="s">
        <v>23</v>
      </c>
      <c t="s">
        <v>28</v>
      </c>
    </row>
    <row r="4" spans="1:16" ht="32" customHeight="1">
      <c r="A4" s="24" t="s">
        <v>20</v>
      </c>
      <c s="25" t="s">
        <v>29</v>
      </c>
      <c s="27" t="s">
        <v>3079</v>
      </c>
      <c r="E4" s="26" t="s">
        <v>3080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3158</v>
      </c>
      <c r="E8" s="30" t="s">
        <v>3157</v>
      </c>
      <c r="J8" s="29">
        <f>0+J9+J46+J67+J96</f>
      </c>
      <c s="29">
        <f>0+K9+K46+K67+K96</f>
      </c>
      <c s="29">
        <f>0+L9+L46+L67+L96</f>
      </c>
      <c s="29">
        <f>0+M9+M46+M67+M96</f>
      </c>
    </row>
    <row r="9" spans="1:13" ht="12.75">
      <c r="A9" t="s">
        <v>47</v>
      </c>
      <c r="C9" s="31" t="s">
        <v>4</v>
      </c>
      <c r="E9" s="33" t="s">
        <v>2481</v>
      </c>
      <c r="J9" s="32">
        <f>0</f>
      </c>
      <c s="32">
        <f>0</f>
      </c>
      <c s="32">
        <f>0+L10+L14+L18+L22+L26+L30+L34+L38+L42</f>
      </c>
      <c s="32">
        <f>0+M10+M14+M18+M22+M26+M30+M34+M38+M42</f>
      </c>
    </row>
    <row r="10" spans="1:16" ht="12.75">
      <c r="A10" t="s">
        <v>50</v>
      </c>
      <c s="34" t="s">
        <v>4</v>
      </c>
      <c s="34" t="s">
        <v>471</v>
      </c>
      <c s="35" t="s">
        <v>5</v>
      </c>
      <c s="6" t="s">
        <v>472</v>
      </c>
      <c s="36" t="s">
        <v>61</v>
      </c>
      <c s="37">
        <v>42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3159</v>
      </c>
    </row>
    <row r="14" spans="1:16" ht="12.75">
      <c r="A14" t="s">
        <v>50</v>
      </c>
      <c s="34" t="s">
        <v>28</v>
      </c>
      <c s="34" t="s">
        <v>66</v>
      </c>
      <c s="35" t="s">
        <v>5</v>
      </c>
      <c s="6" t="s">
        <v>67</v>
      </c>
      <c s="36" t="s">
        <v>68</v>
      </c>
      <c s="37">
        <v>40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42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3160</v>
      </c>
    </row>
    <row r="22" spans="1:16" ht="12.75">
      <c r="A22" t="s">
        <v>50</v>
      </c>
      <c s="34" t="s">
        <v>65</v>
      </c>
      <c s="34" t="s">
        <v>2482</v>
      </c>
      <c s="35" t="s">
        <v>5</v>
      </c>
      <c s="6" t="s">
        <v>2483</v>
      </c>
      <c s="36" t="s">
        <v>76</v>
      </c>
      <c s="37">
        <v>80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2484</v>
      </c>
    </row>
    <row r="26" spans="1:16" ht="12.75">
      <c r="A26" t="s">
        <v>50</v>
      </c>
      <c s="34" t="s">
        <v>70</v>
      </c>
      <c s="34" t="s">
        <v>88</v>
      </c>
      <c s="35" t="s">
        <v>5</v>
      </c>
      <c s="6" t="s">
        <v>89</v>
      </c>
      <c s="36" t="s">
        <v>68</v>
      </c>
      <c s="37">
        <v>950</v>
      </c>
      <c s="36">
        <v>0</v>
      </c>
      <c s="36">
        <f>ROUND(G26*H26,6)</f>
      </c>
      <c r="L26" s="38">
        <v>0</v>
      </c>
      <c s="32">
        <f>ROUND(ROUND(L26,2)*ROUND(G26,3),2)</f>
      </c>
      <c s="36" t="s">
        <v>54</v>
      </c>
      <c>
        <f>(M26*21)/100</f>
      </c>
      <c t="s">
        <v>28</v>
      </c>
    </row>
    <row r="27" spans="1:5" ht="12.75">
      <c r="A27" s="35" t="s">
        <v>55</v>
      </c>
      <c r="E27" s="39" t="s">
        <v>5</v>
      </c>
    </row>
    <row r="28" spans="1:5" ht="25.5">
      <c r="A28" s="35" t="s">
        <v>56</v>
      </c>
      <c r="E28" s="40" t="s">
        <v>3161</v>
      </c>
    </row>
    <row r="29" spans="1:5" ht="102">
      <c r="A29" t="s">
        <v>57</v>
      </c>
      <c r="E29" s="39" t="s">
        <v>3162</v>
      </c>
    </row>
    <row r="30" spans="1:16" ht="12.75">
      <c r="A30" t="s">
        <v>50</v>
      </c>
      <c s="34" t="s">
        <v>27</v>
      </c>
      <c s="34" t="s">
        <v>95</v>
      </c>
      <c s="35" t="s">
        <v>5</v>
      </c>
      <c s="6" t="s">
        <v>96</v>
      </c>
      <c s="36" t="s">
        <v>68</v>
      </c>
      <c s="37">
        <v>40</v>
      </c>
      <c s="36">
        <v>0</v>
      </c>
      <c s="36">
        <f>ROUND(G30*H30,6)</f>
      </c>
      <c r="L30" s="38">
        <v>0</v>
      </c>
      <c s="32">
        <f>ROUND(ROUND(L30,2)*ROUND(G30,3),2)</f>
      </c>
      <c s="36" t="s">
        <v>54</v>
      </c>
      <c>
        <f>(M30*21)/100</f>
      </c>
      <c t="s">
        <v>28</v>
      </c>
    </row>
    <row r="31" spans="1:5" ht="12.75">
      <c r="A31" s="35" t="s">
        <v>55</v>
      </c>
      <c r="E31" s="39" t="s">
        <v>5</v>
      </c>
    </row>
    <row r="32" spans="1:5" ht="25.5">
      <c r="A32" s="35" t="s">
        <v>56</v>
      </c>
      <c r="E32" s="40" t="s">
        <v>2500</v>
      </c>
    </row>
    <row r="33" spans="1:5" ht="102">
      <c r="A33" t="s">
        <v>57</v>
      </c>
      <c r="E33" s="39" t="s">
        <v>3163</v>
      </c>
    </row>
    <row r="34" spans="1:16" ht="12.75">
      <c r="A34" t="s">
        <v>50</v>
      </c>
      <c s="34" t="s">
        <v>78</v>
      </c>
      <c s="34" t="s">
        <v>99</v>
      </c>
      <c s="35" t="s">
        <v>5</v>
      </c>
      <c s="6" t="s">
        <v>100</v>
      </c>
      <c s="36" t="s">
        <v>68</v>
      </c>
      <c s="37">
        <v>80</v>
      </c>
      <c s="36">
        <v>0</v>
      </c>
      <c s="36">
        <f>ROUND(G34*H34,6)</f>
      </c>
      <c r="L34" s="38">
        <v>0</v>
      </c>
      <c s="32">
        <f>ROUND(ROUND(L34,2)*ROUND(G34,3),2)</f>
      </c>
      <c s="36" t="s">
        <v>54</v>
      </c>
      <c>
        <f>(M34*21)/100</f>
      </c>
      <c t="s">
        <v>28</v>
      </c>
    </row>
    <row r="35" spans="1:5" ht="12.75">
      <c r="A35" s="35" t="s">
        <v>55</v>
      </c>
      <c r="E35" s="39" t="s">
        <v>5</v>
      </c>
    </row>
    <row r="36" spans="1:5" ht="25.5">
      <c r="A36" s="35" t="s">
        <v>56</v>
      </c>
      <c r="E36" s="40" t="s">
        <v>3164</v>
      </c>
    </row>
    <row r="37" spans="1:5" ht="140.25">
      <c r="A37" t="s">
        <v>57</v>
      </c>
      <c r="E37" s="39" t="s">
        <v>3165</v>
      </c>
    </row>
    <row r="38" spans="1:16" ht="25.5">
      <c r="A38" t="s">
        <v>50</v>
      </c>
      <c s="34" t="s">
        <v>83</v>
      </c>
      <c s="34" t="s">
        <v>2492</v>
      </c>
      <c s="35" t="s">
        <v>5</v>
      </c>
      <c s="6" t="s">
        <v>3166</v>
      </c>
      <c s="36" t="s">
        <v>68</v>
      </c>
      <c s="37">
        <v>80</v>
      </c>
      <c s="36">
        <v>0</v>
      </c>
      <c s="36">
        <f>ROUND(G38*H38,6)</f>
      </c>
      <c r="L38" s="38">
        <v>0</v>
      </c>
      <c s="32">
        <f>ROUND(ROUND(L38,2)*ROUND(G38,3),2)</f>
      </c>
      <c s="36" t="s">
        <v>54</v>
      </c>
      <c>
        <f>(M38*21)/100</f>
      </c>
      <c t="s">
        <v>28</v>
      </c>
    </row>
    <row r="39" spans="1:5" ht="12.75">
      <c r="A39" s="35" t="s">
        <v>55</v>
      </c>
      <c r="E39" s="39" t="s">
        <v>5</v>
      </c>
    </row>
    <row r="40" spans="1:5" ht="25.5">
      <c r="A40" s="35" t="s">
        <v>56</v>
      </c>
      <c r="E40" s="40" t="s">
        <v>3164</v>
      </c>
    </row>
    <row r="41" spans="1:5" ht="140.25">
      <c r="A41" t="s">
        <v>57</v>
      </c>
      <c r="E41" s="39" t="s">
        <v>3167</v>
      </c>
    </row>
    <row r="42" spans="1:16" ht="12.75">
      <c r="A42" t="s">
        <v>50</v>
      </c>
      <c s="34" t="s">
        <v>87</v>
      </c>
      <c s="34" t="s">
        <v>2495</v>
      </c>
      <c s="35" t="s">
        <v>5</v>
      </c>
      <c s="6" t="s">
        <v>2496</v>
      </c>
      <c s="36" t="s">
        <v>53</v>
      </c>
      <c s="37">
        <v>10</v>
      </c>
      <c s="36">
        <v>0</v>
      </c>
      <c s="36">
        <f>ROUND(G42*H42,6)</f>
      </c>
      <c r="L42" s="38">
        <v>0</v>
      </c>
      <c s="32">
        <f>ROUND(ROUND(L42,2)*ROUND(G42,3),2)</f>
      </c>
      <c s="36" t="s">
        <v>341</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3137</v>
      </c>
      <c r="J46" s="32">
        <f>0</f>
      </c>
      <c s="32">
        <f>0</f>
      </c>
      <c s="32">
        <f>0+L47+L51+L55+L59+L63</f>
      </c>
      <c s="32">
        <f>0+M47+M51+M55+M59+M63</f>
      </c>
    </row>
    <row r="47" spans="1:16" ht="12.75">
      <c r="A47" t="s">
        <v>50</v>
      </c>
      <c s="34" t="s">
        <v>91</v>
      </c>
      <c s="34" t="s">
        <v>3168</v>
      </c>
      <c s="35" t="s">
        <v>5</v>
      </c>
      <c s="6" t="s">
        <v>3169</v>
      </c>
      <c s="36" t="s">
        <v>68</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3170</v>
      </c>
    </row>
    <row r="51" spans="1:16" ht="12.75">
      <c r="A51" t="s">
        <v>50</v>
      </c>
      <c s="34" t="s">
        <v>94</v>
      </c>
      <c s="34" t="s">
        <v>3138</v>
      </c>
      <c s="35" t="s">
        <v>5</v>
      </c>
      <c s="6" t="s">
        <v>3139</v>
      </c>
      <c s="36" t="s">
        <v>68</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406</v>
      </c>
    </row>
    <row r="55" spans="1:16" ht="25.5">
      <c r="A55" t="s">
        <v>50</v>
      </c>
      <c s="34" t="s">
        <v>98</v>
      </c>
      <c s="34" t="s">
        <v>3140</v>
      </c>
      <c s="35" t="s">
        <v>5</v>
      </c>
      <c s="6" t="s">
        <v>3141</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3171</v>
      </c>
    </row>
    <row r="59" spans="1:16" ht="25.5">
      <c r="A59" t="s">
        <v>50</v>
      </c>
      <c s="34" t="s">
        <v>102</v>
      </c>
      <c s="34" t="s">
        <v>3142</v>
      </c>
      <c s="35" t="s">
        <v>5</v>
      </c>
      <c s="6" t="s">
        <v>3143</v>
      </c>
      <c s="36" t="s">
        <v>81</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3171</v>
      </c>
    </row>
    <row r="63" spans="1:16" ht="12.75">
      <c r="A63" t="s">
        <v>50</v>
      </c>
      <c s="34" t="s">
        <v>106</v>
      </c>
      <c s="34" t="s">
        <v>132</v>
      </c>
      <c s="35" t="s">
        <v>5</v>
      </c>
      <c s="6" t="s">
        <v>133</v>
      </c>
      <c s="36" t="s">
        <v>68</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3172</v>
      </c>
    </row>
    <row r="67" spans="1:13" ht="12.75">
      <c r="A67" t="s">
        <v>47</v>
      </c>
      <c r="C67" s="31" t="s">
        <v>26</v>
      </c>
      <c r="E67" s="33" t="s">
        <v>2514</v>
      </c>
      <c r="J67" s="32">
        <f>0</f>
      </c>
      <c s="32">
        <f>0</f>
      </c>
      <c s="32">
        <f>0+L68+L72+L76+L80+L84+L88+L92</f>
      </c>
      <c s="32">
        <f>0+M68+M72+M76+M80+M84+M88+M92</f>
      </c>
    </row>
    <row r="68" spans="1:16" ht="25.5">
      <c r="A68" t="s">
        <v>50</v>
      </c>
      <c s="34" t="s">
        <v>110</v>
      </c>
      <c s="34" t="s">
        <v>2515</v>
      </c>
      <c s="35" t="s">
        <v>5</v>
      </c>
      <c s="6" t="s">
        <v>2516</v>
      </c>
      <c s="36" t="s">
        <v>81</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3173</v>
      </c>
    </row>
    <row r="72" spans="1:16" ht="25.5">
      <c r="A72" t="s">
        <v>50</v>
      </c>
      <c s="34" t="s">
        <v>428</v>
      </c>
      <c s="34" t="s">
        <v>541</v>
      </c>
      <c s="35" t="s">
        <v>5</v>
      </c>
      <c s="6" t="s">
        <v>542</v>
      </c>
      <c s="36" t="s">
        <v>81</v>
      </c>
      <c s="37">
        <v>2</v>
      </c>
      <c s="36">
        <v>0</v>
      </c>
      <c s="36">
        <f>ROUND(G72*H72,6)</f>
      </c>
      <c r="L72" s="38">
        <v>0</v>
      </c>
      <c s="32">
        <f>ROUND(ROUND(L72,2)*ROUND(G72,3),2)</f>
      </c>
      <c s="36" t="s">
        <v>54</v>
      </c>
      <c>
        <f>(M72*21)/100</f>
      </c>
      <c t="s">
        <v>28</v>
      </c>
    </row>
    <row r="73" spans="1:5" ht="12.75">
      <c r="A73" s="35" t="s">
        <v>55</v>
      </c>
      <c r="E73" s="39" t="s">
        <v>5</v>
      </c>
    </row>
    <row r="74" spans="1:5" ht="25.5">
      <c r="A74" s="35" t="s">
        <v>56</v>
      </c>
      <c r="E74" s="40" t="s">
        <v>3174</v>
      </c>
    </row>
    <row r="75" spans="1:5" ht="89.25">
      <c r="A75" t="s">
        <v>57</v>
      </c>
      <c r="E75" s="39" t="s">
        <v>3175</v>
      </c>
    </row>
    <row r="76" spans="1:16" ht="12.75">
      <c r="A76" t="s">
        <v>50</v>
      </c>
      <c s="34" t="s">
        <v>502</v>
      </c>
      <c s="34" t="s">
        <v>3146</v>
      </c>
      <c s="35" t="s">
        <v>5</v>
      </c>
      <c s="6" t="s">
        <v>3147</v>
      </c>
      <c s="36" t="s">
        <v>81</v>
      </c>
      <c s="37">
        <v>2</v>
      </c>
      <c s="36">
        <v>0</v>
      </c>
      <c s="36">
        <f>ROUND(G76*H76,6)</f>
      </c>
      <c r="L76" s="38">
        <v>0</v>
      </c>
      <c s="32">
        <f>ROUND(ROUND(L76,2)*ROUND(G76,3),2)</f>
      </c>
      <c s="36" t="s">
        <v>54</v>
      </c>
      <c>
        <f>(M76*21)/100</f>
      </c>
      <c t="s">
        <v>28</v>
      </c>
    </row>
    <row r="77" spans="1:5" ht="12.75">
      <c r="A77" s="35" t="s">
        <v>55</v>
      </c>
      <c r="E77" s="39" t="s">
        <v>5</v>
      </c>
    </row>
    <row r="78" spans="1:5" ht="25.5">
      <c r="A78" s="35" t="s">
        <v>56</v>
      </c>
      <c r="E78" s="40" t="s">
        <v>3174</v>
      </c>
    </row>
    <row r="79" spans="1:5" ht="76.5">
      <c r="A79" t="s">
        <v>57</v>
      </c>
      <c r="E79" s="39" t="s">
        <v>3176</v>
      </c>
    </row>
    <row r="80" spans="1:16" ht="25.5">
      <c r="A80" t="s">
        <v>50</v>
      </c>
      <c s="34" t="s">
        <v>114</v>
      </c>
      <c s="34" t="s">
        <v>3150</v>
      </c>
      <c s="35" t="s">
        <v>5</v>
      </c>
      <c s="6" t="s">
        <v>3151</v>
      </c>
      <c s="36" t="s">
        <v>81</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3176</v>
      </c>
    </row>
    <row r="84" spans="1:16" ht="12.75">
      <c r="A84" t="s">
        <v>50</v>
      </c>
      <c s="34" t="s">
        <v>118</v>
      </c>
      <c s="34" t="s">
        <v>792</v>
      </c>
      <c s="35" t="s">
        <v>5</v>
      </c>
      <c s="6" t="s">
        <v>793</v>
      </c>
      <c s="36" t="s">
        <v>306</v>
      </c>
      <c s="37">
        <v>40</v>
      </c>
      <c s="36">
        <v>0</v>
      </c>
      <c s="36">
        <f>ROUND(G84*H84,6)</f>
      </c>
      <c r="L84" s="38">
        <v>0</v>
      </c>
      <c s="32">
        <f>ROUND(ROUND(L84,2)*ROUND(G84,3),2)</f>
      </c>
      <c s="36" t="s">
        <v>54</v>
      </c>
      <c>
        <f>(M84*21)/100</f>
      </c>
      <c t="s">
        <v>28</v>
      </c>
    </row>
    <row r="85" spans="1:5" ht="12.75">
      <c r="A85" s="35" t="s">
        <v>55</v>
      </c>
      <c r="E85" s="39" t="s">
        <v>5</v>
      </c>
    </row>
    <row r="86" spans="1:5" ht="25.5">
      <c r="A86" s="35" t="s">
        <v>56</v>
      </c>
      <c r="E86" s="40" t="s">
        <v>3177</v>
      </c>
    </row>
    <row r="87" spans="1:5" ht="89.25">
      <c r="A87" t="s">
        <v>57</v>
      </c>
      <c r="E87" s="39" t="s">
        <v>3178</v>
      </c>
    </row>
    <row r="88" spans="1:16" ht="12.75">
      <c r="A88" t="s">
        <v>50</v>
      </c>
      <c s="34" t="s">
        <v>121</v>
      </c>
      <c s="34" t="s">
        <v>544</v>
      </c>
      <c s="35" t="s">
        <v>5</v>
      </c>
      <c s="6" t="s">
        <v>545</v>
      </c>
      <c s="36" t="s">
        <v>306</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3179</v>
      </c>
    </row>
    <row r="92" spans="1:16" ht="12.75">
      <c r="A92" t="s">
        <v>50</v>
      </c>
      <c s="34" t="s">
        <v>125</v>
      </c>
      <c s="34" t="s">
        <v>3153</v>
      </c>
      <c s="35" t="s">
        <v>5</v>
      </c>
      <c s="6" t="s">
        <v>3154</v>
      </c>
      <c s="36" t="s">
        <v>306</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3180</v>
      </c>
    </row>
    <row r="96" spans="1:13" ht="12.75">
      <c r="A96" t="s">
        <v>47</v>
      </c>
      <c r="C96" s="31" t="s">
        <v>65</v>
      </c>
      <c r="E96" s="33" t="s">
        <v>2525</v>
      </c>
      <c r="J96" s="32">
        <f>0</f>
      </c>
      <c s="32">
        <f>0</f>
      </c>
      <c s="32">
        <f>0+L97</f>
      </c>
      <c s="32">
        <f>0+M97</f>
      </c>
    </row>
    <row r="97" spans="1:16" ht="38.25">
      <c r="A97" t="s">
        <v>50</v>
      </c>
      <c s="34" t="s">
        <v>128</v>
      </c>
      <c s="34" t="s">
        <v>337</v>
      </c>
      <c s="35" t="s">
        <v>338</v>
      </c>
      <c s="6" t="s">
        <v>339</v>
      </c>
      <c s="36" t="s">
        <v>340</v>
      </c>
      <c s="37">
        <v>8</v>
      </c>
      <c s="36">
        <v>0</v>
      </c>
      <c s="36">
        <f>ROUND(G97*H97,6)</f>
      </c>
      <c r="L97" s="38">
        <v>0</v>
      </c>
      <c s="32">
        <f>ROUND(ROUND(L97,2)*ROUND(G97,3),2)</f>
      </c>
      <c s="36" t="s">
        <v>341</v>
      </c>
      <c>
        <f>(M97*21)/100</f>
      </c>
      <c t="s">
        <v>28</v>
      </c>
    </row>
    <row r="98" spans="1:5" ht="25.5">
      <c r="A98" s="35" t="s">
        <v>55</v>
      </c>
      <c r="E98" s="39" t="s">
        <v>342</v>
      </c>
    </row>
    <row r="99" spans="1:5" ht="12.75">
      <c r="A99" s="35" t="s">
        <v>56</v>
      </c>
      <c r="E99" s="40" t="s">
        <v>5</v>
      </c>
    </row>
    <row r="100" spans="1:5" ht="140.25">
      <c r="A100" t="s">
        <v>57</v>
      </c>
      <c r="E100"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3181</v>
      </c>
      <c s="41">
        <f>Rekapitulace!C68</f>
      </c>
      <c s="20" t="s">
        <v>0</v>
      </c>
      <c t="s">
        <v>23</v>
      </c>
      <c t="s">
        <v>28</v>
      </c>
    </row>
    <row r="4" spans="1:16" ht="32" customHeight="1">
      <c r="A4" s="24" t="s">
        <v>20</v>
      </c>
      <c s="25" t="s">
        <v>29</v>
      </c>
      <c s="27" t="s">
        <v>3181</v>
      </c>
      <c r="E4" s="26" t="s">
        <v>3182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3185</v>
      </c>
      <c r="E8" s="30" t="s">
        <v>3184</v>
      </c>
      <c r="J8" s="29">
        <f>0+J9+J22+J27</f>
      </c>
      <c s="29">
        <f>0+K9+K22+K27</f>
      </c>
      <c s="29">
        <f>0+L9+L22+L27</f>
      </c>
      <c s="29">
        <f>0+M9+M22+M27</f>
      </c>
    </row>
    <row r="9" spans="1:13" ht="12.75">
      <c r="A9" t="s">
        <v>47</v>
      </c>
      <c r="C9" s="31" t="s">
        <v>2867</v>
      </c>
      <c r="E9" s="33" t="s">
        <v>2868</v>
      </c>
      <c r="J9" s="32">
        <f>0</f>
      </c>
      <c s="32">
        <f>0</f>
      </c>
      <c s="32">
        <f>0+L10+L14+L18</f>
      </c>
      <c s="32">
        <f>0+M10+M14+M18</f>
      </c>
    </row>
    <row r="10" spans="1:16" ht="25.5">
      <c r="A10" t="s">
        <v>50</v>
      </c>
      <c s="34" t="s">
        <v>4</v>
      </c>
      <c s="34" t="s">
        <v>3186</v>
      </c>
      <c s="35" t="s">
        <v>5</v>
      </c>
      <c s="6" t="s">
        <v>3187</v>
      </c>
      <c s="36" t="s">
        <v>81</v>
      </c>
      <c s="37">
        <v>113</v>
      </c>
      <c s="36">
        <v>0</v>
      </c>
      <c s="36">
        <f>ROUND(G10*H10,6)</f>
      </c>
      <c r="L10" s="38">
        <v>0</v>
      </c>
      <c s="32">
        <f>ROUND(ROUND(L10,2)*ROUND(G10,3),2)</f>
      </c>
      <c s="36" t="s">
        <v>54</v>
      </c>
      <c>
        <f>(M10*21)/100</f>
      </c>
      <c t="s">
        <v>28</v>
      </c>
    </row>
    <row r="11" spans="1:5" ht="12.75">
      <c r="A11" s="35" t="s">
        <v>55</v>
      </c>
      <c r="E11" s="39" t="s">
        <v>5</v>
      </c>
    </row>
    <row r="12" spans="1:5" ht="25.5">
      <c r="A12" s="35" t="s">
        <v>56</v>
      </c>
      <c r="E12" s="40" t="s">
        <v>3188</v>
      </c>
    </row>
    <row r="13" spans="1:5" ht="12.75">
      <c r="A13" t="s">
        <v>57</v>
      </c>
      <c r="E13" s="39" t="s">
        <v>5</v>
      </c>
    </row>
    <row r="14" spans="1:16" ht="25.5">
      <c r="A14" t="s">
        <v>50</v>
      </c>
      <c s="34" t="s">
        <v>28</v>
      </c>
      <c s="34" t="s">
        <v>3189</v>
      </c>
      <c s="35" t="s">
        <v>5</v>
      </c>
      <c s="6" t="s">
        <v>3190</v>
      </c>
      <c s="36" t="s">
        <v>81</v>
      </c>
      <c s="37">
        <v>75</v>
      </c>
      <c s="36">
        <v>0</v>
      </c>
      <c s="36">
        <f>ROUND(G14*H14,6)</f>
      </c>
      <c r="L14" s="38">
        <v>0</v>
      </c>
      <c s="32">
        <f>ROUND(ROUND(L14,2)*ROUND(G14,3),2)</f>
      </c>
      <c s="36" t="s">
        <v>54</v>
      </c>
      <c>
        <f>(M14*21)/100</f>
      </c>
      <c t="s">
        <v>28</v>
      </c>
    </row>
    <row r="15" spans="1:5" ht="12.75">
      <c r="A15" s="35" t="s">
        <v>55</v>
      </c>
      <c r="E15" s="39" t="s">
        <v>5</v>
      </c>
    </row>
    <row r="16" spans="1:5" ht="25.5">
      <c r="A16" s="35" t="s">
        <v>56</v>
      </c>
      <c r="E16" s="40" t="s">
        <v>2975</v>
      </c>
    </row>
    <row r="17" spans="1:5" ht="12.75">
      <c r="A17" t="s">
        <v>57</v>
      </c>
      <c r="E17" s="39" t="s">
        <v>5</v>
      </c>
    </row>
    <row r="18" spans="1:16" ht="25.5">
      <c r="A18" t="s">
        <v>50</v>
      </c>
      <c s="34" t="s">
        <v>26</v>
      </c>
      <c s="34" t="s">
        <v>3191</v>
      </c>
      <c s="35" t="s">
        <v>5</v>
      </c>
      <c s="6" t="s">
        <v>3192</v>
      </c>
      <c s="36" t="s">
        <v>81</v>
      </c>
      <c s="37">
        <v>75</v>
      </c>
      <c s="36">
        <v>0</v>
      </c>
      <c s="36">
        <f>ROUND(G18*H18,6)</f>
      </c>
      <c r="L18" s="38">
        <v>0</v>
      </c>
      <c s="32">
        <f>ROUND(ROUND(L18,2)*ROUND(G18,3),2)</f>
      </c>
      <c s="36" t="s">
        <v>54</v>
      </c>
      <c>
        <f>(M18*21)/100</f>
      </c>
      <c t="s">
        <v>28</v>
      </c>
    </row>
    <row r="19" spans="1:5" ht="12.75">
      <c r="A19" s="35" t="s">
        <v>55</v>
      </c>
      <c r="E19" s="39" t="s">
        <v>5</v>
      </c>
    </row>
    <row r="20" spans="1:5" ht="25.5">
      <c r="A20" s="35" t="s">
        <v>56</v>
      </c>
      <c r="E20" s="40" t="s">
        <v>2975</v>
      </c>
    </row>
    <row r="21" spans="1:5" ht="12.75">
      <c r="A21" t="s">
        <v>57</v>
      </c>
      <c r="E21" s="39" t="s">
        <v>5</v>
      </c>
    </row>
    <row r="22" spans="1:13" ht="12.75">
      <c r="A22" t="s">
        <v>47</v>
      </c>
      <c r="C22" s="31" t="s">
        <v>2981</v>
      </c>
      <c r="E22" s="33" t="s">
        <v>2982</v>
      </c>
      <c r="J22" s="32">
        <f>0</f>
      </c>
      <c s="32">
        <f>0</f>
      </c>
      <c s="32">
        <f>0+L23</f>
      </c>
      <c s="32">
        <f>0+M23</f>
      </c>
    </row>
    <row r="23" spans="1:16" ht="25.5">
      <c r="A23" t="s">
        <v>50</v>
      </c>
      <c s="34" t="s">
        <v>65</v>
      </c>
      <c s="34" t="s">
        <v>3193</v>
      </c>
      <c s="35" t="s">
        <v>5</v>
      </c>
      <c s="6" t="s">
        <v>3194</v>
      </c>
      <c s="36" t="s">
        <v>81</v>
      </c>
      <c s="37">
        <v>115</v>
      </c>
      <c s="36">
        <v>0</v>
      </c>
      <c s="36">
        <f>ROUND(G23*H23,6)</f>
      </c>
      <c r="L23" s="38">
        <v>0</v>
      </c>
      <c s="32">
        <f>ROUND(ROUND(L23,2)*ROUND(G23,3),2)</f>
      </c>
      <c s="36" t="s">
        <v>54</v>
      </c>
      <c>
        <f>(M23*21)/100</f>
      </c>
      <c t="s">
        <v>28</v>
      </c>
    </row>
    <row r="24" spans="1:5" ht="12.75">
      <c r="A24" s="35" t="s">
        <v>55</v>
      </c>
      <c r="E24" s="39" t="s">
        <v>5</v>
      </c>
    </row>
    <row r="25" spans="1:5" ht="25.5">
      <c r="A25" s="35" t="s">
        <v>56</v>
      </c>
      <c r="E25" s="40" t="s">
        <v>3195</v>
      </c>
    </row>
    <row r="26" spans="1:5" ht="12.75">
      <c r="A26" t="s">
        <v>57</v>
      </c>
      <c r="E26" s="39" t="s">
        <v>5</v>
      </c>
    </row>
    <row r="27" spans="1:13" ht="12.75">
      <c r="A27" t="s">
        <v>47</v>
      </c>
      <c r="C27" s="31" t="s">
        <v>3050</v>
      </c>
      <c r="E27" s="33" t="s">
        <v>3051</v>
      </c>
      <c r="J27" s="32">
        <f>0</f>
      </c>
      <c s="32">
        <f>0</f>
      </c>
      <c s="32">
        <f>0+L28+L32+L36+L40+L44+L48</f>
      </c>
      <c s="32">
        <f>0+M28+M32+M36+M40+M44+M48</f>
      </c>
    </row>
    <row r="28" spans="1:16" ht="12.75">
      <c r="A28" t="s">
        <v>50</v>
      </c>
      <c s="34" t="s">
        <v>70</v>
      </c>
      <c s="34" t="s">
        <v>3196</v>
      </c>
      <c s="35" t="s">
        <v>5</v>
      </c>
      <c s="6" t="s">
        <v>3197</v>
      </c>
      <c s="36" t="s">
        <v>81</v>
      </c>
      <c s="37">
        <v>113</v>
      </c>
      <c s="36">
        <v>0</v>
      </c>
      <c s="36">
        <f>ROUND(G28*H28,6)</f>
      </c>
      <c r="L28" s="38">
        <v>0</v>
      </c>
      <c s="32">
        <f>ROUND(ROUND(L28,2)*ROUND(G28,3),2)</f>
      </c>
      <c s="36" t="s">
        <v>54</v>
      </c>
      <c>
        <f>(M28*21)/100</f>
      </c>
      <c t="s">
        <v>28</v>
      </c>
    </row>
    <row r="29" spans="1:5" ht="12.75">
      <c r="A29" s="35" t="s">
        <v>55</v>
      </c>
      <c r="E29" s="39" t="s">
        <v>5</v>
      </c>
    </row>
    <row r="30" spans="1:5" ht="25.5">
      <c r="A30" s="35" t="s">
        <v>56</v>
      </c>
      <c r="E30" s="40" t="s">
        <v>3198</v>
      </c>
    </row>
    <row r="31" spans="1:5" ht="12.75">
      <c r="A31" t="s">
        <v>57</v>
      </c>
      <c r="E31" s="39" t="s">
        <v>5</v>
      </c>
    </row>
    <row r="32" spans="1:16" ht="12.75">
      <c r="A32" t="s">
        <v>50</v>
      </c>
      <c s="34" t="s">
        <v>27</v>
      </c>
      <c s="34" t="s">
        <v>3199</v>
      </c>
      <c s="35" t="s">
        <v>5</v>
      </c>
      <c s="6" t="s">
        <v>3200</v>
      </c>
      <c s="36" t="s">
        <v>81</v>
      </c>
      <c s="37">
        <v>111</v>
      </c>
      <c s="36">
        <v>0</v>
      </c>
      <c s="36">
        <f>ROUND(G32*H32,6)</f>
      </c>
      <c r="L32" s="38">
        <v>0</v>
      </c>
      <c s="32">
        <f>ROUND(ROUND(L32,2)*ROUND(G32,3),2)</f>
      </c>
      <c s="36" t="s">
        <v>54</v>
      </c>
      <c>
        <f>(M32*21)/100</f>
      </c>
      <c t="s">
        <v>28</v>
      </c>
    </row>
    <row r="33" spans="1:5" ht="12.75">
      <c r="A33" s="35" t="s">
        <v>55</v>
      </c>
      <c r="E33" s="39" t="s">
        <v>5</v>
      </c>
    </row>
    <row r="34" spans="1:5" ht="25.5">
      <c r="A34" s="35" t="s">
        <v>56</v>
      </c>
      <c r="E34" s="40" t="s">
        <v>3201</v>
      </c>
    </row>
    <row r="35" spans="1:5" ht="12.75">
      <c r="A35" t="s">
        <v>57</v>
      </c>
      <c r="E35" s="39" t="s">
        <v>5</v>
      </c>
    </row>
    <row r="36" spans="1:16" ht="12.75">
      <c r="A36" t="s">
        <v>50</v>
      </c>
      <c s="34" t="s">
        <v>78</v>
      </c>
      <c s="34" t="s">
        <v>3070</v>
      </c>
      <c s="35" t="s">
        <v>5</v>
      </c>
      <c s="6" t="s">
        <v>3071</v>
      </c>
      <c s="36" t="s">
        <v>81</v>
      </c>
      <c s="37">
        <v>2</v>
      </c>
      <c s="36">
        <v>0</v>
      </c>
      <c s="36">
        <f>ROUND(G36*H36,6)</f>
      </c>
      <c r="L36" s="38">
        <v>0</v>
      </c>
      <c s="32">
        <f>ROUND(ROUND(L36,2)*ROUND(G36,3),2)</f>
      </c>
      <c s="36" t="s">
        <v>54</v>
      </c>
      <c>
        <f>(M36*21)/100</f>
      </c>
      <c t="s">
        <v>28</v>
      </c>
    </row>
    <row r="37" spans="1:5" ht="12.75">
      <c r="A37" s="35" t="s">
        <v>55</v>
      </c>
      <c r="E37" s="39" t="s">
        <v>5</v>
      </c>
    </row>
    <row r="38" spans="1:5" ht="25.5">
      <c r="A38" s="35" t="s">
        <v>56</v>
      </c>
      <c r="E38" s="40" t="s">
        <v>3063</v>
      </c>
    </row>
    <row r="39" spans="1:5" ht="12.75">
      <c r="A39" t="s">
        <v>57</v>
      </c>
      <c r="E39" s="39" t="s">
        <v>5</v>
      </c>
    </row>
    <row r="40" spans="1:16" ht="12.75">
      <c r="A40" t="s">
        <v>50</v>
      </c>
      <c s="34" t="s">
        <v>83</v>
      </c>
      <c s="34" t="s">
        <v>801</v>
      </c>
      <c s="35" t="s">
        <v>5</v>
      </c>
      <c s="6" t="s">
        <v>802</v>
      </c>
      <c s="36" t="s">
        <v>81</v>
      </c>
      <c s="37">
        <v>2</v>
      </c>
      <c s="36">
        <v>0</v>
      </c>
      <c s="36">
        <f>ROUND(G40*H40,6)</f>
      </c>
      <c r="L40" s="38">
        <v>0</v>
      </c>
      <c s="32">
        <f>ROUND(ROUND(L40,2)*ROUND(G40,3),2)</f>
      </c>
      <c s="36" t="s">
        <v>54</v>
      </c>
      <c>
        <f>(M40*21)/100</f>
      </c>
      <c t="s">
        <v>28</v>
      </c>
    </row>
    <row r="41" spans="1:5" ht="12.75">
      <c r="A41" s="35" t="s">
        <v>55</v>
      </c>
      <c r="E41" s="39" t="s">
        <v>5</v>
      </c>
    </row>
    <row r="42" spans="1:5" ht="25.5">
      <c r="A42" s="35" t="s">
        <v>56</v>
      </c>
      <c r="E42" s="40" t="s">
        <v>3063</v>
      </c>
    </row>
    <row r="43" spans="1:5" ht="12.75">
      <c r="A43" t="s">
        <v>57</v>
      </c>
      <c r="E43" s="39" t="s">
        <v>5</v>
      </c>
    </row>
    <row r="44" spans="1:16" ht="12.75">
      <c r="A44" t="s">
        <v>50</v>
      </c>
      <c s="34" t="s">
        <v>87</v>
      </c>
      <c s="34" t="s">
        <v>3072</v>
      </c>
      <c s="35" t="s">
        <v>5</v>
      </c>
      <c s="6" t="s">
        <v>334</v>
      </c>
      <c s="36" t="s">
        <v>81</v>
      </c>
      <c s="37">
        <v>2</v>
      </c>
      <c s="36">
        <v>0</v>
      </c>
      <c s="36">
        <f>ROUND(G44*H44,6)</f>
      </c>
      <c r="L44" s="38">
        <v>0</v>
      </c>
      <c s="32">
        <f>ROUND(ROUND(L44,2)*ROUND(G44,3),2)</f>
      </c>
      <c s="36" t="s">
        <v>54</v>
      </c>
      <c>
        <f>(M44*21)/100</f>
      </c>
      <c t="s">
        <v>28</v>
      </c>
    </row>
    <row r="45" spans="1:5" ht="12.75">
      <c r="A45" s="35" t="s">
        <v>55</v>
      </c>
      <c r="E45" s="39" t="s">
        <v>5</v>
      </c>
    </row>
    <row r="46" spans="1:5" ht="25.5">
      <c r="A46" s="35" t="s">
        <v>56</v>
      </c>
      <c r="E46" s="40" t="s">
        <v>3063</v>
      </c>
    </row>
    <row r="47" spans="1:5" ht="12.75">
      <c r="A47" t="s">
        <v>57</v>
      </c>
      <c r="E47" s="39" t="s">
        <v>5</v>
      </c>
    </row>
    <row r="48" spans="1:16" ht="12.75">
      <c r="A48" t="s">
        <v>50</v>
      </c>
      <c s="34" t="s">
        <v>91</v>
      </c>
      <c s="34" t="s">
        <v>3073</v>
      </c>
      <c s="35" t="s">
        <v>5</v>
      </c>
      <c s="6" t="s">
        <v>3074</v>
      </c>
      <c s="36" t="s">
        <v>306</v>
      </c>
      <c s="37">
        <v>42</v>
      </c>
      <c s="36">
        <v>0</v>
      </c>
      <c s="36">
        <f>ROUND(G48*H48,6)</f>
      </c>
      <c r="L48" s="38">
        <v>0</v>
      </c>
      <c s="32">
        <f>ROUND(ROUND(L48,2)*ROUND(G48,3),2)</f>
      </c>
      <c s="36" t="s">
        <v>54</v>
      </c>
      <c>
        <f>(M48*21)/100</f>
      </c>
      <c t="s">
        <v>28</v>
      </c>
    </row>
    <row r="49" spans="1:5" ht="12.75">
      <c r="A49" s="35" t="s">
        <v>55</v>
      </c>
      <c r="E49" s="39" t="s">
        <v>5</v>
      </c>
    </row>
    <row r="50" spans="1:5" ht="25.5">
      <c r="A50" s="35" t="s">
        <v>56</v>
      </c>
      <c r="E50" s="40" t="s">
        <v>3202</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3203</v>
      </c>
      <c s="41">
        <f>Rekapitulace!C70</f>
      </c>
      <c s="20" t="s">
        <v>0</v>
      </c>
      <c t="s">
        <v>23</v>
      </c>
      <c t="s">
        <v>28</v>
      </c>
    </row>
    <row r="4" spans="1:16" ht="32" customHeight="1">
      <c r="A4" s="24" t="s">
        <v>20</v>
      </c>
      <c s="25" t="s">
        <v>29</v>
      </c>
      <c s="27" t="s">
        <v>3203</v>
      </c>
      <c r="E4" s="26" t="s">
        <v>3204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3207</v>
      </c>
      <c r="E8" s="30" t="s">
        <v>3206</v>
      </c>
      <c r="J8" s="29">
        <f>0+J9+J14</f>
      </c>
      <c s="29">
        <f>0+K9+K14</f>
      </c>
      <c s="29">
        <f>0+L9+L14</f>
      </c>
      <c s="29">
        <f>0+M9+M14</f>
      </c>
    </row>
    <row r="9" spans="1:13" ht="12.75">
      <c r="A9" t="s">
        <v>47</v>
      </c>
      <c r="C9" s="31" t="s">
        <v>1054</v>
      </c>
      <c r="E9" s="33" t="s">
        <v>1055</v>
      </c>
      <c r="J9" s="32">
        <f>0</f>
      </c>
      <c s="32">
        <f>0</f>
      </c>
      <c s="32">
        <f>0+L10</f>
      </c>
      <c s="32">
        <f>0+M10</f>
      </c>
    </row>
    <row r="10" spans="1:16" ht="38.25">
      <c r="A10" t="s">
        <v>50</v>
      </c>
      <c s="34" t="s">
        <v>4</v>
      </c>
      <c s="34" t="s">
        <v>349</v>
      </c>
      <c s="35" t="s">
        <v>350</v>
      </c>
      <c s="6" t="s">
        <v>3208</v>
      </c>
      <c s="36" t="s">
        <v>340</v>
      </c>
      <c s="37">
        <v>160</v>
      </c>
      <c s="36">
        <v>0</v>
      </c>
      <c s="36">
        <f>ROUND(G10*H10,6)</f>
      </c>
      <c r="L10" s="38">
        <v>0</v>
      </c>
      <c s="32">
        <f>ROUND(ROUND(L10,2)*ROUND(G10,3),2)</f>
      </c>
      <c s="36" t="s">
        <v>341</v>
      </c>
      <c>
        <f>(M10*21)/100</f>
      </c>
      <c t="s">
        <v>28</v>
      </c>
    </row>
    <row r="11" spans="1:5" ht="25.5">
      <c r="A11" s="35" t="s">
        <v>55</v>
      </c>
      <c r="E11" s="39" t="s">
        <v>342</v>
      </c>
    </row>
    <row r="12" spans="1:5" ht="38.25">
      <c r="A12" s="35" t="s">
        <v>56</v>
      </c>
      <c r="E12" s="40" t="s">
        <v>3209</v>
      </c>
    </row>
    <row r="13" spans="1:5" ht="140.25">
      <c r="A13" t="s">
        <v>57</v>
      </c>
      <c r="E13" s="39" t="s">
        <v>427</v>
      </c>
    </row>
    <row r="14" spans="1:13" ht="12.75">
      <c r="A14" t="s">
        <v>47</v>
      </c>
      <c r="C14" s="31" t="s">
        <v>4</v>
      </c>
      <c r="E14" s="33" t="s">
        <v>1203</v>
      </c>
      <c r="J14" s="32">
        <f>0</f>
      </c>
      <c s="32">
        <f>0</f>
      </c>
      <c s="32">
        <f>0+L15+L19+L23+L27</f>
      </c>
      <c s="32">
        <f>0+M15+M19+M23+M27</f>
      </c>
    </row>
    <row r="15" spans="1:16" ht="12.75">
      <c r="A15" t="s">
        <v>50</v>
      </c>
      <c s="34" t="s">
        <v>28</v>
      </c>
      <c s="34" t="s">
        <v>3210</v>
      </c>
      <c s="35" t="s">
        <v>5</v>
      </c>
      <c s="6" t="s">
        <v>3211</v>
      </c>
      <c s="36" t="s">
        <v>76</v>
      </c>
      <c s="37">
        <v>22009</v>
      </c>
      <c s="36">
        <v>0</v>
      </c>
      <c s="36">
        <f>ROUND(G15*H15,6)</f>
      </c>
      <c r="L15" s="38">
        <v>0</v>
      </c>
      <c s="32">
        <f>ROUND(ROUND(L15,2)*ROUND(G15,3),2)</f>
      </c>
      <c s="36" t="s">
        <v>341</v>
      </c>
      <c>
        <f>(M15*21)/100</f>
      </c>
      <c t="s">
        <v>28</v>
      </c>
    </row>
    <row r="16" spans="1:5" ht="12.75">
      <c r="A16" s="35" t="s">
        <v>55</v>
      </c>
      <c r="E16" s="39" t="s">
        <v>5</v>
      </c>
    </row>
    <row r="17" spans="1:5" ht="25.5">
      <c r="A17" s="35" t="s">
        <v>56</v>
      </c>
      <c r="E17" s="40" t="s">
        <v>3212</v>
      </c>
    </row>
    <row r="18" spans="1:5" ht="12.75">
      <c r="A18" t="s">
        <v>57</v>
      </c>
      <c r="E18" s="39" t="s">
        <v>5</v>
      </c>
    </row>
    <row r="19" spans="1:16" ht="25.5">
      <c r="A19" t="s">
        <v>50</v>
      </c>
      <c s="34" t="s">
        <v>26</v>
      </c>
      <c s="34" t="s">
        <v>3213</v>
      </c>
      <c s="35" t="s">
        <v>5</v>
      </c>
      <c s="6" t="s">
        <v>3214</v>
      </c>
      <c s="36" t="s">
        <v>81</v>
      </c>
      <c s="37">
        <v>2</v>
      </c>
      <c s="36">
        <v>0</v>
      </c>
      <c s="36">
        <f>ROUND(G19*H19,6)</f>
      </c>
      <c r="L19" s="38">
        <v>0</v>
      </c>
      <c s="32">
        <f>ROUND(ROUND(L19,2)*ROUND(G19,3),2)</f>
      </c>
      <c s="36" t="s">
        <v>341</v>
      </c>
      <c>
        <f>(M19*21)/100</f>
      </c>
      <c t="s">
        <v>28</v>
      </c>
    </row>
    <row r="20" spans="1:5" ht="12.75">
      <c r="A20" s="35" t="s">
        <v>55</v>
      </c>
      <c r="E20" s="39" t="s">
        <v>5</v>
      </c>
    </row>
    <row r="21" spans="1:5" ht="38.25">
      <c r="A21" s="35" t="s">
        <v>56</v>
      </c>
      <c r="E21" s="40" t="s">
        <v>3215</v>
      </c>
    </row>
    <row r="22" spans="1:5" ht="12.75">
      <c r="A22" t="s">
        <v>57</v>
      </c>
      <c r="E22" s="39" t="s">
        <v>5</v>
      </c>
    </row>
    <row r="23" spans="1:16" ht="25.5">
      <c r="A23" t="s">
        <v>50</v>
      </c>
      <c s="34" t="s">
        <v>65</v>
      </c>
      <c s="34" t="s">
        <v>3216</v>
      </c>
      <c s="35" t="s">
        <v>5</v>
      </c>
      <c s="6" t="s">
        <v>3217</v>
      </c>
      <c s="36" t="s">
        <v>81</v>
      </c>
      <c s="37">
        <v>141</v>
      </c>
      <c s="36">
        <v>0</v>
      </c>
      <c s="36">
        <f>ROUND(G23*H23,6)</f>
      </c>
      <c r="L23" s="38">
        <v>0</v>
      </c>
      <c s="32">
        <f>ROUND(ROUND(L23,2)*ROUND(G23,3),2)</f>
      </c>
      <c s="36" t="s">
        <v>341</v>
      </c>
      <c>
        <f>(M23*21)/100</f>
      </c>
      <c t="s">
        <v>28</v>
      </c>
    </row>
    <row r="24" spans="1:5" ht="12.75">
      <c r="A24" s="35" t="s">
        <v>55</v>
      </c>
      <c r="E24" s="39" t="s">
        <v>5</v>
      </c>
    </row>
    <row r="25" spans="1:5" ht="38.25">
      <c r="A25" s="35" t="s">
        <v>56</v>
      </c>
      <c r="E25" s="40" t="s">
        <v>3218</v>
      </c>
    </row>
    <row r="26" spans="1:5" ht="12.75">
      <c r="A26" t="s">
        <v>57</v>
      </c>
      <c r="E26" s="39" t="s">
        <v>5</v>
      </c>
    </row>
    <row r="27" spans="1:16" ht="25.5">
      <c r="A27" t="s">
        <v>50</v>
      </c>
      <c s="34" t="s">
        <v>70</v>
      </c>
      <c s="34" t="s">
        <v>3216</v>
      </c>
      <c s="35" t="s">
        <v>4</v>
      </c>
      <c s="6" t="s">
        <v>3219</v>
      </c>
      <c s="36" t="s">
        <v>81</v>
      </c>
      <c s="37">
        <v>1</v>
      </c>
      <c s="36">
        <v>0</v>
      </c>
      <c s="36">
        <f>ROUND(G27*H27,6)</f>
      </c>
      <c r="L27" s="38">
        <v>0</v>
      </c>
      <c s="32">
        <f>ROUND(ROUND(L27,2)*ROUND(G27,3),2)</f>
      </c>
      <c s="36" t="s">
        <v>341</v>
      </c>
      <c>
        <f>(M27*21)/100</f>
      </c>
      <c t="s">
        <v>28</v>
      </c>
    </row>
    <row r="28" spans="1:5" ht="12.75">
      <c r="A28" s="35" t="s">
        <v>55</v>
      </c>
      <c r="E28" s="39" t="s">
        <v>5</v>
      </c>
    </row>
    <row r="29" spans="1:5" ht="38.25">
      <c r="A29" s="35" t="s">
        <v>56</v>
      </c>
      <c r="E29" s="40" t="s">
        <v>3220</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3221</v>
      </c>
      <c s="41">
        <f>Rekapitulace!C72</f>
      </c>
      <c s="20" t="s">
        <v>0</v>
      </c>
      <c t="s">
        <v>23</v>
      </c>
      <c t="s">
        <v>28</v>
      </c>
    </row>
    <row r="4" spans="1:16" ht="32" customHeight="1">
      <c r="A4" s="24" t="s">
        <v>20</v>
      </c>
      <c s="25" t="s">
        <v>29</v>
      </c>
      <c s="27" t="s">
        <v>3221</v>
      </c>
      <c r="E4" s="26" t="s">
        <v>3222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3225</v>
      </c>
      <c r="E8" s="30" t="s">
        <v>3224</v>
      </c>
      <c r="J8" s="29">
        <f>0+J9</f>
      </c>
      <c s="29">
        <f>0+K9</f>
      </c>
      <c s="29">
        <f>0+L9</f>
      </c>
      <c s="29">
        <f>0+M9</f>
      </c>
    </row>
    <row r="9" spans="1:13" ht="12.75">
      <c r="A9" t="s">
        <v>47</v>
      </c>
      <c r="C9" s="31" t="s">
        <v>48</v>
      </c>
      <c r="E9" s="33" t="s">
        <v>3226</v>
      </c>
      <c r="J9" s="32">
        <f>0</f>
      </c>
      <c s="32">
        <f>0</f>
      </c>
      <c s="32">
        <f>0+L10</f>
      </c>
      <c s="32">
        <f>0+M10</f>
      </c>
    </row>
    <row r="10" spans="1:16" ht="12.75">
      <c r="A10" t="s">
        <v>50</v>
      </c>
      <c s="34" t="s">
        <v>4</v>
      </c>
      <c s="34" t="s">
        <v>3227</v>
      </c>
      <c s="35" t="s">
        <v>5</v>
      </c>
      <c s="6" t="s">
        <v>3226</v>
      </c>
      <c s="36" t="s">
        <v>3228</v>
      </c>
      <c s="37">
        <v>1</v>
      </c>
      <c s="36">
        <v>0</v>
      </c>
      <c s="36">
        <f>ROUND(G10*H10,6)</f>
      </c>
      <c r="L10" s="38">
        <v>0</v>
      </c>
      <c s="32">
        <f>ROUND(ROUND(L10,2)*ROUND(G10,3),2)</f>
      </c>
      <c s="36" t="s">
        <v>341</v>
      </c>
      <c>
        <f>(M10*21)/100</f>
      </c>
      <c t="s">
        <v>28</v>
      </c>
    </row>
    <row r="11" spans="1:5" ht="12.75">
      <c r="A11" s="35" t="s">
        <v>55</v>
      </c>
      <c r="E11" s="39" t="s">
        <v>5</v>
      </c>
    </row>
    <row r="12" spans="1:5" ht="38.25">
      <c r="A12" s="35" t="s">
        <v>56</v>
      </c>
      <c r="E12" s="40" t="s">
        <v>3229</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3230</v>
      </c>
      <c s="41">
        <f>Rekapitulace!C74</f>
      </c>
      <c s="20" t="s">
        <v>0</v>
      </c>
      <c t="s">
        <v>23</v>
      </c>
      <c t="s">
        <v>28</v>
      </c>
    </row>
    <row r="4" spans="1:16" ht="32" customHeight="1">
      <c r="A4" s="24" t="s">
        <v>20</v>
      </c>
      <c s="25" t="s">
        <v>29</v>
      </c>
      <c s="27" t="s">
        <v>3230</v>
      </c>
      <c r="E4" s="26" t="s">
        <v>3231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3233</v>
      </c>
      <c r="E8" s="30" t="s">
        <v>3231</v>
      </c>
      <c r="J8" s="29">
        <f>0+J9+J22</f>
      </c>
      <c s="29">
        <f>0+K9+K22</f>
      </c>
      <c s="29">
        <f>0+L9+L22</f>
      </c>
      <c s="29">
        <f>0+M9+M22</f>
      </c>
    </row>
    <row r="9" spans="1:13" ht="12.75">
      <c r="A9" t="s">
        <v>47</v>
      </c>
      <c r="C9" s="31" t="s">
        <v>4</v>
      </c>
      <c r="E9" s="33" t="s">
        <v>3234</v>
      </c>
      <c r="J9" s="32">
        <f>0</f>
      </c>
      <c s="32">
        <f>0</f>
      </c>
      <c s="32">
        <f>0+L10+L14+L18</f>
      </c>
      <c s="32">
        <f>0+M10+M14+M18</f>
      </c>
    </row>
    <row r="10" spans="1:16" ht="12.75">
      <c r="A10" t="s">
        <v>50</v>
      </c>
      <c s="34" t="s">
        <v>4</v>
      </c>
      <c s="34" t="s">
        <v>3235</v>
      </c>
      <c s="35" t="s">
        <v>5</v>
      </c>
      <c s="6" t="s">
        <v>3236</v>
      </c>
      <c s="36" t="s">
        <v>868</v>
      </c>
      <c s="37">
        <v>1</v>
      </c>
      <c s="36">
        <v>0</v>
      </c>
      <c s="36">
        <f>ROUND(G10*H10,6)</f>
      </c>
      <c r="L10" s="38">
        <v>0</v>
      </c>
      <c s="32">
        <f>ROUND(ROUND(L10,2)*ROUND(G10,3),2)</f>
      </c>
      <c s="36" t="s">
        <v>341</v>
      </c>
      <c>
        <f>(M10*21)/100</f>
      </c>
      <c t="s">
        <v>28</v>
      </c>
    </row>
    <row r="11" spans="1:5" ht="12.75">
      <c r="A11" s="35" t="s">
        <v>55</v>
      </c>
      <c r="E11" s="39" t="s">
        <v>3237</v>
      </c>
    </row>
    <row r="12" spans="1:5" ht="25.5">
      <c r="A12" s="35" t="s">
        <v>56</v>
      </c>
      <c r="E12" s="40" t="s">
        <v>3238</v>
      </c>
    </row>
    <row r="13" spans="1:5" ht="140.25">
      <c r="A13" t="s">
        <v>57</v>
      </c>
      <c r="E13" s="39" t="s">
        <v>3239</v>
      </c>
    </row>
    <row r="14" spans="1:16" ht="12.75">
      <c r="A14" t="s">
        <v>50</v>
      </c>
      <c s="34" t="s">
        <v>28</v>
      </c>
      <c s="34" t="s">
        <v>3240</v>
      </c>
      <c s="35" t="s">
        <v>5</v>
      </c>
      <c s="6" t="s">
        <v>3241</v>
      </c>
      <c s="36" t="s">
        <v>868</v>
      </c>
      <c s="37">
        <v>1</v>
      </c>
      <c s="36">
        <v>0</v>
      </c>
      <c s="36">
        <f>ROUND(G14*H14,6)</f>
      </c>
      <c r="L14" s="38">
        <v>0</v>
      </c>
      <c s="32">
        <f>ROUND(ROUND(L14,2)*ROUND(G14,3),2)</f>
      </c>
      <c s="36" t="s">
        <v>341</v>
      </c>
      <c>
        <f>(M14*21)/100</f>
      </c>
      <c t="s">
        <v>28</v>
      </c>
    </row>
    <row r="15" spans="1:5" ht="12.75">
      <c r="A15" s="35" t="s">
        <v>55</v>
      </c>
      <c r="E15" s="39" t="s">
        <v>3237</v>
      </c>
    </row>
    <row r="16" spans="1:5" ht="25.5">
      <c r="A16" s="35" t="s">
        <v>56</v>
      </c>
      <c r="E16" s="40" t="s">
        <v>3238</v>
      </c>
    </row>
    <row r="17" spans="1:5" ht="89.25">
      <c r="A17" t="s">
        <v>57</v>
      </c>
      <c r="E17" s="39" t="s">
        <v>3242</v>
      </c>
    </row>
    <row r="18" spans="1:16" ht="12.75">
      <c r="A18" t="s">
        <v>50</v>
      </c>
      <c s="34" t="s">
        <v>26</v>
      </c>
      <c s="34" t="s">
        <v>3243</v>
      </c>
      <c s="35" t="s">
        <v>5</v>
      </c>
      <c s="6" t="s">
        <v>3244</v>
      </c>
      <c s="36" t="s">
        <v>868</v>
      </c>
      <c s="37">
        <v>1</v>
      </c>
      <c s="36">
        <v>0</v>
      </c>
      <c s="36">
        <f>ROUND(G18*H18,6)</f>
      </c>
      <c r="L18" s="38">
        <v>0</v>
      </c>
      <c s="32">
        <f>ROUND(ROUND(L18,2)*ROUND(G18,3),2)</f>
      </c>
      <c s="36" t="s">
        <v>341</v>
      </c>
      <c>
        <f>(M18*21)/100</f>
      </c>
      <c t="s">
        <v>28</v>
      </c>
    </row>
    <row r="19" spans="1:5" ht="12.75">
      <c r="A19" s="35" t="s">
        <v>55</v>
      </c>
      <c r="E19" s="39" t="s">
        <v>3237</v>
      </c>
    </row>
    <row r="20" spans="1:5" ht="25.5">
      <c r="A20" s="35" t="s">
        <v>56</v>
      </c>
      <c r="E20" s="40" t="s">
        <v>3238</v>
      </c>
    </row>
    <row r="21" spans="1:5" ht="89.25">
      <c r="A21" t="s">
        <v>57</v>
      </c>
      <c r="E21" s="39" t="s">
        <v>3245</v>
      </c>
    </row>
    <row r="22" spans="1:13" ht="12.75">
      <c r="A22" t="s">
        <v>47</v>
      </c>
      <c r="C22" s="31" t="s">
        <v>28</v>
      </c>
      <c r="E22" s="33" t="s">
        <v>3246</v>
      </c>
      <c r="J22" s="32">
        <f>0</f>
      </c>
      <c s="32">
        <f>0</f>
      </c>
      <c s="32">
        <f>0+L23+L27+L31+L35+L39+L43+L47+L51</f>
      </c>
      <c s="32">
        <f>0+M23+M27+M31+M35+M39+M43+M47+M51</f>
      </c>
    </row>
    <row r="23" spans="1:16" ht="12.75">
      <c r="A23" t="s">
        <v>50</v>
      </c>
      <c s="34" t="s">
        <v>65</v>
      </c>
      <c s="34" t="s">
        <v>3247</v>
      </c>
      <c s="35" t="s">
        <v>5</v>
      </c>
      <c s="6" t="s">
        <v>3248</v>
      </c>
      <c s="36" t="s">
        <v>868</v>
      </c>
      <c s="37">
        <v>1</v>
      </c>
      <c s="36">
        <v>0</v>
      </c>
      <c s="36">
        <f>ROUND(G23*H23,6)</f>
      </c>
      <c r="L23" s="38">
        <v>0</v>
      </c>
      <c s="32">
        <f>ROUND(ROUND(L23,2)*ROUND(G23,3),2)</f>
      </c>
      <c s="36" t="s">
        <v>341</v>
      </c>
      <c>
        <f>(M23*21)/100</f>
      </c>
      <c t="s">
        <v>28</v>
      </c>
    </row>
    <row r="24" spans="1:5" ht="12.75">
      <c r="A24" s="35" t="s">
        <v>55</v>
      </c>
      <c r="E24" s="39" t="s">
        <v>3249</v>
      </c>
    </row>
    <row r="25" spans="1:5" ht="25.5">
      <c r="A25" s="35" t="s">
        <v>56</v>
      </c>
      <c r="E25" s="40" t="s">
        <v>3238</v>
      </c>
    </row>
    <row r="26" spans="1:5" ht="89.25">
      <c r="A26" t="s">
        <v>57</v>
      </c>
      <c r="E26" s="39" t="s">
        <v>3250</v>
      </c>
    </row>
    <row r="27" spans="1:16" ht="12.75">
      <c r="A27" t="s">
        <v>50</v>
      </c>
      <c s="34" t="s">
        <v>70</v>
      </c>
      <c s="34" t="s">
        <v>3251</v>
      </c>
      <c s="35" t="s">
        <v>5</v>
      </c>
      <c s="6" t="s">
        <v>3252</v>
      </c>
      <c s="36" t="s">
        <v>868</v>
      </c>
      <c s="37">
        <v>1</v>
      </c>
      <c s="36">
        <v>0</v>
      </c>
      <c s="36">
        <f>ROUND(G27*H27,6)</f>
      </c>
      <c r="L27" s="38">
        <v>0</v>
      </c>
      <c s="32">
        <f>ROUND(ROUND(L27,2)*ROUND(G27,3),2)</f>
      </c>
      <c s="36" t="s">
        <v>341</v>
      </c>
      <c>
        <f>(M27*21)/100</f>
      </c>
      <c t="s">
        <v>28</v>
      </c>
    </row>
    <row r="28" spans="1:5" ht="12.75">
      <c r="A28" s="35" t="s">
        <v>55</v>
      </c>
      <c r="E28" s="39" t="s">
        <v>3253</v>
      </c>
    </row>
    <row r="29" spans="1:5" ht="25.5">
      <c r="A29" s="35" t="s">
        <v>56</v>
      </c>
      <c r="E29" s="40" t="s">
        <v>3238</v>
      </c>
    </row>
    <row r="30" spans="1:5" ht="76.5">
      <c r="A30" t="s">
        <v>57</v>
      </c>
      <c r="E30" s="39" t="s">
        <v>3254</v>
      </c>
    </row>
    <row r="31" spans="1:16" ht="12.75">
      <c r="A31" t="s">
        <v>50</v>
      </c>
      <c s="34" t="s">
        <v>27</v>
      </c>
      <c s="34" t="s">
        <v>3255</v>
      </c>
      <c s="35" t="s">
        <v>5</v>
      </c>
      <c s="6" t="s">
        <v>3256</v>
      </c>
      <c s="36" t="s">
        <v>868</v>
      </c>
      <c s="37">
        <v>1</v>
      </c>
      <c s="36">
        <v>0</v>
      </c>
      <c s="36">
        <f>ROUND(G31*H31,6)</f>
      </c>
      <c r="L31" s="38">
        <v>0</v>
      </c>
      <c s="32">
        <f>ROUND(ROUND(L31,2)*ROUND(G31,3),2)</f>
      </c>
      <c s="36" t="s">
        <v>341</v>
      </c>
      <c>
        <f>(M31*21)/100</f>
      </c>
      <c t="s">
        <v>28</v>
      </c>
    </row>
    <row r="32" spans="1:5" ht="38.25">
      <c r="A32" s="35" t="s">
        <v>55</v>
      </c>
      <c r="E32" s="39" t="s">
        <v>3257</v>
      </c>
    </row>
    <row r="33" spans="1:5" ht="25.5">
      <c r="A33" s="35" t="s">
        <v>56</v>
      </c>
      <c r="E33" s="40" t="s">
        <v>3238</v>
      </c>
    </row>
    <row r="34" spans="1:5" ht="216.75">
      <c r="A34" t="s">
        <v>57</v>
      </c>
      <c r="E34" s="39" t="s">
        <v>3258</v>
      </c>
    </row>
    <row r="35" spans="1:16" ht="12.75">
      <c r="A35" t="s">
        <v>50</v>
      </c>
      <c s="34" t="s">
        <v>78</v>
      </c>
      <c s="34" t="s">
        <v>3259</v>
      </c>
      <c s="35" t="s">
        <v>5</v>
      </c>
      <c s="6" t="s">
        <v>3260</v>
      </c>
      <c s="36" t="s">
        <v>868</v>
      </c>
      <c s="37">
        <v>1</v>
      </c>
      <c s="36">
        <v>0</v>
      </c>
      <c s="36">
        <f>ROUND(G35*H35,6)</f>
      </c>
      <c r="L35" s="38">
        <v>0</v>
      </c>
      <c s="32">
        <f>ROUND(ROUND(L35,2)*ROUND(G35,3),2)</f>
      </c>
      <c s="36" t="s">
        <v>341</v>
      </c>
      <c>
        <f>(M35*21)/100</f>
      </c>
      <c t="s">
        <v>28</v>
      </c>
    </row>
    <row r="36" spans="1:5" ht="25.5">
      <c r="A36" s="35" t="s">
        <v>55</v>
      </c>
      <c r="E36" s="39" t="s">
        <v>3261</v>
      </c>
    </row>
    <row r="37" spans="1:5" ht="25.5">
      <c r="A37" s="35" t="s">
        <v>56</v>
      </c>
      <c r="E37" s="40" t="s">
        <v>3238</v>
      </c>
    </row>
    <row r="38" spans="1:5" ht="63.75">
      <c r="A38" t="s">
        <v>57</v>
      </c>
      <c r="E38" s="39" t="s">
        <v>3262</v>
      </c>
    </row>
    <row r="39" spans="1:16" ht="12.75">
      <c r="A39" t="s">
        <v>50</v>
      </c>
      <c s="34" t="s">
        <v>83</v>
      </c>
      <c s="34" t="s">
        <v>3263</v>
      </c>
      <c s="35" t="s">
        <v>5</v>
      </c>
      <c s="6" t="s">
        <v>3264</v>
      </c>
      <c s="36" t="s">
        <v>868</v>
      </c>
      <c s="37">
        <v>1</v>
      </c>
      <c s="36">
        <v>0</v>
      </c>
      <c s="36">
        <f>ROUND(G39*H39,6)</f>
      </c>
      <c r="L39" s="38">
        <v>0</v>
      </c>
      <c s="32">
        <f>ROUND(ROUND(L39,2)*ROUND(G39,3),2)</f>
      </c>
      <c s="36" t="s">
        <v>341</v>
      </c>
      <c>
        <f>(M39*21)/100</f>
      </c>
      <c t="s">
        <v>28</v>
      </c>
    </row>
    <row r="40" spans="1:5" ht="38.25">
      <c r="A40" s="35" t="s">
        <v>55</v>
      </c>
      <c r="E40" s="39" t="s">
        <v>3265</v>
      </c>
    </row>
    <row r="41" spans="1:5" ht="25.5">
      <c r="A41" s="35" t="s">
        <v>56</v>
      </c>
      <c r="E41" s="40" t="s">
        <v>3238</v>
      </c>
    </row>
    <row r="42" spans="1:5" ht="76.5">
      <c r="A42" t="s">
        <v>57</v>
      </c>
      <c r="E42" s="39" t="s">
        <v>3266</v>
      </c>
    </row>
    <row r="43" spans="1:16" ht="12.75">
      <c r="A43" t="s">
        <v>50</v>
      </c>
      <c s="34" t="s">
        <v>87</v>
      </c>
      <c s="34" t="s">
        <v>3267</v>
      </c>
      <c s="35" t="s">
        <v>5</v>
      </c>
      <c s="6" t="s">
        <v>3268</v>
      </c>
      <c s="36" t="s">
        <v>868</v>
      </c>
      <c s="37">
        <v>1</v>
      </c>
      <c s="36">
        <v>0</v>
      </c>
      <c s="36">
        <f>ROUND(G43*H43,6)</f>
      </c>
      <c r="L43" s="38">
        <v>0</v>
      </c>
      <c s="32">
        <f>ROUND(ROUND(L43,2)*ROUND(G43,3),2)</f>
      </c>
      <c s="36" t="s">
        <v>341</v>
      </c>
      <c>
        <f>(M43*21)/100</f>
      </c>
      <c t="s">
        <v>28</v>
      </c>
    </row>
    <row r="44" spans="1:5" ht="12.75">
      <c r="A44" s="35" t="s">
        <v>55</v>
      </c>
      <c r="E44" s="39" t="s">
        <v>3269</v>
      </c>
    </row>
    <row r="45" spans="1:5" ht="25.5">
      <c r="A45" s="35" t="s">
        <v>56</v>
      </c>
      <c r="E45" s="40" t="s">
        <v>3238</v>
      </c>
    </row>
    <row r="46" spans="1:5" ht="102">
      <c r="A46" t="s">
        <v>57</v>
      </c>
      <c r="E46" s="39" t="s">
        <v>3270</v>
      </c>
    </row>
    <row r="47" spans="1:16" ht="25.5">
      <c r="A47" t="s">
        <v>50</v>
      </c>
      <c s="34" t="s">
        <v>91</v>
      </c>
      <c s="34" t="s">
        <v>3271</v>
      </c>
      <c s="35" t="s">
        <v>5</v>
      </c>
      <c s="6" t="s">
        <v>3272</v>
      </c>
      <c s="36" t="s">
        <v>868</v>
      </c>
      <c s="37">
        <v>1</v>
      </c>
      <c s="36">
        <v>0</v>
      </c>
      <c s="36">
        <f>ROUND(G47*H47,6)</f>
      </c>
      <c r="L47" s="38">
        <v>0</v>
      </c>
      <c s="32">
        <f>ROUND(ROUND(L47,2)*ROUND(G47,3),2)</f>
      </c>
      <c s="36" t="s">
        <v>341</v>
      </c>
      <c>
        <f>(M47*21)/100</f>
      </c>
      <c t="s">
        <v>28</v>
      </c>
    </row>
    <row r="48" spans="1:5" ht="12.75">
      <c r="A48" s="35" t="s">
        <v>55</v>
      </c>
      <c r="E48" s="39" t="s">
        <v>3273</v>
      </c>
    </row>
    <row r="49" spans="1:5" ht="12.75">
      <c r="A49" s="35" t="s">
        <v>56</v>
      </c>
      <c r="E49" s="40" t="s">
        <v>5</v>
      </c>
    </row>
    <row r="50" spans="1:5" ht="63.75">
      <c r="A50" t="s">
        <v>57</v>
      </c>
      <c r="E50" s="39" t="s">
        <v>3274</v>
      </c>
    </row>
    <row r="51" spans="1:16" ht="12.75">
      <c r="A51" t="s">
        <v>50</v>
      </c>
      <c s="34" t="s">
        <v>94</v>
      </c>
      <c s="34" t="s">
        <v>3275</v>
      </c>
      <c s="35" t="s">
        <v>5</v>
      </c>
      <c s="6" t="s">
        <v>3276</v>
      </c>
      <c s="36" t="s">
        <v>868</v>
      </c>
      <c s="37">
        <v>1</v>
      </c>
      <c s="36">
        <v>0</v>
      </c>
      <c s="36">
        <f>ROUND(G51*H51,6)</f>
      </c>
      <c r="L51" s="38">
        <v>0</v>
      </c>
      <c s="32">
        <f>ROUND(ROUND(L51,2)*ROUND(G51,3),2)</f>
      </c>
      <c s="36" t="s">
        <v>341</v>
      </c>
      <c>
        <f>(M51*21)/100</f>
      </c>
      <c t="s">
        <v>28</v>
      </c>
    </row>
    <row r="52" spans="1:5" ht="12.75">
      <c r="A52" s="35" t="s">
        <v>55</v>
      </c>
      <c r="E52" s="39" t="s">
        <v>3276</v>
      </c>
    </row>
    <row r="53" spans="1:5" ht="25.5">
      <c r="A53" s="35" t="s">
        <v>56</v>
      </c>
      <c r="E53" s="40" t="s">
        <v>3277</v>
      </c>
    </row>
    <row r="54" spans="1:5" ht="127.5">
      <c r="A54" t="s">
        <v>57</v>
      </c>
      <c r="E54" s="39" t="s">
        <v>3278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3279</v>
      </c>
      <c s="41">
        <f>Rekapitulace!C76</f>
      </c>
      <c s="20" t="s">
        <v>0</v>
      </c>
      <c t="s">
        <v>23</v>
      </c>
      <c t="s">
        <v>28</v>
      </c>
    </row>
    <row r="4" spans="1:16" ht="32" customHeight="1">
      <c r="A4" s="24" t="s">
        <v>20</v>
      </c>
      <c s="25" t="s">
        <v>29</v>
      </c>
      <c s="27" t="s">
        <v>3279</v>
      </c>
      <c r="E4" s="26" t="s">
        <v>2525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COUNTIFS(L8:L94,"=0",A8:A94,"P")+COUNTIFS(L8:L94,"",A8:A94,"P")+SUM(Q8:Q94)</f>
      </c>
    </row>
    <row r="8" spans="1:13" ht="12.75">
      <c r="A8" t="s">
        <v>45</v>
      </c>
      <c r="C8" s="28" t="s">
        <v>3282</v>
      </c>
      <c r="E8" s="30" t="s">
        <v>3281</v>
      </c>
      <c r="J8" s="29">
        <f>0+J9</f>
      </c>
      <c s="29">
        <f>0+K9</f>
      </c>
      <c s="29">
        <f>0+L9</f>
      </c>
      <c s="29">
        <f>0+M9</f>
      </c>
    </row>
    <row r="9" spans="1:13" ht="12.75">
      <c r="A9" t="s">
        <v>47</v>
      </c>
      <c r="C9" s="31" t="s">
        <v>998</v>
      </c>
      <c r="E9" s="33" t="s">
        <v>2358</v>
      </c>
      <c r="J9" s="32">
        <f>0</f>
      </c>
      <c s="32">
        <f>0</f>
      </c>
      <c s="32">
        <f>0+L10+L14+L18+L22+L26+L30+L34+L38+L42+L46+L50+L54+L58+L62+L66+L70+L74+L78+L82+L86+L90+L94</f>
      </c>
      <c s="32">
        <f>0+M10+M14+M18+M22+M26+M30+M34+M38+M42+M46+M50+M54+M58+M62+M66+M70+M74+M78+M82+M86+M90+M94</f>
      </c>
    </row>
    <row r="10" spans="1:16" ht="38.25">
      <c r="A10" t="s">
        <v>50</v>
      </c>
      <c s="34" t="s">
        <v>4</v>
      </c>
      <c s="34" t="s">
        <v>1000</v>
      </c>
      <c s="35" t="s">
        <v>1001</v>
      </c>
      <c s="6" t="s">
        <v>1002</v>
      </c>
      <c s="36" t="s">
        <v>340</v>
      </c>
      <c s="37">
        <v>76008.583</v>
      </c>
      <c s="36">
        <v>0</v>
      </c>
      <c s="36">
        <f>ROUND(G10*H10,6)</f>
      </c>
      <c r="L10" s="38">
        <v>0</v>
      </c>
      <c s="32">
        <f>ROUND(ROUND(L10,2)*ROUND(G10,3),2)</f>
      </c>
      <c s="36" t="s">
        <v>341</v>
      </c>
      <c>
        <f>(M10*21)/100</f>
      </c>
      <c t="s">
        <v>28</v>
      </c>
    </row>
    <row r="11" spans="1:5" ht="12.75">
      <c r="A11" s="35" t="s">
        <v>55</v>
      </c>
      <c r="E11" s="39" t="s">
        <v>5</v>
      </c>
    </row>
    <row r="12" spans="1:5" ht="63.75">
      <c r="A12" s="35" t="s">
        <v>56</v>
      </c>
      <c r="E12" s="40" t="s">
        <v>3283</v>
      </c>
    </row>
    <row r="13" spans="1:5" ht="153">
      <c r="A13" t="s">
        <v>57</v>
      </c>
      <c r="E13" s="39" t="s">
        <v>3284</v>
      </c>
    </row>
    <row r="14" spans="1:16" ht="38.25">
      <c r="A14" t="s">
        <v>50</v>
      </c>
      <c s="34" t="s">
        <v>28</v>
      </c>
      <c s="34" t="s">
        <v>337</v>
      </c>
      <c s="35" t="s">
        <v>338</v>
      </c>
      <c s="6" t="s">
        <v>339</v>
      </c>
      <c s="36" t="s">
        <v>340</v>
      </c>
      <c s="37">
        <v>97</v>
      </c>
      <c s="36">
        <v>0</v>
      </c>
      <c s="36">
        <f>ROUND(G14*H14,6)</f>
      </c>
      <c r="L14" s="38">
        <v>0</v>
      </c>
      <c s="32">
        <f>ROUND(ROUND(L14,2)*ROUND(G14,3),2)</f>
      </c>
      <c s="36" t="s">
        <v>341</v>
      </c>
      <c>
        <f>(M14*21)/100</f>
      </c>
      <c t="s">
        <v>28</v>
      </c>
    </row>
    <row r="15" spans="1:5" ht="12.75">
      <c r="A15" s="35" t="s">
        <v>55</v>
      </c>
      <c r="E15" s="39" t="s">
        <v>5</v>
      </c>
    </row>
    <row r="16" spans="1:5" ht="38.25">
      <c r="A16" s="35" t="s">
        <v>56</v>
      </c>
      <c r="E16" s="40" t="s">
        <v>3285</v>
      </c>
    </row>
    <row r="17" spans="1:5" ht="153">
      <c r="A17" t="s">
        <v>57</v>
      </c>
      <c r="E17" s="39" t="s">
        <v>3284</v>
      </c>
    </row>
    <row r="18" spans="1:16" ht="38.25">
      <c r="A18" t="s">
        <v>50</v>
      </c>
      <c s="34" t="s">
        <v>26</v>
      </c>
      <c s="34" t="s">
        <v>1896</v>
      </c>
      <c s="35" t="s">
        <v>1897</v>
      </c>
      <c s="6" t="s">
        <v>1898</v>
      </c>
      <c s="36" t="s">
        <v>340</v>
      </c>
      <c s="37">
        <v>208.252</v>
      </c>
      <c s="36">
        <v>0</v>
      </c>
      <c s="36">
        <f>ROUND(G18*H18,6)</f>
      </c>
      <c r="L18" s="38">
        <v>0</v>
      </c>
      <c s="32">
        <f>ROUND(ROUND(L18,2)*ROUND(G18,3),2)</f>
      </c>
      <c s="36" t="s">
        <v>341</v>
      </c>
      <c>
        <f>(M18*21)/100</f>
      </c>
      <c t="s">
        <v>28</v>
      </c>
    </row>
    <row r="19" spans="1:5" ht="12.75">
      <c r="A19" s="35" t="s">
        <v>55</v>
      </c>
      <c r="E19" s="39" t="s">
        <v>5</v>
      </c>
    </row>
    <row r="20" spans="1:5" ht="25.5">
      <c r="A20" s="35" t="s">
        <v>56</v>
      </c>
      <c r="E20" s="40" t="s">
        <v>3286</v>
      </c>
    </row>
    <row r="21" spans="1:5" ht="153">
      <c r="A21" t="s">
        <v>57</v>
      </c>
      <c r="E21" s="39" t="s">
        <v>3284</v>
      </c>
    </row>
    <row r="22" spans="1:16" ht="38.25">
      <c r="A22" t="s">
        <v>50</v>
      </c>
      <c s="34" t="s">
        <v>65</v>
      </c>
      <c s="34" t="s">
        <v>1390</v>
      </c>
      <c s="35" t="s">
        <v>1391</v>
      </c>
      <c s="6" t="s">
        <v>1392</v>
      </c>
      <c s="36" t="s">
        <v>340</v>
      </c>
      <c s="37">
        <v>1851.166</v>
      </c>
      <c s="36">
        <v>0</v>
      </c>
      <c s="36">
        <f>ROUND(G22*H22,6)</f>
      </c>
      <c r="L22" s="38">
        <v>0</v>
      </c>
      <c s="32">
        <f>ROUND(ROUND(L22,2)*ROUND(G22,3),2)</f>
      </c>
      <c s="36" t="s">
        <v>341</v>
      </c>
      <c>
        <f>(M22*21)/100</f>
      </c>
      <c t="s">
        <v>28</v>
      </c>
    </row>
    <row r="23" spans="1:5" ht="12.75">
      <c r="A23" s="35" t="s">
        <v>55</v>
      </c>
      <c r="E23" s="39" t="s">
        <v>5</v>
      </c>
    </row>
    <row r="24" spans="1:5" ht="38.25">
      <c r="A24" s="35" t="s">
        <v>56</v>
      </c>
      <c r="E24" s="40" t="s">
        <v>3287</v>
      </c>
    </row>
    <row r="25" spans="1:5" ht="153">
      <c r="A25" t="s">
        <v>57</v>
      </c>
      <c r="E25" s="39" t="s">
        <v>3284</v>
      </c>
    </row>
    <row r="26" spans="1:16" ht="38.25">
      <c r="A26" t="s">
        <v>50</v>
      </c>
      <c s="34" t="s">
        <v>70</v>
      </c>
      <c s="34" t="s">
        <v>345</v>
      </c>
      <c s="35" t="s">
        <v>346</v>
      </c>
      <c s="6" t="s">
        <v>347</v>
      </c>
      <c s="36" t="s">
        <v>340</v>
      </c>
      <c s="37">
        <v>9219.804</v>
      </c>
      <c s="36">
        <v>0</v>
      </c>
      <c s="36">
        <f>ROUND(G26*H26,6)</f>
      </c>
      <c r="L26" s="38">
        <v>0</v>
      </c>
      <c s="32">
        <f>ROUND(ROUND(L26,2)*ROUND(G26,3),2)</f>
      </c>
      <c s="36" t="s">
        <v>341</v>
      </c>
      <c>
        <f>(M26*21)/100</f>
      </c>
      <c t="s">
        <v>28</v>
      </c>
    </row>
    <row r="27" spans="1:5" ht="12.75">
      <c r="A27" s="35" t="s">
        <v>55</v>
      </c>
      <c r="E27" s="39" t="s">
        <v>5</v>
      </c>
    </row>
    <row r="28" spans="1:5" ht="89.25">
      <c r="A28" s="35" t="s">
        <v>56</v>
      </c>
      <c r="E28" s="40" t="s">
        <v>3288</v>
      </c>
    </row>
    <row r="29" spans="1:5" ht="153">
      <c r="A29" t="s">
        <v>57</v>
      </c>
      <c r="E29" s="39" t="s">
        <v>3284</v>
      </c>
    </row>
    <row r="30" spans="1:16" ht="38.25">
      <c r="A30" t="s">
        <v>50</v>
      </c>
      <c s="34" t="s">
        <v>27</v>
      </c>
      <c s="34" t="s">
        <v>1078</v>
      </c>
      <c s="35" t="s">
        <v>1079</v>
      </c>
      <c s="6" t="s">
        <v>1080</v>
      </c>
      <c s="36" t="s">
        <v>340</v>
      </c>
      <c s="37">
        <v>11673.113</v>
      </c>
      <c s="36">
        <v>0</v>
      </c>
      <c s="36">
        <f>ROUND(G30*H30,6)</f>
      </c>
      <c r="L30" s="38">
        <v>0</v>
      </c>
      <c s="32">
        <f>ROUND(ROUND(L30,2)*ROUND(G30,3),2)</f>
      </c>
      <c s="36" t="s">
        <v>341</v>
      </c>
      <c>
        <f>(M30*21)/100</f>
      </c>
      <c t="s">
        <v>28</v>
      </c>
    </row>
    <row r="31" spans="1:5" ht="12.75">
      <c r="A31" s="35" t="s">
        <v>55</v>
      </c>
      <c r="E31" s="39" t="s">
        <v>5</v>
      </c>
    </row>
    <row r="32" spans="1:5" ht="25.5">
      <c r="A32" s="35" t="s">
        <v>56</v>
      </c>
      <c r="E32" s="40" t="s">
        <v>3289</v>
      </c>
    </row>
    <row r="33" spans="1:5" ht="153">
      <c r="A33" t="s">
        <v>57</v>
      </c>
      <c r="E33" s="39" t="s">
        <v>3284</v>
      </c>
    </row>
    <row r="34" spans="1:16" ht="25.5">
      <c r="A34" t="s">
        <v>50</v>
      </c>
      <c s="34" t="s">
        <v>78</v>
      </c>
      <c s="34" t="s">
        <v>349</v>
      </c>
      <c s="35" t="s">
        <v>350</v>
      </c>
      <c s="6" t="s">
        <v>351</v>
      </c>
      <c s="36" t="s">
        <v>340</v>
      </c>
      <c s="37">
        <v>167.3</v>
      </c>
      <c s="36">
        <v>0</v>
      </c>
      <c s="36">
        <f>ROUND(G34*H34,6)</f>
      </c>
      <c r="L34" s="38">
        <v>0</v>
      </c>
      <c s="32">
        <f>ROUND(ROUND(L34,2)*ROUND(G34,3),2)</f>
      </c>
      <c s="36" t="s">
        <v>341</v>
      </c>
      <c>
        <f>(M34*21)/100</f>
      </c>
      <c t="s">
        <v>28</v>
      </c>
    </row>
    <row r="35" spans="1:5" ht="12.75">
      <c r="A35" s="35" t="s">
        <v>55</v>
      </c>
      <c r="E35" s="39" t="s">
        <v>5</v>
      </c>
    </row>
    <row r="36" spans="1:5" ht="25.5">
      <c r="A36" s="35" t="s">
        <v>56</v>
      </c>
      <c r="E36" s="40" t="s">
        <v>3290</v>
      </c>
    </row>
    <row r="37" spans="1:5" ht="153">
      <c r="A37" t="s">
        <v>57</v>
      </c>
      <c r="E37" s="39" t="s">
        <v>3284</v>
      </c>
    </row>
    <row r="38" spans="1:16" ht="38.25">
      <c r="A38" t="s">
        <v>50</v>
      </c>
      <c s="34" t="s">
        <v>83</v>
      </c>
      <c s="34" t="s">
        <v>1195</v>
      </c>
      <c s="35" t="s">
        <v>1196</v>
      </c>
      <c s="6" t="s">
        <v>1197</v>
      </c>
      <c s="36" t="s">
        <v>340</v>
      </c>
      <c s="37">
        <v>229.559</v>
      </c>
      <c s="36">
        <v>0</v>
      </c>
      <c s="36">
        <f>ROUND(G38*H38,6)</f>
      </c>
      <c r="L38" s="38">
        <v>0</v>
      </c>
      <c s="32">
        <f>ROUND(ROUND(L38,2)*ROUND(G38,3),2)</f>
      </c>
      <c s="36" t="s">
        <v>341</v>
      </c>
      <c>
        <f>(M38*21)/100</f>
      </c>
      <c t="s">
        <v>28</v>
      </c>
    </row>
    <row r="39" spans="1:5" ht="12.75">
      <c r="A39" s="35" t="s">
        <v>55</v>
      </c>
      <c r="E39" s="39" t="s">
        <v>5</v>
      </c>
    </row>
    <row r="40" spans="1:5" ht="25.5">
      <c r="A40" s="35" t="s">
        <v>56</v>
      </c>
      <c r="E40" s="40" t="s">
        <v>3291</v>
      </c>
    </row>
    <row r="41" spans="1:5" ht="153">
      <c r="A41" t="s">
        <v>57</v>
      </c>
      <c r="E41" s="39" t="s">
        <v>3284</v>
      </c>
    </row>
    <row r="42" spans="1:16" ht="38.25">
      <c r="A42" t="s">
        <v>50</v>
      </c>
      <c s="34" t="s">
        <v>87</v>
      </c>
      <c s="34" t="s">
        <v>2617</v>
      </c>
      <c s="35" t="s">
        <v>2618</v>
      </c>
      <c s="6" t="s">
        <v>2619</v>
      </c>
      <c s="36" t="s">
        <v>340</v>
      </c>
      <c s="37">
        <v>1.119</v>
      </c>
      <c s="36">
        <v>0</v>
      </c>
      <c s="36">
        <f>ROUND(G42*H42,6)</f>
      </c>
      <c r="L42" s="38">
        <v>0</v>
      </c>
      <c s="32">
        <f>ROUND(ROUND(L42,2)*ROUND(G42,3),2)</f>
      </c>
      <c s="36" t="s">
        <v>341</v>
      </c>
      <c>
        <f>(M42*21)/100</f>
      </c>
      <c t="s">
        <v>28</v>
      </c>
    </row>
    <row r="43" spans="1:5" ht="12.75">
      <c r="A43" s="35" t="s">
        <v>55</v>
      </c>
      <c r="E43" s="39" t="s">
        <v>5</v>
      </c>
    </row>
    <row r="44" spans="1:5" ht="25.5">
      <c r="A44" s="35" t="s">
        <v>56</v>
      </c>
      <c r="E44" s="40" t="s">
        <v>3292</v>
      </c>
    </row>
    <row r="45" spans="1:5" ht="153">
      <c r="A45" t="s">
        <v>57</v>
      </c>
      <c r="E45" s="39" t="s">
        <v>3284</v>
      </c>
    </row>
    <row r="46" spans="1:16" ht="38.25">
      <c r="A46" t="s">
        <v>50</v>
      </c>
      <c s="34" t="s">
        <v>91</v>
      </c>
      <c s="34" t="s">
        <v>1083</v>
      </c>
      <c s="35" t="s">
        <v>1084</v>
      </c>
      <c s="6" t="s">
        <v>1085</v>
      </c>
      <c s="36" t="s">
        <v>340</v>
      </c>
      <c s="37">
        <v>9.124</v>
      </c>
      <c s="36">
        <v>0</v>
      </c>
      <c s="36">
        <f>ROUND(G46*H46,6)</f>
      </c>
      <c r="L46" s="38">
        <v>0</v>
      </c>
      <c s="32">
        <f>ROUND(ROUND(L46,2)*ROUND(G46,3),2)</f>
      </c>
      <c s="36" t="s">
        <v>341</v>
      </c>
      <c>
        <f>(M46*21)/100</f>
      </c>
      <c t="s">
        <v>28</v>
      </c>
    </row>
    <row r="47" spans="1:5" ht="12.75">
      <c r="A47" s="35" t="s">
        <v>55</v>
      </c>
      <c r="E47" s="39" t="s">
        <v>5</v>
      </c>
    </row>
    <row r="48" spans="1:5" ht="38.25">
      <c r="A48" s="35" t="s">
        <v>56</v>
      </c>
      <c r="E48" s="40" t="s">
        <v>3293</v>
      </c>
    </row>
    <row r="49" spans="1:5" ht="153">
      <c r="A49" t="s">
        <v>57</v>
      </c>
      <c r="E49" s="39" t="s">
        <v>3284</v>
      </c>
    </row>
    <row r="50" spans="1:16" ht="38.25">
      <c r="A50" t="s">
        <v>50</v>
      </c>
      <c s="34" t="s">
        <v>94</v>
      </c>
      <c s="34" t="s">
        <v>3042</v>
      </c>
      <c s="35" t="s">
        <v>3043</v>
      </c>
      <c s="6" t="s">
        <v>3294</v>
      </c>
      <c s="36" t="s">
        <v>340</v>
      </c>
      <c s="37">
        <v>134</v>
      </c>
      <c s="36">
        <v>0</v>
      </c>
      <c s="36">
        <f>ROUND(G50*H50,6)</f>
      </c>
      <c r="L50" s="38">
        <v>0</v>
      </c>
      <c s="32">
        <f>ROUND(ROUND(L50,2)*ROUND(G50,3),2)</f>
      </c>
      <c s="36" t="s">
        <v>341</v>
      </c>
      <c>
        <f>(M50*21)/100</f>
      </c>
      <c t="s">
        <v>28</v>
      </c>
    </row>
    <row r="51" spans="1:5" ht="12.75">
      <c r="A51" s="35" t="s">
        <v>55</v>
      </c>
      <c r="E51" s="39" t="s">
        <v>5</v>
      </c>
    </row>
    <row r="52" spans="1:5" ht="25.5">
      <c r="A52" s="35" t="s">
        <v>56</v>
      </c>
      <c r="E52" s="40" t="s">
        <v>3295</v>
      </c>
    </row>
    <row r="53" spans="1:5" ht="153">
      <c r="A53" t="s">
        <v>57</v>
      </c>
      <c r="E53" s="39" t="s">
        <v>3284</v>
      </c>
    </row>
    <row r="54" spans="1:16" ht="38.25">
      <c r="A54" t="s">
        <v>50</v>
      </c>
      <c s="34" t="s">
        <v>98</v>
      </c>
      <c s="34" t="s">
        <v>2099</v>
      </c>
      <c s="35" t="s">
        <v>2100</v>
      </c>
      <c s="6" t="s">
        <v>3296</v>
      </c>
      <c s="36" t="s">
        <v>340</v>
      </c>
      <c s="37">
        <v>0.6</v>
      </c>
      <c s="36">
        <v>0</v>
      </c>
      <c s="36">
        <f>ROUND(G54*H54,6)</f>
      </c>
      <c r="L54" s="38">
        <v>0</v>
      </c>
      <c s="32">
        <f>ROUND(ROUND(L54,2)*ROUND(G54,3),2)</f>
      </c>
      <c s="36" t="s">
        <v>341</v>
      </c>
      <c>
        <f>(M54*21)/100</f>
      </c>
      <c t="s">
        <v>28</v>
      </c>
    </row>
    <row r="55" spans="1:5" ht="12.75">
      <c r="A55" s="35" t="s">
        <v>55</v>
      </c>
      <c r="E55" s="39" t="s">
        <v>5</v>
      </c>
    </row>
    <row r="56" spans="1:5" ht="25.5">
      <c r="A56" s="35" t="s">
        <v>56</v>
      </c>
      <c r="E56" s="40" t="s">
        <v>3297</v>
      </c>
    </row>
    <row r="57" spans="1:5" ht="153">
      <c r="A57" t="s">
        <v>57</v>
      </c>
      <c r="E57" s="39" t="s">
        <v>3284</v>
      </c>
    </row>
    <row r="58" spans="1:16" ht="38.25">
      <c r="A58" t="s">
        <v>50</v>
      </c>
      <c s="34" t="s">
        <v>102</v>
      </c>
      <c s="34" t="s">
        <v>1088</v>
      </c>
      <c s="35" t="s">
        <v>1089</v>
      </c>
      <c s="6" t="s">
        <v>1090</v>
      </c>
      <c s="36" t="s">
        <v>340</v>
      </c>
      <c s="37">
        <v>3.86</v>
      </c>
      <c s="36">
        <v>0</v>
      </c>
      <c s="36">
        <f>ROUND(G58*H58,6)</f>
      </c>
      <c r="L58" s="38">
        <v>0</v>
      </c>
      <c s="32">
        <f>ROUND(ROUND(L58,2)*ROUND(G58,3),2)</f>
      </c>
      <c s="36" t="s">
        <v>341</v>
      </c>
      <c>
        <f>(M58*21)/100</f>
      </c>
      <c t="s">
        <v>28</v>
      </c>
    </row>
    <row r="59" spans="1:5" ht="12.75">
      <c r="A59" s="35" t="s">
        <v>55</v>
      </c>
      <c r="E59" s="39" t="s">
        <v>5</v>
      </c>
    </row>
    <row r="60" spans="1:5" ht="25.5">
      <c r="A60" s="35" t="s">
        <v>56</v>
      </c>
      <c r="E60" s="40" t="s">
        <v>3298</v>
      </c>
    </row>
    <row r="61" spans="1:5" ht="153">
      <c r="A61" t="s">
        <v>57</v>
      </c>
      <c r="E61" s="39" t="s">
        <v>3284</v>
      </c>
    </row>
    <row r="62" spans="1:16" ht="25.5">
      <c r="A62" t="s">
        <v>50</v>
      </c>
      <c s="34" t="s">
        <v>106</v>
      </c>
      <c s="34" t="s">
        <v>3046</v>
      </c>
      <c s="35" t="s">
        <v>3047</v>
      </c>
      <c s="6" t="s">
        <v>3299</v>
      </c>
      <c s="36" t="s">
        <v>340</v>
      </c>
      <c s="37">
        <v>4.224</v>
      </c>
      <c s="36">
        <v>0</v>
      </c>
      <c s="36">
        <f>ROUND(G62*H62,6)</f>
      </c>
      <c r="L62" s="38">
        <v>0</v>
      </c>
      <c s="32">
        <f>ROUND(ROUND(L62,2)*ROUND(G62,3),2)</f>
      </c>
      <c s="36" t="s">
        <v>341</v>
      </c>
      <c>
        <f>(M62*21)/100</f>
      </c>
      <c t="s">
        <v>28</v>
      </c>
    </row>
    <row r="63" spans="1:5" ht="12.75">
      <c r="A63" s="35" t="s">
        <v>55</v>
      </c>
      <c r="E63" s="39" t="s">
        <v>5</v>
      </c>
    </row>
    <row r="64" spans="1:5" ht="25.5">
      <c r="A64" s="35" t="s">
        <v>56</v>
      </c>
      <c r="E64" s="40" t="s">
        <v>3300</v>
      </c>
    </row>
    <row r="65" spans="1:5" ht="153">
      <c r="A65" t="s">
        <v>57</v>
      </c>
      <c r="E65" s="39" t="s">
        <v>3284</v>
      </c>
    </row>
    <row r="66" spans="1:16" ht="25.5">
      <c r="A66" t="s">
        <v>50</v>
      </c>
      <c s="34" t="s">
        <v>110</v>
      </c>
      <c s="34" t="s">
        <v>1005</v>
      </c>
      <c s="35" t="s">
        <v>1006</v>
      </c>
      <c s="6" t="s">
        <v>1007</v>
      </c>
      <c s="36" t="s">
        <v>340</v>
      </c>
      <c s="37">
        <v>948.193</v>
      </c>
      <c s="36">
        <v>0</v>
      </c>
      <c s="36">
        <f>ROUND(G66*H66,6)</f>
      </c>
      <c r="L66" s="38">
        <v>0</v>
      </c>
      <c s="32">
        <f>ROUND(ROUND(L66,2)*ROUND(G66,3),2)</f>
      </c>
      <c s="36" t="s">
        <v>341</v>
      </c>
      <c>
        <f>(M66*21)/100</f>
      </c>
      <c t="s">
        <v>28</v>
      </c>
    </row>
    <row r="67" spans="1:5" ht="12.75">
      <c r="A67" s="35" t="s">
        <v>55</v>
      </c>
      <c r="E67" s="39" t="s">
        <v>5</v>
      </c>
    </row>
    <row r="68" spans="1:5" ht="51">
      <c r="A68" s="35" t="s">
        <v>56</v>
      </c>
      <c r="E68" s="40" t="s">
        <v>3301</v>
      </c>
    </row>
    <row r="69" spans="1:5" ht="153">
      <c r="A69" t="s">
        <v>57</v>
      </c>
      <c r="E69" s="39" t="s">
        <v>3284</v>
      </c>
    </row>
    <row r="70" spans="1:16" ht="25.5">
      <c r="A70" t="s">
        <v>50</v>
      </c>
      <c s="34" t="s">
        <v>428</v>
      </c>
      <c s="34" t="s">
        <v>2103</v>
      </c>
      <c s="35" t="s">
        <v>2104</v>
      </c>
      <c s="6" t="s">
        <v>2105</v>
      </c>
      <c s="36" t="s">
        <v>340</v>
      </c>
      <c s="37">
        <v>509.767</v>
      </c>
      <c s="36">
        <v>0</v>
      </c>
      <c s="36">
        <f>ROUND(G70*H70,6)</f>
      </c>
      <c r="L70" s="38">
        <v>0</v>
      </c>
      <c s="32">
        <f>ROUND(ROUND(L70,2)*ROUND(G70,3),2)</f>
      </c>
      <c s="36" t="s">
        <v>341</v>
      </c>
      <c>
        <f>(M70*21)/100</f>
      </c>
      <c t="s">
        <v>28</v>
      </c>
    </row>
    <row r="71" spans="1:5" ht="12.75">
      <c r="A71" s="35" t="s">
        <v>55</v>
      </c>
      <c r="E71" s="39" t="s">
        <v>5</v>
      </c>
    </row>
    <row r="72" spans="1:5" ht="25.5">
      <c r="A72" s="35" t="s">
        <v>56</v>
      </c>
      <c r="E72" s="40" t="s">
        <v>3302</v>
      </c>
    </row>
    <row r="73" spans="1:5" ht="153">
      <c r="A73" t="s">
        <v>57</v>
      </c>
      <c r="E73" s="39" t="s">
        <v>3284</v>
      </c>
    </row>
    <row r="74" spans="1:16" ht="38.25">
      <c r="A74" t="s">
        <v>50</v>
      </c>
      <c s="34" t="s">
        <v>502</v>
      </c>
      <c s="34" t="s">
        <v>2785</v>
      </c>
      <c s="35" t="s">
        <v>2786</v>
      </c>
      <c s="6" t="s">
        <v>2787</v>
      </c>
      <c s="36" t="s">
        <v>340</v>
      </c>
      <c s="37">
        <v>0.58</v>
      </c>
      <c s="36">
        <v>0</v>
      </c>
      <c s="36">
        <f>ROUND(G74*H74,6)</f>
      </c>
      <c r="L74" s="38">
        <v>0</v>
      </c>
      <c s="32">
        <f>ROUND(ROUND(L74,2)*ROUND(G74,3),2)</f>
      </c>
      <c s="36" t="s">
        <v>341</v>
      </c>
      <c>
        <f>(M74*21)/100</f>
      </c>
      <c t="s">
        <v>28</v>
      </c>
    </row>
    <row r="75" spans="1:5" ht="12.75">
      <c r="A75" s="35" t="s">
        <v>55</v>
      </c>
      <c r="E75" s="39" t="s">
        <v>5</v>
      </c>
    </row>
    <row r="76" spans="1:5" ht="25.5">
      <c r="A76" s="35" t="s">
        <v>56</v>
      </c>
      <c r="E76" s="40" t="s">
        <v>3303</v>
      </c>
    </row>
    <row r="77" spans="1:5" ht="153">
      <c r="A77" t="s">
        <v>57</v>
      </c>
      <c r="E77" s="39" t="s">
        <v>3284</v>
      </c>
    </row>
    <row r="78" spans="1:16" ht="38.25">
      <c r="A78" t="s">
        <v>50</v>
      </c>
      <c s="34" t="s">
        <v>114</v>
      </c>
      <c s="34" t="s">
        <v>2362</v>
      </c>
      <c s="35" t="s">
        <v>2363</v>
      </c>
      <c s="6" t="s">
        <v>2364</v>
      </c>
      <c s="36" t="s">
        <v>340</v>
      </c>
      <c s="37">
        <v>245.95</v>
      </c>
      <c s="36">
        <v>0</v>
      </c>
      <c s="36">
        <f>ROUND(G78*H78,6)</f>
      </c>
      <c r="L78" s="38">
        <v>0</v>
      </c>
      <c s="32">
        <f>ROUND(ROUND(L78,2)*ROUND(G78,3),2)</f>
      </c>
      <c s="36" t="s">
        <v>341</v>
      </c>
      <c>
        <f>(M78*21)/100</f>
      </c>
      <c t="s">
        <v>28</v>
      </c>
    </row>
    <row r="79" spans="1:5" ht="12.75">
      <c r="A79" s="35" t="s">
        <v>55</v>
      </c>
      <c r="E79" s="39" t="s">
        <v>5</v>
      </c>
    </row>
    <row r="80" spans="1:5" ht="25.5">
      <c r="A80" s="35" t="s">
        <v>56</v>
      </c>
      <c r="E80" s="40" t="s">
        <v>3304</v>
      </c>
    </row>
    <row r="81" spans="1:5" ht="153">
      <c r="A81" t="s">
        <v>57</v>
      </c>
      <c r="E81" s="39" t="s">
        <v>3284</v>
      </c>
    </row>
    <row r="82" spans="1:16" ht="25.5">
      <c r="A82" t="s">
        <v>50</v>
      </c>
      <c s="34" t="s">
        <v>118</v>
      </c>
      <c s="34" t="s">
        <v>2107</v>
      </c>
      <c s="35" t="s">
        <v>2108</v>
      </c>
      <c s="6" t="s">
        <v>2109</v>
      </c>
      <c s="36" t="s">
        <v>340</v>
      </c>
      <c s="37">
        <v>0.838</v>
      </c>
      <c s="36">
        <v>0</v>
      </c>
      <c s="36">
        <f>ROUND(G82*H82,6)</f>
      </c>
      <c r="L82" s="38">
        <v>0</v>
      </c>
      <c s="32">
        <f>ROUND(ROUND(L82,2)*ROUND(G82,3),2)</f>
      </c>
      <c s="36" t="s">
        <v>341</v>
      </c>
      <c>
        <f>(M82*21)/100</f>
      </c>
      <c t="s">
        <v>28</v>
      </c>
    </row>
    <row r="83" spans="1:5" ht="12.75">
      <c r="A83" s="35" t="s">
        <v>55</v>
      </c>
      <c r="E83" s="39" t="s">
        <v>5</v>
      </c>
    </row>
    <row r="84" spans="1:5" ht="25.5">
      <c r="A84" s="35" t="s">
        <v>56</v>
      </c>
      <c r="E84" s="40" t="s">
        <v>3305</v>
      </c>
    </row>
    <row r="85" spans="1:5" ht="153">
      <c r="A85" t="s">
        <v>57</v>
      </c>
      <c r="E85" s="39" t="s">
        <v>3284</v>
      </c>
    </row>
    <row r="86" spans="1:16" ht="25.5">
      <c r="A86" t="s">
        <v>50</v>
      </c>
      <c s="34" t="s">
        <v>121</v>
      </c>
      <c s="34" t="s">
        <v>2050</v>
      </c>
      <c s="35" t="s">
        <v>2051</v>
      </c>
      <c s="6" t="s">
        <v>2052</v>
      </c>
      <c s="36" t="s">
        <v>340</v>
      </c>
      <c s="37">
        <v>0.451</v>
      </c>
      <c s="36">
        <v>0</v>
      </c>
      <c s="36">
        <f>ROUND(G86*H86,6)</f>
      </c>
      <c r="L86" s="38">
        <v>0</v>
      </c>
      <c s="32">
        <f>ROUND(ROUND(L86,2)*ROUND(G86,3),2)</f>
      </c>
      <c s="36" t="s">
        <v>341</v>
      </c>
      <c>
        <f>(M86*21)/100</f>
      </c>
      <c t="s">
        <v>28</v>
      </c>
    </row>
    <row r="87" spans="1:5" ht="12.75">
      <c r="A87" s="35" t="s">
        <v>55</v>
      </c>
      <c r="E87" s="39" t="s">
        <v>5</v>
      </c>
    </row>
    <row r="88" spans="1:5" ht="25.5">
      <c r="A88" s="35" t="s">
        <v>56</v>
      </c>
      <c r="E88" s="40" t="s">
        <v>3306</v>
      </c>
    </row>
    <row r="89" spans="1:5" ht="153">
      <c r="A89" t="s">
        <v>57</v>
      </c>
      <c r="E89" s="39" t="s">
        <v>3284</v>
      </c>
    </row>
    <row r="90" spans="1:16" ht="25.5">
      <c r="A90" t="s">
        <v>50</v>
      </c>
      <c s="34" t="s">
        <v>125</v>
      </c>
      <c s="34" t="s">
        <v>1903</v>
      </c>
      <c s="35" t="s">
        <v>1904</v>
      </c>
      <c s="6" t="s">
        <v>1905</v>
      </c>
      <c s="36" t="s">
        <v>340</v>
      </c>
      <c s="37">
        <v>1.083</v>
      </c>
      <c s="36">
        <v>0</v>
      </c>
      <c s="36">
        <f>ROUND(G90*H90,6)</f>
      </c>
      <c r="L90" s="38">
        <v>0</v>
      </c>
      <c s="32">
        <f>ROUND(ROUND(L90,2)*ROUND(G90,3),2)</f>
      </c>
      <c s="36" t="s">
        <v>341</v>
      </c>
      <c>
        <f>(M90*21)/100</f>
      </c>
      <c t="s">
        <v>28</v>
      </c>
    </row>
    <row r="91" spans="1:5" ht="12.75">
      <c r="A91" s="35" t="s">
        <v>55</v>
      </c>
      <c r="E91" s="39" t="s">
        <v>5</v>
      </c>
    </row>
    <row r="92" spans="1:5" ht="25.5">
      <c r="A92" s="35" t="s">
        <v>56</v>
      </c>
      <c r="E92" s="40" t="s">
        <v>3307</v>
      </c>
    </row>
    <row r="93" spans="1:5" ht="153">
      <c r="A93" t="s">
        <v>57</v>
      </c>
      <c r="E93" s="39" t="s">
        <v>3284</v>
      </c>
    </row>
    <row r="94" spans="1:16" ht="25.5">
      <c r="A94" t="s">
        <v>50</v>
      </c>
      <c s="34" t="s">
        <v>128</v>
      </c>
      <c s="34" t="s">
        <v>353</v>
      </c>
      <c s="35" t="s">
        <v>354</v>
      </c>
      <c s="6" t="s">
        <v>355</v>
      </c>
      <c s="36" t="s">
        <v>340</v>
      </c>
      <c s="37">
        <v>15.1</v>
      </c>
      <c s="36">
        <v>0</v>
      </c>
      <c s="36">
        <f>ROUND(G94*H94,6)</f>
      </c>
      <c r="L94" s="38">
        <v>0</v>
      </c>
      <c s="32">
        <f>ROUND(ROUND(L94,2)*ROUND(G94,3),2)</f>
      </c>
      <c s="36" t="s">
        <v>341</v>
      </c>
      <c>
        <f>(M94*21)/100</f>
      </c>
      <c t="s">
        <v>28</v>
      </c>
    </row>
    <row r="95" spans="1:5" ht="12.75">
      <c r="A95" s="35" t="s">
        <v>55</v>
      </c>
      <c r="E95" s="39" t="s">
        <v>5</v>
      </c>
    </row>
    <row r="96" spans="1:5" ht="25.5">
      <c r="A96" s="35" t="s">
        <v>56</v>
      </c>
      <c r="E96" s="40" t="s">
        <v>3308</v>
      </c>
    </row>
    <row r="97" spans="1:5" ht="153">
      <c r="A97" t="s">
        <v>57</v>
      </c>
      <c r="E97" s="39" t="s">
        <v>3284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COUNTIFS(L8:L423,"=0",A8:A423,"P")+COUNTIFS(L8:L423,"",A8:A423,"P")+SUM(Q8:Q423)</f>
      </c>
    </row>
    <row r="8" spans="1:13" ht="12.75">
      <c r="A8" t="s">
        <v>45</v>
      </c>
      <c r="C8" s="28" t="s">
        <v>459</v>
      </c>
      <c r="E8" s="30" t="s">
        <v>458</v>
      </c>
      <c r="J8" s="29">
        <f>0+J9+J114</f>
      </c>
      <c s="29">
        <f>0+K9+K114</f>
      </c>
      <c s="29">
        <f>0+L9+L114</f>
      </c>
      <c s="29">
        <f>0+M9+M114</f>
      </c>
    </row>
    <row r="9" spans="1:13" ht="12.75">
      <c r="A9" t="s">
        <v>47</v>
      </c>
      <c r="C9" s="31" t="s">
        <v>4</v>
      </c>
      <c r="E9" s="33" t="s">
        <v>460</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461</v>
      </c>
      <c s="35" t="s">
        <v>5</v>
      </c>
      <c s="6" t="s">
        <v>462</v>
      </c>
      <c s="36" t="s">
        <v>61</v>
      </c>
      <c s="37">
        <v>8.4</v>
      </c>
      <c s="36">
        <v>0</v>
      </c>
      <c s="36">
        <f>ROUND(G10*H10,6)</f>
      </c>
      <c r="L10" s="38">
        <v>0</v>
      </c>
      <c s="32">
        <f>ROUND(ROUND(L10,2)*ROUND(G10,3),2)</f>
      </c>
      <c s="36" t="s">
        <v>54</v>
      </c>
      <c>
        <f>(M10*21)/100</f>
      </c>
      <c t="s">
        <v>28</v>
      </c>
    </row>
    <row r="11" spans="1:5" ht="12.75">
      <c r="A11" s="35" t="s">
        <v>55</v>
      </c>
      <c r="E11" s="39" t="s">
        <v>5</v>
      </c>
    </row>
    <row r="12" spans="1:5" ht="51">
      <c r="A12" s="35" t="s">
        <v>56</v>
      </c>
      <c r="E12" s="40" t="s">
        <v>463</v>
      </c>
    </row>
    <row r="13" spans="1:5" ht="357">
      <c r="A13" t="s">
        <v>57</v>
      </c>
      <c r="E13" s="39" t="s">
        <v>464</v>
      </c>
    </row>
    <row r="14" spans="1:16" ht="12.75">
      <c r="A14" t="s">
        <v>50</v>
      </c>
      <c s="34" t="s">
        <v>28</v>
      </c>
      <c s="34" t="s">
        <v>465</v>
      </c>
      <c s="35" t="s">
        <v>5</v>
      </c>
      <c s="6" t="s">
        <v>466</v>
      </c>
      <c s="36" t="s">
        <v>61</v>
      </c>
      <c s="37">
        <v>5</v>
      </c>
      <c s="36">
        <v>0</v>
      </c>
      <c s="36">
        <f>ROUND(G14*H14,6)</f>
      </c>
      <c r="L14" s="38">
        <v>0</v>
      </c>
      <c s="32">
        <f>ROUND(ROUND(L14,2)*ROUND(G14,3),2)</f>
      </c>
      <c s="36" t="s">
        <v>54</v>
      </c>
      <c>
        <f>(M14*21)/100</f>
      </c>
      <c t="s">
        <v>28</v>
      </c>
    </row>
    <row r="15" spans="1:5" ht="12.75">
      <c r="A15" s="35" t="s">
        <v>55</v>
      </c>
      <c r="E15" s="39" t="s">
        <v>5</v>
      </c>
    </row>
    <row r="16" spans="1:5" ht="51">
      <c r="A16" s="35" t="s">
        <v>56</v>
      </c>
      <c r="E16" s="40" t="s">
        <v>467</v>
      </c>
    </row>
    <row r="17" spans="1:5" ht="357">
      <c r="A17" t="s">
        <v>57</v>
      </c>
      <c r="E17" s="39" t="s">
        <v>464</v>
      </c>
    </row>
    <row r="18" spans="1:16" ht="12.75">
      <c r="A18" t="s">
        <v>50</v>
      </c>
      <c s="34" t="s">
        <v>26</v>
      </c>
      <c s="34" t="s">
        <v>468</v>
      </c>
      <c s="35" t="s">
        <v>5</v>
      </c>
      <c s="6" t="s">
        <v>469</v>
      </c>
      <c s="36" t="s">
        <v>61</v>
      </c>
      <c s="37">
        <v>2299.5</v>
      </c>
      <c s="36">
        <v>0</v>
      </c>
      <c s="36">
        <f>ROUND(G18*H18,6)</f>
      </c>
      <c r="L18" s="38">
        <v>0</v>
      </c>
      <c s="32">
        <f>ROUND(ROUND(L18,2)*ROUND(G18,3),2)</f>
      </c>
      <c s="36" t="s">
        <v>54</v>
      </c>
      <c>
        <f>(M18*21)/100</f>
      </c>
      <c t="s">
        <v>28</v>
      </c>
    </row>
    <row r="19" spans="1:5" ht="12.75">
      <c r="A19" s="35" t="s">
        <v>55</v>
      </c>
      <c r="E19" s="39" t="s">
        <v>5</v>
      </c>
    </row>
    <row r="20" spans="1:5" ht="51">
      <c r="A20" s="35" t="s">
        <v>56</v>
      </c>
      <c r="E20" s="40" t="s">
        <v>470</v>
      </c>
    </row>
    <row r="21" spans="1:5" ht="357">
      <c r="A21" t="s">
        <v>57</v>
      </c>
      <c r="E21" s="39" t="s">
        <v>464</v>
      </c>
    </row>
    <row r="22" spans="1:16" ht="12.75">
      <c r="A22" t="s">
        <v>50</v>
      </c>
      <c s="34" t="s">
        <v>65</v>
      </c>
      <c s="34" t="s">
        <v>471</v>
      </c>
      <c s="35" t="s">
        <v>5</v>
      </c>
      <c s="6" t="s">
        <v>472</v>
      </c>
      <c s="36" t="s">
        <v>61</v>
      </c>
      <c s="37">
        <v>229.95</v>
      </c>
      <c s="36">
        <v>0</v>
      </c>
      <c s="36">
        <f>ROUND(G22*H22,6)</f>
      </c>
      <c r="L22" s="38">
        <v>0</v>
      </c>
      <c s="32">
        <f>ROUND(ROUND(L22,2)*ROUND(G22,3),2)</f>
      </c>
      <c s="36" t="s">
        <v>54</v>
      </c>
      <c>
        <f>(M22*21)/100</f>
      </c>
      <c t="s">
        <v>28</v>
      </c>
    </row>
    <row r="23" spans="1:5" ht="12.75">
      <c r="A23" s="35" t="s">
        <v>55</v>
      </c>
      <c r="E23" s="39" t="s">
        <v>5</v>
      </c>
    </row>
    <row r="24" spans="1:5" ht="51">
      <c r="A24" s="35" t="s">
        <v>56</v>
      </c>
      <c r="E24" s="40" t="s">
        <v>473</v>
      </c>
    </row>
    <row r="25" spans="1:5" ht="357">
      <c r="A25" t="s">
        <v>57</v>
      </c>
      <c r="E25" s="39" t="s">
        <v>464</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51">
      <c r="A28" s="35" t="s">
        <v>56</v>
      </c>
      <c r="E28" s="40" t="s">
        <v>474</v>
      </c>
    </row>
    <row r="29" spans="1:5" ht="25.5">
      <c r="A29" t="s">
        <v>57</v>
      </c>
      <c r="E29" s="39" t="s">
        <v>69</v>
      </c>
    </row>
    <row r="30" spans="1:16" ht="12.75">
      <c r="A30" t="s">
        <v>50</v>
      </c>
      <c s="34" t="s">
        <v>27</v>
      </c>
      <c s="34" t="s">
        <v>71</v>
      </c>
      <c s="35" t="s">
        <v>5</v>
      </c>
      <c s="6" t="s">
        <v>72</v>
      </c>
      <c s="36" t="s">
        <v>61</v>
      </c>
      <c s="37">
        <v>2542.85</v>
      </c>
      <c s="36">
        <v>0</v>
      </c>
      <c s="36">
        <f>ROUND(G30*H30,6)</f>
      </c>
      <c r="L30" s="38">
        <v>0</v>
      </c>
      <c s="32">
        <f>ROUND(ROUND(L30,2)*ROUND(G30,3),2)</f>
      </c>
      <c s="36" t="s">
        <v>54</v>
      </c>
      <c>
        <f>(M30*21)/100</f>
      </c>
      <c t="s">
        <v>28</v>
      </c>
    </row>
    <row r="31" spans="1:5" ht="12.75">
      <c r="A31" s="35" t="s">
        <v>55</v>
      </c>
      <c r="E31" s="39" t="s">
        <v>5</v>
      </c>
    </row>
    <row r="32" spans="1:5" ht="51">
      <c r="A32" s="35" t="s">
        <v>56</v>
      </c>
      <c r="E32" s="40" t="s">
        <v>475</v>
      </c>
    </row>
    <row r="33" spans="1:5" ht="229.5">
      <c r="A33" t="s">
        <v>57</v>
      </c>
      <c r="E33" s="39" t="s">
        <v>476</v>
      </c>
    </row>
    <row r="34" spans="1:16" ht="25.5">
      <c r="A34" t="s">
        <v>50</v>
      </c>
      <c s="34" t="s">
        <v>78</v>
      </c>
      <c s="34" t="s">
        <v>477</v>
      </c>
      <c s="35" t="s">
        <v>5</v>
      </c>
      <c s="6" t="s">
        <v>478</v>
      </c>
      <c s="36" t="s">
        <v>81</v>
      </c>
      <c s="37">
        <v>50</v>
      </c>
      <c s="36">
        <v>0</v>
      </c>
      <c s="36">
        <f>ROUND(G34*H34,6)</f>
      </c>
      <c r="L34" s="38">
        <v>0</v>
      </c>
      <c s="32">
        <f>ROUND(ROUND(L34,2)*ROUND(G34,3),2)</f>
      </c>
      <c s="36" t="s">
        <v>54</v>
      </c>
      <c>
        <f>(M34*21)/100</f>
      </c>
      <c t="s">
        <v>28</v>
      </c>
    </row>
    <row r="35" spans="1:5" ht="12.75">
      <c r="A35" s="35" t="s">
        <v>55</v>
      </c>
      <c r="E35" s="39" t="s">
        <v>5</v>
      </c>
    </row>
    <row r="36" spans="1:5" ht="51">
      <c r="A36" s="35" t="s">
        <v>56</v>
      </c>
      <c r="E36" s="40" t="s">
        <v>479</v>
      </c>
    </row>
    <row r="37" spans="1:5" ht="76.5">
      <c r="A37" t="s">
        <v>57</v>
      </c>
      <c r="E37" s="39" t="s">
        <v>480</v>
      </c>
    </row>
    <row r="38" spans="1:16" ht="12.75">
      <c r="A38" t="s">
        <v>50</v>
      </c>
      <c s="34" t="s">
        <v>83</v>
      </c>
      <c s="34" t="s">
        <v>481</v>
      </c>
      <c s="35" t="s">
        <v>5</v>
      </c>
      <c s="6" t="s">
        <v>482</v>
      </c>
      <c s="36" t="s">
        <v>81</v>
      </c>
      <c s="37">
        <v>35</v>
      </c>
      <c s="36">
        <v>0</v>
      </c>
      <c s="36">
        <f>ROUND(G38*H38,6)</f>
      </c>
      <c r="L38" s="38">
        <v>0</v>
      </c>
      <c s="32">
        <f>ROUND(ROUND(L38,2)*ROUND(G38,3),2)</f>
      </c>
      <c s="36" t="s">
        <v>54</v>
      </c>
      <c>
        <f>(M38*21)/100</f>
      </c>
      <c t="s">
        <v>28</v>
      </c>
    </row>
    <row r="39" spans="1:5" ht="12.75">
      <c r="A39" s="35" t="s">
        <v>55</v>
      </c>
      <c r="E39" s="39" t="s">
        <v>5</v>
      </c>
    </row>
    <row r="40" spans="1:5" ht="51">
      <c r="A40" s="35" t="s">
        <v>56</v>
      </c>
      <c r="E40" s="40" t="s">
        <v>483</v>
      </c>
    </row>
    <row r="41" spans="1:5" ht="76.5">
      <c r="A41" t="s">
        <v>57</v>
      </c>
      <c r="E41" s="39" t="s">
        <v>484</v>
      </c>
    </row>
    <row r="42" spans="1:16" ht="12.75">
      <c r="A42" t="s">
        <v>50</v>
      </c>
      <c s="34" t="s">
        <v>87</v>
      </c>
      <c s="34" t="s">
        <v>79</v>
      </c>
      <c s="35" t="s">
        <v>5</v>
      </c>
      <c s="6" t="s">
        <v>80</v>
      </c>
      <c s="36" t="s">
        <v>81</v>
      </c>
      <c s="37">
        <v>35</v>
      </c>
      <c s="36">
        <v>0</v>
      </c>
      <c s="36">
        <f>ROUND(G42*H42,6)</f>
      </c>
      <c r="L42" s="38">
        <v>0</v>
      </c>
      <c s="32">
        <f>ROUND(ROUND(L42,2)*ROUND(G42,3),2)</f>
      </c>
      <c s="36" t="s">
        <v>54</v>
      </c>
      <c>
        <f>(M42*21)/100</f>
      </c>
      <c t="s">
        <v>28</v>
      </c>
    </row>
    <row r="43" spans="1:5" ht="12.75">
      <c r="A43" s="35" t="s">
        <v>55</v>
      </c>
      <c r="E43" s="39" t="s">
        <v>5</v>
      </c>
    </row>
    <row r="44" spans="1:5" ht="51">
      <c r="A44" s="35" t="s">
        <v>56</v>
      </c>
      <c r="E44" s="40" t="s">
        <v>483</v>
      </c>
    </row>
    <row r="45" spans="1:5" ht="114.75">
      <c r="A45" t="s">
        <v>57</v>
      </c>
      <c r="E45" s="39" t="s">
        <v>485</v>
      </c>
    </row>
    <row r="46" spans="1:16" ht="12.75">
      <c r="A46" t="s">
        <v>50</v>
      </c>
      <c s="34" t="s">
        <v>91</v>
      </c>
      <c s="34" t="s">
        <v>92</v>
      </c>
      <c s="35" t="s">
        <v>5</v>
      </c>
      <c s="6" t="s">
        <v>93</v>
      </c>
      <c s="36" t="s">
        <v>68</v>
      </c>
      <c s="37">
        <v>6980</v>
      </c>
      <c s="36">
        <v>0</v>
      </c>
      <c s="36">
        <f>ROUND(G46*H46,6)</f>
      </c>
      <c r="L46" s="38">
        <v>0</v>
      </c>
      <c s="32">
        <f>ROUND(ROUND(L46,2)*ROUND(G46,3),2)</f>
      </c>
      <c s="36" t="s">
        <v>54</v>
      </c>
      <c>
        <f>(M46*21)/100</f>
      </c>
      <c t="s">
        <v>28</v>
      </c>
    </row>
    <row r="47" spans="1:5" ht="12.75">
      <c r="A47" s="35" t="s">
        <v>55</v>
      </c>
      <c r="E47" s="39" t="s">
        <v>5</v>
      </c>
    </row>
    <row r="48" spans="1:5" ht="51">
      <c r="A48" s="35" t="s">
        <v>56</v>
      </c>
      <c r="E48" s="40" t="s">
        <v>486</v>
      </c>
    </row>
    <row r="49" spans="1:5" ht="114.75">
      <c r="A49" t="s">
        <v>57</v>
      </c>
      <c r="E49" s="39" t="s">
        <v>487</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51">
      <c r="A52" s="35" t="s">
        <v>56</v>
      </c>
      <c r="E52" s="40" t="s">
        <v>488</v>
      </c>
    </row>
    <row r="53" spans="1:5" ht="102">
      <c r="A53" t="s">
        <v>57</v>
      </c>
      <c r="E53" s="39" t="s">
        <v>489</v>
      </c>
    </row>
    <row r="54" spans="1:16" ht="12.75">
      <c r="A54" t="s">
        <v>50</v>
      </c>
      <c s="34" t="s">
        <v>98</v>
      </c>
      <c s="34" t="s">
        <v>99</v>
      </c>
      <c s="35" t="s">
        <v>5</v>
      </c>
      <c s="6" t="s">
        <v>100</v>
      </c>
      <c s="36" t="s">
        <v>68</v>
      </c>
      <c s="37">
        <v>6980</v>
      </c>
      <c s="36">
        <v>0</v>
      </c>
      <c s="36">
        <f>ROUND(G54*H54,6)</f>
      </c>
      <c r="L54" s="38">
        <v>0</v>
      </c>
      <c s="32">
        <f>ROUND(ROUND(L54,2)*ROUND(G54,3),2)</f>
      </c>
      <c s="36" t="s">
        <v>54</v>
      </c>
      <c>
        <f>(M54*21)/100</f>
      </c>
      <c t="s">
        <v>28</v>
      </c>
    </row>
    <row r="55" spans="1:5" ht="12.75">
      <c r="A55" s="35" t="s">
        <v>55</v>
      </c>
      <c r="E55" s="39" t="s">
        <v>5</v>
      </c>
    </row>
    <row r="56" spans="1:5" ht="51">
      <c r="A56" s="35" t="s">
        <v>56</v>
      </c>
      <c r="E56" s="40" t="s">
        <v>486</v>
      </c>
    </row>
    <row r="57" spans="1:5" ht="153">
      <c r="A57" t="s">
        <v>57</v>
      </c>
      <c r="E57" s="39" t="s">
        <v>490</v>
      </c>
    </row>
    <row r="58" spans="1:16" ht="25.5">
      <c r="A58" t="s">
        <v>50</v>
      </c>
      <c s="34" t="s">
        <v>102</v>
      </c>
      <c s="34" t="s">
        <v>491</v>
      </c>
      <c s="35" t="s">
        <v>5</v>
      </c>
      <c s="6" t="s">
        <v>492</v>
      </c>
      <c s="36" t="s">
        <v>81</v>
      </c>
      <c s="37">
        <v>8</v>
      </c>
      <c s="36">
        <v>0</v>
      </c>
      <c s="36">
        <f>ROUND(G58*H58,6)</f>
      </c>
      <c r="L58" s="38">
        <v>0</v>
      </c>
      <c s="32">
        <f>ROUND(ROUND(L58,2)*ROUND(G58,3),2)</f>
      </c>
      <c s="36" t="s">
        <v>54</v>
      </c>
      <c>
        <f>(M58*21)/100</f>
      </c>
      <c t="s">
        <v>28</v>
      </c>
    </row>
    <row r="59" spans="1:5" ht="12.75">
      <c r="A59" s="35" t="s">
        <v>55</v>
      </c>
      <c r="E59" s="39" t="s">
        <v>5</v>
      </c>
    </row>
    <row r="60" spans="1:5" ht="51">
      <c r="A60" s="35" t="s">
        <v>56</v>
      </c>
      <c r="E60" s="40" t="s">
        <v>493</v>
      </c>
    </row>
    <row r="61" spans="1:5" ht="140.25">
      <c r="A61" t="s">
        <v>57</v>
      </c>
      <c r="E61" s="39" t="s">
        <v>494</v>
      </c>
    </row>
    <row r="62" spans="1:16" ht="25.5">
      <c r="A62" t="s">
        <v>50</v>
      </c>
      <c s="34" t="s">
        <v>106</v>
      </c>
      <c s="34" t="s">
        <v>107</v>
      </c>
      <c s="35" t="s">
        <v>5</v>
      </c>
      <c s="6" t="s">
        <v>108</v>
      </c>
      <c s="36" t="s">
        <v>68</v>
      </c>
      <c s="37">
        <v>6980</v>
      </c>
      <c s="36">
        <v>0</v>
      </c>
      <c s="36">
        <f>ROUND(G62*H62,6)</f>
      </c>
      <c r="L62" s="38">
        <v>0</v>
      </c>
      <c s="32">
        <f>ROUND(ROUND(L62,2)*ROUND(G62,3),2)</f>
      </c>
      <c s="36" t="s">
        <v>54</v>
      </c>
      <c>
        <f>(M62*21)/100</f>
      </c>
      <c t="s">
        <v>28</v>
      </c>
    </row>
    <row r="63" spans="1:5" ht="12.75">
      <c r="A63" s="35" t="s">
        <v>55</v>
      </c>
      <c r="E63" s="39" t="s">
        <v>5</v>
      </c>
    </row>
    <row r="64" spans="1:5" ht="51">
      <c r="A64" s="35" t="s">
        <v>56</v>
      </c>
      <c r="E64" s="40" t="s">
        <v>486</v>
      </c>
    </row>
    <row r="65" spans="1:5" ht="127.5">
      <c r="A65" t="s">
        <v>57</v>
      </c>
      <c r="E65" s="39" t="s">
        <v>495</v>
      </c>
    </row>
    <row r="66" spans="1:16" ht="25.5">
      <c r="A66" t="s">
        <v>50</v>
      </c>
      <c s="34" t="s">
        <v>110</v>
      </c>
      <c s="34" t="s">
        <v>496</v>
      </c>
      <c s="35" t="s">
        <v>5</v>
      </c>
      <c s="6" t="s">
        <v>497</v>
      </c>
      <c s="36" t="s">
        <v>81</v>
      </c>
      <c s="37">
        <v>8</v>
      </c>
      <c s="36">
        <v>0</v>
      </c>
      <c s="36">
        <f>ROUND(G66*H66,6)</f>
      </c>
      <c r="L66" s="38">
        <v>0</v>
      </c>
      <c s="32">
        <f>ROUND(ROUND(L66,2)*ROUND(G66,3),2)</f>
      </c>
      <c s="36" t="s">
        <v>54</v>
      </c>
      <c>
        <f>(M66*21)/100</f>
      </c>
      <c t="s">
        <v>28</v>
      </c>
    </row>
    <row r="67" spans="1:5" ht="12.75">
      <c r="A67" s="35" t="s">
        <v>55</v>
      </c>
      <c r="E67" s="39" t="s">
        <v>5</v>
      </c>
    </row>
    <row r="68" spans="1:5" ht="51">
      <c r="A68" s="35" t="s">
        <v>56</v>
      </c>
      <c r="E68" s="40" t="s">
        <v>493</v>
      </c>
    </row>
    <row r="69" spans="1:5" ht="38.25">
      <c r="A69" t="s">
        <v>57</v>
      </c>
      <c r="E69" s="39" t="s">
        <v>498</v>
      </c>
    </row>
    <row r="70" spans="1:16" ht="25.5">
      <c r="A70" t="s">
        <v>50</v>
      </c>
      <c s="34" t="s">
        <v>428</v>
      </c>
      <c s="34" t="s">
        <v>499</v>
      </c>
      <c s="35" t="s">
        <v>5</v>
      </c>
      <c s="6" t="s">
        <v>500</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493</v>
      </c>
    </row>
    <row r="73" spans="1:5" ht="38.25">
      <c r="A73" t="s">
        <v>57</v>
      </c>
      <c r="E73" s="39" t="s">
        <v>501</v>
      </c>
    </row>
    <row r="74" spans="1:16" ht="25.5">
      <c r="A74" t="s">
        <v>50</v>
      </c>
      <c s="34" t="s">
        <v>502</v>
      </c>
      <c s="34" t="s">
        <v>503</v>
      </c>
      <c s="35" t="s">
        <v>5</v>
      </c>
      <c s="6" t="s">
        <v>504</v>
      </c>
      <c s="36" t="s">
        <v>81</v>
      </c>
      <c s="37">
        <v>15</v>
      </c>
      <c s="36">
        <v>0</v>
      </c>
      <c s="36">
        <f>ROUND(G74*H74,6)</f>
      </c>
      <c r="L74" s="38">
        <v>0</v>
      </c>
      <c s="32">
        <f>ROUND(ROUND(L74,2)*ROUND(G74,3),2)</f>
      </c>
      <c s="36" t="s">
        <v>54</v>
      </c>
      <c>
        <f>(M74*21)/100</f>
      </c>
      <c t="s">
        <v>28</v>
      </c>
    </row>
    <row r="75" spans="1:5" ht="12.75">
      <c r="A75" s="35" t="s">
        <v>55</v>
      </c>
      <c r="E75" s="39" t="s">
        <v>5</v>
      </c>
    </row>
    <row r="76" spans="1:5" ht="51">
      <c r="A76" s="35" t="s">
        <v>56</v>
      </c>
      <c r="E76" s="40" t="s">
        <v>505</v>
      </c>
    </row>
    <row r="77" spans="1:5" ht="114.75">
      <c r="A77" t="s">
        <v>57</v>
      </c>
      <c r="E77" s="39" t="s">
        <v>487</v>
      </c>
    </row>
    <row r="78" spans="1:16" ht="12.75">
      <c r="A78" t="s">
        <v>50</v>
      </c>
      <c s="34" t="s">
        <v>114</v>
      </c>
      <c s="34" t="s">
        <v>506</v>
      </c>
      <c s="35" t="s">
        <v>5</v>
      </c>
      <c s="6" t="s">
        <v>507</v>
      </c>
      <c s="36" t="s">
        <v>68</v>
      </c>
      <c s="37">
        <v>7280</v>
      </c>
      <c s="36">
        <v>0</v>
      </c>
      <c s="36">
        <f>ROUND(G78*H78,6)</f>
      </c>
      <c r="L78" s="38">
        <v>0</v>
      </c>
      <c s="32">
        <f>ROUND(ROUND(L78,2)*ROUND(G78,3),2)</f>
      </c>
      <c s="36" t="s">
        <v>54</v>
      </c>
      <c>
        <f>(M78*21)/100</f>
      </c>
      <c t="s">
        <v>28</v>
      </c>
    </row>
    <row r="79" spans="1:5" ht="12.75">
      <c r="A79" s="35" t="s">
        <v>55</v>
      </c>
      <c r="E79" s="39" t="s">
        <v>5</v>
      </c>
    </row>
    <row r="80" spans="1:5" ht="51">
      <c r="A80" s="35" t="s">
        <v>56</v>
      </c>
      <c r="E80" s="40" t="s">
        <v>508</v>
      </c>
    </row>
    <row r="81" spans="1:5" ht="127.5">
      <c r="A81" t="s">
        <v>57</v>
      </c>
      <c r="E81" s="39" t="s">
        <v>495</v>
      </c>
    </row>
    <row r="82" spans="1:16" ht="12.75">
      <c r="A82" t="s">
        <v>50</v>
      </c>
      <c s="34" t="s">
        <v>118</v>
      </c>
      <c s="34" t="s">
        <v>509</v>
      </c>
      <c s="35" t="s">
        <v>5</v>
      </c>
      <c s="6" t="s">
        <v>510</v>
      </c>
      <c s="36" t="s">
        <v>81</v>
      </c>
      <c s="37">
        <v>15</v>
      </c>
      <c s="36">
        <v>0</v>
      </c>
      <c s="36">
        <f>ROUND(G82*H82,6)</f>
      </c>
      <c r="L82" s="38">
        <v>0</v>
      </c>
      <c s="32">
        <f>ROUND(ROUND(L82,2)*ROUND(G82,3),2)</f>
      </c>
      <c s="36" t="s">
        <v>54</v>
      </c>
      <c>
        <f>(M82*21)/100</f>
      </c>
      <c t="s">
        <v>28</v>
      </c>
    </row>
    <row r="83" spans="1:5" ht="12.75">
      <c r="A83" s="35" t="s">
        <v>55</v>
      </c>
      <c r="E83" s="39" t="s">
        <v>5</v>
      </c>
    </row>
    <row r="84" spans="1:5" ht="51">
      <c r="A84" s="35" t="s">
        <v>56</v>
      </c>
      <c r="E84" s="40" t="s">
        <v>505</v>
      </c>
    </row>
    <row r="85" spans="1:5" ht="76.5">
      <c r="A85" t="s">
        <v>57</v>
      </c>
      <c r="E85" s="39" t="s">
        <v>484</v>
      </c>
    </row>
    <row r="86" spans="1:16" ht="12.75">
      <c r="A86" t="s">
        <v>50</v>
      </c>
      <c s="34" t="s">
        <v>121</v>
      </c>
      <c s="34" t="s">
        <v>511</v>
      </c>
      <c s="35" t="s">
        <v>5</v>
      </c>
      <c s="6" t="s">
        <v>512</v>
      </c>
      <c s="36" t="s">
        <v>81</v>
      </c>
      <c s="37">
        <v>15</v>
      </c>
      <c s="36">
        <v>0</v>
      </c>
      <c s="36">
        <f>ROUND(G86*H86,6)</f>
      </c>
      <c r="L86" s="38">
        <v>0</v>
      </c>
      <c s="32">
        <f>ROUND(ROUND(L86,2)*ROUND(G86,3),2)</f>
      </c>
      <c s="36" t="s">
        <v>54</v>
      </c>
      <c>
        <f>(M86*21)/100</f>
      </c>
      <c t="s">
        <v>28</v>
      </c>
    </row>
    <row r="87" spans="1:5" ht="12.75">
      <c r="A87" s="35" t="s">
        <v>55</v>
      </c>
      <c r="E87" s="39" t="s">
        <v>5</v>
      </c>
    </row>
    <row r="88" spans="1:5" ht="51">
      <c r="A88" s="35" t="s">
        <v>56</v>
      </c>
      <c r="E88" s="40" t="s">
        <v>505</v>
      </c>
    </row>
    <row r="89" spans="1:5" ht="76.5">
      <c r="A89" t="s">
        <v>57</v>
      </c>
      <c r="E89" s="39" t="s">
        <v>513</v>
      </c>
    </row>
    <row r="90" spans="1:16" ht="12.75">
      <c r="A90" t="s">
        <v>50</v>
      </c>
      <c s="34" t="s">
        <v>125</v>
      </c>
      <c s="34" t="s">
        <v>514</v>
      </c>
      <c s="35" t="s">
        <v>5</v>
      </c>
      <c s="6" t="s">
        <v>515</v>
      </c>
      <c s="36" t="s">
        <v>81</v>
      </c>
      <c s="37">
        <v>30</v>
      </c>
      <c s="36">
        <v>0</v>
      </c>
      <c s="36">
        <f>ROUND(G90*H90,6)</f>
      </c>
      <c r="L90" s="38">
        <v>0</v>
      </c>
      <c s="32">
        <f>ROUND(ROUND(L90,2)*ROUND(G90,3),2)</f>
      </c>
      <c s="36" t="s">
        <v>54</v>
      </c>
      <c>
        <f>(M90*21)/100</f>
      </c>
      <c t="s">
        <v>28</v>
      </c>
    </row>
    <row r="91" spans="1:5" ht="12.75">
      <c r="A91" s="35" t="s">
        <v>55</v>
      </c>
      <c r="E91" s="39" t="s">
        <v>5</v>
      </c>
    </row>
    <row r="92" spans="1:5" ht="51">
      <c r="A92" s="35" t="s">
        <v>56</v>
      </c>
      <c r="E92" s="40" t="s">
        <v>516</v>
      </c>
    </row>
    <row r="93" spans="1:5" ht="89.25">
      <c r="A93" t="s">
        <v>57</v>
      </c>
      <c r="E93" s="39" t="s">
        <v>517</v>
      </c>
    </row>
    <row r="94" spans="1:16" ht="12.75">
      <c r="A94" t="s">
        <v>50</v>
      </c>
      <c s="34" t="s">
        <v>128</v>
      </c>
      <c s="34" t="s">
        <v>518</v>
      </c>
      <c s="35" t="s">
        <v>5</v>
      </c>
      <c s="6" t="s">
        <v>519</v>
      </c>
      <c s="36" t="s">
        <v>81</v>
      </c>
      <c s="37">
        <v>38</v>
      </c>
      <c s="36">
        <v>0</v>
      </c>
      <c s="36">
        <f>ROUND(G94*H94,6)</f>
      </c>
      <c r="L94" s="38">
        <v>0</v>
      </c>
      <c s="32">
        <f>ROUND(ROUND(L94,2)*ROUND(G94,3),2)</f>
      </c>
      <c s="36" t="s">
        <v>54</v>
      </c>
      <c>
        <f>(M94*21)/100</f>
      </c>
      <c t="s">
        <v>28</v>
      </c>
    </row>
    <row r="95" spans="1:5" ht="12.75">
      <c r="A95" s="35" t="s">
        <v>55</v>
      </c>
      <c r="E95" s="39" t="s">
        <v>5</v>
      </c>
    </row>
    <row r="96" spans="1:5" ht="51">
      <c r="A96" s="35" t="s">
        <v>56</v>
      </c>
      <c r="E96" s="40" t="s">
        <v>520</v>
      </c>
    </row>
    <row r="97" spans="1:5" ht="178.5">
      <c r="A97" t="s">
        <v>57</v>
      </c>
      <c r="E97" s="39" t="s">
        <v>521</v>
      </c>
    </row>
    <row r="98" spans="1:16" ht="12.75">
      <c r="A98" t="s">
        <v>50</v>
      </c>
      <c s="34" t="s">
        <v>131</v>
      </c>
      <c s="34" t="s">
        <v>522</v>
      </c>
      <c s="35" t="s">
        <v>5</v>
      </c>
      <c s="6" t="s">
        <v>523</v>
      </c>
      <c s="36" t="s">
        <v>81</v>
      </c>
      <c s="37">
        <v>38</v>
      </c>
      <c s="36">
        <v>0</v>
      </c>
      <c s="36">
        <f>ROUND(G98*H98,6)</f>
      </c>
      <c r="L98" s="38">
        <v>0</v>
      </c>
      <c s="32">
        <f>ROUND(ROUND(L98,2)*ROUND(G98,3),2)</f>
      </c>
      <c s="36" t="s">
        <v>54</v>
      </c>
      <c>
        <f>(M98*21)/100</f>
      </c>
      <c t="s">
        <v>28</v>
      </c>
    </row>
    <row r="99" spans="1:5" ht="12.75">
      <c r="A99" s="35" t="s">
        <v>55</v>
      </c>
      <c r="E99" s="39" t="s">
        <v>5</v>
      </c>
    </row>
    <row r="100" spans="1:5" ht="51">
      <c r="A100" s="35" t="s">
        <v>56</v>
      </c>
      <c r="E100" s="40" t="s">
        <v>520</v>
      </c>
    </row>
    <row r="101" spans="1:5" ht="127.5">
      <c r="A101" t="s">
        <v>57</v>
      </c>
      <c r="E101" s="39" t="s">
        <v>524</v>
      </c>
    </row>
    <row r="102" spans="1:16" ht="12.75">
      <c r="A102" t="s">
        <v>50</v>
      </c>
      <c s="34" t="s">
        <v>135</v>
      </c>
      <c s="34" t="s">
        <v>525</v>
      </c>
      <c s="35" t="s">
        <v>5</v>
      </c>
      <c s="6" t="s">
        <v>526</v>
      </c>
      <c s="36" t="s">
        <v>68</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527</v>
      </c>
    </row>
    <row r="105" spans="1:5" ht="140.25">
      <c r="A105" t="s">
        <v>57</v>
      </c>
      <c r="E105" s="39" t="s">
        <v>528</v>
      </c>
    </row>
    <row r="106" spans="1:16" ht="12.75">
      <c r="A106" t="s">
        <v>50</v>
      </c>
      <c s="34" t="s">
        <v>139</v>
      </c>
      <c s="34" t="s">
        <v>529</v>
      </c>
      <c s="35" t="s">
        <v>5</v>
      </c>
      <c s="6" t="s">
        <v>530</v>
      </c>
      <c s="36" t="s">
        <v>68</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527</v>
      </c>
    </row>
    <row r="109" spans="1:5" ht="102">
      <c r="A109" t="s">
        <v>57</v>
      </c>
      <c r="E109" s="39" t="s">
        <v>531</v>
      </c>
    </row>
    <row r="110" spans="1:16" ht="25.5">
      <c r="A110" t="s">
        <v>50</v>
      </c>
      <c s="34" t="s">
        <v>143</v>
      </c>
      <c s="34" t="s">
        <v>532</v>
      </c>
      <c s="35" t="s">
        <v>5</v>
      </c>
      <c s="6" t="s">
        <v>533</v>
      </c>
      <c s="36" t="s">
        <v>534</v>
      </c>
      <c s="37">
        <v>1</v>
      </c>
      <c s="36">
        <v>0</v>
      </c>
      <c s="36">
        <f>ROUND(G110*H110,6)</f>
      </c>
      <c r="L110" s="38">
        <v>0</v>
      </c>
      <c s="32">
        <f>ROUND(ROUND(L110,2)*ROUND(G110,3),2)</f>
      </c>
      <c s="36" t="s">
        <v>341</v>
      </c>
      <c>
        <f>(M110*21)/100</f>
      </c>
      <c t="s">
        <v>28</v>
      </c>
    </row>
    <row r="111" spans="1:5" ht="12.75">
      <c r="A111" s="35" t="s">
        <v>55</v>
      </c>
      <c r="E111" s="39" t="s">
        <v>5</v>
      </c>
    </row>
    <row r="112" spans="1:5" ht="51">
      <c r="A112" s="35" t="s">
        <v>56</v>
      </c>
      <c r="E112" s="40" t="s">
        <v>535</v>
      </c>
    </row>
    <row r="113" spans="1:5" ht="12.75">
      <c r="A113" t="s">
        <v>57</v>
      </c>
      <c r="E113" s="39" t="s">
        <v>536</v>
      </c>
    </row>
    <row r="114" spans="1:13" ht="12.75">
      <c r="A114" t="s">
        <v>47</v>
      </c>
      <c r="C114" s="31" t="s">
        <v>28</v>
      </c>
      <c r="E114" s="33" t="s">
        <v>537</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f>
      </c>
    </row>
    <row r="115" spans="1:16" ht="25.5">
      <c r="A115" t="s">
        <v>50</v>
      </c>
      <c s="34" t="s">
        <v>147</v>
      </c>
      <c s="34" t="s">
        <v>538</v>
      </c>
      <c s="35" t="s">
        <v>5</v>
      </c>
      <c s="6" t="s">
        <v>539</v>
      </c>
      <c s="36" t="s">
        <v>68</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488</v>
      </c>
    </row>
    <row r="118" spans="1:5" ht="140.25">
      <c r="A118" t="s">
        <v>57</v>
      </c>
      <c r="E118" s="39" t="s">
        <v>540</v>
      </c>
    </row>
    <row r="119" spans="1:16" ht="25.5">
      <c r="A119" t="s">
        <v>50</v>
      </c>
      <c s="34" t="s">
        <v>152</v>
      </c>
      <c s="34" t="s">
        <v>541</v>
      </c>
      <c s="35" t="s">
        <v>5</v>
      </c>
      <c s="6" t="s">
        <v>542</v>
      </c>
      <c s="36" t="s">
        <v>81</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535</v>
      </c>
    </row>
    <row r="122" spans="1:5" ht="89.25">
      <c r="A122" t="s">
        <v>57</v>
      </c>
      <c r="E122" s="39" t="s">
        <v>543</v>
      </c>
    </row>
    <row r="123" spans="1:16" ht="12.75">
      <c r="A123" t="s">
        <v>50</v>
      </c>
      <c s="34" t="s">
        <v>155</v>
      </c>
      <c s="34" t="s">
        <v>544</v>
      </c>
      <c s="35" t="s">
        <v>5</v>
      </c>
      <c s="6" t="s">
        <v>545</v>
      </c>
      <c s="36" t="s">
        <v>306</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546</v>
      </c>
    </row>
    <row r="126" spans="1:5" ht="102">
      <c r="A126" t="s">
        <v>57</v>
      </c>
      <c r="E126" s="39" t="s">
        <v>547</v>
      </c>
    </row>
    <row r="127" spans="1:16" ht="12.75">
      <c r="A127" t="s">
        <v>50</v>
      </c>
      <c s="34" t="s">
        <v>158</v>
      </c>
      <c s="34" t="s">
        <v>333</v>
      </c>
      <c s="35" t="s">
        <v>5</v>
      </c>
      <c s="6" t="s">
        <v>334</v>
      </c>
      <c s="36" t="s">
        <v>81</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535</v>
      </c>
    </row>
    <row r="130" spans="1:5" ht="76.5">
      <c r="A130" t="s">
        <v>57</v>
      </c>
      <c r="E130" s="39" t="s">
        <v>548</v>
      </c>
    </row>
    <row r="131" spans="1:16" ht="12.75">
      <c r="A131" t="s">
        <v>50</v>
      </c>
      <c s="34" t="s">
        <v>161</v>
      </c>
      <c s="34" t="s">
        <v>549</v>
      </c>
      <c s="35" t="s">
        <v>5</v>
      </c>
      <c s="6" t="s">
        <v>550</v>
      </c>
      <c s="36" t="s">
        <v>551</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552</v>
      </c>
    </row>
    <row r="134" spans="1:5" ht="153">
      <c r="A134" t="s">
        <v>57</v>
      </c>
      <c r="E134" s="39" t="s">
        <v>553</v>
      </c>
    </row>
    <row r="135" spans="1:16" ht="25.5">
      <c r="A135" t="s">
        <v>50</v>
      </c>
      <c s="34" t="s">
        <v>165</v>
      </c>
      <c s="34" t="s">
        <v>554</v>
      </c>
      <c s="35" t="s">
        <v>5</v>
      </c>
      <c s="6" t="s">
        <v>555</v>
      </c>
      <c s="36" t="s">
        <v>68</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556</v>
      </c>
    </row>
    <row r="138" spans="1:5" ht="114.75">
      <c r="A138" t="s">
        <v>57</v>
      </c>
      <c r="E138" s="39" t="s">
        <v>557</v>
      </c>
    </row>
    <row r="139" spans="1:16" ht="12.75">
      <c r="A139" t="s">
        <v>50</v>
      </c>
      <c s="34" t="s">
        <v>169</v>
      </c>
      <c s="34" t="s">
        <v>558</v>
      </c>
      <c s="35" t="s">
        <v>5</v>
      </c>
      <c s="6" t="s">
        <v>559</v>
      </c>
      <c s="36" t="s">
        <v>560</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561</v>
      </c>
    </row>
    <row r="142" spans="1:5" ht="153">
      <c r="A142" t="s">
        <v>57</v>
      </c>
      <c r="E142" s="39" t="s">
        <v>562</v>
      </c>
    </row>
    <row r="143" spans="1:16" ht="12.75">
      <c r="A143" t="s">
        <v>50</v>
      </c>
      <c s="34" t="s">
        <v>173</v>
      </c>
      <c s="34" t="s">
        <v>563</v>
      </c>
      <c s="35" t="s">
        <v>5</v>
      </c>
      <c s="6" t="s">
        <v>564</v>
      </c>
      <c s="36" t="s">
        <v>560</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565</v>
      </c>
    </row>
    <row r="146" spans="1:5" ht="153">
      <c r="A146" t="s">
        <v>57</v>
      </c>
      <c r="E146" s="39" t="s">
        <v>562</v>
      </c>
    </row>
    <row r="147" spans="1:16" ht="12.75">
      <c r="A147" t="s">
        <v>50</v>
      </c>
      <c s="34" t="s">
        <v>176</v>
      </c>
      <c s="34" t="s">
        <v>566</v>
      </c>
      <c s="35" t="s">
        <v>5</v>
      </c>
      <c s="6" t="s">
        <v>567</v>
      </c>
      <c s="36" t="s">
        <v>68</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568</v>
      </c>
    </row>
    <row r="150" spans="1:5" ht="114.75">
      <c r="A150" t="s">
        <v>57</v>
      </c>
      <c r="E150" s="39" t="s">
        <v>569</v>
      </c>
    </row>
    <row r="151" spans="1:16" ht="12.75">
      <c r="A151" t="s">
        <v>50</v>
      </c>
      <c s="34" t="s">
        <v>180</v>
      </c>
      <c s="34" t="s">
        <v>570</v>
      </c>
      <c s="35" t="s">
        <v>5</v>
      </c>
      <c s="6" t="s">
        <v>571</v>
      </c>
      <c s="36" t="s">
        <v>81</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572</v>
      </c>
    </row>
    <row r="154" spans="1:5" ht="191.25">
      <c r="A154" t="s">
        <v>57</v>
      </c>
      <c r="E154" s="39" t="s">
        <v>573</v>
      </c>
    </row>
    <row r="155" spans="1:16" ht="12.75">
      <c r="A155" t="s">
        <v>50</v>
      </c>
      <c s="34" t="s">
        <v>183</v>
      </c>
      <c s="34" t="s">
        <v>574</v>
      </c>
      <c s="35" t="s">
        <v>5</v>
      </c>
      <c s="6" t="s">
        <v>575</v>
      </c>
      <c s="36" t="s">
        <v>81</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572</v>
      </c>
    </row>
    <row r="158" spans="1:5" ht="127.5">
      <c r="A158" t="s">
        <v>57</v>
      </c>
      <c r="E158" s="39" t="s">
        <v>524</v>
      </c>
    </row>
    <row r="159" spans="1:16" ht="12.75">
      <c r="A159" t="s">
        <v>50</v>
      </c>
      <c s="34" t="s">
        <v>186</v>
      </c>
      <c s="34" t="s">
        <v>576</v>
      </c>
      <c s="35" t="s">
        <v>5</v>
      </c>
      <c s="6" t="s">
        <v>577</v>
      </c>
      <c s="36" t="s">
        <v>68</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578</v>
      </c>
    </row>
    <row r="162" spans="1:5" ht="153">
      <c r="A162" t="s">
        <v>57</v>
      </c>
      <c r="E162" s="39" t="s">
        <v>579</v>
      </c>
    </row>
    <row r="163" spans="1:16" ht="12.75">
      <c r="A163" t="s">
        <v>50</v>
      </c>
      <c s="34" t="s">
        <v>189</v>
      </c>
      <c s="34" t="s">
        <v>580</v>
      </c>
      <c s="35" t="s">
        <v>5</v>
      </c>
      <c s="6" t="s">
        <v>581</v>
      </c>
      <c s="36" t="s">
        <v>68</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578</v>
      </c>
    </row>
    <row r="166" spans="1:5" ht="114.75">
      <c r="A166" t="s">
        <v>57</v>
      </c>
      <c r="E166" s="39" t="s">
        <v>557</v>
      </c>
    </row>
    <row r="167" spans="1:16" ht="12.75">
      <c r="A167" t="s">
        <v>50</v>
      </c>
      <c s="34" t="s">
        <v>193</v>
      </c>
      <c s="34" t="s">
        <v>582</v>
      </c>
      <c s="35" t="s">
        <v>5</v>
      </c>
      <c s="6" t="s">
        <v>583</v>
      </c>
      <c s="36" t="s">
        <v>584</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585</v>
      </c>
    </row>
    <row r="170" spans="1:5" ht="127.5">
      <c r="A170" t="s">
        <v>57</v>
      </c>
      <c r="E170" s="39" t="s">
        <v>586</v>
      </c>
    </row>
    <row r="171" spans="1:16" ht="12.75">
      <c r="A171" t="s">
        <v>50</v>
      </c>
      <c s="34" t="s">
        <v>196</v>
      </c>
      <c s="34" t="s">
        <v>587</v>
      </c>
      <c s="35" t="s">
        <v>5</v>
      </c>
      <c s="6" t="s">
        <v>588</v>
      </c>
      <c s="36" t="s">
        <v>68</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578</v>
      </c>
    </row>
    <row r="174" spans="1:5" ht="127.5">
      <c r="A174" t="s">
        <v>57</v>
      </c>
      <c r="E174" s="39" t="s">
        <v>589</v>
      </c>
    </row>
    <row r="175" spans="1:16" ht="12.75">
      <c r="A175" t="s">
        <v>50</v>
      </c>
      <c s="34" t="s">
        <v>200</v>
      </c>
      <c s="34" t="s">
        <v>590</v>
      </c>
      <c s="35" t="s">
        <v>5</v>
      </c>
      <c s="6" t="s">
        <v>591</v>
      </c>
      <c s="36" t="s">
        <v>81</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483</v>
      </c>
    </row>
    <row r="178" spans="1:5" ht="191.25">
      <c r="A178" t="s">
        <v>57</v>
      </c>
      <c r="E178" s="39" t="s">
        <v>573</v>
      </c>
    </row>
    <row r="179" spans="1:16" ht="12.75">
      <c r="A179" t="s">
        <v>50</v>
      </c>
      <c s="34" t="s">
        <v>203</v>
      </c>
      <c s="34" t="s">
        <v>592</v>
      </c>
      <c s="35" t="s">
        <v>5</v>
      </c>
      <c s="6" t="s">
        <v>593</v>
      </c>
      <c s="36" t="s">
        <v>81</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483</v>
      </c>
    </row>
    <row r="182" spans="1:5" ht="127.5">
      <c r="A182" t="s">
        <v>57</v>
      </c>
      <c r="E182" s="39" t="s">
        <v>524</v>
      </c>
    </row>
    <row r="183" spans="1:16" ht="12.75">
      <c r="A183" t="s">
        <v>50</v>
      </c>
      <c s="34" t="s">
        <v>207</v>
      </c>
      <c s="34" t="s">
        <v>594</v>
      </c>
      <c s="35" t="s">
        <v>5</v>
      </c>
      <c s="6" t="s">
        <v>595</v>
      </c>
      <c s="36" t="s">
        <v>81</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596</v>
      </c>
    </row>
    <row r="186" spans="1:5" ht="191.25">
      <c r="A186" t="s">
        <v>57</v>
      </c>
      <c r="E186" s="39" t="s">
        <v>573</v>
      </c>
    </row>
    <row r="187" spans="1:16" ht="12.75">
      <c r="A187" t="s">
        <v>50</v>
      </c>
      <c s="34" t="s">
        <v>211</v>
      </c>
      <c s="34" t="s">
        <v>597</v>
      </c>
      <c s="35" t="s">
        <v>5</v>
      </c>
      <c s="6" t="s">
        <v>598</v>
      </c>
      <c s="36" t="s">
        <v>81</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596</v>
      </c>
    </row>
    <row r="190" spans="1:5" ht="127.5">
      <c r="A190" t="s">
        <v>57</v>
      </c>
      <c r="E190" s="39" t="s">
        <v>524</v>
      </c>
    </row>
    <row r="191" spans="1:16" ht="12.75">
      <c r="A191" t="s">
        <v>50</v>
      </c>
      <c s="34" t="s">
        <v>215</v>
      </c>
      <c s="34" t="s">
        <v>599</v>
      </c>
      <c s="35" t="s">
        <v>5</v>
      </c>
      <c s="6" t="s">
        <v>600</v>
      </c>
      <c s="36" t="s">
        <v>81</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596</v>
      </c>
    </row>
    <row r="194" spans="1:5" ht="191.25">
      <c r="A194" t="s">
        <v>57</v>
      </c>
      <c r="E194" s="39" t="s">
        <v>573</v>
      </c>
    </row>
    <row r="195" spans="1:16" ht="12.75">
      <c r="A195" t="s">
        <v>50</v>
      </c>
      <c s="34" t="s">
        <v>219</v>
      </c>
      <c s="34" t="s">
        <v>601</v>
      </c>
      <c s="35" t="s">
        <v>5</v>
      </c>
      <c s="6" t="s">
        <v>602</v>
      </c>
      <c s="36" t="s">
        <v>81</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596</v>
      </c>
    </row>
    <row r="198" spans="1:5" ht="127.5">
      <c r="A198" t="s">
        <v>57</v>
      </c>
      <c r="E198" s="39" t="s">
        <v>524</v>
      </c>
    </row>
    <row r="199" spans="1:16" ht="12.75">
      <c r="A199" t="s">
        <v>50</v>
      </c>
      <c s="34" t="s">
        <v>223</v>
      </c>
      <c s="34" t="s">
        <v>603</v>
      </c>
      <c s="35" t="s">
        <v>5</v>
      </c>
      <c s="6" t="s">
        <v>604</v>
      </c>
      <c s="36" t="s">
        <v>81</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605</v>
      </c>
    </row>
    <row r="202" spans="1:5" ht="191.25">
      <c r="A202" t="s">
        <v>57</v>
      </c>
      <c r="E202" s="39" t="s">
        <v>573</v>
      </c>
    </row>
    <row r="203" spans="1:16" ht="12.75">
      <c r="A203" t="s">
        <v>50</v>
      </c>
      <c s="34" t="s">
        <v>227</v>
      </c>
      <c s="34" t="s">
        <v>606</v>
      </c>
      <c s="35" t="s">
        <v>5</v>
      </c>
      <c s="6" t="s">
        <v>607</v>
      </c>
      <c s="36" t="s">
        <v>81</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605</v>
      </c>
    </row>
    <row r="206" spans="1:5" ht="127.5">
      <c r="A206" t="s">
        <v>57</v>
      </c>
      <c r="E206" s="39" t="s">
        <v>524</v>
      </c>
    </row>
    <row r="207" spans="1:16" ht="12.75">
      <c r="A207" t="s">
        <v>50</v>
      </c>
      <c s="34" t="s">
        <v>231</v>
      </c>
      <c s="34" t="s">
        <v>608</v>
      </c>
      <c s="35" t="s">
        <v>5</v>
      </c>
      <c s="6" t="s">
        <v>609</v>
      </c>
      <c s="36" t="s">
        <v>81</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467</v>
      </c>
    </row>
    <row r="210" spans="1:5" ht="191.25">
      <c r="A210" t="s">
        <v>57</v>
      </c>
      <c r="E210" s="39" t="s">
        <v>573</v>
      </c>
    </row>
    <row r="211" spans="1:16" ht="12.75">
      <c r="A211" t="s">
        <v>50</v>
      </c>
      <c s="34" t="s">
        <v>235</v>
      </c>
      <c s="34" t="s">
        <v>610</v>
      </c>
      <c s="35" t="s">
        <v>5</v>
      </c>
      <c s="6" t="s">
        <v>611</v>
      </c>
      <c s="36" t="s">
        <v>81</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467</v>
      </c>
    </row>
    <row r="214" spans="1:5" ht="127.5">
      <c r="A214" t="s">
        <v>57</v>
      </c>
      <c r="E214" s="39" t="s">
        <v>524</v>
      </c>
    </row>
    <row r="215" spans="1:16" ht="12.75">
      <c r="A215" t="s">
        <v>50</v>
      </c>
      <c s="34" t="s">
        <v>239</v>
      </c>
      <c s="34" t="s">
        <v>612</v>
      </c>
      <c s="35" t="s">
        <v>5</v>
      </c>
      <c s="6" t="s">
        <v>613</v>
      </c>
      <c s="36" t="s">
        <v>81</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614</v>
      </c>
    </row>
    <row r="218" spans="1:5" ht="191.25">
      <c r="A218" t="s">
        <v>57</v>
      </c>
      <c r="E218" s="39" t="s">
        <v>573</v>
      </c>
    </row>
    <row r="219" spans="1:16" ht="12.75">
      <c r="A219" t="s">
        <v>50</v>
      </c>
      <c s="34" t="s">
        <v>243</v>
      </c>
      <c s="34" t="s">
        <v>615</v>
      </c>
      <c s="35" t="s">
        <v>5</v>
      </c>
      <c s="6" t="s">
        <v>616</v>
      </c>
      <c s="36" t="s">
        <v>81</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614</v>
      </c>
    </row>
    <row r="222" spans="1:5" ht="127.5">
      <c r="A222" t="s">
        <v>57</v>
      </c>
      <c r="E222" s="39" t="s">
        <v>524</v>
      </c>
    </row>
    <row r="223" spans="1:16" ht="12.75">
      <c r="A223" t="s">
        <v>50</v>
      </c>
      <c s="34" t="s">
        <v>247</v>
      </c>
      <c s="34" t="s">
        <v>617</v>
      </c>
      <c s="35" t="s">
        <v>5</v>
      </c>
      <c s="6" t="s">
        <v>618</v>
      </c>
      <c s="36" t="s">
        <v>81</v>
      </c>
      <c s="37">
        <v>3</v>
      </c>
      <c s="36">
        <v>0</v>
      </c>
      <c s="36">
        <f>ROUND(G223*H223,6)</f>
      </c>
      <c r="L223" s="38">
        <v>0</v>
      </c>
      <c s="32">
        <f>ROUND(ROUND(L223,2)*ROUND(G223,3),2)</f>
      </c>
      <c s="36" t="s">
        <v>54</v>
      </c>
      <c>
        <f>(M223*21)/100</f>
      </c>
      <c t="s">
        <v>28</v>
      </c>
    </row>
    <row r="224" spans="1:5" ht="12.75">
      <c r="A224" s="35" t="s">
        <v>55</v>
      </c>
      <c r="E224" s="39" t="s">
        <v>5</v>
      </c>
    </row>
    <row r="225" spans="1:5" ht="51">
      <c r="A225" s="35" t="s">
        <v>56</v>
      </c>
      <c r="E225" s="40" t="s">
        <v>572</v>
      </c>
    </row>
    <row r="226" spans="1:5" ht="153">
      <c r="A226" t="s">
        <v>57</v>
      </c>
      <c r="E226" s="39" t="s">
        <v>619</v>
      </c>
    </row>
    <row r="227" spans="1:16" ht="12.75">
      <c r="A227" t="s">
        <v>50</v>
      </c>
      <c s="34" t="s">
        <v>251</v>
      </c>
      <c s="34" t="s">
        <v>620</v>
      </c>
      <c s="35" t="s">
        <v>5</v>
      </c>
      <c s="6" t="s">
        <v>621</v>
      </c>
      <c s="36" t="s">
        <v>81</v>
      </c>
      <c s="37">
        <v>4</v>
      </c>
      <c s="36">
        <v>0</v>
      </c>
      <c s="36">
        <f>ROUND(G227*H227,6)</f>
      </c>
      <c r="L227" s="38">
        <v>0</v>
      </c>
      <c s="32">
        <f>ROUND(ROUND(L227,2)*ROUND(G227,3),2)</f>
      </c>
      <c s="36" t="s">
        <v>54</v>
      </c>
      <c>
        <f>(M227*21)/100</f>
      </c>
      <c t="s">
        <v>28</v>
      </c>
    </row>
    <row r="228" spans="1:5" ht="12.75">
      <c r="A228" s="35" t="s">
        <v>55</v>
      </c>
      <c r="E228" s="39" t="s">
        <v>5</v>
      </c>
    </row>
    <row r="229" spans="1:5" ht="63.75">
      <c r="A229" s="35" t="s">
        <v>56</v>
      </c>
      <c r="E229" s="40" t="s">
        <v>622</v>
      </c>
    </row>
    <row r="230" spans="1:5" ht="127.5">
      <c r="A230" t="s">
        <v>57</v>
      </c>
      <c r="E230" s="39" t="s">
        <v>623</v>
      </c>
    </row>
    <row r="231" spans="1:16" ht="12.75">
      <c r="A231" t="s">
        <v>50</v>
      </c>
      <c s="34" t="s">
        <v>255</v>
      </c>
      <c s="34" t="s">
        <v>624</v>
      </c>
      <c s="35" t="s">
        <v>5</v>
      </c>
      <c s="6" t="s">
        <v>625</v>
      </c>
      <c s="36" t="s">
        <v>81</v>
      </c>
      <c s="37">
        <v>6</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27.5">
      <c r="A234" t="s">
        <v>57</v>
      </c>
      <c r="E234" s="39" t="s">
        <v>524</v>
      </c>
    </row>
    <row r="235" spans="1:16" ht="12.75">
      <c r="A235" t="s">
        <v>50</v>
      </c>
      <c s="34" t="s">
        <v>259</v>
      </c>
      <c s="34" t="s">
        <v>627</v>
      </c>
      <c s="35" t="s">
        <v>5</v>
      </c>
      <c s="6" t="s">
        <v>628</v>
      </c>
      <c s="36" t="s">
        <v>81</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629</v>
      </c>
    </row>
    <row r="238" spans="1:5" ht="127.5">
      <c r="A238" t="s">
        <v>57</v>
      </c>
      <c r="E238" s="39" t="s">
        <v>623</v>
      </c>
    </row>
    <row r="239" spans="1:16" ht="12.75">
      <c r="A239" t="s">
        <v>50</v>
      </c>
      <c s="34" t="s">
        <v>263</v>
      </c>
      <c s="34" t="s">
        <v>630</v>
      </c>
      <c s="35" t="s">
        <v>5</v>
      </c>
      <c s="6" t="s">
        <v>631</v>
      </c>
      <c s="36" t="s">
        <v>81</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629</v>
      </c>
    </row>
    <row r="242" spans="1:5" ht="127.5">
      <c r="A242" t="s">
        <v>57</v>
      </c>
      <c r="E242" s="39" t="s">
        <v>524</v>
      </c>
    </row>
    <row r="243" spans="1:16" ht="12.75">
      <c r="A243" t="s">
        <v>50</v>
      </c>
      <c s="34" t="s">
        <v>267</v>
      </c>
      <c s="34" t="s">
        <v>632</v>
      </c>
      <c s="35" t="s">
        <v>5</v>
      </c>
      <c s="6" t="s">
        <v>633</v>
      </c>
      <c s="36" t="s">
        <v>81</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634</v>
      </c>
    </row>
    <row r="246" spans="1:5" ht="127.5">
      <c r="A246" t="s">
        <v>57</v>
      </c>
      <c r="E246" s="39" t="s">
        <v>623</v>
      </c>
    </row>
    <row r="247" spans="1:16" ht="12.75">
      <c r="A247" t="s">
        <v>50</v>
      </c>
      <c s="34" t="s">
        <v>271</v>
      </c>
      <c s="34" t="s">
        <v>635</v>
      </c>
      <c s="35" t="s">
        <v>5</v>
      </c>
      <c s="6" t="s">
        <v>636</v>
      </c>
      <c s="36" t="s">
        <v>81</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634</v>
      </c>
    </row>
    <row r="250" spans="1:5" ht="127.5">
      <c r="A250" t="s">
        <v>57</v>
      </c>
      <c r="E250" s="39" t="s">
        <v>524</v>
      </c>
    </row>
    <row r="251" spans="1:16" ht="12.75">
      <c r="A251" t="s">
        <v>50</v>
      </c>
      <c s="34" t="s">
        <v>275</v>
      </c>
      <c s="34" t="s">
        <v>637</v>
      </c>
      <c s="35" t="s">
        <v>5</v>
      </c>
      <c s="6" t="s">
        <v>638</v>
      </c>
      <c s="36" t="s">
        <v>81</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572</v>
      </c>
    </row>
    <row r="254" spans="1:5" ht="127.5">
      <c r="A254" t="s">
        <v>57</v>
      </c>
      <c r="E254" s="39" t="s">
        <v>623</v>
      </c>
    </row>
    <row r="255" spans="1:16" ht="12.75">
      <c r="A255" t="s">
        <v>50</v>
      </c>
      <c s="34" t="s">
        <v>279</v>
      </c>
      <c s="34" t="s">
        <v>639</v>
      </c>
      <c s="35" t="s">
        <v>5</v>
      </c>
      <c s="6" t="s">
        <v>640</v>
      </c>
      <c s="36" t="s">
        <v>81</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572</v>
      </c>
    </row>
    <row r="258" spans="1:5" ht="127.5">
      <c r="A258" t="s">
        <v>57</v>
      </c>
      <c r="E258" s="39" t="s">
        <v>524</v>
      </c>
    </row>
    <row r="259" spans="1:16" ht="12.75">
      <c r="A259" t="s">
        <v>50</v>
      </c>
      <c s="34" t="s">
        <v>283</v>
      </c>
      <c s="34" t="s">
        <v>641</v>
      </c>
      <c s="35" t="s">
        <v>5</v>
      </c>
      <c s="6" t="s">
        <v>642</v>
      </c>
      <c s="36" t="s">
        <v>81</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505</v>
      </c>
    </row>
    <row r="262" spans="1:5" ht="127.5">
      <c r="A262" t="s">
        <v>57</v>
      </c>
      <c r="E262" s="39" t="s">
        <v>623</v>
      </c>
    </row>
    <row r="263" spans="1:16" ht="12.75">
      <c r="A263" t="s">
        <v>50</v>
      </c>
      <c s="34" t="s">
        <v>287</v>
      </c>
      <c s="34" t="s">
        <v>643</v>
      </c>
      <c s="35" t="s">
        <v>5</v>
      </c>
      <c s="6" t="s">
        <v>644</v>
      </c>
      <c s="36" t="s">
        <v>81</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505</v>
      </c>
    </row>
    <row r="266" spans="1:5" ht="127.5">
      <c r="A266" t="s">
        <v>57</v>
      </c>
      <c r="E266" s="39" t="s">
        <v>524</v>
      </c>
    </row>
    <row r="267" spans="1:16" ht="12.75">
      <c r="A267" t="s">
        <v>50</v>
      </c>
      <c s="34" t="s">
        <v>291</v>
      </c>
      <c s="34" t="s">
        <v>645</v>
      </c>
      <c s="35" t="s">
        <v>5</v>
      </c>
      <c s="6" t="s">
        <v>646</v>
      </c>
      <c s="36" t="s">
        <v>81</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596</v>
      </c>
    </row>
    <row r="270" spans="1:5" ht="191.25">
      <c r="A270" t="s">
        <v>57</v>
      </c>
      <c r="E270" s="39" t="s">
        <v>573</v>
      </c>
    </row>
    <row r="271" spans="1:16" ht="12.75">
      <c r="A271" t="s">
        <v>50</v>
      </c>
      <c s="34" t="s">
        <v>295</v>
      </c>
      <c s="34" t="s">
        <v>647</v>
      </c>
      <c s="35" t="s">
        <v>5</v>
      </c>
      <c s="6" t="s">
        <v>648</v>
      </c>
      <c s="36" t="s">
        <v>81</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596</v>
      </c>
    </row>
    <row r="274" spans="1:5" ht="127.5">
      <c r="A274" t="s">
        <v>57</v>
      </c>
      <c r="E274" s="39" t="s">
        <v>524</v>
      </c>
    </row>
    <row r="275" spans="1:16" ht="12.75">
      <c r="A275" t="s">
        <v>50</v>
      </c>
      <c s="34" t="s">
        <v>299</v>
      </c>
      <c s="34" t="s">
        <v>649</v>
      </c>
      <c s="35" t="s">
        <v>5</v>
      </c>
      <c s="6" t="s">
        <v>650</v>
      </c>
      <c s="36" t="s">
        <v>81</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572</v>
      </c>
    </row>
    <row r="278" spans="1:5" ht="191.25">
      <c r="A278" t="s">
        <v>57</v>
      </c>
      <c r="E278" s="39" t="s">
        <v>573</v>
      </c>
    </row>
    <row r="279" spans="1:16" ht="12.75">
      <c r="A279" t="s">
        <v>50</v>
      </c>
      <c s="34" t="s">
        <v>303</v>
      </c>
      <c s="34" t="s">
        <v>651</v>
      </c>
      <c s="35" t="s">
        <v>5</v>
      </c>
      <c s="6" t="s">
        <v>652</v>
      </c>
      <c s="36" t="s">
        <v>81</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572</v>
      </c>
    </row>
    <row r="282" spans="1:5" ht="127.5">
      <c r="A282" t="s">
        <v>57</v>
      </c>
      <c r="E282" s="39" t="s">
        <v>524</v>
      </c>
    </row>
    <row r="283" spans="1:16" ht="12.75">
      <c r="A283" t="s">
        <v>50</v>
      </c>
      <c s="34" t="s">
        <v>308</v>
      </c>
      <c s="34" t="s">
        <v>653</v>
      </c>
      <c s="35" t="s">
        <v>5</v>
      </c>
      <c s="6" t="s">
        <v>654</v>
      </c>
      <c s="36" t="s">
        <v>81</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572</v>
      </c>
    </row>
    <row r="286" spans="1:5" ht="191.25">
      <c r="A286" t="s">
        <v>57</v>
      </c>
      <c r="E286" s="39" t="s">
        <v>573</v>
      </c>
    </row>
    <row r="287" spans="1:16" ht="12.75">
      <c r="A287" t="s">
        <v>50</v>
      </c>
      <c s="34" t="s">
        <v>312</v>
      </c>
      <c s="34" t="s">
        <v>655</v>
      </c>
      <c s="35" t="s">
        <v>5</v>
      </c>
      <c s="6" t="s">
        <v>656</v>
      </c>
      <c s="36" t="s">
        <v>81</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572</v>
      </c>
    </row>
    <row r="290" spans="1:5" ht="127.5">
      <c r="A290" t="s">
        <v>57</v>
      </c>
      <c r="E290" s="39" t="s">
        <v>524</v>
      </c>
    </row>
    <row r="291" spans="1:16" ht="12.75">
      <c r="A291" t="s">
        <v>50</v>
      </c>
      <c s="34" t="s">
        <v>316</v>
      </c>
      <c s="34" t="s">
        <v>657</v>
      </c>
      <c s="35" t="s">
        <v>5</v>
      </c>
      <c s="6" t="s">
        <v>658</v>
      </c>
      <c s="36" t="s">
        <v>81</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572</v>
      </c>
    </row>
    <row r="294" spans="1:5" ht="191.25">
      <c r="A294" t="s">
        <v>57</v>
      </c>
      <c r="E294" s="39" t="s">
        <v>573</v>
      </c>
    </row>
    <row r="295" spans="1:16" ht="12.75">
      <c r="A295" t="s">
        <v>50</v>
      </c>
      <c s="34" t="s">
        <v>320</v>
      </c>
      <c s="34" t="s">
        <v>659</v>
      </c>
      <c s="35" t="s">
        <v>5</v>
      </c>
      <c s="6" t="s">
        <v>660</v>
      </c>
      <c s="36" t="s">
        <v>81</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572</v>
      </c>
    </row>
    <row r="298" spans="1:5" ht="127.5">
      <c r="A298" t="s">
        <v>57</v>
      </c>
      <c r="E298" s="39" t="s">
        <v>524</v>
      </c>
    </row>
    <row r="299" spans="1:16" ht="12.75">
      <c r="A299" t="s">
        <v>50</v>
      </c>
      <c s="34" t="s">
        <v>324</v>
      </c>
      <c s="34" t="s">
        <v>661</v>
      </c>
      <c s="35" t="s">
        <v>5</v>
      </c>
      <c s="6" t="s">
        <v>662</v>
      </c>
      <c s="36" t="s">
        <v>81</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663</v>
      </c>
    </row>
    <row r="302" spans="1:5" ht="191.25">
      <c r="A302" t="s">
        <v>57</v>
      </c>
      <c r="E302" s="39" t="s">
        <v>573</v>
      </c>
    </row>
    <row r="303" spans="1:16" ht="12.75">
      <c r="A303" t="s">
        <v>50</v>
      </c>
      <c s="34" t="s">
        <v>328</v>
      </c>
      <c s="34" t="s">
        <v>664</v>
      </c>
      <c s="35" t="s">
        <v>5</v>
      </c>
      <c s="6" t="s">
        <v>665</v>
      </c>
      <c s="36" t="s">
        <v>81</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663</v>
      </c>
    </row>
    <row r="306" spans="1:5" ht="127.5">
      <c r="A306" t="s">
        <v>57</v>
      </c>
      <c r="E306" s="39" t="s">
        <v>524</v>
      </c>
    </row>
    <row r="307" spans="1:16" ht="12.75">
      <c r="A307" t="s">
        <v>50</v>
      </c>
      <c s="34" t="s">
        <v>332</v>
      </c>
      <c s="34" t="s">
        <v>666</v>
      </c>
      <c s="35" t="s">
        <v>5</v>
      </c>
      <c s="6" t="s">
        <v>667</v>
      </c>
      <c s="36" t="s">
        <v>81</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668</v>
      </c>
    </row>
    <row r="310" spans="1:5" ht="140.25">
      <c r="A310" t="s">
        <v>57</v>
      </c>
      <c r="E310" s="39" t="s">
        <v>669</v>
      </c>
    </row>
    <row r="311" spans="1:16" ht="12.75">
      <c r="A311" t="s">
        <v>50</v>
      </c>
      <c s="34" t="s">
        <v>336</v>
      </c>
      <c s="34" t="s">
        <v>670</v>
      </c>
      <c s="35" t="s">
        <v>5</v>
      </c>
      <c s="6" t="s">
        <v>671</v>
      </c>
      <c s="36" t="s">
        <v>81</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668</v>
      </c>
    </row>
    <row r="314" spans="1:5" ht="140.25">
      <c r="A314" t="s">
        <v>57</v>
      </c>
      <c r="E314" s="39" t="s">
        <v>669</v>
      </c>
    </row>
    <row r="315" spans="1:16" ht="12.75">
      <c r="A315" t="s">
        <v>50</v>
      </c>
      <c s="34" t="s">
        <v>344</v>
      </c>
      <c s="34" t="s">
        <v>672</v>
      </c>
      <c s="35" t="s">
        <v>5</v>
      </c>
      <c s="6" t="s">
        <v>673</v>
      </c>
      <c s="36" t="s">
        <v>81</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614</v>
      </c>
    </row>
    <row r="318" spans="1:5" ht="140.25">
      <c r="A318" t="s">
        <v>57</v>
      </c>
      <c r="E318" s="39" t="s">
        <v>669</v>
      </c>
    </row>
    <row r="319" spans="1:16" ht="12.75">
      <c r="A319" t="s">
        <v>50</v>
      </c>
      <c s="34" t="s">
        <v>348</v>
      </c>
      <c s="34" t="s">
        <v>674</v>
      </c>
      <c s="35" t="s">
        <v>5</v>
      </c>
      <c s="6" t="s">
        <v>675</v>
      </c>
      <c s="36" t="s">
        <v>81</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668</v>
      </c>
    </row>
    <row r="322" spans="1:5" ht="140.25">
      <c r="A322" t="s">
        <v>57</v>
      </c>
      <c r="E322" s="39" t="s">
        <v>669</v>
      </c>
    </row>
    <row r="323" spans="1:16" ht="12.75">
      <c r="A323" t="s">
        <v>50</v>
      </c>
      <c s="34" t="s">
        <v>352</v>
      </c>
      <c s="34" t="s">
        <v>676</v>
      </c>
      <c s="35" t="s">
        <v>5</v>
      </c>
      <c s="6" t="s">
        <v>677</v>
      </c>
      <c s="36" t="s">
        <v>81</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505</v>
      </c>
    </row>
    <row r="326" spans="1:5" ht="153">
      <c r="A326" t="s">
        <v>57</v>
      </c>
      <c r="E326" s="39" t="s">
        <v>678</v>
      </c>
    </row>
    <row r="327" spans="1:16" ht="12.75">
      <c r="A327" t="s">
        <v>50</v>
      </c>
      <c s="34" t="s">
        <v>356</v>
      </c>
      <c s="34" t="s">
        <v>679</v>
      </c>
      <c s="35" t="s">
        <v>5</v>
      </c>
      <c s="6" t="s">
        <v>680</v>
      </c>
      <c s="36" t="s">
        <v>81</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505</v>
      </c>
    </row>
    <row r="330" spans="1:5" ht="127.5">
      <c r="A330" t="s">
        <v>57</v>
      </c>
      <c r="E330" s="39" t="s">
        <v>524</v>
      </c>
    </row>
    <row r="331" spans="1:16" ht="12.75">
      <c r="A331" t="s">
        <v>50</v>
      </c>
      <c s="34" t="s">
        <v>360</v>
      </c>
      <c s="34" t="s">
        <v>681</v>
      </c>
      <c s="35" t="s">
        <v>5</v>
      </c>
      <c s="6" t="s">
        <v>682</v>
      </c>
      <c s="36" t="s">
        <v>81</v>
      </c>
      <c s="37">
        <v>4</v>
      </c>
      <c s="36">
        <v>0</v>
      </c>
      <c s="36">
        <f>ROUND(G331*H331,6)</f>
      </c>
      <c r="L331" s="38">
        <v>0</v>
      </c>
      <c s="32">
        <f>ROUND(ROUND(L331,2)*ROUND(G331,3),2)</f>
      </c>
      <c s="36" t="s">
        <v>54</v>
      </c>
      <c>
        <f>(M331*21)/100</f>
      </c>
      <c t="s">
        <v>28</v>
      </c>
    </row>
    <row r="332" spans="1:5" ht="12.75">
      <c r="A332" s="35" t="s">
        <v>55</v>
      </c>
      <c r="E332" s="39" t="s">
        <v>5</v>
      </c>
    </row>
    <row r="333" spans="1:5" ht="51">
      <c r="A333" s="35" t="s">
        <v>56</v>
      </c>
      <c r="E333" s="40" t="s">
        <v>668</v>
      </c>
    </row>
    <row r="334" spans="1:5" ht="178.5">
      <c r="A334" t="s">
        <v>57</v>
      </c>
      <c r="E334" s="39" t="s">
        <v>521</v>
      </c>
    </row>
    <row r="335" spans="1:16" ht="12.75">
      <c r="A335" t="s">
        <v>50</v>
      </c>
      <c s="34" t="s">
        <v>363</v>
      </c>
      <c s="34" t="s">
        <v>683</v>
      </c>
      <c s="35" t="s">
        <v>5</v>
      </c>
      <c s="6" t="s">
        <v>684</v>
      </c>
      <c s="36" t="s">
        <v>81</v>
      </c>
      <c s="37">
        <v>4</v>
      </c>
      <c s="36">
        <v>0</v>
      </c>
      <c s="36">
        <f>ROUND(G335*H335,6)</f>
      </c>
      <c r="L335" s="38">
        <v>0</v>
      </c>
      <c s="32">
        <f>ROUND(ROUND(L335,2)*ROUND(G335,3),2)</f>
      </c>
      <c s="36" t="s">
        <v>54</v>
      </c>
      <c>
        <f>(M335*21)/100</f>
      </c>
      <c t="s">
        <v>28</v>
      </c>
    </row>
    <row r="336" spans="1:5" ht="12.75">
      <c r="A336" s="35" t="s">
        <v>55</v>
      </c>
      <c r="E336" s="39" t="s">
        <v>5</v>
      </c>
    </row>
    <row r="337" spans="1:5" ht="51">
      <c r="A337" s="35" t="s">
        <v>56</v>
      </c>
      <c r="E337" s="40" t="s">
        <v>668</v>
      </c>
    </row>
    <row r="338" spans="1:5" ht="127.5">
      <c r="A338" t="s">
        <v>57</v>
      </c>
      <c r="E338" s="39" t="s">
        <v>524</v>
      </c>
    </row>
    <row r="339" spans="1:16" ht="12.75">
      <c r="A339" t="s">
        <v>50</v>
      </c>
      <c s="34" t="s">
        <v>366</v>
      </c>
      <c s="34" t="s">
        <v>685</v>
      </c>
      <c s="35" t="s">
        <v>5</v>
      </c>
      <c s="6" t="s">
        <v>686</v>
      </c>
      <c s="36" t="s">
        <v>81</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493</v>
      </c>
    </row>
    <row r="342" spans="1:5" ht="127.5">
      <c r="A342" t="s">
        <v>57</v>
      </c>
      <c r="E342" s="39" t="s">
        <v>687</v>
      </c>
    </row>
    <row r="343" spans="1:16" ht="12.75">
      <c r="A343" t="s">
        <v>50</v>
      </c>
      <c s="34" t="s">
        <v>369</v>
      </c>
      <c s="34" t="s">
        <v>688</v>
      </c>
      <c s="35" t="s">
        <v>5</v>
      </c>
      <c s="6" t="s">
        <v>689</v>
      </c>
      <c s="36" t="s">
        <v>81</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493</v>
      </c>
    </row>
    <row r="346" spans="1:5" ht="127.5">
      <c r="A346" t="s">
        <v>57</v>
      </c>
      <c r="E346" s="39" t="s">
        <v>690</v>
      </c>
    </row>
    <row r="347" spans="1:16" ht="25.5">
      <c r="A347" t="s">
        <v>50</v>
      </c>
      <c s="34" t="s">
        <v>372</v>
      </c>
      <c s="34" t="s">
        <v>691</v>
      </c>
      <c s="35" t="s">
        <v>5</v>
      </c>
      <c s="6" t="s">
        <v>692</v>
      </c>
      <c s="36" t="s">
        <v>81</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516</v>
      </c>
    </row>
    <row r="350" spans="1:5" ht="127.5">
      <c r="A350" t="s">
        <v>57</v>
      </c>
      <c r="E350" s="39" t="s">
        <v>693</v>
      </c>
    </row>
    <row r="351" spans="1:16" ht="25.5">
      <c r="A351" t="s">
        <v>50</v>
      </c>
      <c s="34" t="s">
        <v>376</v>
      </c>
      <c s="34" t="s">
        <v>694</v>
      </c>
      <c s="35" t="s">
        <v>5</v>
      </c>
      <c s="6" t="s">
        <v>695</v>
      </c>
      <c s="36" t="s">
        <v>584</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696</v>
      </c>
    </row>
    <row r="354" spans="1:5" ht="127.5">
      <c r="A354" t="s">
        <v>57</v>
      </c>
      <c r="E354" s="39" t="s">
        <v>586</v>
      </c>
    </row>
    <row r="355" spans="1:16" ht="25.5">
      <c r="A355" t="s">
        <v>50</v>
      </c>
      <c s="34" t="s">
        <v>380</v>
      </c>
      <c s="34" t="s">
        <v>697</v>
      </c>
      <c s="35" t="s">
        <v>5</v>
      </c>
      <c s="6" t="s">
        <v>698</v>
      </c>
      <c s="36" t="s">
        <v>699</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516</v>
      </c>
    </row>
    <row r="358" spans="1:5" ht="127.5">
      <c r="A358" t="s">
        <v>57</v>
      </c>
      <c r="E358" s="39" t="s">
        <v>700</v>
      </c>
    </row>
    <row r="359" spans="1:16" ht="12.75">
      <c r="A359" t="s">
        <v>50</v>
      </c>
      <c s="34" t="s">
        <v>384</v>
      </c>
      <c s="34" t="s">
        <v>701</v>
      </c>
      <c s="35" t="s">
        <v>5</v>
      </c>
      <c s="6" t="s">
        <v>702</v>
      </c>
      <c s="36" t="s">
        <v>703</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704</v>
      </c>
    </row>
    <row r="362" spans="1:5" ht="153">
      <c r="A362" t="s">
        <v>57</v>
      </c>
      <c r="E362" s="39" t="s">
        <v>705</v>
      </c>
    </row>
    <row r="363" spans="1:16" ht="12.75">
      <c r="A363" t="s">
        <v>50</v>
      </c>
      <c s="34" t="s">
        <v>385</v>
      </c>
      <c s="34" t="s">
        <v>706</v>
      </c>
      <c s="35" t="s">
        <v>5</v>
      </c>
      <c s="6" t="s">
        <v>707</v>
      </c>
      <c s="36" t="s">
        <v>150</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708</v>
      </c>
    </row>
    <row r="366" spans="1:5" ht="140.25">
      <c r="A366" t="s">
        <v>57</v>
      </c>
      <c r="E366" s="39" t="s">
        <v>709</v>
      </c>
    </row>
    <row r="367" spans="1:16" ht="12.75">
      <c r="A367" t="s">
        <v>50</v>
      </c>
      <c s="34" t="s">
        <v>389</v>
      </c>
      <c s="34" t="s">
        <v>710</v>
      </c>
      <c s="35" t="s">
        <v>5</v>
      </c>
      <c s="6" t="s">
        <v>711</v>
      </c>
      <c s="36" t="s">
        <v>68</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712</v>
      </c>
    </row>
    <row r="370" spans="1:5" ht="102">
      <c r="A370" t="s">
        <v>57</v>
      </c>
      <c r="E370" s="39" t="s">
        <v>713</v>
      </c>
    </row>
    <row r="371" spans="1:16" ht="12.75">
      <c r="A371" t="s">
        <v>50</v>
      </c>
      <c s="34" t="s">
        <v>393</v>
      </c>
      <c s="34" t="s">
        <v>714</v>
      </c>
      <c s="35" t="s">
        <v>5</v>
      </c>
      <c s="6" t="s">
        <v>715</v>
      </c>
      <c s="36" t="s">
        <v>81</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716</v>
      </c>
    </row>
    <row r="374" spans="1:5" ht="102">
      <c r="A374" t="s">
        <v>57</v>
      </c>
      <c r="E374" s="39" t="s">
        <v>717</v>
      </c>
    </row>
    <row r="375" spans="1:16" ht="12.75">
      <c r="A375" t="s">
        <v>50</v>
      </c>
      <c s="34" t="s">
        <v>397</v>
      </c>
      <c s="34" t="s">
        <v>718</v>
      </c>
      <c s="35" t="s">
        <v>5</v>
      </c>
      <c s="6" t="s">
        <v>719</v>
      </c>
      <c s="36" t="s">
        <v>81</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716</v>
      </c>
    </row>
    <row r="378" spans="1:5" ht="102">
      <c r="A378" t="s">
        <v>57</v>
      </c>
      <c r="E378" s="39" t="s">
        <v>720</v>
      </c>
    </row>
    <row r="379" spans="1:16" ht="12.75">
      <c r="A379" t="s">
        <v>50</v>
      </c>
      <c s="34" t="s">
        <v>401</v>
      </c>
      <c s="34" t="s">
        <v>721</v>
      </c>
      <c s="35" t="s">
        <v>5</v>
      </c>
      <c s="6" t="s">
        <v>722</v>
      </c>
      <c s="36" t="s">
        <v>81</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516</v>
      </c>
    </row>
    <row r="382" spans="1:5" ht="102">
      <c r="A382" t="s">
        <v>57</v>
      </c>
      <c r="E382" s="39" t="s">
        <v>717</v>
      </c>
    </row>
    <row r="383" spans="1:16" ht="12.75">
      <c r="A383" t="s">
        <v>50</v>
      </c>
      <c s="34" t="s">
        <v>403</v>
      </c>
      <c s="34" t="s">
        <v>723</v>
      </c>
      <c s="35" t="s">
        <v>5</v>
      </c>
      <c s="6" t="s">
        <v>724</v>
      </c>
      <c s="36" t="s">
        <v>81</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516</v>
      </c>
    </row>
    <row r="386" spans="1:5" ht="102">
      <c r="A386" t="s">
        <v>57</v>
      </c>
      <c r="E386" s="39" t="s">
        <v>720</v>
      </c>
    </row>
    <row r="387" spans="1:16" ht="12.75">
      <c r="A387" t="s">
        <v>50</v>
      </c>
      <c s="34" t="s">
        <v>407</v>
      </c>
      <c s="34" t="s">
        <v>725</v>
      </c>
      <c s="35" t="s">
        <v>5</v>
      </c>
      <c s="6" t="s">
        <v>726</v>
      </c>
      <c s="36" t="s">
        <v>81</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614</v>
      </c>
    </row>
    <row r="390" spans="1:5" ht="12.75">
      <c r="A390" t="s">
        <v>57</v>
      </c>
      <c r="E390" s="39" t="s">
        <v>727</v>
      </c>
    </row>
    <row r="391" spans="1:16" ht="12.75">
      <c r="A391" t="s">
        <v>50</v>
      </c>
      <c s="34" t="s">
        <v>410</v>
      </c>
      <c s="34" t="s">
        <v>728</v>
      </c>
      <c s="35" t="s">
        <v>5</v>
      </c>
      <c s="6" t="s">
        <v>729</v>
      </c>
      <c s="36" t="s">
        <v>81</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614</v>
      </c>
    </row>
    <row r="394" spans="1:5" ht="12.75">
      <c r="A394" t="s">
        <v>57</v>
      </c>
      <c r="E394" s="39" t="s">
        <v>727</v>
      </c>
    </row>
    <row r="395" spans="1:16" ht="12.75">
      <c r="A395" t="s">
        <v>50</v>
      </c>
      <c s="34" t="s">
        <v>730</v>
      </c>
      <c s="34" t="s">
        <v>731</v>
      </c>
      <c s="35" t="s">
        <v>5</v>
      </c>
      <c s="6" t="s">
        <v>732</v>
      </c>
      <c s="36" t="s">
        <v>81</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733</v>
      </c>
    </row>
    <row r="398" spans="1:5" ht="127.5">
      <c r="A398" t="s">
        <v>57</v>
      </c>
      <c r="E398" s="39" t="s">
        <v>623</v>
      </c>
    </row>
    <row r="399" spans="1:16" ht="12.75">
      <c r="A399" t="s">
        <v>50</v>
      </c>
      <c s="34" t="s">
        <v>734</v>
      </c>
      <c s="34" t="s">
        <v>735</v>
      </c>
      <c s="35" t="s">
        <v>5</v>
      </c>
      <c s="6" t="s">
        <v>736</v>
      </c>
      <c s="36" t="s">
        <v>81</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733</v>
      </c>
    </row>
    <row r="402" spans="1:5" ht="140.25">
      <c r="A402" t="s">
        <v>57</v>
      </c>
      <c r="E402" s="39" t="s">
        <v>737</v>
      </c>
    </row>
    <row r="403" spans="1:16" ht="12.75">
      <c r="A403" t="s">
        <v>50</v>
      </c>
      <c s="34" t="s">
        <v>738</v>
      </c>
      <c s="34" t="s">
        <v>739</v>
      </c>
      <c s="35" t="s">
        <v>5</v>
      </c>
      <c s="6" t="s">
        <v>740</v>
      </c>
      <c s="36" t="s">
        <v>81</v>
      </c>
      <c s="37">
        <v>6</v>
      </c>
      <c s="36">
        <v>0</v>
      </c>
      <c s="36">
        <f>ROUND(G403*H403,6)</f>
      </c>
      <c r="L403" s="38">
        <v>0</v>
      </c>
      <c s="32">
        <f>ROUND(ROUND(L403,2)*ROUND(G403,3),2)</f>
      </c>
      <c s="36" t="s">
        <v>341</v>
      </c>
      <c>
        <f>(M403*21)/100</f>
      </c>
      <c t="s">
        <v>28</v>
      </c>
    </row>
    <row r="404" spans="1:5" ht="12.75">
      <c r="A404" s="35" t="s">
        <v>55</v>
      </c>
      <c r="E404" s="39" t="s">
        <v>5</v>
      </c>
    </row>
    <row r="405" spans="1:5" ht="51">
      <c r="A405" s="35" t="s">
        <v>56</v>
      </c>
      <c r="E405" s="40" t="s">
        <v>626</v>
      </c>
    </row>
    <row r="406" spans="1:5" ht="12.75">
      <c r="A406" t="s">
        <v>57</v>
      </c>
      <c r="E406" s="39" t="s">
        <v>727</v>
      </c>
    </row>
    <row r="407" spans="1:16" ht="12.75">
      <c r="A407" t="s">
        <v>50</v>
      </c>
      <c s="34" t="s">
        <v>741</v>
      </c>
      <c s="34" t="s">
        <v>742</v>
      </c>
      <c s="35" t="s">
        <v>5</v>
      </c>
      <c s="6" t="s">
        <v>743</v>
      </c>
      <c s="36" t="s">
        <v>81</v>
      </c>
      <c s="37">
        <v>6</v>
      </c>
      <c s="36">
        <v>0</v>
      </c>
      <c s="36">
        <f>ROUND(G407*H407,6)</f>
      </c>
      <c r="L407" s="38">
        <v>0</v>
      </c>
      <c s="32">
        <f>ROUND(ROUND(L407,2)*ROUND(G407,3),2)</f>
      </c>
      <c s="36" t="s">
        <v>341</v>
      </c>
      <c>
        <f>(M407*21)/100</f>
      </c>
      <c t="s">
        <v>28</v>
      </c>
    </row>
    <row r="408" spans="1:5" ht="12.75">
      <c r="A408" s="35" t="s">
        <v>55</v>
      </c>
      <c r="E408" s="39" t="s">
        <v>5</v>
      </c>
    </row>
    <row r="409" spans="1:5" ht="51">
      <c r="A409" s="35" t="s">
        <v>56</v>
      </c>
      <c r="E409" s="40" t="s">
        <v>626</v>
      </c>
    </row>
    <row r="410" spans="1:5" ht="12.75">
      <c r="A410" t="s">
        <v>57</v>
      </c>
      <c r="E410" s="39" t="s">
        <v>727</v>
      </c>
    </row>
    <row r="411" spans="1:16" ht="12.75">
      <c r="A411" t="s">
        <v>50</v>
      </c>
      <c s="34" t="s">
        <v>744</v>
      </c>
      <c s="34" t="s">
        <v>745</v>
      </c>
      <c s="35" t="s">
        <v>5</v>
      </c>
      <c s="6" t="s">
        <v>746</v>
      </c>
      <c s="36" t="s">
        <v>81</v>
      </c>
      <c s="37">
        <v>1</v>
      </c>
      <c s="36">
        <v>0</v>
      </c>
      <c s="36">
        <f>ROUND(G411*H411,6)</f>
      </c>
      <c r="L411" s="38">
        <v>0</v>
      </c>
      <c s="32">
        <f>ROUND(ROUND(L411,2)*ROUND(G411,3),2)</f>
      </c>
      <c s="36" t="s">
        <v>341</v>
      </c>
      <c>
        <f>(M411*21)/100</f>
      </c>
      <c t="s">
        <v>28</v>
      </c>
    </row>
    <row r="412" spans="1:5" ht="12.75">
      <c r="A412" s="35" t="s">
        <v>55</v>
      </c>
      <c r="E412" s="39" t="s">
        <v>5</v>
      </c>
    </row>
    <row r="413" spans="1:5" ht="51">
      <c r="A413" s="35" t="s">
        <v>56</v>
      </c>
      <c r="E413" s="40" t="s">
        <v>535</v>
      </c>
    </row>
    <row r="414" spans="1:5" ht="12.75">
      <c r="A414" t="s">
        <v>57</v>
      </c>
      <c r="E414" s="39" t="s">
        <v>727</v>
      </c>
    </row>
    <row r="415" spans="1:16" ht="25.5">
      <c r="A415" t="s">
        <v>50</v>
      </c>
      <c s="34" t="s">
        <v>747</v>
      </c>
      <c s="34" t="s">
        <v>748</v>
      </c>
      <c s="35" t="s">
        <v>5</v>
      </c>
      <c s="6" t="s">
        <v>749</v>
      </c>
      <c s="36" t="s">
        <v>68</v>
      </c>
      <c s="37">
        <v>4651</v>
      </c>
      <c s="36">
        <v>0</v>
      </c>
      <c s="36">
        <f>ROUND(G415*H415,6)</f>
      </c>
      <c r="L415" s="38">
        <v>0</v>
      </c>
      <c s="32">
        <f>ROUND(ROUND(L415,2)*ROUND(G415,3),2)</f>
      </c>
      <c s="36" t="s">
        <v>341</v>
      </c>
      <c>
        <f>(M415*21)/100</f>
      </c>
      <c t="s">
        <v>28</v>
      </c>
    </row>
    <row r="416" spans="1:5" ht="12.75">
      <c r="A416" s="35" t="s">
        <v>55</v>
      </c>
      <c r="E416" s="39" t="s">
        <v>5</v>
      </c>
    </row>
    <row r="417" spans="1:5" ht="51">
      <c r="A417" s="35" t="s">
        <v>56</v>
      </c>
      <c r="E417" s="40" t="s">
        <v>750</v>
      </c>
    </row>
    <row r="418" spans="1:5" ht="114.75">
      <c r="A418" t="s">
        <v>57</v>
      </c>
      <c r="E418" s="39" t="s">
        <v>487</v>
      </c>
    </row>
    <row r="419" spans="1:16" ht="12.75">
      <c r="A419" t="s">
        <v>50</v>
      </c>
      <c s="34" t="s">
        <v>751</v>
      </c>
      <c s="34" t="s">
        <v>748</v>
      </c>
      <c s="35" t="s">
        <v>4</v>
      </c>
      <c s="6" t="s">
        <v>752</v>
      </c>
      <c s="36" t="s">
        <v>68</v>
      </c>
      <c s="37">
        <v>4651</v>
      </c>
      <c s="36">
        <v>0</v>
      </c>
      <c s="36">
        <f>ROUND(G419*H419,6)</f>
      </c>
      <c r="L419" s="38">
        <v>0</v>
      </c>
      <c s="32">
        <f>ROUND(ROUND(L419,2)*ROUND(G419,3),2)</f>
      </c>
      <c s="36" t="s">
        <v>341</v>
      </c>
      <c>
        <f>(M419*21)/100</f>
      </c>
      <c t="s">
        <v>28</v>
      </c>
    </row>
    <row r="420" spans="1:5" ht="12.75">
      <c r="A420" s="35" t="s">
        <v>55</v>
      </c>
      <c r="E420" s="39" t="s">
        <v>5</v>
      </c>
    </row>
    <row r="421" spans="1:5" ht="51">
      <c r="A421" s="35" t="s">
        <v>56</v>
      </c>
      <c r="E421" s="40" t="s">
        <v>750</v>
      </c>
    </row>
    <row r="422" spans="1:5" ht="114.75">
      <c r="A422" t="s">
        <v>57</v>
      </c>
      <c r="E422" s="39" t="s">
        <v>487</v>
      </c>
    </row>
    <row r="423" spans="1:16" ht="12.75">
      <c r="A423" t="s">
        <v>50</v>
      </c>
      <c s="34" t="s">
        <v>753</v>
      </c>
      <c s="34" t="s">
        <v>754</v>
      </c>
      <c s="35" t="s">
        <v>5</v>
      </c>
      <c s="6" t="s">
        <v>755</v>
      </c>
      <c s="36" t="s">
        <v>560</v>
      </c>
      <c s="37">
        <v>12.48</v>
      </c>
      <c s="36">
        <v>0</v>
      </c>
      <c s="36">
        <f>ROUND(G423*H423,6)</f>
      </c>
      <c r="L423" s="38">
        <v>0</v>
      </c>
      <c s="32">
        <f>ROUND(ROUND(L423,2)*ROUND(G423,3),2)</f>
      </c>
      <c s="36" t="s">
        <v>756</v>
      </c>
      <c>
        <f>(M423*21)/100</f>
      </c>
      <c t="s">
        <v>28</v>
      </c>
    </row>
    <row r="424" spans="1:5" ht="12.75">
      <c r="A424" s="35" t="s">
        <v>55</v>
      </c>
      <c r="E424" s="39" t="s">
        <v>5</v>
      </c>
    </row>
    <row r="425" spans="1:5" ht="51">
      <c r="A425" s="35" t="s">
        <v>56</v>
      </c>
      <c r="E425" s="40" t="s">
        <v>757</v>
      </c>
    </row>
    <row r="426" spans="1:5" ht="165.75">
      <c r="A426" t="s">
        <v>57</v>
      </c>
      <c r="E426" s="39" t="s">
        <v>758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761</v>
      </c>
      <c r="E8" s="30" t="s">
        <v>760</v>
      </c>
      <c r="J8" s="29">
        <f>0+J9</f>
      </c>
      <c s="29">
        <f>0+K9</f>
      </c>
      <c s="29">
        <f>0+L9</f>
      </c>
      <c s="29">
        <f>0+M9</f>
      </c>
    </row>
    <row r="9" spans="1:13" ht="12.75">
      <c r="A9" t="s">
        <v>47</v>
      </c>
      <c r="C9" s="31" t="s">
        <v>4</v>
      </c>
      <c r="E9" s="33" t="s">
        <v>460</v>
      </c>
      <c r="J9" s="32">
        <f>0</f>
      </c>
      <c s="32">
        <f>0</f>
      </c>
      <c s="32">
        <f>0+L10+L14+L18+L22</f>
      </c>
      <c s="32">
        <f>0+M10+M14+M18+M22</f>
      </c>
    </row>
    <row r="10" spans="1:16" ht="12.75">
      <c r="A10" t="s">
        <v>50</v>
      </c>
      <c s="34" t="s">
        <v>4</v>
      </c>
      <c s="34" t="s">
        <v>762</v>
      </c>
      <c s="35" t="s">
        <v>5</v>
      </c>
      <c s="6" t="s">
        <v>763</v>
      </c>
      <c s="36" t="s">
        <v>534</v>
      </c>
      <c s="37">
        <v>80</v>
      </c>
      <c s="36">
        <v>0</v>
      </c>
      <c s="36">
        <f>ROUND(G10*H10,6)</f>
      </c>
      <c r="L10" s="38">
        <v>0</v>
      </c>
      <c s="32">
        <f>ROUND(ROUND(L10,2)*ROUND(G10,3),2)</f>
      </c>
      <c s="36" t="s">
        <v>54</v>
      </c>
      <c>
        <f>(M10*21)/100</f>
      </c>
      <c t="s">
        <v>28</v>
      </c>
    </row>
    <row r="11" spans="1:5" ht="12.75">
      <c r="A11" s="35" t="s">
        <v>55</v>
      </c>
      <c r="E11" s="39" t="s">
        <v>5</v>
      </c>
    </row>
    <row r="12" spans="1:5" ht="38.25">
      <c r="A12" s="35" t="s">
        <v>56</v>
      </c>
      <c r="E12" s="40" t="s">
        <v>764</v>
      </c>
    </row>
    <row r="13" spans="1:5" ht="242.25">
      <c r="A13" t="s">
        <v>57</v>
      </c>
      <c r="E13" s="39" t="s">
        <v>765</v>
      </c>
    </row>
    <row r="14" spans="1:16" ht="12.75">
      <c r="A14" t="s">
        <v>50</v>
      </c>
      <c s="34" t="s">
        <v>28</v>
      </c>
      <c s="34" t="s">
        <v>766</v>
      </c>
      <c s="35" t="s">
        <v>5</v>
      </c>
      <c s="6" t="s">
        <v>767</v>
      </c>
      <c s="36" t="s">
        <v>534</v>
      </c>
      <c s="37">
        <v>80</v>
      </c>
      <c s="36">
        <v>0</v>
      </c>
      <c s="36">
        <f>ROUND(G14*H14,6)</f>
      </c>
      <c r="L14" s="38">
        <v>0</v>
      </c>
      <c s="32">
        <f>ROUND(ROUND(L14,2)*ROUND(G14,3),2)</f>
      </c>
      <c s="36" t="s">
        <v>54</v>
      </c>
      <c>
        <f>(M14*21)/100</f>
      </c>
      <c t="s">
        <v>28</v>
      </c>
    </row>
    <row r="15" spans="1:5" ht="12.75">
      <c r="A15" s="35" t="s">
        <v>55</v>
      </c>
      <c r="E15" s="39" t="s">
        <v>5</v>
      </c>
    </row>
    <row r="16" spans="1:5" ht="38.25">
      <c r="A16" s="35" t="s">
        <v>56</v>
      </c>
      <c r="E16" s="40" t="s">
        <v>764</v>
      </c>
    </row>
    <row r="17" spans="1:5" ht="25.5">
      <c r="A17" t="s">
        <v>57</v>
      </c>
      <c r="E17" s="39" t="s">
        <v>768</v>
      </c>
    </row>
    <row r="18" spans="1:16" ht="12.75">
      <c r="A18" t="s">
        <v>50</v>
      </c>
      <c s="34" t="s">
        <v>26</v>
      </c>
      <c s="34" t="s">
        <v>769</v>
      </c>
      <c s="35" t="s">
        <v>5</v>
      </c>
      <c s="6" t="s">
        <v>770</v>
      </c>
      <c s="36" t="s">
        <v>534</v>
      </c>
      <c s="37">
        <v>80</v>
      </c>
      <c s="36">
        <v>0</v>
      </c>
      <c s="36">
        <f>ROUND(G18*H18,6)</f>
      </c>
      <c r="L18" s="38">
        <v>0</v>
      </c>
      <c s="32">
        <f>ROUND(ROUND(L18,2)*ROUND(G18,3),2)</f>
      </c>
      <c s="36" t="s">
        <v>54</v>
      </c>
      <c>
        <f>(M18*21)/100</f>
      </c>
      <c t="s">
        <v>28</v>
      </c>
    </row>
    <row r="19" spans="1:5" ht="12.75">
      <c r="A19" s="35" t="s">
        <v>55</v>
      </c>
      <c r="E19" s="39" t="s">
        <v>5</v>
      </c>
    </row>
    <row r="20" spans="1:5" ht="38.25">
      <c r="A20" s="35" t="s">
        <v>56</v>
      </c>
      <c r="E20" s="40" t="s">
        <v>764</v>
      </c>
    </row>
    <row r="21" spans="1:5" ht="38.25">
      <c r="A21" t="s">
        <v>57</v>
      </c>
      <c r="E21" s="39" t="s">
        <v>771</v>
      </c>
    </row>
    <row r="22" spans="1:16" ht="25.5">
      <c r="A22" t="s">
        <v>50</v>
      </c>
      <c s="34" t="s">
        <v>65</v>
      </c>
      <c s="34" t="s">
        <v>532</v>
      </c>
      <c s="35" t="s">
        <v>5</v>
      </c>
      <c s="6" t="s">
        <v>533</v>
      </c>
      <c s="36" t="s">
        <v>534</v>
      </c>
      <c s="37">
        <v>1</v>
      </c>
      <c s="36">
        <v>0</v>
      </c>
      <c s="36">
        <f>ROUND(G22*H22,6)</f>
      </c>
      <c r="L22" s="38">
        <v>0</v>
      </c>
      <c s="32">
        <f>ROUND(ROUND(L22,2)*ROUND(G22,3),2)</f>
      </c>
      <c s="36" t="s">
        <v>341</v>
      </c>
      <c>
        <f>(M22*21)/100</f>
      </c>
      <c t="s">
        <v>28</v>
      </c>
    </row>
    <row r="23" spans="1:5" ht="12.75">
      <c r="A23" s="35" t="s">
        <v>55</v>
      </c>
      <c r="E23" s="39" t="s">
        <v>5</v>
      </c>
    </row>
    <row r="24" spans="1:5" ht="38.25">
      <c r="A24" s="35" t="s">
        <v>56</v>
      </c>
      <c r="E24" s="40" t="s">
        <v>772</v>
      </c>
    </row>
    <row r="25" spans="1:5" ht="12.75">
      <c r="A25" t="s">
        <v>57</v>
      </c>
      <c r="E25" s="39" t="s">
        <v>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COUNTIFS(L8:L198,"=0",A8:A198,"P")+COUNTIFS(L8:L198,"",A8:A198,"P")+SUM(Q8:Q198)</f>
      </c>
    </row>
    <row r="8" spans="1:13" ht="12.75">
      <c r="A8" t="s">
        <v>45</v>
      </c>
      <c r="C8" s="28" t="s">
        <v>775</v>
      </c>
      <c r="E8" s="30" t="s">
        <v>774</v>
      </c>
      <c r="J8" s="29">
        <f>0+J9</f>
      </c>
      <c s="29">
        <f>0+K9</f>
      </c>
      <c s="29">
        <f>0+L9</f>
      </c>
      <c s="29">
        <f>0+M9</f>
      </c>
    </row>
    <row r="9" spans="1:13" ht="12.75">
      <c r="A9" t="s">
        <v>47</v>
      </c>
      <c r="C9" s="31" t="s">
        <v>4</v>
      </c>
      <c r="E9" s="33" t="s">
        <v>776</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50</v>
      </c>
      <c s="34" t="s">
        <v>4</v>
      </c>
      <c s="34" t="s">
        <v>514</v>
      </c>
      <c s="35" t="s">
        <v>5</v>
      </c>
      <c s="6" t="s">
        <v>515</v>
      </c>
      <c s="36" t="s">
        <v>81</v>
      </c>
      <c s="37">
        <v>10</v>
      </c>
      <c s="36">
        <v>0</v>
      </c>
      <c s="36">
        <f>ROUND(G10*H10,6)</f>
      </c>
      <c r="L10" s="38">
        <v>0</v>
      </c>
      <c s="32">
        <f>ROUND(ROUND(L10,2)*ROUND(G10,3),2)</f>
      </c>
      <c s="36" t="s">
        <v>54</v>
      </c>
      <c>
        <f>(M10*21)/100</f>
      </c>
      <c t="s">
        <v>28</v>
      </c>
    </row>
    <row r="11" spans="1:5" ht="12.75">
      <c r="A11" s="35" t="s">
        <v>55</v>
      </c>
      <c r="E11" s="39" t="s">
        <v>5</v>
      </c>
    </row>
    <row r="12" spans="1:5" ht="38.25">
      <c r="A12" s="35" t="s">
        <v>56</v>
      </c>
      <c r="E12" s="40" t="s">
        <v>777</v>
      </c>
    </row>
    <row r="13" spans="1:5" ht="89.25">
      <c r="A13" t="s">
        <v>57</v>
      </c>
      <c r="E13" s="39" t="s">
        <v>778</v>
      </c>
    </row>
    <row r="14" spans="1:16" ht="12.75">
      <c r="A14" t="s">
        <v>50</v>
      </c>
      <c s="34" t="s">
        <v>28</v>
      </c>
      <c s="34" t="s">
        <v>779</v>
      </c>
      <c s="35" t="s">
        <v>5</v>
      </c>
      <c s="6" t="s">
        <v>780</v>
      </c>
      <c s="36" t="s">
        <v>68</v>
      </c>
      <c s="37">
        <v>200</v>
      </c>
      <c s="36">
        <v>0</v>
      </c>
      <c s="36">
        <f>ROUND(G14*H14,6)</f>
      </c>
      <c r="L14" s="38">
        <v>0</v>
      </c>
      <c s="32">
        <f>ROUND(ROUND(L14,2)*ROUND(G14,3),2)</f>
      </c>
      <c s="36" t="s">
        <v>54</v>
      </c>
      <c>
        <f>(M14*21)/100</f>
      </c>
      <c t="s">
        <v>28</v>
      </c>
    </row>
    <row r="15" spans="1:5" ht="12.75">
      <c r="A15" s="35" t="s">
        <v>55</v>
      </c>
      <c r="E15" s="39" t="s">
        <v>5</v>
      </c>
    </row>
    <row r="16" spans="1:5" ht="38.25">
      <c r="A16" s="35" t="s">
        <v>56</v>
      </c>
      <c r="E16" s="40" t="s">
        <v>781</v>
      </c>
    </row>
    <row r="17" spans="1:5" ht="89.25">
      <c r="A17" t="s">
        <v>57</v>
      </c>
      <c r="E17" s="39" t="s">
        <v>782</v>
      </c>
    </row>
    <row r="18" spans="1:16" ht="12.75">
      <c r="A18" t="s">
        <v>50</v>
      </c>
      <c s="34" t="s">
        <v>26</v>
      </c>
      <c s="34" t="s">
        <v>783</v>
      </c>
      <c s="35" t="s">
        <v>5</v>
      </c>
      <c s="6" t="s">
        <v>784</v>
      </c>
      <c s="36" t="s">
        <v>81</v>
      </c>
      <c s="37">
        <v>10</v>
      </c>
      <c s="36">
        <v>0</v>
      </c>
      <c s="36">
        <f>ROUND(G18*H18,6)</f>
      </c>
      <c r="L18" s="38">
        <v>0</v>
      </c>
      <c s="32">
        <f>ROUND(ROUND(L18,2)*ROUND(G18,3),2)</f>
      </c>
      <c s="36" t="s">
        <v>54</v>
      </c>
      <c>
        <f>(M18*21)/100</f>
      </c>
      <c t="s">
        <v>28</v>
      </c>
    </row>
    <row r="19" spans="1:5" ht="12.75">
      <c r="A19" s="35" t="s">
        <v>55</v>
      </c>
      <c r="E19" s="39" t="s">
        <v>5</v>
      </c>
    </row>
    <row r="20" spans="1:5" ht="38.25">
      <c r="A20" s="35" t="s">
        <v>56</v>
      </c>
      <c r="E20" s="40" t="s">
        <v>777</v>
      </c>
    </row>
    <row r="21" spans="1:5" ht="89.25">
      <c r="A21" t="s">
        <v>57</v>
      </c>
      <c r="E21" s="39" t="s">
        <v>785</v>
      </c>
    </row>
    <row r="22" spans="1:16" ht="12.75">
      <c r="A22" t="s">
        <v>50</v>
      </c>
      <c s="34" t="s">
        <v>65</v>
      </c>
      <c s="34" t="s">
        <v>786</v>
      </c>
      <c s="35" t="s">
        <v>5</v>
      </c>
      <c s="6" t="s">
        <v>787</v>
      </c>
      <c s="36" t="s">
        <v>81</v>
      </c>
      <c s="37">
        <v>5</v>
      </c>
      <c s="36">
        <v>0</v>
      </c>
      <c s="36">
        <f>ROUND(G22*H22,6)</f>
      </c>
      <c r="L22" s="38">
        <v>0</v>
      </c>
      <c s="32">
        <f>ROUND(ROUND(L22,2)*ROUND(G22,3),2)</f>
      </c>
      <c s="36" t="s">
        <v>54</v>
      </c>
      <c>
        <f>(M22*21)/100</f>
      </c>
      <c t="s">
        <v>28</v>
      </c>
    </row>
    <row r="23" spans="1:5" ht="12.75">
      <c r="A23" s="35" t="s">
        <v>55</v>
      </c>
      <c r="E23" s="39" t="s">
        <v>5</v>
      </c>
    </row>
    <row r="24" spans="1:5" ht="38.25">
      <c r="A24" s="35" t="s">
        <v>56</v>
      </c>
      <c r="E24" s="40" t="s">
        <v>788</v>
      </c>
    </row>
    <row r="25" spans="1:5" ht="204">
      <c r="A25" t="s">
        <v>57</v>
      </c>
      <c r="E25" s="39" t="s">
        <v>789</v>
      </c>
    </row>
    <row r="26" spans="1:16" ht="25.5">
      <c r="A26" t="s">
        <v>50</v>
      </c>
      <c s="34" t="s">
        <v>70</v>
      </c>
      <c s="34" t="s">
        <v>541</v>
      </c>
      <c s="35" t="s">
        <v>5</v>
      </c>
      <c s="6" t="s">
        <v>542</v>
      </c>
      <c s="36" t="s">
        <v>81</v>
      </c>
      <c s="37">
        <v>3</v>
      </c>
      <c s="36">
        <v>0</v>
      </c>
      <c s="36">
        <f>ROUND(G26*H26,6)</f>
      </c>
      <c r="L26" s="38">
        <v>0</v>
      </c>
      <c s="32">
        <f>ROUND(ROUND(L26,2)*ROUND(G26,3),2)</f>
      </c>
      <c s="36" t="s">
        <v>54</v>
      </c>
      <c>
        <f>(M26*21)/100</f>
      </c>
      <c t="s">
        <v>28</v>
      </c>
    </row>
    <row r="27" spans="1:5" ht="12.75">
      <c r="A27" s="35" t="s">
        <v>55</v>
      </c>
      <c r="E27" s="39" t="s">
        <v>5</v>
      </c>
    </row>
    <row r="28" spans="1:5" ht="38.25">
      <c r="A28" s="35" t="s">
        <v>56</v>
      </c>
      <c r="E28" s="40" t="s">
        <v>790</v>
      </c>
    </row>
    <row r="29" spans="1:5" ht="89.25">
      <c r="A29" t="s">
        <v>57</v>
      </c>
      <c r="E29" s="39" t="s">
        <v>791</v>
      </c>
    </row>
    <row r="30" spans="1:16" ht="12.75">
      <c r="A30" t="s">
        <v>50</v>
      </c>
      <c s="34" t="s">
        <v>27</v>
      </c>
      <c s="34" t="s">
        <v>792</v>
      </c>
      <c s="35" t="s">
        <v>5</v>
      </c>
      <c s="6" t="s">
        <v>793</v>
      </c>
      <c s="36" t="s">
        <v>306</v>
      </c>
      <c s="37">
        <v>40</v>
      </c>
      <c s="36">
        <v>0</v>
      </c>
      <c s="36">
        <f>ROUND(G30*H30,6)</f>
      </c>
      <c r="L30" s="38">
        <v>0</v>
      </c>
      <c s="32">
        <f>ROUND(ROUND(L30,2)*ROUND(G30,3),2)</f>
      </c>
      <c s="36" t="s">
        <v>54</v>
      </c>
      <c>
        <f>(M30*21)/100</f>
      </c>
      <c t="s">
        <v>28</v>
      </c>
    </row>
    <row r="31" spans="1:5" ht="12.75">
      <c r="A31" s="35" t="s">
        <v>55</v>
      </c>
      <c r="E31" s="39" t="s">
        <v>5</v>
      </c>
    </row>
    <row r="32" spans="1:5" ht="38.25">
      <c r="A32" s="35" t="s">
        <v>56</v>
      </c>
      <c r="E32" s="40" t="s">
        <v>794</v>
      </c>
    </row>
    <row r="33" spans="1:5" ht="191.25">
      <c r="A33" t="s">
        <v>57</v>
      </c>
      <c r="E33" s="39" t="s">
        <v>795</v>
      </c>
    </row>
    <row r="34" spans="1:16" ht="12.75">
      <c r="A34" t="s">
        <v>50</v>
      </c>
      <c s="34" t="s">
        <v>78</v>
      </c>
      <c s="34" t="s">
        <v>796</v>
      </c>
      <c s="35" t="s">
        <v>5</v>
      </c>
      <c s="6" t="s">
        <v>797</v>
      </c>
      <c s="36" t="s">
        <v>306</v>
      </c>
      <c s="37">
        <v>40</v>
      </c>
      <c s="36">
        <v>0</v>
      </c>
      <c s="36">
        <f>ROUND(G34*H34,6)</f>
      </c>
      <c r="L34" s="38">
        <v>0</v>
      </c>
      <c s="32">
        <f>ROUND(ROUND(L34,2)*ROUND(G34,3),2)</f>
      </c>
      <c s="36" t="s">
        <v>54</v>
      </c>
      <c>
        <f>(M34*21)/100</f>
      </c>
      <c t="s">
        <v>28</v>
      </c>
    </row>
    <row r="35" spans="1:5" ht="12.75">
      <c r="A35" s="35" t="s">
        <v>55</v>
      </c>
      <c r="E35" s="39" t="s">
        <v>5</v>
      </c>
    </row>
    <row r="36" spans="1:5" ht="38.25">
      <c r="A36" s="35" t="s">
        <v>56</v>
      </c>
      <c r="E36" s="40" t="s">
        <v>794</v>
      </c>
    </row>
    <row r="37" spans="1:5" ht="140.25">
      <c r="A37" t="s">
        <v>57</v>
      </c>
      <c r="E37" s="39" t="s">
        <v>798</v>
      </c>
    </row>
    <row r="38" spans="1:16" ht="12.75">
      <c r="A38" t="s">
        <v>50</v>
      </c>
      <c s="34" t="s">
        <v>83</v>
      </c>
      <c s="34" t="s">
        <v>544</v>
      </c>
      <c s="35" t="s">
        <v>5</v>
      </c>
      <c s="6" t="s">
        <v>545</v>
      </c>
      <c s="36" t="s">
        <v>306</v>
      </c>
      <c s="37">
        <v>48</v>
      </c>
      <c s="36">
        <v>0</v>
      </c>
      <c s="36">
        <f>ROUND(G38*H38,6)</f>
      </c>
      <c r="L38" s="38">
        <v>0</v>
      </c>
      <c s="32">
        <f>ROUND(ROUND(L38,2)*ROUND(G38,3),2)</f>
      </c>
      <c s="36" t="s">
        <v>54</v>
      </c>
      <c>
        <f>(M38*21)/100</f>
      </c>
      <c t="s">
        <v>28</v>
      </c>
    </row>
    <row r="39" spans="1:5" ht="12.75">
      <c r="A39" s="35" t="s">
        <v>55</v>
      </c>
      <c r="E39" s="39" t="s">
        <v>5</v>
      </c>
    </row>
    <row r="40" spans="1:5" ht="38.25">
      <c r="A40" s="35" t="s">
        <v>56</v>
      </c>
      <c r="E40" s="40" t="s">
        <v>799</v>
      </c>
    </row>
    <row r="41" spans="1:5" ht="102">
      <c r="A41" t="s">
        <v>57</v>
      </c>
      <c r="E41" s="39" t="s">
        <v>800</v>
      </c>
    </row>
    <row r="42" spans="1:16" ht="12.75">
      <c r="A42" t="s">
        <v>50</v>
      </c>
      <c s="34" t="s">
        <v>87</v>
      </c>
      <c s="34" t="s">
        <v>801</v>
      </c>
      <c s="35" t="s">
        <v>5</v>
      </c>
      <c s="6" t="s">
        <v>802</v>
      </c>
      <c s="36" t="s">
        <v>81</v>
      </c>
      <c s="37">
        <v>3</v>
      </c>
      <c s="36">
        <v>0</v>
      </c>
      <c s="36">
        <f>ROUND(G42*H42,6)</f>
      </c>
      <c r="L42" s="38">
        <v>0</v>
      </c>
      <c s="32">
        <f>ROUND(ROUND(L42,2)*ROUND(G42,3),2)</f>
      </c>
      <c s="36" t="s">
        <v>54</v>
      </c>
      <c>
        <f>(M42*21)/100</f>
      </c>
      <c t="s">
        <v>28</v>
      </c>
    </row>
    <row r="43" spans="1:5" ht="12.75">
      <c r="A43" s="35" t="s">
        <v>55</v>
      </c>
      <c r="E43" s="39" t="s">
        <v>5</v>
      </c>
    </row>
    <row r="44" spans="1:5" ht="38.25">
      <c r="A44" s="35" t="s">
        <v>56</v>
      </c>
      <c r="E44" s="40" t="s">
        <v>790</v>
      </c>
    </row>
    <row r="45" spans="1:5" ht="89.25">
      <c r="A45" t="s">
        <v>57</v>
      </c>
      <c r="E45" s="39" t="s">
        <v>803</v>
      </c>
    </row>
    <row r="46" spans="1:16" ht="12.75">
      <c r="A46" t="s">
        <v>50</v>
      </c>
      <c s="34" t="s">
        <v>91</v>
      </c>
      <c s="34" t="s">
        <v>333</v>
      </c>
      <c s="35" t="s">
        <v>5</v>
      </c>
      <c s="6" t="s">
        <v>334</v>
      </c>
      <c s="36" t="s">
        <v>81</v>
      </c>
      <c s="37">
        <v>1</v>
      </c>
      <c s="36">
        <v>0</v>
      </c>
      <c s="36">
        <f>ROUND(G46*H46,6)</f>
      </c>
      <c r="L46" s="38">
        <v>0</v>
      </c>
      <c s="32">
        <f>ROUND(ROUND(L46,2)*ROUND(G46,3),2)</f>
      </c>
      <c s="36" t="s">
        <v>54</v>
      </c>
      <c>
        <f>(M46*21)/100</f>
      </c>
      <c t="s">
        <v>28</v>
      </c>
    </row>
    <row r="47" spans="1:5" ht="12.75">
      <c r="A47" s="35" t="s">
        <v>55</v>
      </c>
      <c r="E47" s="39" t="s">
        <v>5</v>
      </c>
    </row>
    <row r="48" spans="1:5" ht="38.25">
      <c r="A48" s="35" t="s">
        <v>56</v>
      </c>
      <c r="E48" s="40" t="s">
        <v>772</v>
      </c>
    </row>
    <row r="49" spans="1:5" ht="89.25">
      <c r="A49" t="s">
        <v>57</v>
      </c>
      <c r="E49" s="39" t="s">
        <v>804</v>
      </c>
    </row>
    <row r="50" spans="1:16" ht="12.75">
      <c r="A50" t="s">
        <v>50</v>
      </c>
      <c s="34" t="s">
        <v>94</v>
      </c>
      <c s="34" t="s">
        <v>805</v>
      </c>
      <c s="35" t="s">
        <v>5</v>
      </c>
      <c s="6" t="s">
        <v>806</v>
      </c>
      <c s="36" t="s">
        <v>81</v>
      </c>
      <c s="37">
        <v>6</v>
      </c>
      <c s="36">
        <v>0</v>
      </c>
      <c s="36">
        <f>ROUND(G50*H50,6)</f>
      </c>
      <c r="L50" s="38">
        <v>0</v>
      </c>
      <c s="32">
        <f>ROUND(ROUND(L50,2)*ROUND(G50,3),2)</f>
      </c>
      <c s="36" t="s">
        <v>54</v>
      </c>
      <c>
        <f>(M50*21)/100</f>
      </c>
      <c t="s">
        <v>28</v>
      </c>
    </row>
    <row r="51" spans="1:5" ht="12.75">
      <c r="A51" s="35" t="s">
        <v>55</v>
      </c>
      <c r="E51" s="39" t="s">
        <v>5</v>
      </c>
    </row>
    <row r="52" spans="1:5" ht="38.25">
      <c r="A52" s="35" t="s">
        <v>56</v>
      </c>
      <c r="E52" s="40" t="s">
        <v>807</v>
      </c>
    </row>
    <row r="53" spans="1:5" ht="178.5">
      <c r="A53" t="s">
        <v>57</v>
      </c>
      <c r="E53" s="39" t="s">
        <v>808</v>
      </c>
    </row>
    <row r="54" spans="1:16" ht="12.75">
      <c r="A54" t="s">
        <v>50</v>
      </c>
      <c s="34" t="s">
        <v>98</v>
      </c>
      <c s="34" t="s">
        <v>809</v>
      </c>
      <c s="35" t="s">
        <v>5</v>
      </c>
      <c s="6" t="s">
        <v>810</v>
      </c>
      <c s="36" t="s">
        <v>81</v>
      </c>
      <c s="37">
        <v>6</v>
      </c>
      <c s="36">
        <v>0</v>
      </c>
      <c s="36">
        <f>ROUND(G54*H54,6)</f>
      </c>
      <c r="L54" s="38">
        <v>0</v>
      </c>
      <c s="32">
        <f>ROUND(ROUND(L54,2)*ROUND(G54,3),2)</f>
      </c>
      <c s="36" t="s">
        <v>54</v>
      </c>
      <c>
        <f>(M54*21)/100</f>
      </c>
      <c t="s">
        <v>28</v>
      </c>
    </row>
    <row r="55" spans="1:5" ht="12.75">
      <c r="A55" s="35" t="s">
        <v>55</v>
      </c>
      <c r="E55" s="39" t="s">
        <v>5</v>
      </c>
    </row>
    <row r="56" spans="1:5" ht="38.25">
      <c r="A56" s="35" t="s">
        <v>56</v>
      </c>
      <c r="E56" s="40" t="s">
        <v>807</v>
      </c>
    </row>
    <row r="57" spans="1:5" ht="127.5">
      <c r="A57" t="s">
        <v>57</v>
      </c>
      <c r="E57" s="39" t="s">
        <v>811</v>
      </c>
    </row>
    <row r="58" spans="1:16" ht="12.75">
      <c r="A58" t="s">
        <v>50</v>
      </c>
      <c s="34" t="s">
        <v>102</v>
      </c>
      <c s="34" t="s">
        <v>812</v>
      </c>
      <c s="35" t="s">
        <v>5</v>
      </c>
      <c s="6" t="s">
        <v>813</v>
      </c>
      <c s="36" t="s">
        <v>68</v>
      </c>
      <c s="37">
        <v>3</v>
      </c>
      <c s="36">
        <v>0</v>
      </c>
      <c s="36">
        <f>ROUND(G58*H58,6)</f>
      </c>
      <c r="L58" s="38">
        <v>0</v>
      </c>
      <c s="32">
        <f>ROUND(ROUND(L58,2)*ROUND(G58,3),2)</f>
      </c>
      <c s="36" t="s">
        <v>54</v>
      </c>
      <c>
        <f>(M58*21)/100</f>
      </c>
      <c t="s">
        <v>28</v>
      </c>
    </row>
    <row r="59" spans="1:5" ht="12.75">
      <c r="A59" s="35" t="s">
        <v>55</v>
      </c>
      <c r="E59" s="39" t="s">
        <v>5</v>
      </c>
    </row>
    <row r="60" spans="1:5" ht="38.25">
      <c r="A60" s="35" t="s">
        <v>56</v>
      </c>
      <c r="E60" s="40" t="s">
        <v>790</v>
      </c>
    </row>
    <row r="61" spans="1:5" ht="114.75">
      <c r="A61" t="s">
        <v>57</v>
      </c>
      <c r="E61" s="39" t="s">
        <v>814</v>
      </c>
    </row>
    <row r="62" spans="1:16" ht="12.75">
      <c r="A62" t="s">
        <v>50</v>
      </c>
      <c s="34" t="s">
        <v>106</v>
      </c>
      <c s="34" t="s">
        <v>815</v>
      </c>
      <c s="35" t="s">
        <v>5</v>
      </c>
      <c s="6" t="s">
        <v>816</v>
      </c>
      <c s="36" t="s">
        <v>68</v>
      </c>
      <c s="37">
        <v>3</v>
      </c>
      <c s="36">
        <v>0</v>
      </c>
      <c s="36">
        <f>ROUND(G62*H62,6)</f>
      </c>
      <c r="L62" s="38">
        <v>0</v>
      </c>
      <c s="32">
        <f>ROUND(ROUND(L62,2)*ROUND(G62,3),2)</f>
      </c>
      <c s="36" t="s">
        <v>54</v>
      </c>
      <c>
        <f>(M62*21)/100</f>
      </c>
      <c t="s">
        <v>28</v>
      </c>
    </row>
    <row r="63" spans="1:5" ht="12.75">
      <c r="A63" s="35" t="s">
        <v>55</v>
      </c>
      <c r="E63" s="39" t="s">
        <v>5</v>
      </c>
    </row>
    <row r="64" spans="1:5" ht="38.25">
      <c r="A64" s="35" t="s">
        <v>56</v>
      </c>
      <c r="E64" s="40" t="s">
        <v>790</v>
      </c>
    </row>
    <row r="65" spans="1:5" ht="127.5">
      <c r="A65" t="s">
        <v>57</v>
      </c>
      <c r="E65" s="39" t="s">
        <v>817</v>
      </c>
    </row>
    <row r="66" spans="1:16" ht="12.75">
      <c r="A66" t="s">
        <v>50</v>
      </c>
      <c s="34" t="s">
        <v>110</v>
      </c>
      <c s="34" t="s">
        <v>818</v>
      </c>
      <c s="35" t="s">
        <v>5</v>
      </c>
      <c s="6" t="s">
        <v>819</v>
      </c>
      <c s="36" t="s">
        <v>150</v>
      </c>
      <c s="37">
        <v>1</v>
      </c>
      <c s="36">
        <v>0</v>
      </c>
      <c s="36">
        <f>ROUND(G66*H66,6)</f>
      </c>
      <c r="L66" s="38">
        <v>0</v>
      </c>
      <c s="32">
        <f>ROUND(ROUND(L66,2)*ROUND(G66,3),2)</f>
      </c>
      <c s="36" t="s">
        <v>54</v>
      </c>
      <c>
        <f>(M66*21)/100</f>
      </c>
      <c t="s">
        <v>28</v>
      </c>
    </row>
    <row r="67" spans="1:5" ht="12.75">
      <c r="A67" s="35" t="s">
        <v>55</v>
      </c>
      <c r="E67" s="39" t="s">
        <v>5</v>
      </c>
    </row>
    <row r="68" spans="1:5" ht="38.25">
      <c r="A68" s="35" t="s">
        <v>56</v>
      </c>
      <c r="E68" s="40" t="s">
        <v>772</v>
      </c>
    </row>
    <row r="69" spans="1:5" ht="102">
      <c r="A69" t="s">
        <v>57</v>
      </c>
      <c r="E69" s="39" t="s">
        <v>820</v>
      </c>
    </row>
    <row r="70" spans="1:16" ht="12.75">
      <c r="A70" t="s">
        <v>50</v>
      </c>
      <c s="34" t="s">
        <v>428</v>
      </c>
      <c s="34" t="s">
        <v>821</v>
      </c>
      <c s="35" t="s">
        <v>5</v>
      </c>
      <c s="6" t="s">
        <v>822</v>
      </c>
      <c s="36" t="s">
        <v>150</v>
      </c>
      <c s="37">
        <v>1</v>
      </c>
      <c s="36">
        <v>0</v>
      </c>
      <c s="36">
        <f>ROUND(G70*H70,6)</f>
      </c>
      <c r="L70" s="38">
        <v>0</v>
      </c>
      <c s="32">
        <f>ROUND(ROUND(L70,2)*ROUND(G70,3),2)</f>
      </c>
      <c s="36" t="s">
        <v>54</v>
      </c>
      <c>
        <f>(M70*21)/100</f>
      </c>
      <c t="s">
        <v>28</v>
      </c>
    </row>
    <row r="71" spans="1:5" ht="12.75">
      <c r="A71" s="35" t="s">
        <v>55</v>
      </c>
      <c r="E71" s="39" t="s">
        <v>5</v>
      </c>
    </row>
    <row r="72" spans="1:5" ht="38.25">
      <c r="A72" s="35" t="s">
        <v>56</v>
      </c>
      <c r="E72" s="40" t="s">
        <v>772</v>
      </c>
    </row>
    <row r="73" spans="1:5" ht="102">
      <c r="A73" t="s">
        <v>57</v>
      </c>
      <c r="E73" s="39" t="s">
        <v>823</v>
      </c>
    </row>
    <row r="74" spans="1:16" ht="12.75">
      <c r="A74" t="s">
        <v>50</v>
      </c>
      <c s="34" t="s">
        <v>502</v>
      </c>
      <c s="34" t="s">
        <v>721</v>
      </c>
      <c s="35" t="s">
        <v>5</v>
      </c>
      <c s="6" t="s">
        <v>722</v>
      </c>
      <c s="36" t="s">
        <v>81</v>
      </c>
      <c s="37">
        <v>14</v>
      </c>
      <c s="36">
        <v>0</v>
      </c>
      <c s="36">
        <f>ROUND(G74*H74,6)</f>
      </c>
      <c r="L74" s="38">
        <v>0</v>
      </c>
      <c s="32">
        <f>ROUND(ROUND(L74,2)*ROUND(G74,3),2)</f>
      </c>
      <c s="36" t="s">
        <v>54</v>
      </c>
      <c>
        <f>(M74*21)/100</f>
      </c>
      <c t="s">
        <v>28</v>
      </c>
    </row>
    <row r="75" spans="1:5" ht="12.75">
      <c r="A75" s="35" t="s">
        <v>55</v>
      </c>
      <c r="E75" s="39" t="s">
        <v>5</v>
      </c>
    </row>
    <row r="76" spans="1:5" ht="38.25">
      <c r="A76" s="35" t="s">
        <v>56</v>
      </c>
      <c r="E76" s="40" t="s">
        <v>824</v>
      </c>
    </row>
    <row r="77" spans="1:5" ht="102">
      <c r="A77" t="s">
        <v>57</v>
      </c>
      <c r="E77" s="39" t="s">
        <v>825</v>
      </c>
    </row>
    <row r="78" spans="1:16" ht="12.75">
      <c r="A78" t="s">
        <v>50</v>
      </c>
      <c s="34" t="s">
        <v>114</v>
      </c>
      <c s="34" t="s">
        <v>723</v>
      </c>
      <c s="35" t="s">
        <v>5</v>
      </c>
      <c s="6" t="s">
        <v>724</v>
      </c>
      <c s="36" t="s">
        <v>81</v>
      </c>
      <c s="37">
        <v>14</v>
      </c>
      <c s="36">
        <v>0</v>
      </c>
      <c s="36">
        <f>ROUND(G78*H78,6)</f>
      </c>
      <c r="L78" s="38">
        <v>0</v>
      </c>
      <c s="32">
        <f>ROUND(ROUND(L78,2)*ROUND(G78,3),2)</f>
      </c>
      <c s="36" t="s">
        <v>54</v>
      </c>
      <c>
        <f>(M78*21)/100</f>
      </c>
      <c t="s">
        <v>28</v>
      </c>
    </row>
    <row r="79" spans="1:5" ht="12.75">
      <c r="A79" s="35" t="s">
        <v>55</v>
      </c>
      <c r="E79" s="39" t="s">
        <v>5</v>
      </c>
    </row>
    <row r="80" spans="1:5" ht="38.25">
      <c r="A80" s="35" t="s">
        <v>56</v>
      </c>
      <c r="E80" s="40" t="s">
        <v>824</v>
      </c>
    </row>
    <row r="81" spans="1:5" ht="102">
      <c r="A81" t="s">
        <v>57</v>
      </c>
      <c r="E81" s="39" t="s">
        <v>826</v>
      </c>
    </row>
    <row r="82" spans="1:16" ht="12.75">
      <c r="A82" t="s">
        <v>50</v>
      </c>
      <c s="34" t="s">
        <v>118</v>
      </c>
      <c s="34" t="s">
        <v>725</v>
      </c>
      <c s="35" t="s">
        <v>5</v>
      </c>
      <c s="6" t="s">
        <v>726</v>
      </c>
      <c s="36" t="s">
        <v>81</v>
      </c>
      <c s="37">
        <v>6</v>
      </c>
      <c s="36">
        <v>0</v>
      </c>
      <c s="36">
        <f>ROUND(G82*H82,6)</f>
      </c>
      <c r="L82" s="38">
        <v>0</v>
      </c>
      <c s="32">
        <f>ROUND(ROUND(L82,2)*ROUND(G82,3),2)</f>
      </c>
      <c s="36" t="s">
        <v>54</v>
      </c>
      <c>
        <f>(M82*21)/100</f>
      </c>
      <c t="s">
        <v>28</v>
      </c>
    </row>
    <row r="83" spans="1:5" ht="12.75">
      <c r="A83" s="35" t="s">
        <v>55</v>
      </c>
      <c r="E83" s="39" t="s">
        <v>5</v>
      </c>
    </row>
    <row r="84" spans="1:5" ht="38.25">
      <c r="A84" s="35" t="s">
        <v>56</v>
      </c>
      <c r="E84" s="40" t="s">
        <v>807</v>
      </c>
    </row>
    <row r="85" spans="1:5" ht="114.75">
      <c r="A85" t="s">
        <v>57</v>
      </c>
      <c r="E85" s="39" t="s">
        <v>827</v>
      </c>
    </row>
    <row r="86" spans="1:16" ht="12.75">
      <c r="A86" t="s">
        <v>50</v>
      </c>
      <c s="34" t="s">
        <v>121</v>
      </c>
      <c s="34" t="s">
        <v>828</v>
      </c>
      <c s="35" t="s">
        <v>5</v>
      </c>
      <c s="6" t="s">
        <v>829</v>
      </c>
      <c s="36" t="s">
        <v>81</v>
      </c>
      <c s="37">
        <v>2</v>
      </c>
      <c s="36">
        <v>0</v>
      </c>
      <c s="36">
        <f>ROUND(G86*H86,6)</f>
      </c>
      <c r="L86" s="38">
        <v>0</v>
      </c>
      <c s="32">
        <f>ROUND(ROUND(L86,2)*ROUND(G86,3),2)</f>
      </c>
      <c s="36" t="s">
        <v>54</v>
      </c>
      <c>
        <f>(M86*21)/100</f>
      </c>
      <c t="s">
        <v>28</v>
      </c>
    </row>
    <row r="87" spans="1:5" ht="12.75">
      <c r="A87" s="35" t="s">
        <v>55</v>
      </c>
      <c r="E87" s="39" t="s">
        <v>5</v>
      </c>
    </row>
    <row r="88" spans="1:5" ht="38.25">
      <c r="A88" s="35" t="s">
        <v>56</v>
      </c>
      <c r="E88" s="40" t="s">
        <v>830</v>
      </c>
    </row>
    <row r="89" spans="1:5" ht="114.75">
      <c r="A89" t="s">
        <v>57</v>
      </c>
      <c r="E89" s="39" t="s">
        <v>827</v>
      </c>
    </row>
    <row r="90" spans="1:16" ht="12.75">
      <c r="A90" t="s">
        <v>50</v>
      </c>
      <c s="34" t="s">
        <v>125</v>
      </c>
      <c s="34" t="s">
        <v>728</v>
      </c>
      <c s="35" t="s">
        <v>5</v>
      </c>
      <c s="6" t="s">
        <v>729</v>
      </c>
      <c s="36" t="s">
        <v>81</v>
      </c>
      <c s="37">
        <v>8</v>
      </c>
      <c s="36">
        <v>0</v>
      </c>
      <c s="36">
        <f>ROUND(G90*H90,6)</f>
      </c>
      <c r="L90" s="38">
        <v>0</v>
      </c>
      <c s="32">
        <f>ROUND(ROUND(L90,2)*ROUND(G90,3),2)</f>
      </c>
      <c s="36" t="s">
        <v>54</v>
      </c>
      <c>
        <f>(M90*21)/100</f>
      </c>
      <c t="s">
        <v>28</v>
      </c>
    </row>
    <row r="91" spans="1:5" ht="12.75">
      <c r="A91" s="35" t="s">
        <v>55</v>
      </c>
      <c r="E91" s="39" t="s">
        <v>5</v>
      </c>
    </row>
    <row r="92" spans="1:5" ht="38.25">
      <c r="A92" s="35" t="s">
        <v>56</v>
      </c>
      <c r="E92" s="40" t="s">
        <v>831</v>
      </c>
    </row>
    <row r="93" spans="1:5" ht="140.25">
      <c r="A93" t="s">
        <v>57</v>
      </c>
      <c r="E93" s="39" t="s">
        <v>798</v>
      </c>
    </row>
    <row r="94" spans="1:16" ht="12.75">
      <c r="A94" t="s">
        <v>50</v>
      </c>
      <c s="34" t="s">
        <v>128</v>
      </c>
      <c s="34" t="s">
        <v>832</v>
      </c>
      <c s="35" t="s">
        <v>5</v>
      </c>
      <c s="6" t="s">
        <v>833</v>
      </c>
      <c s="36" t="s">
        <v>81</v>
      </c>
      <c s="37">
        <v>2</v>
      </c>
      <c s="36">
        <v>0</v>
      </c>
      <c s="36">
        <f>ROUND(G94*H94,6)</f>
      </c>
      <c r="L94" s="38">
        <v>0</v>
      </c>
      <c s="32">
        <f>ROUND(ROUND(L94,2)*ROUND(G94,3),2)</f>
      </c>
      <c s="36" t="s">
        <v>54</v>
      </c>
      <c>
        <f>(M94*21)/100</f>
      </c>
      <c t="s">
        <v>28</v>
      </c>
    </row>
    <row r="95" spans="1:5" ht="12.75">
      <c r="A95" s="35" t="s">
        <v>55</v>
      </c>
      <c r="E95" s="39" t="s">
        <v>5</v>
      </c>
    </row>
    <row r="96" spans="1:5" ht="38.25">
      <c r="A96" s="35" t="s">
        <v>56</v>
      </c>
      <c r="E96" s="40" t="s">
        <v>830</v>
      </c>
    </row>
    <row r="97" spans="1:5" ht="114.75">
      <c r="A97" t="s">
        <v>57</v>
      </c>
      <c r="E97" s="39" t="s">
        <v>827</v>
      </c>
    </row>
    <row r="98" spans="1:16" ht="12.75">
      <c r="A98" t="s">
        <v>50</v>
      </c>
      <c s="34" t="s">
        <v>131</v>
      </c>
      <c s="34" t="s">
        <v>834</v>
      </c>
      <c s="35" t="s">
        <v>5</v>
      </c>
      <c s="6" t="s">
        <v>835</v>
      </c>
      <c s="36" t="s">
        <v>81</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830</v>
      </c>
    </row>
    <row r="101" spans="1:5" ht="140.25">
      <c r="A101" t="s">
        <v>57</v>
      </c>
      <c r="E101" s="39" t="s">
        <v>798</v>
      </c>
    </row>
    <row r="102" spans="1:16" ht="12.75">
      <c r="A102" t="s">
        <v>50</v>
      </c>
      <c s="34" t="s">
        <v>135</v>
      </c>
      <c s="34" t="s">
        <v>836</v>
      </c>
      <c s="35" t="s">
        <v>5</v>
      </c>
      <c s="6" t="s">
        <v>837</v>
      </c>
      <c s="36" t="s">
        <v>81</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772</v>
      </c>
    </row>
    <row r="105" spans="1:5" ht="12.75">
      <c r="A105" t="s">
        <v>57</v>
      </c>
      <c r="E105" s="39" t="s">
        <v>838</v>
      </c>
    </row>
    <row r="106" spans="1:16" ht="12.75">
      <c r="A106" t="s">
        <v>50</v>
      </c>
      <c s="34" t="s">
        <v>139</v>
      </c>
      <c s="34" t="s">
        <v>839</v>
      </c>
      <c s="35" t="s">
        <v>5</v>
      </c>
      <c s="6" t="s">
        <v>840</v>
      </c>
      <c s="36" t="s">
        <v>81</v>
      </c>
      <c s="37">
        <v>2</v>
      </c>
      <c s="36">
        <v>0</v>
      </c>
      <c s="36">
        <f>ROUND(G106*H106,6)</f>
      </c>
      <c r="L106" s="38">
        <v>0</v>
      </c>
      <c s="32">
        <f>ROUND(ROUND(L106,2)*ROUND(G106,3),2)</f>
      </c>
      <c s="36" t="s">
        <v>54</v>
      </c>
      <c>
        <f>(M106*21)/100</f>
      </c>
      <c t="s">
        <v>28</v>
      </c>
    </row>
    <row r="107" spans="1:5" ht="12.75">
      <c r="A107" s="35" t="s">
        <v>55</v>
      </c>
      <c r="E107" s="39" t="s">
        <v>5</v>
      </c>
    </row>
    <row r="108" spans="1:5" ht="38.25">
      <c r="A108" s="35" t="s">
        <v>56</v>
      </c>
      <c r="E108" s="40" t="s">
        <v>830</v>
      </c>
    </row>
    <row r="109" spans="1:5" ht="114.75">
      <c r="A109" t="s">
        <v>57</v>
      </c>
      <c r="E109" s="39" t="s">
        <v>827</v>
      </c>
    </row>
    <row r="110" spans="1:16" ht="12.75">
      <c r="A110" t="s">
        <v>50</v>
      </c>
      <c s="34" t="s">
        <v>143</v>
      </c>
      <c s="34" t="s">
        <v>841</v>
      </c>
      <c s="35" t="s">
        <v>5</v>
      </c>
      <c s="6" t="s">
        <v>842</v>
      </c>
      <c s="36" t="s">
        <v>81</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830</v>
      </c>
    </row>
    <row r="113" spans="1:5" ht="127.5">
      <c r="A113" t="s">
        <v>57</v>
      </c>
      <c r="E113" s="39" t="s">
        <v>811</v>
      </c>
    </row>
    <row r="114" spans="1:16" ht="12.75">
      <c r="A114" t="s">
        <v>50</v>
      </c>
      <c s="34" t="s">
        <v>147</v>
      </c>
      <c s="34" t="s">
        <v>843</v>
      </c>
      <c s="35" t="s">
        <v>5</v>
      </c>
      <c s="6" t="s">
        <v>844</v>
      </c>
      <c s="36" t="s">
        <v>81</v>
      </c>
      <c s="37">
        <v>2</v>
      </c>
      <c s="36">
        <v>0</v>
      </c>
      <c s="36">
        <f>ROUND(G114*H114,6)</f>
      </c>
      <c r="L114" s="38">
        <v>0</v>
      </c>
      <c s="32">
        <f>ROUND(ROUND(L114,2)*ROUND(G114,3),2)</f>
      </c>
      <c s="36" t="s">
        <v>54</v>
      </c>
      <c>
        <f>(M114*21)/100</f>
      </c>
      <c t="s">
        <v>28</v>
      </c>
    </row>
    <row r="115" spans="1:5" ht="12.75">
      <c r="A115" s="35" t="s">
        <v>55</v>
      </c>
      <c r="E115" s="39" t="s">
        <v>5</v>
      </c>
    </row>
    <row r="116" spans="1:5" ht="38.25">
      <c r="A116" s="35" t="s">
        <v>56</v>
      </c>
      <c r="E116" s="40" t="s">
        <v>830</v>
      </c>
    </row>
    <row r="117" spans="1:5" ht="114.75">
      <c r="A117" t="s">
        <v>57</v>
      </c>
      <c r="E117" s="39" t="s">
        <v>827</v>
      </c>
    </row>
    <row r="118" spans="1:16" ht="12.75">
      <c r="A118" t="s">
        <v>50</v>
      </c>
      <c s="34" t="s">
        <v>152</v>
      </c>
      <c s="34" t="s">
        <v>845</v>
      </c>
      <c s="35" t="s">
        <v>5</v>
      </c>
      <c s="6" t="s">
        <v>846</v>
      </c>
      <c s="36" t="s">
        <v>81</v>
      </c>
      <c s="37">
        <v>2</v>
      </c>
      <c s="36">
        <v>0</v>
      </c>
      <c s="36">
        <f>ROUND(G118*H118,6)</f>
      </c>
      <c r="L118" s="38">
        <v>0</v>
      </c>
      <c s="32">
        <f>ROUND(ROUND(L118,2)*ROUND(G118,3),2)</f>
      </c>
      <c s="36" t="s">
        <v>54</v>
      </c>
      <c>
        <f>(M118*21)/100</f>
      </c>
      <c t="s">
        <v>28</v>
      </c>
    </row>
    <row r="119" spans="1:5" ht="12.75">
      <c r="A119" s="35" t="s">
        <v>55</v>
      </c>
      <c r="E119" s="39" t="s">
        <v>5</v>
      </c>
    </row>
    <row r="120" spans="1:5" ht="38.25">
      <c r="A120" s="35" t="s">
        <v>56</v>
      </c>
      <c r="E120" s="40" t="s">
        <v>830</v>
      </c>
    </row>
    <row r="121" spans="1:5" ht="127.5">
      <c r="A121" t="s">
        <v>57</v>
      </c>
      <c r="E121" s="39" t="s">
        <v>811</v>
      </c>
    </row>
    <row r="122" spans="1:16" ht="12.75">
      <c r="A122" t="s">
        <v>50</v>
      </c>
      <c s="34" t="s">
        <v>155</v>
      </c>
      <c s="34" t="s">
        <v>847</v>
      </c>
      <c s="35" t="s">
        <v>5</v>
      </c>
      <c s="6" t="s">
        <v>848</v>
      </c>
      <c s="36" t="s">
        <v>81</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830</v>
      </c>
    </row>
    <row r="125" spans="1:5" ht="114.75">
      <c r="A125" t="s">
        <v>57</v>
      </c>
      <c r="E125" s="39" t="s">
        <v>827</v>
      </c>
    </row>
    <row r="126" spans="1:16" ht="12.75">
      <c r="A126" t="s">
        <v>50</v>
      </c>
      <c s="34" t="s">
        <v>158</v>
      </c>
      <c s="34" t="s">
        <v>849</v>
      </c>
      <c s="35" t="s">
        <v>5</v>
      </c>
      <c s="6" t="s">
        <v>850</v>
      </c>
      <c s="36" t="s">
        <v>81</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830</v>
      </c>
    </row>
    <row r="129" spans="1:5" ht="127.5">
      <c r="A129" t="s">
        <v>57</v>
      </c>
      <c r="E129" s="39" t="s">
        <v>811</v>
      </c>
    </row>
    <row r="130" spans="1:16" ht="12.75">
      <c r="A130" t="s">
        <v>50</v>
      </c>
      <c s="34" t="s">
        <v>161</v>
      </c>
      <c s="34" t="s">
        <v>851</v>
      </c>
      <c s="35" t="s">
        <v>5</v>
      </c>
      <c s="6" t="s">
        <v>852</v>
      </c>
      <c s="36" t="s">
        <v>81</v>
      </c>
      <c s="37">
        <v>6</v>
      </c>
      <c s="36">
        <v>0</v>
      </c>
      <c s="36">
        <f>ROUND(G130*H130,6)</f>
      </c>
      <c r="L130" s="38">
        <v>0</v>
      </c>
      <c s="32">
        <f>ROUND(ROUND(L130,2)*ROUND(G130,3),2)</f>
      </c>
      <c s="36" t="s">
        <v>54</v>
      </c>
      <c>
        <f>(M130*21)/100</f>
      </c>
      <c t="s">
        <v>28</v>
      </c>
    </row>
    <row r="131" spans="1:5" ht="12.75">
      <c r="A131" s="35" t="s">
        <v>55</v>
      </c>
      <c r="E131" s="39" t="s">
        <v>5</v>
      </c>
    </row>
    <row r="132" spans="1:5" ht="38.25">
      <c r="A132" s="35" t="s">
        <v>56</v>
      </c>
      <c r="E132" s="40" t="s">
        <v>807</v>
      </c>
    </row>
    <row r="133" spans="1:5" ht="140.25">
      <c r="A133" t="s">
        <v>57</v>
      </c>
      <c r="E133" s="39" t="s">
        <v>798</v>
      </c>
    </row>
    <row r="134" spans="1:16" ht="12.75">
      <c r="A134" t="s">
        <v>50</v>
      </c>
      <c s="34" t="s">
        <v>165</v>
      </c>
      <c s="34" t="s">
        <v>853</v>
      </c>
      <c s="35" t="s">
        <v>5</v>
      </c>
      <c s="6" t="s">
        <v>854</v>
      </c>
      <c s="36" t="s">
        <v>81</v>
      </c>
      <c s="37">
        <v>2</v>
      </c>
      <c s="36">
        <v>0</v>
      </c>
      <c s="36">
        <f>ROUND(G134*H134,6)</f>
      </c>
      <c r="L134" s="38">
        <v>0</v>
      </c>
      <c s="32">
        <f>ROUND(ROUND(L134,2)*ROUND(G134,3),2)</f>
      </c>
      <c s="36" t="s">
        <v>54</v>
      </c>
      <c>
        <f>(M134*21)/100</f>
      </c>
      <c t="s">
        <v>28</v>
      </c>
    </row>
    <row r="135" spans="1:5" ht="12.75">
      <c r="A135" s="35" t="s">
        <v>55</v>
      </c>
      <c r="E135" s="39" t="s">
        <v>5</v>
      </c>
    </row>
    <row r="136" spans="1:5" ht="38.25">
      <c r="A136" s="35" t="s">
        <v>56</v>
      </c>
      <c r="E136" s="40" t="s">
        <v>830</v>
      </c>
    </row>
    <row r="137" spans="1:5" ht="102">
      <c r="A137" t="s">
        <v>57</v>
      </c>
      <c r="E137" s="39" t="s">
        <v>855</v>
      </c>
    </row>
    <row r="138" spans="1:16" ht="12.75">
      <c r="A138" t="s">
        <v>50</v>
      </c>
      <c s="34" t="s">
        <v>173</v>
      </c>
      <c s="34" t="s">
        <v>856</v>
      </c>
      <c s="35" t="s">
        <v>5</v>
      </c>
      <c s="6" t="s">
        <v>857</v>
      </c>
      <c s="36" t="s">
        <v>81</v>
      </c>
      <c s="37">
        <v>1</v>
      </c>
      <c s="36">
        <v>0</v>
      </c>
      <c s="36">
        <f>ROUND(G138*H138,6)</f>
      </c>
      <c r="L138" s="38">
        <v>0</v>
      </c>
      <c s="32">
        <f>ROUND(ROUND(L138,2)*ROUND(G138,3),2)</f>
      </c>
      <c s="36" t="s">
        <v>54</v>
      </c>
      <c>
        <f>(M138*21)/100</f>
      </c>
      <c t="s">
        <v>28</v>
      </c>
    </row>
    <row r="139" spans="1:5" ht="12.75">
      <c r="A139" s="35" t="s">
        <v>55</v>
      </c>
      <c r="E139" s="39" t="s">
        <v>5</v>
      </c>
    </row>
    <row r="140" spans="1:5" ht="38.25">
      <c r="A140" s="35" t="s">
        <v>56</v>
      </c>
      <c r="E140" s="40" t="s">
        <v>772</v>
      </c>
    </row>
    <row r="141" spans="1:5" ht="114.75">
      <c r="A141" t="s">
        <v>57</v>
      </c>
      <c r="E141" s="39" t="s">
        <v>827</v>
      </c>
    </row>
    <row r="142" spans="1:16" ht="12.75">
      <c r="A142" t="s">
        <v>50</v>
      </c>
      <c s="34" t="s">
        <v>176</v>
      </c>
      <c s="34" t="s">
        <v>858</v>
      </c>
      <c s="35" t="s">
        <v>5</v>
      </c>
      <c s="6" t="s">
        <v>859</v>
      </c>
      <c s="36" t="s">
        <v>81</v>
      </c>
      <c s="37">
        <v>1</v>
      </c>
      <c s="36">
        <v>0</v>
      </c>
      <c s="36">
        <f>ROUND(G142*H142,6)</f>
      </c>
      <c r="L142" s="38">
        <v>0</v>
      </c>
      <c s="32">
        <f>ROUND(ROUND(L142,2)*ROUND(G142,3),2)</f>
      </c>
      <c s="36" t="s">
        <v>54</v>
      </c>
      <c>
        <f>(M142*21)/100</f>
      </c>
      <c t="s">
        <v>28</v>
      </c>
    </row>
    <row r="143" spans="1:5" ht="12.75">
      <c r="A143" s="35" t="s">
        <v>55</v>
      </c>
      <c r="E143" s="39" t="s">
        <v>5</v>
      </c>
    </row>
    <row r="144" spans="1:5" ht="38.25">
      <c r="A144" s="35" t="s">
        <v>56</v>
      </c>
      <c r="E144" s="40" t="s">
        <v>772</v>
      </c>
    </row>
    <row r="145" spans="1:5" ht="140.25">
      <c r="A145" t="s">
        <v>57</v>
      </c>
      <c r="E145" s="39" t="s">
        <v>798</v>
      </c>
    </row>
    <row r="146" spans="1:16" ht="12.75">
      <c r="A146" t="s">
        <v>50</v>
      </c>
      <c s="34" t="s">
        <v>180</v>
      </c>
      <c s="34" t="s">
        <v>860</v>
      </c>
      <c s="35" t="s">
        <v>5</v>
      </c>
      <c s="6" t="s">
        <v>861</v>
      </c>
      <c s="36" t="s">
        <v>81</v>
      </c>
      <c s="37">
        <v>2</v>
      </c>
      <c s="36">
        <v>0</v>
      </c>
      <c s="36">
        <f>ROUND(G146*H146,6)</f>
      </c>
      <c r="L146" s="38">
        <v>0</v>
      </c>
      <c s="32">
        <f>ROUND(ROUND(L146,2)*ROUND(G146,3),2)</f>
      </c>
      <c s="36" t="s">
        <v>54</v>
      </c>
      <c>
        <f>(M146*21)/100</f>
      </c>
      <c t="s">
        <v>28</v>
      </c>
    </row>
    <row r="147" spans="1:5" ht="12.75">
      <c r="A147" s="35" t="s">
        <v>55</v>
      </c>
      <c r="E147" s="39" t="s">
        <v>5</v>
      </c>
    </row>
    <row r="148" spans="1:5" ht="38.25">
      <c r="A148" s="35" t="s">
        <v>56</v>
      </c>
      <c r="E148" s="40" t="s">
        <v>830</v>
      </c>
    </row>
    <row r="149" spans="1:5" ht="102">
      <c r="A149" t="s">
        <v>57</v>
      </c>
      <c r="E149" s="39" t="s">
        <v>855</v>
      </c>
    </row>
    <row r="150" spans="1:16" ht="12.75">
      <c r="A150" t="s">
        <v>50</v>
      </c>
      <c s="34" t="s">
        <v>183</v>
      </c>
      <c s="34" t="s">
        <v>862</v>
      </c>
      <c s="35" t="s">
        <v>5</v>
      </c>
      <c s="6" t="s">
        <v>863</v>
      </c>
      <c s="36" t="s">
        <v>81</v>
      </c>
      <c s="37">
        <v>2</v>
      </c>
      <c s="36">
        <v>0</v>
      </c>
      <c s="36">
        <f>ROUND(G150*H150,6)</f>
      </c>
      <c r="L150" s="38">
        <v>0</v>
      </c>
      <c s="32">
        <f>ROUND(ROUND(L150,2)*ROUND(G150,3),2)</f>
      </c>
      <c s="36" t="s">
        <v>54</v>
      </c>
      <c>
        <f>(M150*21)/100</f>
      </c>
      <c t="s">
        <v>28</v>
      </c>
    </row>
    <row r="151" spans="1:5" ht="12.75">
      <c r="A151" s="35" t="s">
        <v>55</v>
      </c>
      <c r="E151" s="39" t="s">
        <v>5</v>
      </c>
    </row>
    <row r="152" spans="1:5" ht="38.25">
      <c r="A152" s="35" t="s">
        <v>56</v>
      </c>
      <c r="E152" s="40" t="s">
        <v>830</v>
      </c>
    </row>
    <row r="153" spans="1:5" ht="102">
      <c r="A153" t="s">
        <v>57</v>
      </c>
      <c r="E153" s="39" t="s">
        <v>855</v>
      </c>
    </row>
    <row r="154" spans="1:16" ht="25.5">
      <c r="A154" t="s">
        <v>50</v>
      </c>
      <c s="34" t="s">
        <v>186</v>
      </c>
      <c s="34" t="s">
        <v>864</v>
      </c>
      <c s="35" t="s">
        <v>5</v>
      </c>
      <c s="6" t="s">
        <v>865</v>
      </c>
      <c s="36" t="s">
        <v>81</v>
      </c>
      <c s="37">
        <v>1</v>
      </c>
      <c s="36">
        <v>0</v>
      </c>
      <c s="36">
        <f>ROUND(G154*H154,6)</f>
      </c>
      <c r="L154" s="38">
        <v>0</v>
      </c>
      <c s="32">
        <f>ROUND(ROUND(L154,2)*ROUND(G154,3),2)</f>
      </c>
      <c s="36" t="s">
        <v>54</v>
      </c>
      <c>
        <f>(M154*21)/100</f>
      </c>
      <c t="s">
        <v>28</v>
      </c>
    </row>
    <row r="155" spans="1:5" ht="12.75">
      <c r="A155" s="35" t="s">
        <v>55</v>
      </c>
      <c r="E155" s="39" t="s">
        <v>5</v>
      </c>
    </row>
    <row r="156" spans="1:5" ht="38.25">
      <c r="A156" s="35" t="s">
        <v>56</v>
      </c>
      <c r="E156" s="40" t="s">
        <v>772</v>
      </c>
    </row>
    <row r="157" spans="1:5" ht="178.5">
      <c r="A157" t="s">
        <v>57</v>
      </c>
      <c r="E157" s="39" t="s">
        <v>866</v>
      </c>
    </row>
    <row r="158" spans="1:16" ht="12.75">
      <c r="A158" t="s">
        <v>50</v>
      </c>
      <c s="34" t="s">
        <v>189</v>
      </c>
      <c s="34" t="s">
        <v>532</v>
      </c>
      <c s="35" t="s">
        <v>5</v>
      </c>
      <c s="6" t="s">
        <v>867</v>
      </c>
      <c s="36" t="s">
        <v>868</v>
      </c>
      <c s="37">
        <v>1</v>
      </c>
      <c s="36">
        <v>0</v>
      </c>
      <c s="36">
        <f>ROUND(G158*H158,6)</f>
      </c>
      <c r="L158" s="38">
        <v>0</v>
      </c>
      <c s="32">
        <f>ROUND(ROUND(L158,2)*ROUND(G158,3),2)</f>
      </c>
      <c s="36" t="s">
        <v>341</v>
      </c>
      <c>
        <f>(M158*21)/100</f>
      </c>
      <c t="s">
        <v>28</v>
      </c>
    </row>
    <row r="159" spans="1:5" ht="12.75">
      <c r="A159" s="35" t="s">
        <v>55</v>
      </c>
      <c r="E159" s="39" t="s">
        <v>5</v>
      </c>
    </row>
    <row r="160" spans="1:5" ht="38.25">
      <c r="A160" s="35" t="s">
        <v>56</v>
      </c>
      <c r="E160" s="40" t="s">
        <v>772</v>
      </c>
    </row>
    <row r="161" spans="1:5" ht="12.75">
      <c r="A161" t="s">
        <v>57</v>
      </c>
      <c r="E161" s="39" t="s">
        <v>869</v>
      </c>
    </row>
    <row r="162" spans="1:16" ht="25.5">
      <c r="A162" t="s">
        <v>50</v>
      </c>
      <c s="34" t="s">
        <v>193</v>
      </c>
      <c s="34" t="s">
        <v>870</v>
      </c>
      <c s="35" t="s">
        <v>5</v>
      </c>
      <c s="6" t="s">
        <v>871</v>
      </c>
      <c s="36" t="s">
        <v>81</v>
      </c>
      <c s="37">
        <v>2</v>
      </c>
      <c s="36">
        <v>0</v>
      </c>
      <c s="36">
        <f>ROUND(G162*H162,6)</f>
      </c>
      <c r="L162" s="38">
        <v>0</v>
      </c>
      <c s="32">
        <f>ROUND(ROUND(L162,2)*ROUND(G162,3),2)</f>
      </c>
      <c s="36" t="s">
        <v>341</v>
      </c>
      <c>
        <f>(M162*21)/100</f>
      </c>
      <c t="s">
        <v>28</v>
      </c>
    </row>
    <row r="163" spans="1:5" ht="12.75">
      <c r="A163" s="35" t="s">
        <v>55</v>
      </c>
      <c r="E163" s="39" t="s">
        <v>5</v>
      </c>
    </row>
    <row r="164" spans="1:5" ht="38.25">
      <c r="A164" s="35" t="s">
        <v>56</v>
      </c>
      <c r="E164" s="40" t="s">
        <v>830</v>
      </c>
    </row>
    <row r="165" spans="1:5" ht="12.75">
      <c r="A165" t="s">
        <v>57</v>
      </c>
      <c r="E165" s="39" t="s">
        <v>872</v>
      </c>
    </row>
    <row r="166" spans="1:16" ht="25.5">
      <c r="A166" t="s">
        <v>50</v>
      </c>
      <c s="34" t="s">
        <v>196</v>
      </c>
      <c s="34" t="s">
        <v>873</v>
      </c>
      <c s="35" t="s">
        <v>5</v>
      </c>
      <c s="6" t="s">
        <v>874</v>
      </c>
      <c s="36" t="s">
        <v>81</v>
      </c>
      <c s="37">
        <v>1</v>
      </c>
      <c s="36">
        <v>0</v>
      </c>
      <c s="36">
        <f>ROUND(G166*H166,6)</f>
      </c>
      <c r="L166" s="38">
        <v>0</v>
      </c>
      <c s="32">
        <f>ROUND(ROUND(L166,2)*ROUND(G166,3),2)</f>
      </c>
      <c s="36" t="s">
        <v>341</v>
      </c>
      <c>
        <f>(M166*21)/100</f>
      </c>
      <c t="s">
        <v>28</v>
      </c>
    </row>
    <row r="167" spans="1:5" ht="12.75">
      <c r="A167" s="35" t="s">
        <v>55</v>
      </c>
      <c r="E167" s="39" t="s">
        <v>5</v>
      </c>
    </row>
    <row r="168" spans="1:5" ht="38.25">
      <c r="A168" s="35" t="s">
        <v>56</v>
      </c>
      <c r="E168" s="40" t="s">
        <v>772</v>
      </c>
    </row>
    <row r="169" spans="1:5" ht="12.75">
      <c r="A169" t="s">
        <v>57</v>
      </c>
      <c r="E169" s="39" t="s">
        <v>875</v>
      </c>
    </row>
    <row r="170" spans="1:16" ht="12.75">
      <c r="A170" t="s">
        <v>50</v>
      </c>
      <c s="34" t="s">
        <v>200</v>
      </c>
      <c s="34" t="s">
        <v>739</v>
      </c>
      <c s="35" t="s">
        <v>5</v>
      </c>
      <c s="6" t="s">
        <v>876</v>
      </c>
      <c s="36" t="s">
        <v>81</v>
      </c>
      <c s="37">
        <v>2</v>
      </c>
      <c s="36">
        <v>0</v>
      </c>
      <c s="36">
        <f>ROUND(G170*H170,6)</f>
      </c>
      <c r="L170" s="38">
        <v>0</v>
      </c>
      <c s="32">
        <f>ROUND(ROUND(L170,2)*ROUND(G170,3),2)</f>
      </c>
      <c s="36" t="s">
        <v>341</v>
      </c>
      <c>
        <f>(M170*21)/100</f>
      </c>
      <c t="s">
        <v>28</v>
      </c>
    </row>
    <row r="171" spans="1:5" ht="12.75">
      <c r="A171" s="35" t="s">
        <v>55</v>
      </c>
      <c r="E171" s="39" t="s">
        <v>5</v>
      </c>
    </row>
    <row r="172" spans="1:5" ht="38.25">
      <c r="A172" s="35" t="s">
        <v>56</v>
      </c>
      <c r="E172" s="40" t="s">
        <v>830</v>
      </c>
    </row>
    <row r="173" spans="1:5" ht="114.75">
      <c r="A173" t="s">
        <v>57</v>
      </c>
      <c r="E173" s="39" t="s">
        <v>827</v>
      </c>
    </row>
    <row r="174" spans="1:16" ht="12.75">
      <c r="A174" t="s">
        <v>50</v>
      </c>
      <c s="34" t="s">
        <v>203</v>
      </c>
      <c s="34" t="s">
        <v>742</v>
      </c>
      <c s="35" t="s">
        <v>5</v>
      </c>
      <c s="6" t="s">
        <v>877</v>
      </c>
      <c s="36" t="s">
        <v>81</v>
      </c>
      <c s="37">
        <v>8</v>
      </c>
      <c s="36">
        <v>0</v>
      </c>
      <c s="36">
        <f>ROUND(G174*H174,6)</f>
      </c>
      <c r="L174" s="38">
        <v>0</v>
      </c>
      <c s="32">
        <f>ROUND(ROUND(L174,2)*ROUND(G174,3),2)</f>
      </c>
      <c s="36" t="s">
        <v>341</v>
      </c>
      <c>
        <f>(M174*21)/100</f>
      </c>
      <c t="s">
        <v>28</v>
      </c>
    </row>
    <row r="175" spans="1:5" ht="12.75">
      <c r="A175" s="35" t="s">
        <v>55</v>
      </c>
      <c r="E175" s="39" t="s">
        <v>5</v>
      </c>
    </row>
    <row r="176" spans="1:5" ht="38.25">
      <c r="A176" s="35" t="s">
        <v>56</v>
      </c>
      <c r="E176" s="40" t="s">
        <v>831</v>
      </c>
    </row>
    <row r="177" spans="1:5" ht="114.75">
      <c r="A177" t="s">
        <v>57</v>
      </c>
      <c r="E177" s="39" t="s">
        <v>827</v>
      </c>
    </row>
    <row r="178" spans="1:16" ht="12.75">
      <c r="A178" t="s">
        <v>50</v>
      </c>
      <c s="34" t="s">
        <v>207</v>
      </c>
      <c s="34" t="s">
        <v>745</v>
      </c>
      <c s="35" t="s">
        <v>5</v>
      </c>
      <c s="6" t="s">
        <v>878</v>
      </c>
      <c s="36" t="s">
        <v>81</v>
      </c>
      <c s="37">
        <v>2</v>
      </c>
      <c s="36">
        <v>0</v>
      </c>
      <c s="36">
        <f>ROUND(G178*H178,6)</f>
      </c>
      <c r="L178" s="38">
        <v>0</v>
      </c>
      <c s="32">
        <f>ROUND(ROUND(L178,2)*ROUND(G178,3),2)</f>
      </c>
      <c s="36" t="s">
        <v>341</v>
      </c>
      <c>
        <f>(M178*21)/100</f>
      </c>
      <c t="s">
        <v>28</v>
      </c>
    </row>
    <row r="179" spans="1:5" ht="12.75">
      <c r="A179" s="35" t="s">
        <v>55</v>
      </c>
      <c r="E179" s="39" t="s">
        <v>5</v>
      </c>
    </row>
    <row r="180" spans="1:5" ht="38.25">
      <c r="A180" s="35" t="s">
        <v>56</v>
      </c>
      <c r="E180" s="40" t="s">
        <v>830</v>
      </c>
    </row>
    <row r="181" spans="1:5" ht="12.75">
      <c r="A181" t="s">
        <v>57</v>
      </c>
      <c r="E181" s="39" t="s">
        <v>838</v>
      </c>
    </row>
    <row r="182" spans="1:16" ht="12.75">
      <c r="A182" t="s">
        <v>50</v>
      </c>
      <c s="34" t="s">
        <v>211</v>
      </c>
      <c s="34" t="s">
        <v>879</v>
      </c>
      <c s="35" t="s">
        <v>5</v>
      </c>
      <c s="6" t="s">
        <v>880</v>
      </c>
      <c s="36" t="s">
        <v>81</v>
      </c>
      <c s="37">
        <v>2</v>
      </c>
      <c s="36">
        <v>0</v>
      </c>
      <c s="36">
        <f>ROUND(G182*H182,6)</f>
      </c>
      <c r="L182" s="38">
        <v>0</v>
      </c>
      <c s="32">
        <f>ROUND(ROUND(L182,2)*ROUND(G182,3),2)</f>
      </c>
      <c s="36" t="s">
        <v>341</v>
      </c>
      <c>
        <f>(M182*21)/100</f>
      </c>
      <c t="s">
        <v>28</v>
      </c>
    </row>
    <row r="183" spans="1:5" ht="12.75">
      <c r="A183" s="35" t="s">
        <v>55</v>
      </c>
      <c r="E183" s="39" t="s">
        <v>5</v>
      </c>
    </row>
    <row r="184" spans="1:5" ht="38.25">
      <c r="A184" s="35" t="s">
        <v>56</v>
      </c>
      <c r="E184" s="40" t="s">
        <v>830</v>
      </c>
    </row>
    <row r="185" spans="1:5" ht="12.75">
      <c r="A185" t="s">
        <v>57</v>
      </c>
      <c r="E185" s="39" t="s">
        <v>838</v>
      </c>
    </row>
    <row r="186" spans="1:16" ht="12.75">
      <c r="A186" t="s">
        <v>50</v>
      </c>
      <c s="34" t="s">
        <v>215</v>
      </c>
      <c s="34" t="s">
        <v>881</v>
      </c>
      <c s="35" t="s">
        <v>5</v>
      </c>
      <c s="6" t="s">
        <v>882</v>
      </c>
      <c s="36" t="s">
        <v>81</v>
      </c>
      <c s="37">
        <v>2</v>
      </c>
      <c s="36">
        <v>0</v>
      </c>
      <c s="36">
        <f>ROUND(G186*H186,6)</f>
      </c>
      <c r="L186" s="38">
        <v>0</v>
      </c>
      <c s="32">
        <f>ROUND(ROUND(L186,2)*ROUND(G186,3),2)</f>
      </c>
      <c s="36" t="s">
        <v>341</v>
      </c>
      <c>
        <f>(M186*21)/100</f>
      </c>
      <c t="s">
        <v>28</v>
      </c>
    </row>
    <row r="187" spans="1:5" ht="12.75">
      <c r="A187" s="35" t="s">
        <v>55</v>
      </c>
      <c r="E187" s="39" t="s">
        <v>5</v>
      </c>
    </row>
    <row r="188" spans="1:5" ht="38.25">
      <c r="A188" s="35" t="s">
        <v>56</v>
      </c>
      <c r="E188" s="40" t="s">
        <v>830</v>
      </c>
    </row>
    <row r="189" spans="1:5" ht="12.75">
      <c r="A189" t="s">
        <v>57</v>
      </c>
      <c r="E189" s="39" t="s">
        <v>838</v>
      </c>
    </row>
    <row r="190" spans="1:16" ht="12.75">
      <c r="A190" t="s">
        <v>50</v>
      </c>
      <c s="34" t="s">
        <v>219</v>
      </c>
      <c s="34" t="s">
        <v>883</v>
      </c>
      <c s="35" t="s">
        <v>5</v>
      </c>
      <c s="6" t="s">
        <v>884</v>
      </c>
      <c s="36" t="s">
        <v>81</v>
      </c>
      <c s="37">
        <v>2</v>
      </c>
      <c s="36">
        <v>0</v>
      </c>
      <c s="36">
        <f>ROUND(G190*H190,6)</f>
      </c>
      <c r="L190" s="38">
        <v>0</v>
      </c>
      <c s="32">
        <f>ROUND(ROUND(L190,2)*ROUND(G190,3),2)</f>
      </c>
      <c s="36" t="s">
        <v>341</v>
      </c>
      <c>
        <f>(M190*21)/100</f>
      </c>
      <c t="s">
        <v>28</v>
      </c>
    </row>
    <row r="191" spans="1:5" ht="12.75">
      <c r="A191" s="35" t="s">
        <v>55</v>
      </c>
      <c r="E191" s="39" t="s">
        <v>5</v>
      </c>
    </row>
    <row r="192" spans="1:5" ht="38.25">
      <c r="A192" s="35" t="s">
        <v>56</v>
      </c>
      <c r="E192" s="40" t="s">
        <v>830</v>
      </c>
    </row>
    <row r="193" spans="1:5" ht="12.75">
      <c r="A193" t="s">
        <v>57</v>
      </c>
      <c r="E193" s="39" t="s">
        <v>838</v>
      </c>
    </row>
    <row r="194" spans="1:16" ht="12.75">
      <c r="A194" t="s">
        <v>50</v>
      </c>
      <c s="34" t="s">
        <v>223</v>
      </c>
      <c s="34" t="s">
        <v>885</v>
      </c>
      <c s="35" t="s">
        <v>5</v>
      </c>
      <c s="6" t="s">
        <v>886</v>
      </c>
      <c s="36" t="s">
        <v>81</v>
      </c>
      <c s="37">
        <v>2</v>
      </c>
      <c s="36">
        <v>0</v>
      </c>
      <c s="36">
        <f>ROUND(G194*H194,6)</f>
      </c>
      <c r="L194" s="38">
        <v>0</v>
      </c>
      <c s="32">
        <f>ROUND(ROUND(L194,2)*ROUND(G194,3),2)</f>
      </c>
      <c s="36" t="s">
        <v>341</v>
      </c>
      <c>
        <f>(M194*21)/100</f>
      </c>
      <c t="s">
        <v>28</v>
      </c>
    </row>
    <row r="195" spans="1:5" ht="12.75">
      <c r="A195" s="35" t="s">
        <v>55</v>
      </c>
      <c r="E195" s="39" t="s">
        <v>5</v>
      </c>
    </row>
    <row r="196" spans="1:5" ht="38.25">
      <c r="A196" s="35" t="s">
        <v>56</v>
      </c>
      <c r="E196" s="40" t="s">
        <v>830</v>
      </c>
    </row>
    <row r="197" spans="1:5" ht="12.75">
      <c r="A197" t="s">
        <v>57</v>
      </c>
      <c r="E197" s="39" t="s">
        <v>838</v>
      </c>
    </row>
    <row r="198" spans="1:16" ht="12.75">
      <c r="A198" t="s">
        <v>50</v>
      </c>
      <c s="34" t="s">
        <v>227</v>
      </c>
      <c s="34" t="s">
        <v>887</v>
      </c>
      <c s="35" t="s">
        <v>5</v>
      </c>
      <c s="6" t="s">
        <v>888</v>
      </c>
      <c s="36" t="s">
        <v>81</v>
      </c>
      <c s="37">
        <v>50</v>
      </c>
      <c s="36">
        <v>0</v>
      </c>
      <c s="36">
        <f>ROUND(G198*H198,6)</f>
      </c>
      <c r="L198" s="38">
        <v>0</v>
      </c>
      <c s="32">
        <f>ROUND(ROUND(L198,2)*ROUND(G198,3),2)</f>
      </c>
      <c s="36" t="s">
        <v>341</v>
      </c>
      <c>
        <f>(M198*21)/100</f>
      </c>
      <c t="s">
        <v>28</v>
      </c>
    </row>
    <row r="199" spans="1:5" ht="12.75">
      <c r="A199" s="35" t="s">
        <v>55</v>
      </c>
      <c r="E199" s="39" t="s">
        <v>5</v>
      </c>
    </row>
    <row r="200" spans="1:5" ht="38.25">
      <c r="A200" s="35" t="s">
        <v>56</v>
      </c>
      <c r="E200" s="40" t="s">
        <v>889</v>
      </c>
    </row>
    <row r="201" spans="1:5" ht="12.75">
      <c r="A201" t="s">
        <v>57</v>
      </c>
      <c r="E201" s="39" t="s">
        <v>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892</v>
      </c>
      <c r="E8" s="30" t="s">
        <v>891</v>
      </c>
      <c r="J8" s="29">
        <f>0+J9+J122</f>
      </c>
      <c s="29">
        <f>0+K9+K122</f>
      </c>
      <c s="29">
        <f>0+L9+L122</f>
      </c>
      <c s="29">
        <f>0+M9+M122</f>
      </c>
    </row>
    <row r="9" spans="1:13" ht="12.75">
      <c r="A9" t="s">
        <v>47</v>
      </c>
      <c r="C9" s="31" t="s">
        <v>4</v>
      </c>
      <c r="E9" s="33" t="s">
        <v>460</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465</v>
      </c>
      <c s="35" t="s">
        <v>5</v>
      </c>
      <c s="6" t="s">
        <v>466</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893</v>
      </c>
    </row>
    <row r="13" spans="1:5" ht="357">
      <c r="A13" t="s">
        <v>57</v>
      </c>
      <c r="E13" s="39" t="s">
        <v>464</v>
      </c>
    </row>
    <row r="14" spans="1:16" ht="12.75">
      <c r="A14" t="s">
        <v>50</v>
      </c>
      <c s="34" t="s">
        <v>28</v>
      </c>
      <c s="34" t="s">
        <v>894</v>
      </c>
      <c s="35" t="s">
        <v>5</v>
      </c>
      <c s="6" t="s">
        <v>895</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893</v>
      </c>
    </row>
    <row r="17" spans="1:5" ht="395.25">
      <c r="A17" t="s">
        <v>57</v>
      </c>
      <c r="E17" s="39" t="s">
        <v>896</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51">
      <c r="A20" s="35" t="s">
        <v>56</v>
      </c>
      <c r="E20" s="40" t="s">
        <v>897</v>
      </c>
    </row>
    <row r="21" spans="1:5" ht="114.75">
      <c r="A21" t="s">
        <v>57</v>
      </c>
      <c r="E21" s="39" t="s">
        <v>485</v>
      </c>
    </row>
    <row r="22" spans="1:16" ht="12.75">
      <c r="A22" t="s">
        <v>50</v>
      </c>
      <c s="34" t="s">
        <v>65</v>
      </c>
      <c s="34" t="s">
        <v>92</v>
      </c>
      <c s="35" t="s">
        <v>5</v>
      </c>
      <c s="6" t="s">
        <v>93</v>
      </c>
      <c s="36" t="s">
        <v>68</v>
      </c>
      <c s="37">
        <v>300</v>
      </c>
      <c s="36">
        <v>0</v>
      </c>
      <c s="36">
        <f>ROUND(G22*H22,6)</f>
      </c>
      <c r="L22" s="38">
        <v>0</v>
      </c>
      <c s="32">
        <f>ROUND(ROUND(L22,2)*ROUND(G22,3),2)</f>
      </c>
      <c s="36" t="s">
        <v>54</v>
      </c>
      <c>
        <f>(M22*21)/100</f>
      </c>
      <c t="s">
        <v>28</v>
      </c>
    </row>
    <row r="23" spans="1:5" ht="12.75">
      <c r="A23" s="35" t="s">
        <v>55</v>
      </c>
      <c r="E23" s="39" t="s">
        <v>5</v>
      </c>
    </row>
    <row r="24" spans="1:5" ht="51">
      <c r="A24" s="35" t="s">
        <v>56</v>
      </c>
      <c r="E24" s="40" t="s">
        <v>488</v>
      </c>
    </row>
    <row r="25" spans="1:5" ht="114.75">
      <c r="A25" t="s">
        <v>57</v>
      </c>
      <c r="E25" s="39" t="s">
        <v>487</v>
      </c>
    </row>
    <row r="26" spans="1:16" ht="12.75">
      <c r="A26" t="s">
        <v>50</v>
      </c>
      <c s="34" t="s">
        <v>70</v>
      </c>
      <c s="34" t="s">
        <v>898</v>
      </c>
      <c s="35" t="s">
        <v>5</v>
      </c>
      <c s="6" t="s">
        <v>899</v>
      </c>
      <c s="36" t="s">
        <v>68</v>
      </c>
      <c s="37">
        <v>300</v>
      </c>
      <c s="36">
        <v>0</v>
      </c>
      <c s="36">
        <f>ROUND(G26*H26,6)</f>
      </c>
      <c r="L26" s="38">
        <v>0</v>
      </c>
      <c s="32">
        <f>ROUND(ROUND(L26,2)*ROUND(G26,3),2)</f>
      </c>
      <c s="36" t="s">
        <v>54</v>
      </c>
      <c>
        <f>(M26*21)/100</f>
      </c>
      <c t="s">
        <v>28</v>
      </c>
    </row>
    <row r="27" spans="1:5" ht="12.75">
      <c r="A27" s="35" t="s">
        <v>55</v>
      </c>
      <c r="E27" s="39" t="s">
        <v>5</v>
      </c>
    </row>
    <row r="28" spans="1:5" ht="51">
      <c r="A28" s="35" t="s">
        <v>56</v>
      </c>
      <c r="E28" s="40" t="s">
        <v>488</v>
      </c>
    </row>
    <row r="29" spans="1:5" ht="102">
      <c r="A29" t="s">
        <v>57</v>
      </c>
      <c r="E29" s="39" t="s">
        <v>489</v>
      </c>
    </row>
    <row r="30" spans="1:16" ht="12.75">
      <c r="A30" t="s">
        <v>50</v>
      </c>
      <c s="34" t="s">
        <v>27</v>
      </c>
      <c s="34" t="s">
        <v>900</v>
      </c>
      <c s="35" t="s">
        <v>5</v>
      </c>
      <c s="6" t="s">
        <v>901</v>
      </c>
      <c s="36" t="s">
        <v>68</v>
      </c>
      <c s="37">
        <v>300</v>
      </c>
      <c s="36">
        <v>0</v>
      </c>
      <c s="36">
        <f>ROUND(G30*H30,6)</f>
      </c>
      <c r="L30" s="38">
        <v>0</v>
      </c>
      <c s="32">
        <f>ROUND(ROUND(L30,2)*ROUND(G30,3),2)</f>
      </c>
      <c s="36" t="s">
        <v>54</v>
      </c>
      <c>
        <f>(M30*21)/100</f>
      </c>
      <c t="s">
        <v>28</v>
      </c>
    </row>
    <row r="31" spans="1:5" ht="12.75">
      <c r="A31" s="35" t="s">
        <v>55</v>
      </c>
      <c r="E31" s="39" t="s">
        <v>5</v>
      </c>
    </row>
    <row r="32" spans="1:5" ht="51">
      <c r="A32" s="35" t="s">
        <v>56</v>
      </c>
      <c r="E32" s="40" t="s">
        <v>488</v>
      </c>
    </row>
    <row r="33" spans="1:5" ht="153">
      <c r="A33" t="s">
        <v>57</v>
      </c>
      <c r="E33" s="39" t="s">
        <v>902</v>
      </c>
    </row>
    <row r="34" spans="1:16" ht="25.5">
      <c r="A34" t="s">
        <v>50</v>
      </c>
      <c s="34" t="s">
        <v>78</v>
      </c>
      <c s="34" t="s">
        <v>903</v>
      </c>
      <c s="35" t="s">
        <v>5</v>
      </c>
      <c s="6" t="s">
        <v>904</v>
      </c>
      <c s="36" t="s">
        <v>81</v>
      </c>
      <c s="37">
        <v>1</v>
      </c>
      <c s="36">
        <v>0</v>
      </c>
      <c s="36">
        <f>ROUND(G34*H34,6)</f>
      </c>
      <c r="L34" s="38">
        <v>0</v>
      </c>
      <c s="32">
        <f>ROUND(ROUND(L34,2)*ROUND(G34,3),2)</f>
      </c>
      <c s="36" t="s">
        <v>54</v>
      </c>
      <c>
        <f>(M34*21)/100</f>
      </c>
      <c t="s">
        <v>28</v>
      </c>
    </row>
    <row r="35" spans="1:5" ht="12.75">
      <c r="A35" s="35" t="s">
        <v>55</v>
      </c>
      <c r="E35" s="39" t="s">
        <v>5</v>
      </c>
    </row>
    <row r="36" spans="1:5" ht="51">
      <c r="A36" s="35" t="s">
        <v>56</v>
      </c>
      <c r="E36" s="40" t="s">
        <v>535</v>
      </c>
    </row>
    <row r="37" spans="1:5" ht="140.25">
      <c r="A37" t="s">
        <v>57</v>
      </c>
      <c r="E37" s="39" t="s">
        <v>494</v>
      </c>
    </row>
    <row r="38" spans="1:16" ht="25.5">
      <c r="A38" t="s">
        <v>50</v>
      </c>
      <c s="34" t="s">
        <v>83</v>
      </c>
      <c s="34" t="s">
        <v>107</v>
      </c>
      <c s="35" t="s">
        <v>5</v>
      </c>
      <c s="6" t="s">
        <v>108</v>
      </c>
      <c s="36" t="s">
        <v>68</v>
      </c>
      <c s="37">
        <v>300</v>
      </c>
      <c s="36">
        <v>0</v>
      </c>
      <c s="36">
        <f>ROUND(G38*H38,6)</f>
      </c>
      <c r="L38" s="38">
        <v>0</v>
      </c>
      <c s="32">
        <f>ROUND(ROUND(L38,2)*ROUND(G38,3),2)</f>
      </c>
      <c s="36" t="s">
        <v>54</v>
      </c>
      <c>
        <f>(M38*21)/100</f>
      </c>
      <c t="s">
        <v>28</v>
      </c>
    </row>
    <row r="39" spans="1:5" ht="12.75">
      <c r="A39" s="35" t="s">
        <v>55</v>
      </c>
      <c r="E39" s="39" t="s">
        <v>5</v>
      </c>
    </row>
    <row r="40" spans="1:5" ht="51">
      <c r="A40" s="35" t="s">
        <v>56</v>
      </c>
      <c r="E40" s="40" t="s">
        <v>488</v>
      </c>
    </row>
    <row r="41" spans="1:5" ht="127.5">
      <c r="A41" t="s">
        <v>57</v>
      </c>
      <c r="E41" s="39" t="s">
        <v>495</v>
      </c>
    </row>
    <row r="42" spans="1:16" ht="25.5">
      <c r="A42" t="s">
        <v>50</v>
      </c>
      <c s="34" t="s">
        <v>87</v>
      </c>
      <c s="34" t="s">
        <v>499</v>
      </c>
      <c s="35" t="s">
        <v>5</v>
      </c>
      <c s="6" t="s">
        <v>500</v>
      </c>
      <c s="36" t="s">
        <v>81</v>
      </c>
      <c s="37">
        <v>1</v>
      </c>
      <c s="36">
        <v>0</v>
      </c>
      <c s="36">
        <f>ROUND(G42*H42,6)</f>
      </c>
      <c r="L42" s="38">
        <v>0</v>
      </c>
      <c s="32">
        <f>ROUND(ROUND(L42,2)*ROUND(G42,3),2)</f>
      </c>
      <c s="36" t="s">
        <v>54</v>
      </c>
      <c>
        <f>(M42*21)/100</f>
      </c>
      <c t="s">
        <v>28</v>
      </c>
    </row>
    <row r="43" spans="1:5" ht="12.75">
      <c r="A43" s="35" t="s">
        <v>55</v>
      </c>
      <c r="E43" s="39" t="s">
        <v>5</v>
      </c>
    </row>
    <row r="44" spans="1:5" ht="51">
      <c r="A44" s="35" t="s">
        <v>56</v>
      </c>
      <c r="E44" s="40" t="s">
        <v>535</v>
      </c>
    </row>
    <row r="45" spans="1:5" ht="38.25">
      <c r="A45" t="s">
        <v>57</v>
      </c>
      <c r="E45" s="39" t="s">
        <v>501</v>
      </c>
    </row>
    <row r="46" spans="1:16" ht="12.75">
      <c r="A46" t="s">
        <v>50</v>
      </c>
      <c s="34" t="s">
        <v>91</v>
      </c>
      <c s="34" t="s">
        <v>905</v>
      </c>
      <c s="35" t="s">
        <v>5</v>
      </c>
      <c s="6" t="s">
        <v>906</v>
      </c>
      <c s="36" t="s">
        <v>81</v>
      </c>
      <c s="37">
        <v>5</v>
      </c>
      <c s="36">
        <v>0</v>
      </c>
      <c s="36">
        <f>ROUND(G46*H46,6)</f>
      </c>
      <c r="L46" s="38">
        <v>0</v>
      </c>
      <c s="32">
        <f>ROUND(ROUND(L46,2)*ROUND(G46,3),2)</f>
      </c>
      <c s="36" t="s">
        <v>54</v>
      </c>
      <c>
        <f>(M46*21)/100</f>
      </c>
      <c t="s">
        <v>28</v>
      </c>
    </row>
    <row r="47" spans="1:5" ht="12.75">
      <c r="A47" s="35" t="s">
        <v>55</v>
      </c>
      <c r="E47" s="39" t="s">
        <v>5</v>
      </c>
    </row>
    <row r="48" spans="1:5" ht="51">
      <c r="A48" s="35" t="s">
        <v>56</v>
      </c>
      <c r="E48" s="40" t="s">
        <v>467</v>
      </c>
    </row>
    <row r="49" spans="1:5" ht="102">
      <c r="A49" t="s">
        <v>57</v>
      </c>
      <c r="E49" s="39" t="s">
        <v>907</v>
      </c>
    </row>
    <row r="50" spans="1:16" ht="12.75">
      <c r="A50" t="s">
        <v>50</v>
      </c>
      <c s="34" t="s">
        <v>94</v>
      </c>
      <c s="34" t="s">
        <v>908</v>
      </c>
      <c s="35" t="s">
        <v>5</v>
      </c>
      <c s="6" t="s">
        <v>909</v>
      </c>
      <c s="36" t="s">
        <v>868</v>
      </c>
      <c s="37">
        <v>1</v>
      </c>
      <c s="36">
        <v>0</v>
      </c>
      <c s="36">
        <f>ROUND(G50*H50,6)</f>
      </c>
      <c r="L50" s="38">
        <v>0</v>
      </c>
      <c s="32">
        <f>ROUND(ROUND(L50,2)*ROUND(G50,3),2)</f>
      </c>
      <c s="36" t="s">
        <v>54</v>
      </c>
      <c>
        <f>(M50*21)/100</f>
      </c>
      <c t="s">
        <v>28</v>
      </c>
    </row>
    <row r="51" spans="1:5" ht="12.75">
      <c r="A51" s="35" t="s">
        <v>55</v>
      </c>
      <c r="E51" s="39" t="s">
        <v>5</v>
      </c>
    </row>
    <row r="52" spans="1:5" ht="51">
      <c r="A52" s="35" t="s">
        <v>56</v>
      </c>
      <c r="E52" s="40" t="s">
        <v>535</v>
      </c>
    </row>
    <row r="53" spans="1:5" ht="102">
      <c r="A53" t="s">
        <v>57</v>
      </c>
      <c r="E53" s="39" t="s">
        <v>910</v>
      </c>
    </row>
    <row r="54" spans="1:16" ht="12.75">
      <c r="A54" t="s">
        <v>50</v>
      </c>
      <c s="34" t="s">
        <v>98</v>
      </c>
      <c s="34" t="s">
        <v>576</v>
      </c>
      <c s="35" t="s">
        <v>5</v>
      </c>
      <c s="6" t="s">
        <v>577</v>
      </c>
      <c s="36" t="s">
        <v>68</v>
      </c>
      <c s="37">
        <v>920</v>
      </c>
      <c s="36">
        <v>0</v>
      </c>
      <c s="36">
        <f>ROUND(G54*H54,6)</f>
      </c>
      <c r="L54" s="38">
        <v>0</v>
      </c>
      <c s="32">
        <f>ROUND(ROUND(L54,2)*ROUND(G54,3),2)</f>
      </c>
      <c s="36" t="s">
        <v>54</v>
      </c>
      <c>
        <f>(M54*21)/100</f>
      </c>
      <c t="s">
        <v>28</v>
      </c>
    </row>
    <row r="55" spans="1:5" ht="12.75">
      <c r="A55" s="35" t="s">
        <v>55</v>
      </c>
      <c r="E55" s="39" t="s">
        <v>5</v>
      </c>
    </row>
    <row r="56" spans="1:5" ht="51">
      <c r="A56" s="35" t="s">
        <v>56</v>
      </c>
      <c r="E56" s="40" t="s">
        <v>911</v>
      </c>
    </row>
    <row r="57" spans="1:5" ht="153">
      <c r="A57" t="s">
        <v>57</v>
      </c>
      <c r="E57" s="39" t="s">
        <v>579</v>
      </c>
    </row>
    <row r="58" spans="1:16" ht="12.75">
      <c r="A58" t="s">
        <v>50</v>
      </c>
      <c s="34" t="s">
        <v>102</v>
      </c>
      <c s="34" t="s">
        <v>580</v>
      </c>
      <c s="35" t="s">
        <v>5</v>
      </c>
      <c s="6" t="s">
        <v>581</v>
      </c>
      <c s="36" t="s">
        <v>68</v>
      </c>
      <c s="37">
        <v>920</v>
      </c>
      <c s="36">
        <v>0</v>
      </c>
      <c s="36">
        <f>ROUND(G58*H58,6)</f>
      </c>
      <c r="L58" s="38">
        <v>0</v>
      </c>
      <c s="32">
        <f>ROUND(ROUND(L58,2)*ROUND(G58,3),2)</f>
      </c>
      <c s="36" t="s">
        <v>54</v>
      </c>
      <c>
        <f>(M58*21)/100</f>
      </c>
      <c t="s">
        <v>28</v>
      </c>
    </row>
    <row r="59" spans="1:5" ht="12.75">
      <c r="A59" s="35" t="s">
        <v>55</v>
      </c>
      <c r="E59" s="39" t="s">
        <v>5</v>
      </c>
    </row>
    <row r="60" spans="1:5" ht="51">
      <c r="A60" s="35" t="s">
        <v>56</v>
      </c>
      <c r="E60" s="40" t="s">
        <v>911</v>
      </c>
    </row>
    <row r="61" spans="1:5" ht="114.75">
      <c r="A61" t="s">
        <v>57</v>
      </c>
      <c r="E61" s="39" t="s">
        <v>557</v>
      </c>
    </row>
    <row r="62" spans="1:16" ht="12.75">
      <c r="A62" t="s">
        <v>50</v>
      </c>
      <c s="34" t="s">
        <v>106</v>
      </c>
      <c s="34" t="s">
        <v>582</v>
      </c>
      <c s="35" t="s">
        <v>5</v>
      </c>
      <c s="6" t="s">
        <v>583</v>
      </c>
      <c s="36" t="s">
        <v>584</v>
      </c>
      <c s="37">
        <v>8</v>
      </c>
      <c s="36">
        <v>0</v>
      </c>
      <c s="36">
        <f>ROUND(G62*H62,6)</f>
      </c>
      <c r="L62" s="38">
        <v>0</v>
      </c>
      <c s="32">
        <f>ROUND(ROUND(L62,2)*ROUND(G62,3),2)</f>
      </c>
      <c s="36" t="s">
        <v>54</v>
      </c>
      <c>
        <f>(M62*21)/100</f>
      </c>
      <c t="s">
        <v>28</v>
      </c>
    </row>
    <row r="63" spans="1:5" ht="12.75">
      <c r="A63" s="35" t="s">
        <v>55</v>
      </c>
      <c r="E63" s="39" t="s">
        <v>5</v>
      </c>
    </row>
    <row r="64" spans="1:5" ht="51">
      <c r="A64" s="35" t="s">
        <v>56</v>
      </c>
      <c r="E64" s="40" t="s">
        <v>493</v>
      </c>
    </row>
    <row r="65" spans="1:5" ht="127.5">
      <c r="A65" t="s">
        <v>57</v>
      </c>
      <c r="E65" s="39" t="s">
        <v>586</v>
      </c>
    </row>
    <row r="66" spans="1:16" ht="12.75">
      <c r="A66" t="s">
        <v>50</v>
      </c>
      <c s="34" t="s">
        <v>110</v>
      </c>
      <c s="34" t="s">
        <v>587</v>
      </c>
      <c s="35" t="s">
        <v>5</v>
      </c>
      <c s="6" t="s">
        <v>588</v>
      </c>
      <c s="36" t="s">
        <v>68</v>
      </c>
      <c s="37">
        <v>920</v>
      </c>
      <c s="36">
        <v>0</v>
      </c>
      <c s="36">
        <f>ROUND(G66*H66,6)</f>
      </c>
      <c r="L66" s="38">
        <v>0</v>
      </c>
      <c s="32">
        <f>ROUND(ROUND(L66,2)*ROUND(G66,3),2)</f>
      </c>
      <c s="36" t="s">
        <v>54</v>
      </c>
      <c>
        <f>(M66*21)/100</f>
      </c>
      <c t="s">
        <v>28</v>
      </c>
    </row>
    <row r="67" spans="1:5" ht="12.75">
      <c r="A67" s="35" t="s">
        <v>55</v>
      </c>
      <c r="E67" s="39" t="s">
        <v>5</v>
      </c>
    </row>
    <row r="68" spans="1:5" ht="51">
      <c r="A68" s="35" t="s">
        <v>56</v>
      </c>
      <c r="E68" s="40" t="s">
        <v>911</v>
      </c>
    </row>
    <row r="69" spans="1:5" ht="127.5">
      <c r="A69" t="s">
        <v>57</v>
      </c>
      <c r="E69" s="39" t="s">
        <v>589</v>
      </c>
    </row>
    <row r="70" spans="1:16" ht="12.75">
      <c r="A70" t="s">
        <v>50</v>
      </c>
      <c s="34" t="s">
        <v>428</v>
      </c>
      <c s="34" t="s">
        <v>594</v>
      </c>
      <c s="35" t="s">
        <v>5</v>
      </c>
      <c s="6" t="s">
        <v>595</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493</v>
      </c>
    </row>
    <row r="73" spans="1:5" ht="191.25">
      <c r="A73" t="s">
        <v>57</v>
      </c>
      <c r="E73" s="39" t="s">
        <v>573</v>
      </c>
    </row>
    <row r="74" spans="1:16" ht="12.75">
      <c r="A74" t="s">
        <v>50</v>
      </c>
      <c s="34" t="s">
        <v>502</v>
      </c>
      <c s="34" t="s">
        <v>597</v>
      </c>
      <c s="35" t="s">
        <v>5</v>
      </c>
      <c s="6" t="s">
        <v>598</v>
      </c>
      <c s="36" t="s">
        <v>81</v>
      </c>
      <c s="37">
        <v>8</v>
      </c>
      <c s="36">
        <v>0</v>
      </c>
      <c s="36">
        <f>ROUND(G74*H74,6)</f>
      </c>
      <c r="L74" s="38">
        <v>0</v>
      </c>
      <c s="32">
        <f>ROUND(ROUND(L74,2)*ROUND(G74,3),2)</f>
      </c>
      <c s="36" t="s">
        <v>54</v>
      </c>
      <c>
        <f>(M74*21)/100</f>
      </c>
      <c t="s">
        <v>28</v>
      </c>
    </row>
    <row r="75" spans="1:5" ht="12.75">
      <c r="A75" s="35" t="s">
        <v>55</v>
      </c>
      <c r="E75" s="39" t="s">
        <v>5</v>
      </c>
    </row>
    <row r="76" spans="1:5" ht="51">
      <c r="A76" s="35" t="s">
        <v>56</v>
      </c>
      <c r="E76" s="40" t="s">
        <v>493</v>
      </c>
    </row>
    <row r="77" spans="1:5" ht="127.5">
      <c r="A77" t="s">
        <v>57</v>
      </c>
      <c r="E77" s="39" t="s">
        <v>524</v>
      </c>
    </row>
    <row r="78" spans="1:16" ht="12.75">
      <c r="A78" t="s">
        <v>50</v>
      </c>
      <c s="34" t="s">
        <v>114</v>
      </c>
      <c s="34" t="s">
        <v>599</v>
      </c>
      <c s="35" t="s">
        <v>5</v>
      </c>
      <c s="6" t="s">
        <v>600</v>
      </c>
      <c s="36" t="s">
        <v>81</v>
      </c>
      <c s="37">
        <v>8</v>
      </c>
      <c s="36">
        <v>0</v>
      </c>
      <c s="36">
        <f>ROUND(G78*H78,6)</f>
      </c>
      <c r="L78" s="38">
        <v>0</v>
      </c>
      <c s="32">
        <f>ROUND(ROUND(L78,2)*ROUND(G78,3),2)</f>
      </c>
      <c s="36" t="s">
        <v>54</v>
      </c>
      <c>
        <f>(M78*21)/100</f>
      </c>
      <c t="s">
        <v>28</v>
      </c>
    </row>
    <row r="79" spans="1:5" ht="12.75">
      <c r="A79" s="35" t="s">
        <v>55</v>
      </c>
      <c r="E79" s="39" t="s">
        <v>5</v>
      </c>
    </row>
    <row r="80" spans="1:5" ht="51">
      <c r="A80" s="35" t="s">
        <v>56</v>
      </c>
      <c r="E80" s="40" t="s">
        <v>493</v>
      </c>
    </row>
    <row r="81" spans="1:5" ht="191.25">
      <c r="A81" t="s">
        <v>57</v>
      </c>
      <c r="E81" s="39" t="s">
        <v>573</v>
      </c>
    </row>
    <row r="82" spans="1:16" ht="12.75">
      <c r="A82" t="s">
        <v>50</v>
      </c>
      <c s="34" t="s">
        <v>118</v>
      </c>
      <c s="34" t="s">
        <v>601</v>
      </c>
      <c s="35" t="s">
        <v>5</v>
      </c>
      <c s="6" t="s">
        <v>602</v>
      </c>
      <c s="36" t="s">
        <v>81</v>
      </c>
      <c s="37">
        <v>8</v>
      </c>
      <c s="36">
        <v>0</v>
      </c>
      <c s="36">
        <f>ROUND(G82*H82,6)</f>
      </c>
      <c r="L82" s="38">
        <v>0</v>
      </c>
      <c s="32">
        <f>ROUND(ROUND(L82,2)*ROUND(G82,3),2)</f>
      </c>
      <c s="36" t="s">
        <v>54</v>
      </c>
      <c>
        <f>(M82*21)/100</f>
      </c>
      <c t="s">
        <v>28</v>
      </c>
    </row>
    <row r="83" spans="1:5" ht="12.75">
      <c r="A83" s="35" t="s">
        <v>55</v>
      </c>
      <c r="E83" s="39" t="s">
        <v>5</v>
      </c>
    </row>
    <row r="84" spans="1:5" ht="51">
      <c r="A84" s="35" t="s">
        <v>56</v>
      </c>
      <c r="E84" s="40" t="s">
        <v>493</v>
      </c>
    </row>
    <row r="85" spans="1:5" ht="127.5">
      <c r="A85" t="s">
        <v>57</v>
      </c>
      <c r="E85" s="39" t="s">
        <v>524</v>
      </c>
    </row>
    <row r="86" spans="1:16" ht="12.75">
      <c r="A86" t="s">
        <v>50</v>
      </c>
      <c s="34" t="s">
        <v>121</v>
      </c>
      <c s="34" t="s">
        <v>649</v>
      </c>
      <c s="35" t="s">
        <v>5</v>
      </c>
      <c s="6" t="s">
        <v>650</v>
      </c>
      <c s="36" t="s">
        <v>81</v>
      </c>
      <c s="37">
        <v>1</v>
      </c>
      <c s="36">
        <v>0</v>
      </c>
      <c s="36">
        <f>ROUND(G86*H86,6)</f>
      </c>
      <c r="L86" s="38">
        <v>0</v>
      </c>
      <c s="32">
        <f>ROUND(ROUND(L86,2)*ROUND(G86,3),2)</f>
      </c>
      <c s="36" t="s">
        <v>54</v>
      </c>
      <c>
        <f>(M86*21)/100</f>
      </c>
      <c t="s">
        <v>28</v>
      </c>
    </row>
    <row r="87" spans="1:5" ht="12.75">
      <c r="A87" s="35" t="s">
        <v>55</v>
      </c>
      <c r="E87" s="39" t="s">
        <v>5</v>
      </c>
    </row>
    <row r="88" spans="1:5" ht="51">
      <c r="A88" s="35" t="s">
        <v>56</v>
      </c>
      <c r="E88" s="40" t="s">
        <v>535</v>
      </c>
    </row>
    <row r="89" spans="1:5" ht="191.25">
      <c r="A89" t="s">
        <v>57</v>
      </c>
      <c r="E89" s="39" t="s">
        <v>573</v>
      </c>
    </row>
    <row r="90" spans="1:16" ht="12.75">
      <c r="A90" t="s">
        <v>50</v>
      </c>
      <c s="34" t="s">
        <v>125</v>
      </c>
      <c s="34" t="s">
        <v>651</v>
      </c>
      <c s="35" t="s">
        <v>5</v>
      </c>
      <c s="6" t="s">
        <v>652</v>
      </c>
      <c s="36" t="s">
        <v>81</v>
      </c>
      <c s="37">
        <v>1</v>
      </c>
      <c s="36">
        <v>0</v>
      </c>
      <c s="36">
        <f>ROUND(G90*H90,6)</f>
      </c>
      <c r="L90" s="38">
        <v>0</v>
      </c>
      <c s="32">
        <f>ROUND(ROUND(L90,2)*ROUND(G90,3),2)</f>
      </c>
      <c s="36" t="s">
        <v>54</v>
      </c>
      <c>
        <f>(M90*21)/100</f>
      </c>
      <c t="s">
        <v>28</v>
      </c>
    </row>
    <row r="91" spans="1:5" ht="12.75">
      <c r="A91" s="35" t="s">
        <v>55</v>
      </c>
      <c r="E91" s="39" t="s">
        <v>5</v>
      </c>
    </row>
    <row r="92" spans="1:5" ht="51">
      <c r="A92" s="35" t="s">
        <v>56</v>
      </c>
      <c r="E92" s="40" t="s">
        <v>535</v>
      </c>
    </row>
    <row r="93" spans="1:5" ht="127.5">
      <c r="A93" t="s">
        <v>57</v>
      </c>
      <c r="E93" s="39" t="s">
        <v>524</v>
      </c>
    </row>
    <row r="94" spans="1:16" ht="12.75">
      <c r="A94" t="s">
        <v>50</v>
      </c>
      <c s="34" t="s">
        <v>128</v>
      </c>
      <c s="34" t="s">
        <v>518</v>
      </c>
      <c s="35" t="s">
        <v>5</v>
      </c>
      <c s="6" t="s">
        <v>519</v>
      </c>
      <c s="36" t="s">
        <v>81</v>
      </c>
      <c s="37">
        <v>2</v>
      </c>
      <c s="36">
        <v>0</v>
      </c>
      <c s="36">
        <f>ROUND(G94*H94,6)</f>
      </c>
      <c r="L94" s="38">
        <v>0</v>
      </c>
      <c s="32">
        <f>ROUND(ROUND(L94,2)*ROUND(G94,3),2)</f>
      </c>
      <c s="36" t="s">
        <v>54</v>
      </c>
      <c>
        <f>(M94*21)/100</f>
      </c>
      <c t="s">
        <v>28</v>
      </c>
    </row>
    <row r="95" spans="1:5" ht="12.75">
      <c r="A95" s="35" t="s">
        <v>55</v>
      </c>
      <c r="E95" s="39" t="s">
        <v>5</v>
      </c>
    </row>
    <row r="96" spans="1:5" ht="51">
      <c r="A96" s="35" t="s">
        <v>56</v>
      </c>
      <c r="E96" s="40" t="s">
        <v>614</v>
      </c>
    </row>
    <row r="97" spans="1:5" ht="178.5">
      <c r="A97" t="s">
        <v>57</v>
      </c>
      <c r="E97" s="39" t="s">
        <v>521</v>
      </c>
    </row>
    <row r="98" spans="1:16" ht="12.75">
      <c r="A98" t="s">
        <v>50</v>
      </c>
      <c s="34" t="s">
        <v>131</v>
      </c>
      <c s="34" t="s">
        <v>522</v>
      </c>
      <c s="35" t="s">
        <v>5</v>
      </c>
      <c s="6" t="s">
        <v>523</v>
      </c>
      <c s="36" t="s">
        <v>81</v>
      </c>
      <c s="37">
        <v>2</v>
      </c>
      <c s="36">
        <v>0</v>
      </c>
      <c s="36">
        <f>ROUND(G98*H98,6)</f>
      </c>
      <c r="L98" s="38">
        <v>0</v>
      </c>
      <c s="32">
        <f>ROUND(ROUND(L98,2)*ROUND(G98,3),2)</f>
      </c>
      <c s="36" t="s">
        <v>54</v>
      </c>
      <c>
        <f>(M98*21)/100</f>
      </c>
      <c t="s">
        <v>28</v>
      </c>
    </row>
    <row r="99" spans="1:5" ht="12.75">
      <c r="A99" s="35" t="s">
        <v>55</v>
      </c>
      <c r="E99" s="39" t="s">
        <v>5</v>
      </c>
    </row>
    <row r="100" spans="1:5" ht="51">
      <c r="A100" s="35" t="s">
        <v>56</v>
      </c>
      <c r="E100" s="40" t="s">
        <v>614</v>
      </c>
    </row>
    <row r="101" spans="1:5" ht="127.5">
      <c r="A101" t="s">
        <v>57</v>
      </c>
      <c r="E101" s="39" t="s">
        <v>524</v>
      </c>
    </row>
    <row r="102" spans="1:16" ht="12.75">
      <c r="A102" t="s">
        <v>50</v>
      </c>
      <c s="34" t="s">
        <v>135</v>
      </c>
      <c s="34" t="s">
        <v>912</v>
      </c>
      <c s="35" t="s">
        <v>5</v>
      </c>
      <c s="6" t="s">
        <v>913</v>
      </c>
      <c s="36" t="s">
        <v>81</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614</v>
      </c>
    </row>
    <row r="105" spans="1:5" ht="178.5">
      <c r="A105" t="s">
        <v>57</v>
      </c>
      <c r="E105" s="39" t="s">
        <v>521</v>
      </c>
    </row>
    <row r="106" spans="1:16" ht="12.75">
      <c r="A106" t="s">
        <v>50</v>
      </c>
      <c s="34" t="s">
        <v>139</v>
      </c>
      <c s="34" t="s">
        <v>914</v>
      </c>
      <c s="35" t="s">
        <v>5</v>
      </c>
      <c s="6" t="s">
        <v>915</v>
      </c>
      <c s="36" t="s">
        <v>81</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614</v>
      </c>
    </row>
    <row r="109" spans="1:5" ht="127.5">
      <c r="A109" t="s">
        <v>57</v>
      </c>
      <c r="E109" s="39" t="s">
        <v>524</v>
      </c>
    </row>
    <row r="110" spans="1:16" ht="12.75">
      <c r="A110" t="s">
        <v>50</v>
      </c>
      <c s="34" t="s">
        <v>143</v>
      </c>
      <c s="34" t="s">
        <v>525</v>
      </c>
      <c s="35" t="s">
        <v>5</v>
      </c>
      <c s="6" t="s">
        <v>526</v>
      </c>
      <c s="36" t="s">
        <v>68</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516</v>
      </c>
    </row>
    <row r="113" spans="1:5" ht="140.25">
      <c r="A113" t="s">
        <v>57</v>
      </c>
      <c r="E113" s="39" t="s">
        <v>528</v>
      </c>
    </row>
    <row r="114" spans="1:16" ht="12.75">
      <c r="A114" t="s">
        <v>50</v>
      </c>
      <c s="34" t="s">
        <v>147</v>
      </c>
      <c s="34" t="s">
        <v>529</v>
      </c>
      <c s="35" t="s">
        <v>5</v>
      </c>
      <c s="6" t="s">
        <v>530</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531</v>
      </c>
    </row>
    <row r="118" spans="1:16" ht="25.5">
      <c r="A118" t="s">
        <v>50</v>
      </c>
      <c s="34" t="s">
        <v>152</v>
      </c>
      <c s="34" t="s">
        <v>532</v>
      </c>
      <c s="35" t="s">
        <v>5</v>
      </c>
      <c s="6" t="s">
        <v>916</v>
      </c>
      <c s="36" t="s">
        <v>534</v>
      </c>
      <c s="37">
        <v>1</v>
      </c>
      <c s="36">
        <v>0</v>
      </c>
      <c s="36">
        <f>ROUND(G118*H118,6)</f>
      </c>
      <c r="L118" s="38">
        <v>0</v>
      </c>
      <c s="32">
        <f>ROUND(ROUND(L118,2)*ROUND(G118,3),2)</f>
      </c>
      <c s="36" t="s">
        <v>341</v>
      </c>
      <c>
        <f>(M118*21)/100</f>
      </c>
      <c t="s">
        <v>28</v>
      </c>
    </row>
    <row r="119" spans="1:5" ht="12.75">
      <c r="A119" s="35" t="s">
        <v>55</v>
      </c>
      <c r="E119" s="39" t="s">
        <v>5</v>
      </c>
    </row>
    <row r="120" spans="1:5" ht="51">
      <c r="A120" s="35" t="s">
        <v>56</v>
      </c>
      <c r="E120" s="40" t="s">
        <v>535</v>
      </c>
    </row>
    <row r="121" spans="1:5" ht="12.75">
      <c r="A121" t="s">
        <v>57</v>
      </c>
      <c r="E121" s="39" t="s">
        <v>536</v>
      </c>
    </row>
    <row r="122" spans="1:13" ht="12.75">
      <c r="A122" t="s">
        <v>47</v>
      </c>
      <c r="C122" s="31" t="s">
        <v>70</v>
      </c>
      <c r="E122" s="33" t="s">
        <v>917</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155</v>
      </c>
      <c s="34" t="s">
        <v>514</v>
      </c>
      <c s="35" t="s">
        <v>5</v>
      </c>
      <c s="6" t="s">
        <v>515</v>
      </c>
      <c s="36" t="s">
        <v>81</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572</v>
      </c>
    </row>
    <row r="126" spans="1:5" ht="89.25">
      <c r="A126" t="s">
        <v>57</v>
      </c>
      <c r="E126" s="39" t="s">
        <v>517</v>
      </c>
    </row>
    <row r="127" spans="1:16" ht="12.75">
      <c r="A127" t="s">
        <v>50</v>
      </c>
      <c s="34" t="s">
        <v>158</v>
      </c>
      <c s="34" t="s">
        <v>779</v>
      </c>
      <c s="35" t="s">
        <v>5</v>
      </c>
      <c s="6" t="s">
        <v>780</v>
      </c>
      <c s="36" t="s">
        <v>68</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488</v>
      </c>
    </row>
    <row r="130" spans="1:5" ht="89.25">
      <c r="A130" t="s">
        <v>57</v>
      </c>
      <c r="E130" s="39" t="s">
        <v>918</v>
      </c>
    </row>
    <row r="131" spans="1:16" ht="25.5">
      <c r="A131" t="s">
        <v>50</v>
      </c>
      <c s="34" t="s">
        <v>161</v>
      </c>
      <c s="34" t="s">
        <v>919</v>
      </c>
      <c s="35" t="s">
        <v>5</v>
      </c>
      <c s="6" t="s">
        <v>920</v>
      </c>
      <c s="36" t="s">
        <v>81</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733</v>
      </c>
    </row>
    <row r="134" spans="1:5" ht="89.25">
      <c r="A134" t="s">
        <v>57</v>
      </c>
      <c r="E134" s="39" t="s">
        <v>921</v>
      </c>
    </row>
    <row r="135" spans="1:16" ht="12.75">
      <c r="A135" t="s">
        <v>50</v>
      </c>
      <c s="34" t="s">
        <v>165</v>
      </c>
      <c s="34" t="s">
        <v>132</v>
      </c>
      <c s="35" t="s">
        <v>5</v>
      </c>
      <c s="6" t="s">
        <v>133</v>
      </c>
      <c s="36" t="s">
        <v>68</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488</v>
      </c>
    </row>
    <row r="138" spans="1:5" ht="76.5">
      <c r="A138" t="s">
        <v>57</v>
      </c>
      <c r="E138" s="39" t="s">
        <v>922</v>
      </c>
    </row>
    <row r="139" spans="1:16" ht="25.5">
      <c r="A139" t="s">
        <v>50</v>
      </c>
      <c s="34" t="s">
        <v>169</v>
      </c>
      <c s="34" t="s">
        <v>923</v>
      </c>
      <c s="35" t="s">
        <v>5</v>
      </c>
      <c s="6" t="s">
        <v>924</v>
      </c>
      <c s="36" t="s">
        <v>81</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493</v>
      </c>
    </row>
    <row r="142" spans="1:5" ht="76.5">
      <c r="A142" t="s">
        <v>57</v>
      </c>
      <c r="E142" s="39" t="s">
        <v>925</v>
      </c>
    </row>
    <row r="143" spans="1:16" ht="12.75">
      <c r="A143" t="s">
        <v>50</v>
      </c>
      <c s="34" t="s">
        <v>173</v>
      </c>
      <c s="34" t="s">
        <v>783</v>
      </c>
      <c s="35" t="s">
        <v>5</v>
      </c>
      <c s="6" t="s">
        <v>784</v>
      </c>
      <c s="36" t="s">
        <v>81</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614</v>
      </c>
    </row>
    <row r="146" spans="1:5" ht="89.25">
      <c r="A146" t="s">
        <v>57</v>
      </c>
      <c r="E146" s="39" t="s">
        <v>926</v>
      </c>
    </row>
    <row r="147" spans="1:16" ht="25.5">
      <c r="A147" t="s">
        <v>50</v>
      </c>
      <c s="34" t="s">
        <v>176</v>
      </c>
      <c s="34" t="s">
        <v>541</v>
      </c>
      <c s="35" t="s">
        <v>5</v>
      </c>
      <c s="6" t="s">
        <v>542</v>
      </c>
      <c s="36" t="s">
        <v>81</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535</v>
      </c>
    </row>
    <row r="150" spans="1:5" ht="89.25">
      <c r="A150" t="s">
        <v>57</v>
      </c>
      <c r="E150" s="39" t="s">
        <v>543</v>
      </c>
    </row>
    <row r="151" spans="1:16" ht="12.75">
      <c r="A151" t="s">
        <v>50</v>
      </c>
      <c s="34" t="s">
        <v>180</v>
      </c>
      <c s="34" t="s">
        <v>544</v>
      </c>
      <c s="35" t="s">
        <v>5</v>
      </c>
      <c s="6" t="s">
        <v>545</v>
      </c>
      <c s="36" t="s">
        <v>306</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927</v>
      </c>
    </row>
    <row r="154" spans="1:5" ht="102">
      <c r="A154" t="s">
        <v>57</v>
      </c>
      <c r="E154" s="39" t="s">
        <v>547</v>
      </c>
    </row>
    <row r="155" spans="1:16" ht="12.75">
      <c r="A155" t="s">
        <v>50</v>
      </c>
      <c s="34" t="s">
        <v>183</v>
      </c>
      <c s="34" t="s">
        <v>333</v>
      </c>
      <c s="35" t="s">
        <v>5</v>
      </c>
      <c s="6" t="s">
        <v>334</v>
      </c>
      <c s="36" t="s">
        <v>81</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535</v>
      </c>
    </row>
    <row r="158" spans="1:5" ht="76.5">
      <c r="A158" t="s">
        <v>57</v>
      </c>
      <c r="E158" s="39" t="s">
        <v>548</v>
      </c>
    </row>
    <row r="159" spans="1:16" ht="12.75">
      <c r="A159" t="s">
        <v>50</v>
      </c>
      <c s="34" t="s">
        <v>186</v>
      </c>
      <c s="34" t="s">
        <v>928</v>
      </c>
      <c s="35" t="s">
        <v>5</v>
      </c>
      <c s="6" t="s">
        <v>929</v>
      </c>
      <c s="36" t="s">
        <v>81</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535</v>
      </c>
    </row>
    <row r="162" spans="1:5" ht="191.25">
      <c r="A162" t="s">
        <v>57</v>
      </c>
      <c r="E162" s="39" t="s">
        <v>573</v>
      </c>
    </row>
    <row r="163" spans="1:16" ht="12.75">
      <c r="A163" t="s">
        <v>50</v>
      </c>
      <c s="34" t="s">
        <v>189</v>
      </c>
      <c s="34" t="s">
        <v>930</v>
      </c>
      <c s="35" t="s">
        <v>5</v>
      </c>
      <c s="6" t="s">
        <v>931</v>
      </c>
      <c s="36" t="s">
        <v>81</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535</v>
      </c>
    </row>
    <row r="166" spans="1:5" ht="127.5">
      <c r="A166" t="s">
        <v>57</v>
      </c>
      <c r="E166" s="39" t="s">
        <v>524</v>
      </c>
    </row>
    <row r="167" spans="1:16" ht="12.75">
      <c r="A167" t="s">
        <v>50</v>
      </c>
      <c s="34" t="s">
        <v>193</v>
      </c>
      <c s="34" t="s">
        <v>932</v>
      </c>
      <c s="35" t="s">
        <v>5</v>
      </c>
      <c s="6" t="s">
        <v>933</v>
      </c>
      <c s="36" t="s">
        <v>81</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668</v>
      </c>
    </row>
    <row r="170" spans="1:5" ht="191.25">
      <c r="A170" t="s">
        <v>57</v>
      </c>
      <c r="E170" s="39" t="s">
        <v>573</v>
      </c>
    </row>
    <row r="171" spans="1:16" ht="12.75">
      <c r="A171" t="s">
        <v>50</v>
      </c>
      <c s="34" t="s">
        <v>196</v>
      </c>
      <c s="34" t="s">
        <v>934</v>
      </c>
      <c s="35" t="s">
        <v>5</v>
      </c>
      <c s="6" t="s">
        <v>935</v>
      </c>
      <c s="36" t="s">
        <v>81</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668</v>
      </c>
    </row>
    <row r="174" spans="1:5" ht="127.5">
      <c r="A174" t="s">
        <v>57</v>
      </c>
      <c r="E174" s="39" t="s">
        <v>524</v>
      </c>
    </row>
    <row r="175" spans="1:16" ht="12.75">
      <c r="A175" t="s">
        <v>50</v>
      </c>
      <c s="34" t="s">
        <v>200</v>
      </c>
      <c s="34" t="s">
        <v>653</v>
      </c>
      <c s="35" t="s">
        <v>5</v>
      </c>
      <c s="6" t="s">
        <v>654</v>
      </c>
      <c s="36" t="s">
        <v>81</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535</v>
      </c>
    </row>
    <row r="178" spans="1:5" ht="191.25">
      <c r="A178" t="s">
        <v>57</v>
      </c>
      <c r="E178" s="39" t="s">
        <v>573</v>
      </c>
    </row>
    <row r="179" spans="1:16" ht="12.75">
      <c r="A179" t="s">
        <v>50</v>
      </c>
      <c s="34" t="s">
        <v>203</v>
      </c>
      <c s="34" t="s">
        <v>655</v>
      </c>
      <c s="35" t="s">
        <v>5</v>
      </c>
      <c s="6" t="s">
        <v>656</v>
      </c>
      <c s="36" t="s">
        <v>81</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535</v>
      </c>
    </row>
    <row r="182" spans="1:5" ht="127.5">
      <c r="A182" t="s">
        <v>57</v>
      </c>
      <c r="E182" s="39" t="s">
        <v>524</v>
      </c>
    </row>
    <row r="183" spans="1:16" ht="12.75">
      <c r="A183" t="s">
        <v>50</v>
      </c>
      <c s="34" t="s">
        <v>207</v>
      </c>
      <c s="34" t="s">
        <v>805</v>
      </c>
      <c s="35" t="s">
        <v>5</v>
      </c>
      <c s="6" t="s">
        <v>806</v>
      </c>
      <c s="36" t="s">
        <v>81</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535</v>
      </c>
    </row>
    <row r="186" spans="1:5" ht="191.25">
      <c r="A186" t="s">
        <v>57</v>
      </c>
      <c r="E186" s="39" t="s">
        <v>573</v>
      </c>
    </row>
    <row r="187" spans="1:16" ht="12.75">
      <c r="A187" t="s">
        <v>50</v>
      </c>
      <c s="34" t="s">
        <v>211</v>
      </c>
      <c s="34" t="s">
        <v>809</v>
      </c>
      <c s="35" t="s">
        <v>5</v>
      </c>
      <c s="6" t="s">
        <v>810</v>
      </c>
      <c s="36" t="s">
        <v>81</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535</v>
      </c>
    </row>
    <row r="190" spans="1:5" ht="127.5">
      <c r="A190" t="s">
        <v>57</v>
      </c>
      <c r="E190" s="39" t="s">
        <v>524</v>
      </c>
    </row>
    <row r="191" spans="1:16" ht="12.75">
      <c r="A191" t="s">
        <v>50</v>
      </c>
      <c s="34" t="s">
        <v>215</v>
      </c>
      <c s="34" t="s">
        <v>936</v>
      </c>
      <c s="35" t="s">
        <v>5</v>
      </c>
      <c s="6" t="s">
        <v>937</v>
      </c>
      <c s="36" t="s">
        <v>81</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535</v>
      </c>
    </row>
    <row r="194" spans="1:5" ht="140.25">
      <c r="A194" t="s">
        <v>57</v>
      </c>
      <c r="E194" s="39" t="s">
        <v>737</v>
      </c>
    </row>
    <row r="195" spans="1:16" ht="12.75">
      <c r="A195" t="s">
        <v>50</v>
      </c>
      <c s="34" t="s">
        <v>219</v>
      </c>
      <c s="34" t="s">
        <v>938</v>
      </c>
      <c s="35" t="s">
        <v>5</v>
      </c>
      <c s="6" t="s">
        <v>939</v>
      </c>
      <c s="36" t="s">
        <v>81</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535</v>
      </c>
    </row>
    <row r="198" spans="1:5" ht="165.75">
      <c r="A198" t="s">
        <v>57</v>
      </c>
      <c r="E198" s="39" t="s">
        <v>940</v>
      </c>
    </row>
    <row r="199" spans="1:16" ht="12.75">
      <c r="A199" t="s">
        <v>50</v>
      </c>
      <c s="34" t="s">
        <v>223</v>
      </c>
      <c s="34" t="s">
        <v>941</v>
      </c>
      <c s="35" t="s">
        <v>5</v>
      </c>
      <c s="6" t="s">
        <v>942</v>
      </c>
      <c s="36" t="s">
        <v>81</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897</v>
      </c>
    </row>
    <row r="202" spans="1:5" ht="204">
      <c r="A202" t="s">
        <v>57</v>
      </c>
      <c r="E202" s="39" t="s">
        <v>943</v>
      </c>
    </row>
    <row r="203" spans="1:16" ht="25.5">
      <c r="A203" t="s">
        <v>50</v>
      </c>
      <c s="34" t="s">
        <v>227</v>
      </c>
      <c s="34" t="s">
        <v>944</v>
      </c>
      <c s="35" t="s">
        <v>5</v>
      </c>
      <c s="6" t="s">
        <v>945</v>
      </c>
      <c s="36" t="s">
        <v>81</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493</v>
      </c>
    </row>
    <row r="206" spans="1:5" ht="204">
      <c r="A206" t="s">
        <v>57</v>
      </c>
      <c r="E206" s="39" t="s">
        <v>943</v>
      </c>
    </row>
    <row r="207" spans="1:16" ht="25.5">
      <c r="A207" t="s">
        <v>50</v>
      </c>
      <c s="34" t="s">
        <v>231</v>
      </c>
      <c s="34" t="s">
        <v>946</v>
      </c>
      <c s="35" t="s">
        <v>5</v>
      </c>
      <c s="6" t="s">
        <v>947</v>
      </c>
      <c s="36" t="s">
        <v>81</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493</v>
      </c>
    </row>
    <row r="210" spans="1:5" ht="204">
      <c r="A210" t="s">
        <v>57</v>
      </c>
      <c r="E210" s="39" t="s">
        <v>943</v>
      </c>
    </row>
    <row r="211" spans="1:16" ht="25.5">
      <c r="A211" t="s">
        <v>50</v>
      </c>
      <c s="34" t="s">
        <v>235</v>
      </c>
      <c s="34" t="s">
        <v>948</v>
      </c>
      <c s="35" t="s">
        <v>5</v>
      </c>
      <c s="6" t="s">
        <v>949</v>
      </c>
      <c s="36" t="s">
        <v>81</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614</v>
      </c>
    </row>
    <row r="214" spans="1:5" ht="204">
      <c r="A214" t="s">
        <v>57</v>
      </c>
      <c r="E214" s="39" t="s">
        <v>943</v>
      </c>
    </row>
    <row r="215" spans="1:16" ht="12.75">
      <c r="A215" t="s">
        <v>50</v>
      </c>
      <c s="34" t="s">
        <v>239</v>
      </c>
      <c s="34" t="s">
        <v>950</v>
      </c>
      <c s="35" t="s">
        <v>5</v>
      </c>
      <c s="6" t="s">
        <v>951</v>
      </c>
      <c s="36" t="s">
        <v>81</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952</v>
      </c>
    </row>
    <row r="218" spans="1:5" ht="140.25">
      <c r="A218" t="s">
        <v>57</v>
      </c>
      <c r="E218" s="39" t="s">
        <v>737</v>
      </c>
    </row>
    <row r="219" spans="1:16" ht="12.75">
      <c r="A219" t="s">
        <v>50</v>
      </c>
      <c s="34" t="s">
        <v>243</v>
      </c>
      <c s="34" t="s">
        <v>953</v>
      </c>
      <c s="35" t="s">
        <v>5</v>
      </c>
      <c s="6" t="s">
        <v>954</v>
      </c>
      <c s="36" t="s">
        <v>955</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535</v>
      </c>
    </row>
    <row r="222" spans="1:5" ht="140.25">
      <c r="A222" t="s">
        <v>57</v>
      </c>
      <c r="E222" s="39" t="s">
        <v>956</v>
      </c>
    </row>
    <row r="223" spans="1:16" ht="12.75">
      <c r="A223" t="s">
        <v>50</v>
      </c>
      <c s="34" t="s">
        <v>247</v>
      </c>
      <c s="34" t="s">
        <v>957</v>
      </c>
      <c s="35" t="s">
        <v>5</v>
      </c>
      <c s="6" t="s">
        <v>958</v>
      </c>
      <c s="36" t="s">
        <v>955</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535</v>
      </c>
    </row>
    <row r="226" spans="1:5" ht="140.25">
      <c r="A226" t="s">
        <v>57</v>
      </c>
      <c r="E226" s="39" t="s">
        <v>959</v>
      </c>
    </row>
    <row r="227" spans="1:16" ht="12.75">
      <c r="A227" t="s">
        <v>50</v>
      </c>
      <c s="34" t="s">
        <v>251</v>
      </c>
      <c s="34" t="s">
        <v>960</v>
      </c>
      <c s="35" t="s">
        <v>5</v>
      </c>
      <c s="6" t="s">
        <v>961</v>
      </c>
      <c s="36" t="s">
        <v>955</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535</v>
      </c>
    </row>
    <row r="230" spans="1:5" ht="140.25">
      <c r="A230" t="s">
        <v>57</v>
      </c>
      <c r="E230" s="39" t="s">
        <v>962</v>
      </c>
    </row>
    <row r="231" spans="1:16" ht="12.75">
      <c r="A231" t="s">
        <v>50</v>
      </c>
      <c s="34" t="s">
        <v>255</v>
      </c>
      <c s="34" t="s">
        <v>851</v>
      </c>
      <c s="35" t="s">
        <v>5</v>
      </c>
      <c s="6" t="s">
        <v>852</v>
      </c>
      <c s="36" t="s">
        <v>81</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535</v>
      </c>
    </row>
    <row r="234" spans="1:5" ht="140.25">
      <c r="A234" t="s">
        <v>57</v>
      </c>
      <c r="E234" s="39" t="s">
        <v>737</v>
      </c>
    </row>
    <row r="235" spans="1:16" ht="25.5">
      <c r="A235" t="s">
        <v>50</v>
      </c>
      <c s="34" t="s">
        <v>259</v>
      </c>
      <c s="34" t="s">
        <v>963</v>
      </c>
      <c s="35" t="s">
        <v>5</v>
      </c>
      <c s="6" t="s">
        <v>964</v>
      </c>
      <c s="36" t="s">
        <v>81</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535</v>
      </c>
    </row>
    <row r="238" spans="1:5" ht="127.5">
      <c r="A238" t="s">
        <v>57</v>
      </c>
      <c r="E238" s="39" t="s">
        <v>623</v>
      </c>
    </row>
    <row r="239" spans="1:16" ht="12.75">
      <c r="A239" t="s">
        <v>50</v>
      </c>
      <c s="34" t="s">
        <v>263</v>
      </c>
      <c s="34" t="s">
        <v>965</v>
      </c>
      <c s="35" t="s">
        <v>5</v>
      </c>
      <c s="6" t="s">
        <v>966</v>
      </c>
      <c s="36" t="s">
        <v>81</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535</v>
      </c>
    </row>
    <row r="242" spans="1:5" ht="127.5">
      <c r="A242" t="s">
        <v>57</v>
      </c>
      <c r="E242" s="39" t="s">
        <v>623</v>
      </c>
    </row>
    <row r="243" spans="1:16" ht="12.75">
      <c r="A243" t="s">
        <v>50</v>
      </c>
      <c s="34" t="s">
        <v>267</v>
      </c>
      <c s="34" t="s">
        <v>967</v>
      </c>
      <c s="35" t="s">
        <v>5</v>
      </c>
      <c s="6" t="s">
        <v>968</v>
      </c>
      <c s="36" t="s">
        <v>81</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614</v>
      </c>
    </row>
    <row r="246" spans="1:5" ht="204">
      <c r="A246" t="s">
        <v>57</v>
      </c>
      <c r="E246" s="39" t="s">
        <v>943</v>
      </c>
    </row>
    <row r="247" spans="1:16" ht="12.75">
      <c r="A247" t="s">
        <v>50</v>
      </c>
      <c s="34" t="s">
        <v>271</v>
      </c>
      <c s="34" t="s">
        <v>969</v>
      </c>
      <c s="35" t="s">
        <v>5</v>
      </c>
      <c s="6" t="s">
        <v>970</v>
      </c>
      <c s="36" t="s">
        <v>81</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614</v>
      </c>
    </row>
    <row r="250" spans="1:5" ht="140.25">
      <c r="A250" t="s">
        <v>57</v>
      </c>
      <c r="E250" s="39" t="s">
        <v>737</v>
      </c>
    </row>
    <row r="251" spans="1:16" ht="12.75">
      <c r="A251" t="s">
        <v>50</v>
      </c>
      <c s="34" t="s">
        <v>275</v>
      </c>
      <c s="34" t="s">
        <v>971</v>
      </c>
      <c s="35" t="s">
        <v>5</v>
      </c>
      <c s="6" t="s">
        <v>972</v>
      </c>
      <c s="36" t="s">
        <v>81</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535</v>
      </c>
    </row>
    <row r="254" spans="1:5" ht="114.75">
      <c r="A254" t="s">
        <v>57</v>
      </c>
      <c r="E254" s="39" t="s">
        <v>973</v>
      </c>
    </row>
    <row r="255" spans="1:16" ht="12.75">
      <c r="A255" t="s">
        <v>50</v>
      </c>
      <c s="34" t="s">
        <v>279</v>
      </c>
      <c s="34" t="s">
        <v>974</v>
      </c>
      <c s="35" t="s">
        <v>5</v>
      </c>
      <c s="6" t="s">
        <v>975</v>
      </c>
      <c s="36" t="s">
        <v>81</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535</v>
      </c>
    </row>
    <row r="258" spans="1:5" ht="191.25">
      <c r="A258" t="s">
        <v>57</v>
      </c>
      <c r="E258" s="39" t="s">
        <v>976</v>
      </c>
    </row>
    <row r="259" spans="1:16" ht="12.75">
      <c r="A259" t="s">
        <v>50</v>
      </c>
      <c s="34" t="s">
        <v>283</v>
      </c>
      <c s="34" t="s">
        <v>977</v>
      </c>
      <c s="35" t="s">
        <v>5</v>
      </c>
      <c s="6" t="s">
        <v>978</v>
      </c>
      <c s="36" t="s">
        <v>81</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535</v>
      </c>
    </row>
    <row r="262" spans="1:5" ht="127.5">
      <c r="A262" t="s">
        <v>57</v>
      </c>
      <c r="E262" s="39" t="s">
        <v>524</v>
      </c>
    </row>
    <row r="263" spans="1:16" ht="25.5">
      <c r="A263" t="s">
        <v>50</v>
      </c>
      <c s="34" t="s">
        <v>287</v>
      </c>
      <c s="34" t="s">
        <v>864</v>
      </c>
      <c s="35" t="s">
        <v>5</v>
      </c>
      <c s="6" t="s">
        <v>865</v>
      </c>
      <c s="36" t="s">
        <v>81</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535</v>
      </c>
    </row>
    <row r="266" spans="1:5" ht="178.5">
      <c r="A266" t="s">
        <v>57</v>
      </c>
      <c r="E266" s="39" t="s">
        <v>979</v>
      </c>
    </row>
    <row r="267" spans="1:16" ht="12.75">
      <c r="A267" t="s">
        <v>50</v>
      </c>
      <c s="34" t="s">
        <v>291</v>
      </c>
      <c s="34" t="s">
        <v>739</v>
      </c>
      <c s="35" t="s">
        <v>5</v>
      </c>
      <c s="6" t="s">
        <v>980</v>
      </c>
      <c s="36" t="s">
        <v>81</v>
      </c>
      <c s="37">
        <v>1</v>
      </c>
      <c s="36">
        <v>0</v>
      </c>
      <c s="36">
        <f>ROUND(G267*H267,6)</f>
      </c>
      <c r="L267" s="38">
        <v>0</v>
      </c>
      <c s="32">
        <f>ROUND(ROUND(L267,2)*ROUND(G267,3),2)</f>
      </c>
      <c s="36" t="s">
        <v>341</v>
      </c>
      <c>
        <f>(M267*21)/100</f>
      </c>
      <c t="s">
        <v>28</v>
      </c>
    </row>
    <row r="268" spans="1:5" ht="12.75">
      <c r="A268" s="35" t="s">
        <v>55</v>
      </c>
      <c r="E268" s="39" t="s">
        <v>5</v>
      </c>
    </row>
    <row r="269" spans="1:5" ht="51">
      <c r="A269" s="35" t="s">
        <v>56</v>
      </c>
      <c r="E269" s="40" t="s">
        <v>535</v>
      </c>
    </row>
    <row r="270" spans="1:5" ht="12.75">
      <c r="A270" t="s">
        <v>57</v>
      </c>
      <c r="E270" s="39" t="s">
        <v>536</v>
      </c>
    </row>
    <row r="271" spans="1:16" ht="12.75">
      <c r="A271" t="s">
        <v>50</v>
      </c>
      <c s="34" t="s">
        <v>295</v>
      </c>
      <c s="34" t="s">
        <v>742</v>
      </c>
      <c s="35" t="s">
        <v>5</v>
      </c>
      <c s="6" t="s">
        <v>888</v>
      </c>
      <c s="36" t="s">
        <v>81</v>
      </c>
      <c s="37">
        <v>3</v>
      </c>
      <c s="36">
        <v>0</v>
      </c>
      <c s="36">
        <f>ROUND(G271*H271,6)</f>
      </c>
      <c r="L271" s="38">
        <v>0</v>
      </c>
      <c s="32">
        <f>ROUND(ROUND(L271,2)*ROUND(G271,3),2)</f>
      </c>
      <c s="36" t="s">
        <v>341</v>
      </c>
      <c>
        <f>(M271*21)/100</f>
      </c>
      <c t="s">
        <v>28</v>
      </c>
    </row>
    <row r="272" spans="1:5" ht="12.75">
      <c r="A272" s="35" t="s">
        <v>55</v>
      </c>
      <c r="E272" s="39" t="s">
        <v>5</v>
      </c>
    </row>
    <row r="273" spans="1:5" ht="51">
      <c r="A273" s="35" t="s">
        <v>56</v>
      </c>
      <c r="E273" s="40" t="s">
        <v>572</v>
      </c>
    </row>
    <row r="274" spans="1:5" ht="12.75">
      <c r="A274" t="s">
        <v>57</v>
      </c>
      <c r="E274" s="39" t="s">
        <v>536</v>
      </c>
    </row>
    <row r="275" spans="1:16" ht="12.75">
      <c r="A275" t="s">
        <v>50</v>
      </c>
      <c s="34" t="s">
        <v>299</v>
      </c>
      <c s="34" t="s">
        <v>981</v>
      </c>
      <c s="35" t="s">
        <v>5</v>
      </c>
      <c s="6" t="s">
        <v>982</v>
      </c>
      <c s="36" t="s">
        <v>81</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897</v>
      </c>
    </row>
    <row r="278" spans="1:5" ht="204">
      <c r="A278" t="s">
        <v>57</v>
      </c>
      <c r="E278" s="39" t="s">
        <v>943</v>
      </c>
    </row>
    <row r="279" spans="1:16" ht="12.75">
      <c r="A279" t="s">
        <v>50</v>
      </c>
      <c s="34" t="s">
        <v>303</v>
      </c>
      <c s="34" t="s">
        <v>983</v>
      </c>
      <c s="35" t="s">
        <v>5</v>
      </c>
      <c s="6" t="s">
        <v>984</v>
      </c>
      <c s="36" t="s">
        <v>81</v>
      </c>
      <c s="37">
        <v>10</v>
      </c>
      <c s="36">
        <v>0</v>
      </c>
      <c s="36">
        <f>ROUND(G279*H279,6)</f>
      </c>
      <c r="L279" s="38">
        <v>0</v>
      </c>
      <c s="32">
        <f>ROUND(ROUND(L279,2)*ROUND(G279,3),2)</f>
      </c>
      <c s="36" t="s">
        <v>756</v>
      </c>
      <c>
        <f>(M279*21)/100</f>
      </c>
      <c t="s">
        <v>28</v>
      </c>
    </row>
    <row r="280" spans="1:5" ht="12.75">
      <c r="A280" s="35" t="s">
        <v>55</v>
      </c>
      <c r="E280" s="39" t="s">
        <v>5</v>
      </c>
    </row>
    <row r="281" spans="1:5" ht="51">
      <c r="A281" s="35" t="s">
        <v>56</v>
      </c>
      <c r="E281" s="40" t="s">
        <v>897</v>
      </c>
    </row>
    <row r="282" spans="1:5" ht="204">
      <c r="A282" t="s">
        <v>57</v>
      </c>
      <c r="E282" s="39" t="s">
        <v>943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987</v>
      </c>
      <c r="E8" s="30" t="s">
        <v>986</v>
      </c>
      <c r="J8" s="29">
        <f>0+J9+J122</f>
      </c>
      <c s="29">
        <f>0+K9+K122</f>
      </c>
      <c s="29">
        <f>0+L9+L122</f>
      </c>
      <c s="29">
        <f>0+M9+M122</f>
      </c>
    </row>
    <row r="9" spans="1:13" ht="12.75">
      <c r="A9" t="s">
        <v>47</v>
      </c>
      <c r="C9" s="31" t="s">
        <v>4</v>
      </c>
      <c r="E9" s="33" t="s">
        <v>460</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465</v>
      </c>
      <c s="35" t="s">
        <v>5</v>
      </c>
      <c s="6" t="s">
        <v>466</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893</v>
      </c>
    </row>
    <row r="13" spans="1:5" ht="357">
      <c r="A13" t="s">
        <v>57</v>
      </c>
      <c r="E13" s="39" t="s">
        <v>464</v>
      </c>
    </row>
    <row r="14" spans="1:16" ht="12.75">
      <c r="A14" t="s">
        <v>50</v>
      </c>
      <c s="34" t="s">
        <v>28</v>
      </c>
      <c s="34" t="s">
        <v>894</v>
      </c>
      <c s="35" t="s">
        <v>5</v>
      </c>
      <c s="6" t="s">
        <v>895</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893</v>
      </c>
    </row>
    <row r="17" spans="1:5" ht="395.25">
      <c r="A17" t="s">
        <v>57</v>
      </c>
      <c r="E17" s="39" t="s">
        <v>896</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51">
      <c r="A20" s="35" t="s">
        <v>56</v>
      </c>
      <c r="E20" s="40" t="s">
        <v>897</v>
      </c>
    </row>
    <row r="21" spans="1:5" ht="114.75">
      <c r="A21" t="s">
        <v>57</v>
      </c>
      <c r="E21" s="39" t="s">
        <v>485</v>
      </c>
    </row>
    <row r="22" spans="1:16" ht="12.75">
      <c r="A22" t="s">
        <v>50</v>
      </c>
      <c s="34" t="s">
        <v>65</v>
      </c>
      <c s="34" t="s">
        <v>92</v>
      </c>
      <c s="35" t="s">
        <v>5</v>
      </c>
      <c s="6" t="s">
        <v>93</v>
      </c>
      <c s="36" t="s">
        <v>68</v>
      </c>
      <c s="37">
        <v>360</v>
      </c>
      <c s="36">
        <v>0</v>
      </c>
      <c s="36">
        <f>ROUND(G22*H22,6)</f>
      </c>
      <c r="L22" s="38">
        <v>0</v>
      </c>
      <c s="32">
        <f>ROUND(ROUND(L22,2)*ROUND(G22,3),2)</f>
      </c>
      <c s="36" t="s">
        <v>54</v>
      </c>
      <c>
        <f>(M22*21)/100</f>
      </c>
      <c t="s">
        <v>28</v>
      </c>
    </row>
    <row r="23" spans="1:5" ht="12.75">
      <c r="A23" s="35" t="s">
        <v>55</v>
      </c>
      <c r="E23" s="39" t="s">
        <v>5</v>
      </c>
    </row>
    <row r="24" spans="1:5" ht="51">
      <c r="A24" s="35" t="s">
        <v>56</v>
      </c>
      <c r="E24" s="40" t="s">
        <v>988</v>
      </c>
    </row>
    <row r="25" spans="1:5" ht="114.75">
      <c r="A25" t="s">
        <v>57</v>
      </c>
      <c r="E25" s="39" t="s">
        <v>487</v>
      </c>
    </row>
    <row r="26" spans="1:16" ht="12.75">
      <c r="A26" t="s">
        <v>50</v>
      </c>
      <c s="34" t="s">
        <v>70</v>
      </c>
      <c s="34" t="s">
        <v>898</v>
      </c>
      <c s="35" t="s">
        <v>5</v>
      </c>
      <c s="6" t="s">
        <v>899</v>
      </c>
      <c s="36" t="s">
        <v>68</v>
      </c>
      <c s="37">
        <v>360</v>
      </c>
      <c s="36">
        <v>0</v>
      </c>
      <c s="36">
        <f>ROUND(G26*H26,6)</f>
      </c>
      <c r="L26" s="38">
        <v>0</v>
      </c>
      <c s="32">
        <f>ROUND(ROUND(L26,2)*ROUND(G26,3),2)</f>
      </c>
      <c s="36" t="s">
        <v>54</v>
      </c>
      <c>
        <f>(M26*21)/100</f>
      </c>
      <c t="s">
        <v>28</v>
      </c>
    </row>
    <row r="27" spans="1:5" ht="12.75">
      <c r="A27" s="35" t="s">
        <v>55</v>
      </c>
      <c r="E27" s="39" t="s">
        <v>5</v>
      </c>
    </row>
    <row r="28" spans="1:5" ht="51">
      <c r="A28" s="35" t="s">
        <v>56</v>
      </c>
      <c r="E28" s="40" t="s">
        <v>988</v>
      </c>
    </row>
    <row r="29" spans="1:5" ht="102">
      <c r="A29" t="s">
        <v>57</v>
      </c>
      <c r="E29" s="39" t="s">
        <v>489</v>
      </c>
    </row>
    <row r="30" spans="1:16" ht="12.75">
      <c r="A30" t="s">
        <v>50</v>
      </c>
      <c s="34" t="s">
        <v>27</v>
      </c>
      <c s="34" t="s">
        <v>900</v>
      </c>
      <c s="35" t="s">
        <v>5</v>
      </c>
      <c s="6" t="s">
        <v>901</v>
      </c>
      <c s="36" t="s">
        <v>68</v>
      </c>
      <c s="37">
        <v>360</v>
      </c>
      <c s="36">
        <v>0</v>
      </c>
      <c s="36">
        <f>ROUND(G30*H30,6)</f>
      </c>
      <c r="L30" s="38">
        <v>0</v>
      </c>
      <c s="32">
        <f>ROUND(ROUND(L30,2)*ROUND(G30,3),2)</f>
      </c>
      <c s="36" t="s">
        <v>54</v>
      </c>
      <c>
        <f>(M30*21)/100</f>
      </c>
      <c t="s">
        <v>28</v>
      </c>
    </row>
    <row r="31" spans="1:5" ht="12.75">
      <c r="A31" s="35" t="s">
        <v>55</v>
      </c>
      <c r="E31" s="39" t="s">
        <v>5</v>
      </c>
    </row>
    <row r="32" spans="1:5" ht="51">
      <c r="A32" s="35" t="s">
        <v>56</v>
      </c>
      <c r="E32" s="40" t="s">
        <v>988</v>
      </c>
    </row>
    <row r="33" spans="1:5" ht="153">
      <c r="A33" t="s">
        <v>57</v>
      </c>
      <c r="E33" s="39" t="s">
        <v>902</v>
      </c>
    </row>
    <row r="34" spans="1:16" ht="25.5">
      <c r="A34" t="s">
        <v>50</v>
      </c>
      <c s="34" t="s">
        <v>78</v>
      </c>
      <c s="34" t="s">
        <v>903</v>
      </c>
      <c s="35" t="s">
        <v>5</v>
      </c>
      <c s="6" t="s">
        <v>904</v>
      </c>
      <c s="36" t="s">
        <v>81</v>
      </c>
      <c s="37">
        <v>1</v>
      </c>
      <c s="36">
        <v>0</v>
      </c>
      <c s="36">
        <f>ROUND(G34*H34,6)</f>
      </c>
      <c r="L34" s="38">
        <v>0</v>
      </c>
      <c s="32">
        <f>ROUND(ROUND(L34,2)*ROUND(G34,3),2)</f>
      </c>
      <c s="36" t="s">
        <v>54</v>
      </c>
      <c>
        <f>(M34*21)/100</f>
      </c>
      <c t="s">
        <v>28</v>
      </c>
    </row>
    <row r="35" spans="1:5" ht="12.75">
      <c r="A35" s="35" t="s">
        <v>55</v>
      </c>
      <c r="E35" s="39" t="s">
        <v>5</v>
      </c>
    </row>
    <row r="36" spans="1:5" ht="51">
      <c r="A36" s="35" t="s">
        <v>56</v>
      </c>
      <c r="E36" s="40" t="s">
        <v>535</v>
      </c>
    </row>
    <row r="37" spans="1:5" ht="140.25">
      <c r="A37" t="s">
        <v>57</v>
      </c>
      <c r="E37" s="39" t="s">
        <v>494</v>
      </c>
    </row>
    <row r="38" spans="1:16" ht="25.5">
      <c r="A38" t="s">
        <v>50</v>
      </c>
      <c s="34" t="s">
        <v>83</v>
      </c>
      <c s="34" t="s">
        <v>107</v>
      </c>
      <c s="35" t="s">
        <v>5</v>
      </c>
      <c s="6" t="s">
        <v>108</v>
      </c>
      <c s="36" t="s">
        <v>68</v>
      </c>
      <c s="37">
        <v>360</v>
      </c>
      <c s="36">
        <v>0</v>
      </c>
      <c s="36">
        <f>ROUND(G38*H38,6)</f>
      </c>
      <c r="L38" s="38">
        <v>0</v>
      </c>
      <c s="32">
        <f>ROUND(ROUND(L38,2)*ROUND(G38,3),2)</f>
      </c>
      <c s="36" t="s">
        <v>54</v>
      </c>
      <c>
        <f>(M38*21)/100</f>
      </c>
      <c t="s">
        <v>28</v>
      </c>
    </row>
    <row r="39" spans="1:5" ht="12.75">
      <c r="A39" s="35" t="s">
        <v>55</v>
      </c>
      <c r="E39" s="39" t="s">
        <v>5</v>
      </c>
    </row>
    <row r="40" spans="1:5" ht="51">
      <c r="A40" s="35" t="s">
        <v>56</v>
      </c>
      <c r="E40" s="40" t="s">
        <v>988</v>
      </c>
    </row>
    <row r="41" spans="1:5" ht="127.5">
      <c r="A41" t="s">
        <v>57</v>
      </c>
      <c r="E41" s="39" t="s">
        <v>495</v>
      </c>
    </row>
    <row r="42" spans="1:16" ht="25.5">
      <c r="A42" t="s">
        <v>50</v>
      </c>
      <c s="34" t="s">
        <v>87</v>
      </c>
      <c s="34" t="s">
        <v>499</v>
      </c>
      <c s="35" t="s">
        <v>5</v>
      </c>
      <c s="6" t="s">
        <v>500</v>
      </c>
      <c s="36" t="s">
        <v>81</v>
      </c>
      <c s="37">
        <v>1</v>
      </c>
      <c s="36">
        <v>0</v>
      </c>
      <c s="36">
        <f>ROUND(G42*H42,6)</f>
      </c>
      <c r="L42" s="38">
        <v>0</v>
      </c>
      <c s="32">
        <f>ROUND(ROUND(L42,2)*ROUND(G42,3),2)</f>
      </c>
      <c s="36" t="s">
        <v>54</v>
      </c>
      <c>
        <f>(M42*21)/100</f>
      </c>
      <c t="s">
        <v>28</v>
      </c>
    </row>
    <row r="43" spans="1:5" ht="12.75">
      <c r="A43" s="35" t="s">
        <v>55</v>
      </c>
      <c r="E43" s="39" t="s">
        <v>5</v>
      </c>
    </row>
    <row r="44" spans="1:5" ht="51">
      <c r="A44" s="35" t="s">
        <v>56</v>
      </c>
      <c r="E44" s="40" t="s">
        <v>535</v>
      </c>
    </row>
    <row r="45" spans="1:5" ht="38.25">
      <c r="A45" t="s">
        <v>57</v>
      </c>
      <c r="E45" s="39" t="s">
        <v>501</v>
      </c>
    </row>
    <row r="46" spans="1:16" ht="12.75">
      <c r="A46" t="s">
        <v>50</v>
      </c>
      <c s="34" t="s">
        <v>91</v>
      </c>
      <c s="34" t="s">
        <v>905</v>
      </c>
      <c s="35" t="s">
        <v>5</v>
      </c>
      <c s="6" t="s">
        <v>906</v>
      </c>
      <c s="36" t="s">
        <v>81</v>
      </c>
      <c s="37">
        <v>5</v>
      </c>
      <c s="36">
        <v>0</v>
      </c>
      <c s="36">
        <f>ROUND(G46*H46,6)</f>
      </c>
      <c r="L46" s="38">
        <v>0</v>
      </c>
      <c s="32">
        <f>ROUND(ROUND(L46,2)*ROUND(G46,3),2)</f>
      </c>
      <c s="36" t="s">
        <v>54</v>
      </c>
      <c>
        <f>(M46*21)/100</f>
      </c>
      <c t="s">
        <v>28</v>
      </c>
    </row>
    <row r="47" spans="1:5" ht="12.75">
      <c r="A47" s="35" t="s">
        <v>55</v>
      </c>
      <c r="E47" s="39" t="s">
        <v>5</v>
      </c>
    </row>
    <row r="48" spans="1:5" ht="51">
      <c r="A48" s="35" t="s">
        <v>56</v>
      </c>
      <c r="E48" s="40" t="s">
        <v>467</v>
      </c>
    </row>
    <row r="49" spans="1:5" ht="102">
      <c r="A49" t="s">
        <v>57</v>
      </c>
      <c r="E49" s="39" t="s">
        <v>907</v>
      </c>
    </row>
    <row r="50" spans="1:16" ht="12.75">
      <c r="A50" t="s">
        <v>50</v>
      </c>
      <c s="34" t="s">
        <v>94</v>
      </c>
      <c s="34" t="s">
        <v>908</v>
      </c>
      <c s="35" t="s">
        <v>5</v>
      </c>
      <c s="6" t="s">
        <v>909</v>
      </c>
      <c s="36" t="s">
        <v>868</v>
      </c>
      <c s="37">
        <v>1</v>
      </c>
      <c s="36">
        <v>0</v>
      </c>
      <c s="36">
        <f>ROUND(G50*H50,6)</f>
      </c>
      <c r="L50" s="38">
        <v>0</v>
      </c>
      <c s="32">
        <f>ROUND(ROUND(L50,2)*ROUND(G50,3),2)</f>
      </c>
      <c s="36" t="s">
        <v>54</v>
      </c>
      <c>
        <f>(M50*21)/100</f>
      </c>
      <c t="s">
        <v>28</v>
      </c>
    </row>
    <row r="51" spans="1:5" ht="12.75">
      <c r="A51" s="35" t="s">
        <v>55</v>
      </c>
      <c r="E51" s="39" t="s">
        <v>5</v>
      </c>
    </row>
    <row r="52" spans="1:5" ht="51">
      <c r="A52" s="35" t="s">
        <v>56</v>
      </c>
      <c r="E52" s="40" t="s">
        <v>535</v>
      </c>
    </row>
    <row r="53" spans="1:5" ht="102">
      <c r="A53" t="s">
        <v>57</v>
      </c>
      <c r="E53" s="39" t="s">
        <v>910</v>
      </c>
    </row>
    <row r="54" spans="1:16" ht="12.75">
      <c r="A54" t="s">
        <v>50</v>
      </c>
      <c s="34" t="s">
        <v>98</v>
      </c>
      <c s="34" t="s">
        <v>576</v>
      </c>
      <c s="35" t="s">
        <v>5</v>
      </c>
      <c s="6" t="s">
        <v>577</v>
      </c>
      <c s="36" t="s">
        <v>68</v>
      </c>
      <c s="37">
        <v>1200</v>
      </c>
      <c s="36">
        <v>0</v>
      </c>
      <c s="36">
        <f>ROUND(G54*H54,6)</f>
      </c>
      <c r="L54" s="38">
        <v>0</v>
      </c>
      <c s="32">
        <f>ROUND(ROUND(L54,2)*ROUND(G54,3),2)</f>
      </c>
      <c s="36" t="s">
        <v>54</v>
      </c>
      <c>
        <f>(M54*21)/100</f>
      </c>
      <c t="s">
        <v>28</v>
      </c>
    </row>
    <row r="55" spans="1:5" ht="12.75">
      <c r="A55" s="35" t="s">
        <v>55</v>
      </c>
      <c r="E55" s="39" t="s">
        <v>5</v>
      </c>
    </row>
    <row r="56" spans="1:5" ht="51">
      <c r="A56" s="35" t="s">
        <v>56</v>
      </c>
      <c r="E56" s="40" t="s">
        <v>989</v>
      </c>
    </row>
    <row r="57" spans="1:5" ht="153">
      <c r="A57" t="s">
        <v>57</v>
      </c>
      <c r="E57" s="39" t="s">
        <v>579</v>
      </c>
    </row>
    <row r="58" spans="1:16" ht="12.75">
      <c r="A58" t="s">
        <v>50</v>
      </c>
      <c s="34" t="s">
        <v>102</v>
      </c>
      <c s="34" t="s">
        <v>580</v>
      </c>
      <c s="35" t="s">
        <v>5</v>
      </c>
      <c s="6" t="s">
        <v>581</v>
      </c>
      <c s="36" t="s">
        <v>68</v>
      </c>
      <c s="37">
        <v>1200</v>
      </c>
      <c s="36">
        <v>0</v>
      </c>
      <c s="36">
        <f>ROUND(G58*H58,6)</f>
      </c>
      <c r="L58" s="38">
        <v>0</v>
      </c>
      <c s="32">
        <f>ROUND(ROUND(L58,2)*ROUND(G58,3),2)</f>
      </c>
      <c s="36" t="s">
        <v>54</v>
      </c>
      <c>
        <f>(M58*21)/100</f>
      </c>
      <c t="s">
        <v>28</v>
      </c>
    </row>
    <row r="59" spans="1:5" ht="12.75">
      <c r="A59" s="35" t="s">
        <v>55</v>
      </c>
      <c r="E59" s="39" t="s">
        <v>5</v>
      </c>
    </row>
    <row r="60" spans="1:5" ht="51">
      <c r="A60" s="35" t="s">
        <v>56</v>
      </c>
      <c r="E60" s="40" t="s">
        <v>989</v>
      </c>
    </row>
    <row r="61" spans="1:5" ht="114.75">
      <c r="A61" t="s">
        <v>57</v>
      </c>
      <c r="E61" s="39" t="s">
        <v>557</v>
      </c>
    </row>
    <row r="62" spans="1:16" ht="12.75">
      <c r="A62" t="s">
        <v>50</v>
      </c>
      <c s="34" t="s">
        <v>106</v>
      </c>
      <c s="34" t="s">
        <v>582</v>
      </c>
      <c s="35" t="s">
        <v>5</v>
      </c>
      <c s="6" t="s">
        <v>583</v>
      </c>
      <c s="36" t="s">
        <v>584</v>
      </c>
      <c s="37">
        <v>8</v>
      </c>
      <c s="36">
        <v>0</v>
      </c>
      <c s="36">
        <f>ROUND(G62*H62,6)</f>
      </c>
      <c r="L62" s="38">
        <v>0</v>
      </c>
      <c s="32">
        <f>ROUND(ROUND(L62,2)*ROUND(G62,3),2)</f>
      </c>
      <c s="36" t="s">
        <v>54</v>
      </c>
      <c>
        <f>(M62*21)/100</f>
      </c>
      <c t="s">
        <v>28</v>
      </c>
    </row>
    <row r="63" spans="1:5" ht="12.75">
      <c r="A63" s="35" t="s">
        <v>55</v>
      </c>
      <c r="E63" s="39" t="s">
        <v>5</v>
      </c>
    </row>
    <row r="64" spans="1:5" ht="51">
      <c r="A64" s="35" t="s">
        <v>56</v>
      </c>
      <c r="E64" s="40" t="s">
        <v>493</v>
      </c>
    </row>
    <row r="65" spans="1:5" ht="127.5">
      <c r="A65" t="s">
        <v>57</v>
      </c>
      <c r="E65" s="39" t="s">
        <v>586</v>
      </c>
    </row>
    <row r="66" spans="1:16" ht="12.75">
      <c r="A66" t="s">
        <v>50</v>
      </c>
      <c s="34" t="s">
        <v>110</v>
      </c>
      <c s="34" t="s">
        <v>587</v>
      </c>
      <c s="35" t="s">
        <v>5</v>
      </c>
      <c s="6" t="s">
        <v>588</v>
      </c>
      <c s="36" t="s">
        <v>68</v>
      </c>
      <c s="37">
        <v>1200</v>
      </c>
      <c s="36">
        <v>0</v>
      </c>
      <c s="36">
        <f>ROUND(G66*H66,6)</f>
      </c>
      <c r="L66" s="38">
        <v>0</v>
      </c>
      <c s="32">
        <f>ROUND(ROUND(L66,2)*ROUND(G66,3),2)</f>
      </c>
      <c s="36" t="s">
        <v>54</v>
      </c>
      <c>
        <f>(M66*21)/100</f>
      </c>
      <c t="s">
        <v>28</v>
      </c>
    </row>
    <row r="67" spans="1:5" ht="12.75">
      <c r="A67" s="35" t="s">
        <v>55</v>
      </c>
      <c r="E67" s="39" t="s">
        <v>5</v>
      </c>
    </row>
    <row r="68" spans="1:5" ht="51">
      <c r="A68" s="35" t="s">
        <v>56</v>
      </c>
      <c r="E68" s="40" t="s">
        <v>989</v>
      </c>
    </row>
    <row r="69" spans="1:5" ht="127.5">
      <c r="A69" t="s">
        <v>57</v>
      </c>
      <c r="E69" s="39" t="s">
        <v>589</v>
      </c>
    </row>
    <row r="70" spans="1:16" ht="12.75">
      <c r="A70" t="s">
        <v>50</v>
      </c>
      <c s="34" t="s">
        <v>428</v>
      </c>
      <c s="34" t="s">
        <v>594</v>
      </c>
      <c s="35" t="s">
        <v>5</v>
      </c>
      <c s="6" t="s">
        <v>595</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493</v>
      </c>
    </row>
    <row r="73" spans="1:5" ht="191.25">
      <c r="A73" t="s">
        <v>57</v>
      </c>
      <c r="E73" s="39" t="s">
        <v>573</v>
      </c>
    </row>
    <row r="74" spans="1:16" ht="12.75">
      <c r="A74" t="s">
        <v>50</v>
      </c>
      <c s="34" t="s">
        <v>502</v>
      </c>
      <c s="34" t="s">
        <v>597</v>
      </c>
      <c s="35" t="s">
        <v>5</v>
      </c>
      <c s="6" t="s">
        <v>598</v>
      </c>
      <c s="36" t="s">
        <v>81</v>
      </c>
      <c s="37">
        <v>8</v>
      </c>
      <c s="36">
        <v>0</v>
      </c>
      <c s="36">
        <f>ROUND(G74*H74,6)</f>
      </c>
      <c r="L74" s="38">
        <v>0</v>
      </c>
      <c s="32">
        <f>ROUND(ROUND(L74,2)*ROUND(G74,3),2)</f>
      </c>
      <c s="36" t="s">
        <v>54</v>
      </c>
      <c>
        <f>(M74*21)/100</f>
      </c>
      <c t="s">
        <v>28</v>
      </c>
    </row>
    <row r="75" spans="1:5" ht="12.75">
      <c r="A75" s="35" t="s">
        <v>55</v>
      </c>
      <c r="E75" s="39" t="s">
        <v>5</v>
      </c>
    </row>
    <row r="76" spans="1:5" ht="51">
      <c r="A76" s="35" t="s">
        <v>56</v>
      </c>
      <c r="E76" s="40" t="s">
        <v>493</v>
      </c>
    </row>
    <row r="77" spans="1:5" ht="127.5">
      <c r="A77" t="s">
        <v>57</v>
      </c>
      <c r="E77" s="39" t="s">
        <v>524</v>
      </c>
    </row>
    <row r="78" spans="1:16" ht="12.75">
      <c r="A78" t="s">
        <v>50</v>
      </c>
      <c s="34" t="s">
        <v>114</v>
      </c>
      <c s="34" t="s">
        <v>599</v>
      </c>
      <c s="35" t="s">
        <v>5</v>
      </c>
      <c s="6" t="s">
        <v>600</v>
      </c>
      <c s="36" t="s">
        <v>81</v>
      </c>
      <c s="37">
        <v>8</v>
      </c>
      <c s="36">
        <v>0</v>
      </c>
      <c s="36">
        <f>ROUND(G78*H78,6)</f>
      </c>
      <c r="L78" s="38">
        <v>0</v>
      </c>
      <c s="32">
        <f>ROUND(ROUND(L78,2)*ROUND(G78,3),2)</f>
      </c>
      <c s="36" t="s">
        <v>54</v>
      </c>
      <c>
        <f>(M78*21)/100</f>
      </c>
      <c t="s">
        <v>28</v>
      </c>
    </row>
    <row r="79" spans="1:5" ht="12.75">
      <c r="A79" s="35" t="s">
        <v>55</v>
      </c>
      <c r="E79" s="39" t="s">
        <v>5</v>
      </c>
    </row>
    <row r="80" spans="1:5" ht="51">
      <c r="A80" s="35" t="s">
        <v>56</v>
      </c>
      <c r="E80" s="40" t="s">
        <v>493</v>
      </c>
    </row>
    <row r="81" spans="1:5" ht="191.25">
      <c r="A81" t="s">
        <v>57</v>
      </c>
      <c r="E81" s="39" t="s">
        <v>573</v>
      </c>
    </row>
    <row r="82" spans="1:16" ht="12.75">
      <c r="A82" t="s">
        <v>50</v>
      </c>
      <c s="34" t="s">
        <v>118</v>
      </c>
      <c s="34" t="s">
        <v>601</v>
      </c>
      <c s="35" t="s">
        <v>5</v>
      </c>
      <c s="6" t="s">
        <v>602</v>
      </c>
      <c s="36" t="s">
        <v>81</v>
      </c>
      <c s="37">
        <v>8</v>
      </c>
      <c s="36">
        <v>0</v>
      </c>
      <c s="36">
        <f>ROUND(G82*H82,6)</f>
      </c>
      <c r="L82" s="38">
        <v>0</v>
      </c>
      <c s="32">
        <f>ROUND(ROUND(L82,2)*ROUND(G82,3),2)</f>
      </c>
      <c s="36" t="s">
        <v>54</v>
      </c>
      <c>
        <f>(M82*21)/100</f>
      </c>
      <c t="s">
        <v>28</v>
      </c>
    </row>
    <row r="83" spans="1:5" ht="12.75">
      <c r="A83" s="35" t="s">
        <v>55</v>
      </c>
      <c r="E83" s="39" t="s">
        <v>5</v>
      </c>
    </row>
    <row r="84" spans="1:5" ht="51">
      <c r="A84" s="35" t="s">
        <v>56</v>
      </c>
      <c r="E84" s="40" t="s">
        <v>493</v>
      </c>
    </row>
    <row r="85" spans="1:5" ht="127.5">
      <c r="A85" t="s">
        <v>57</v>
      </c>
      <c r="E85" s="39" t="s">
        <v>524</v>
      </c>
    </row>
    <row r="86" spans="1:16" ht="12.75">
      <c r="A86" t="s">
        <v>50</v>
      </c>
      <c s="34" t="s">
        <v>121</v>
      </c>
      <c s="34" t="s">
        <v>649</v>
      </c>
      <c s="35" t="s">
        <v>5</v>
      </c>
      <c s="6" t="s">
        <v>650</v>
      </c>
      <c s="36" t="s">
        <v>81</v>
      </c>
      <c s="37">
        <v>1</v>
      </c>
      <c s="36">
        <v>0</v>
      </c>
      <c s="36">
        <f>ROUND(G86*H86,6)</f>
      </c>
      <c r="L86" s="38">
        <v>0</v>
      </c>
      <c s="32">
        <f>ROUND(ROUND(L86,2)*ROUND(G86,3),2)</f>
      </c>
      <c s="36" t="s">
        <v>54</v>
      </c>
      <c>
        <f>(M86*21)/100</f>
      </c>
      <c t="s">
        <v>28</v>
      </c>
    </row>
    <row r="87" spans="1:5" ht="12.75">
      <c r="A87" s="35" t="s">
        <v>55</v>
      </c>
      <c r="E87" s="39" t="s">
        <v>5</v>
      </c>
    </row>
    <row r="88" spans="1:5" ht="51">
      <c r="A88" s="35" t="s">
        <v>56</v>
      </c>
      <c r="E88" s="40" t="s">
        <v>535</v>
      </c>
    </row>
    <row r="89" spans="1:5" ht="191.25">
      <c r="A89" t="s">
        <v>57</v>
      </c>
      <c r="E89" s="39" t="s">
        <v>573</v>
      </c>
    </row>
    <row r="90" spans="1:16" ht="12.75">
      <c r="A90" t="s">
        <v>50</v>
      </c>
      <c s="34" t="s">
        <v>125</v>
      </c>
      <c s="34" t="s">
        <v>651</v>
      </c>
      <c s="35" t="s">
        <v>5</v>
      </c>
      <c s="6" t="s">
        <v>652</v>
      </c>
      <c s="36" t="s">
        <v>81</v>
      </c>
      <c s="37">
        <v>1</v>
      </c>
      <c s="36">
        <v>0</v>
      </c>
      <c s="36">
        <f>ROUND(G90*H90,6)</f>
      </c>
      <c r="L90" s="38">
        <v>0</v>
      </c>
      <c s="32">
        <f>ROUND(ROUND(L90,2)*ROUND(G90,3),2)</f>
      </c>
      <c s="36" t="s">
        <v>54</v>
      </c>
      <c>
        <f>(M90*21)/100</f>
      </c>
      <c t="s">
        <v>28</v>
      </c>
    </row>
    <row r="91" spans="1:5" ht="12.75">
      <c r="A91" s="35" t="s">
        <v>55</v>
      </c>
      <c r="E91" s="39" t="s">
        <v>5</v>
      </c>
    </row>
    <row r="92" spans="1:5" ht="51">
      <c r="A92" s="35" t="s">
        <v>56</v>
      </c>
      <c r="E92" s="40" t="s">
        <v>535</v>
      </c>
    </row>
    <row r="93" spans="1:5" ht="127.5">
      <c r="A93" t="s">
        <v>57</v>
      </c>
      <c r="E93" s="39" t="s">
        <v>524</v>
      </c>
    </row>
    <row r="94" spans="1:16" ht="12.75">
      <c r="A94" t="s">
        <v>50</v>
      </c>
      <c s="34" t="s">
        <v>128</v>
      </c>
      <c s="34" t="s">
        <v>518</v>
      </c>
      <c s="35" t="s">
        <v>5</v>
      </c>
      <c s="6" t="s">
        <v>519</v>
      </c>
      <c s="36" t="s">
        <v>81</v>
      </c>
      <c s="37">
        <v>2</v>
      </c>
      <c s="36">
        <v>0</v>
      </c>
      <c s="36">
        <f>ROUND(G94*H94,6)</f>
      </c>
      <c r="L94" s="38">
        <v>0</v>
      </c>
      <c s="32">
        <f>ROUND(ROUND(L94,2)*ROUND(G94,3),2)</f>
      </c>
      <c s="36" t="s">
        <v>54</v>
      </c>
      <c>
        <f>(M94*21)/100</f>
      </c>
      <c t="s">
        <v>28</v>
      </c>
    </row>
    <row r="95" spans="1:5" ht="12.75">
      <c r="A95" s="35" t="s">
        <v>55</v>
      </c>
      <c r="E95" s="39" t="s">
        <v>5</v>
      </c>
    </row>
    <row r="96" spans="1:5" ht="51">
      <c r="A96" s="35" t="s">
        <v>56</v>
      </c>
      <c r="E96" s="40" t="s">
        <v>614</v>
      </c>
    </row>
    <row r="97" spans="1:5" ht="178.5">
      <c r="A97" t="s">
        <v>57</v>
      </c>
      <c r="E97" s="39" t="s">
        <v>521</v>
      </c>
    </row>
    <row r="98" spans="1:16" ht="12.75">
      <c r="A98" t="s">
        <v>50</v>
      </c>
      <c s="34" t="s">
        <v>131</v>
      </c>
      <c s="34" t="s">
        <v>522</v>
      </c>
      <c s="35" t="s">
        <v>5</v>
      </c>
      <c s="6" t="s">
        <v>523</v>
      </c>
      <c s="36" t="s">
        <v>81</v>
      </c>
      <c s="37">
        <v>2</v>
      </c>
      <c s="36">
        <v>0</v>
      </c>
      <c s="36">
        <f>ROUND(G98*H98,6)</f>
      </c>
      <c r="L98" s="38">
        <v>0</v>
      </c>
      <c s="32">
        <f>ROUND(ROUND(L98,2)*ROUND(G98,3),2)</f>
      </c>
      <c s="36" t="s">
        <v>54</v>
      </c>
      <c>
        <f>(M98*21)/100</f>
      </c>
      <c t="s">
        <v>28</v>
      </c>
    </row>
    <row r="99" spans="1:5" ht="12.75">
      <c r="A99" s="35" t="s">
        <v>55</v>
      </c>
      <c r="E99" s="39" t="s">
        <v>5</v>
      </c>
    </row>
    <row r="100" spans="1:5" ht="51">
      <c r="A100" s="35" t="s">
        <v>56</v>
      </c>
      <c r="E100" s="40" t="s">
        <v>614</v>
      </c>
    </row>
    <row r="101" spans="1:5" ht="127.5">
      <c r="A101" t="s">
        <v>57</v>
      </c>
      <c r="E101" s="39" t="s">
        <v>524</v>
      </c>
    </row>
    <row r="102" spans="1:16" ht="12.75">
      <c r="A102" t="s">
        <v>50</v>
      </c>
      <c s="34" t="s">
        <v>135</v>
      </c>
      <c s="34" t="s">
        <v>912</v>
      </c>
      <c s="35" t="s">
        <v>5</v>
      </c>
      <c s="6" t="s">
        <v>913</v>
      </c>
      <c s="36" t="s">
        <v>81</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614</v>
      </c>
    </row>
    <row r="105" spans="1:5" ht="178.5">
      <c r="A105" t="s">
        <v>57</v>
      </c>
      <c r="E105" s="39" t="s">
        <v>521</v>
      </c>
    </row>
    <row r="106" spans="1:16" ht="12.75">
      <c r="A106" t="s">
        <v>50</v>
      </c>
      <c s="34" t="s">
        <v>139</v>
      </c>
      <c s="34" t="s">
        <v>914</v>
      </c>
      <c s="35" t="s">
        <v>5</v>
      </c>
      <c s="6" t="s">
        <v>915</v>
      </c>
      <c s="36" t="s">
        <v>81</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614</v>
      </c>
    </row>
    <row r="109" spans="1:5" ht="127.5">
      <c r="A109" t="s">
        <v>57</v>
      </c>
      <c r="E109" s="39" t="s">
        <v>524</v>
      </c>
    </row>
    <row r="110" spans="1:16" ht="12.75">
      <c r="A110" t="s">
        <v>50</v>
      </c>
      <c s="34" t="s">
        <v>143</v>
      </c>
      <c s="34" t="s">
        <v>525</v>
      </c>
      <c s="35" t="s">
        <v>5</v>
      </c>
      <c s="6" t="s">
        <v>526</v>
      </c>
      <c s="36" t="s">
        <v>68</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516</v>
      </c>
    </row>
    <row r="113" spans="1:5" ht="140.25">
      <c r="A113" t="s">
        <v>57</v>
      </c>
      <c r="E113" s="39" t="s">
        <v>528</v>
      </c>
    </row>
    <row r="114" spans="1:16" ht="12.75">
      <c r="A114" t="s">
        <v>50</v>
      </c>
      <c s="34" t="s">
        <v>147</v>
      </c>
      <c s="34" t="s">
        <v>529</v>
      </c>
      <c s="35" t="s">
        <v>5</v>
      </c>
      <c s="6" t="s">
        <v>530</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531</v>
      </c>
    </row>
    <row r="118" spans="1:16" ht="25.5">
      <c r="A118" t="s">
        <v>50</v>
      </c>
      <c s="34" t="s">
        <v>152</v>
      </c>
      <c s="34" t="s">
        <v>532</v>
      </c>
      <c s="35" t="s">
        <v>5</v>
      </c>
      <c s="6" t="s">
        <v>916</v>
      </c>
      <c s="36" t="s">
        <v>534</v>
      </c>
      <c s="37">
        <v>1</v>
      </c>
      <c s="36">
        <v>0</v>
      </c>
      <c s="36">
        <f>ROUND(G118*H118,6)</f>
      </c>
      <c r="L118" s="38">
        <v>0</v>
      </c>
      <c s="32">
        <f>ROUND(ROUND(L118,2)*ROUND(G118,3),2)</f>
      </c>
      <c s="36" t="s">
        <v>341</v>
      </c>
      <c>
        <f>(M118*21)/100</f>
      </c>
      <c t="s">
        <v>28</v>
      </c>
    </row>
    <row r="119" spans="1:5" ht="12.75">
      <c r="A119" s="35" t="s">
        <v>55</v>
      </c>
      <c r="E119" s="39" t="s">
        <v>5</v>
      </c>
    </row>
    <row r="120" spans="1:5" ht="51">
      <c r="A120" s="35" t="s">
        <v>56</v>
      </c>
      <c r="E120" s="40" t="s">
        <v>535</v>
      </c>
    </row>
    <row r="121" spans="1:5" ht="12.75">
      <c r="A121" t="s">
        <v>57</v>
      </c>
      <c r="E121" s="39" t="s">
        <v>536</v>
      </c>
    </row>
    <row r="122" spans="1:13" ht="12.75">
      <c r="A122" t="s">
        <v>47</v>
      </c>
      <c r="C122" s="31" t="s">
        <v>70</v>
      </c>
      <c r="E122" s="33" t="s">
        <v>917</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155</v>
      </c>
      <c s="34" t="s">
        <v>514</v>
      </c>
      <c s="35" t="s">
        <v>5</v>
      </c>
      <c s="6" t="s">
        <v>515</v>
      </c>
      <c s="36" t="s">
        <v>81</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572</v>
      </c>
    </row>
    <row r="126" spans="1:5" ht="89.25">
      <c r="A126" t="s">
        <v>57</v>
      </c>
      <c r="E126" s="39" t="s">
        <v>517</v>
      </c>
    </row>
    <row r="127" spans="1:16" ht="12.75">
      <c r="A127" t="s">
        <v>50</v>
      </c>
      <c s="34" t="s">
        <v>158</v>
      </c>
      <c s="34" t="s">
        <v>779</v>
      </c>
      <c s="35" t="s">
        <v>5</v>
      </c>
      <c s="6" t="s">
        <v>780</v>
      </c>
      <c s="36" t="s">
        <v>68</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988</v>
      </c>
    </row>
    <row r="130" spans="1:5" ht="89.25">
      <c r="A130" t="s">
        <v>57</v>
      </c>
      <c r="E130" s="39" t="s">
        <v>918</v>
      </c>
    </row>
    <row r="131" spans="1:16" ht="25.5">
      <c r="A131" t="s">
        <v>50</v>
      </c>
      <c s="34" t="s">
        <v>161</v>
      </c>
      <c s="34" t="s">
        <v>919</v>
      </c>
      <c s="35" t="s">
        <v>5</v>
      </c>
      <c s="6" t="s">
        <v>920</v>
      </c>
      <c s="36" t="s">
        <v>81</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733</v>
      </c>
    </row>
    <row r="134" spans="1:5" ht="89.25">
      <c r="A134" t="s">
        <v>57</v>
      </c>
      <c r="E134" s="39" t="s">
        <v>921</v>
      </c>
    </row>
    <row r="135" spans="1:16" ht="12.75">
      <c r="A135" t="s">
        <v>50</v>
      </c>
      <c s="34" t="s">
        <v>165</v>
      </c>
      <c s="34" t="s">
        <v>132</v>
      </c>
      <c s="35" t="s">
        <v>5</v>
      </c>
      <c s="6" t="s">
        <v>133</v>
      </c>
      <c s="36" t="s">
        <v>68</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988</v>
      </c>
    </row>
    <row r="138" spans="1:5" ht="76.5">
      <c r="A138" t="s">
        <v>57</v>
      </c>
      <c r="E138" s="39" t="s">
        <v>922</v>
      </c>
    </row>
    <row r="139" spans="1:16" ht="25.5">
      <c r="A139" t="s">
        <v>50</v>
      </c>
      <c s="34" t="s">
        <v>169</v>
      </c>
      <c s="34" t="s">
        <v>923</v>
      </c>
      <c s="35" t="s">
        <v>5</v>
      </c>
      <c s="6" t="s">
        <v>924</v>
      </c>
      <c s="36" t="s">
        <v>81</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493</v>
      </c>
    </row>
    <row r="142" spans="1:5" ht="76.5">
      <c r="A142" t="s">
        <v>57</v>
      </c>
      <c r="E142" s="39" t="s">
        <v>925</v>
      </c>
    </row>
    <row r="143" spans="1:16" ht="12.75">
      <c r="A143" t="s">
        <v>50</v>
      </c>
      <c s="34" t="s">
        <v>173</v>
      </c>
      <c s="34" t="s">
        <v>783</v>
      </c>
      <c s="35" t="s">
        <v>5</v>
      </c>
      <c s="6" t="s">
        <v>784</v>
      </c>
      <c s="36" t="s">
        <v>81</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614</v>
      </c>
    </row>
    <row r="146" spans="1:5" ht="89.25">
      <c r="A146" t="s">
        <v>57</v>
      </c>
      <c r="E146" s="39" t="s">
        <v>926</v>
      </c>
    </row>
    <row r="147" spans="1:16" ht="25.5">
      <c r="A147" t="s">
        <v>50</v>
      </c>
      <c s="34" t="s">
        <v>176</v>
      </c>
      <c s="34" t="s">
        <v>541</v>
      </c>
      <c s="35" t="s">
        <v>5</v>
      </c>
      <c s="6" t="s">
        <v>542</v>
      </c>
      <c s="36" t="s">
        <v>81</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535</v>
      </c>
    </row>
    <row r="150" spans="1:5" ht="89.25">
      <c r="A150" t="s">
        <v>57</v>
      </c>
      <c r="E150" s="39" t="s">
        <v>543</v>
      </c>
    </row>
    <row r="151" spans="1:16" ht="12.75">
      <c r="A151" t="s">
        <v>50</v>
      </c>
      <c s="34" t="s">
        <v>180</v>
      </c>
      <c s="34" t="s">
        <v>544</v>
      </c>
      <c s="35" t="s">
        <v>5</v>
      </c>
      <c s="6" t="s">
        <v>545</v>
      </c>
      <c s="36" t="s">
        <v>306</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927</v>
      </c>
    </row>
    <row r="154" spans="1:5" ht="102">
      <c r="A154" t="s">
        <v>57</v>
      </c>
      <c r="E154" s="39" t="s">
        <v>547</v>
      </c>
    </row>
    <row r="155" spans="1:16" ht="12.75">
      <c r="A155" t="s">
        <v>50</v>
      </c>
      <c s="34" t="s">
        <v>183</v>
      </c>
      <c s="34" t="s">
        <v>333</v>
      </c>
      <c s="35" t="s">
        <v>5</v>
      </c>
      <c s="6" t="s">
        <v>334</v>
      </c>
      <c s="36" t="s">
        <v>81</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535</v>
      </c>
    </row>
    <row r="158" spans="1:5" ht="89.25">
      <c r="A158" t="s">
        <v>57</v>
      </c>
      <c r="E158" s="39" t="s">
        <v>990</v>
      </c>
    </row>
    <row r="159" spans="1:16" ht="12.75">
      <c r="A159" t="s">
        <v>50</v>
      </c>
      <c s="34" t="s">
        <v>186</v>
      </c>
      <c s="34" t="s">
        <v>928</v>
      </c>
      <c s="35" t="s">
        <v>5</v>
      </c>
      <c s="6" t="s">
        <v>929</v>
      </c>
      <c s="36" t="s">
        <v>81</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535</v>
      </c>
    </row>
    <row r="162" spans="1:5" ht="191.25">
      <c r="A162" t="s">
        <v>57</v>
      </c>
      <c r="E162" s="39" t="s">
        <v>573</v>
      </c>
    </row>
    <row r="163" spans="1:16" ht="12.75">
      <c r="A163" t="s">
        <v>50</v>
      </c>
      <c s="34" t="s">
        <v>189</v>
      </c>
      <c s="34" t="s">
        <v>930</v>
      </c>
      <c s="35" t="s">
        <v>5</v>
      </c>
      <c s="6" t="s">
        <v>931</v>
      </c>
      <c s="36" t="s">
        <v>81</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535</v>
      </c>
    </row>
    <row r="166" spans="1:5" ht="127.5">
      <c r="A166" t="s">
        <v>57</v>
      </c>
      <c r="E166" s="39" t="s">
        <v>524</v>
      </c>
    </row>
    <row r="167" spans="1:16" ht="12.75">
      <c r="A167" t="s">
        <v>50</v>
      </c>
      <c s="34" t="s">
        <v>193</v>
      </c>
      <c s="34" t="s">
        <v>932</v>
      </c>
      <c s="35" t="s">
        <v>5</v>
      </c>
      <c s="6" t="s">
        <v>933</v>
      </c>
      <c s="36" t="s">
        <v>81</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668</v>
      </c>
    </row>
    <row r="170" spans="1:5" ht="191.25">
      <c r="A170" t="s">
        <v>57</v>
      </c>
      <c r="E170" s="39" t="s">
        <v>573</v>
      </c>
    </row>
    <row r="171" spans="1:16" ht="12.75">
      <c r="A171" t="s">
        <v>50</v>
      </c>
      <c s="34" t="s">
        <v>196</v>
      </c>
      <c s="34" t="s">
        <v>934</v>
      </c>
      <c s="35" t="s">
        <v>5</v>
      </c>
      <c s="6" t="s">
        <v>935</v>
      </c>
      <c s="36" t="s">
        <v>81</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668</v>
      </c>
    </row>
    <row r="174" spans="1:5" ht="127.5">
      <c r="A174" t="s">
        <v>57</v>
      </c>
      <c r="E174" s="39" t="s">
        <v>524</v>
      </c>
    </row>
    <row r="175" spans="1:16" ht="12.75">
      <c r="A175" t="s">
        <v>50</v>
      </c>
      <c s="34" t="s">
        <v>200</v>
      </c>
      <c s="34" t="s">
        <v>653</v>
      </c>
      <c s="35" t="s">
        <v>5</v>
      </c>
      <c s="6" t="s">
        <v>654</v>
      </c>
      <c s="36" t="s">
        <v>81</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535</v>
      </c>
    </row>
    <row r="178" spans="1:5" ht="191.25">
      <c r="A178" t="s">
        <v>57</v>
      </c>
      <c r="E178" s="39" t="s">
        <v>573</v>
      </c>
    </row>
    <row r="179" spans="1:16" ht="12.75">
      <c r="A179" t="s">
        <v>50</v>
      </c>
      <c s="34" t="s">
        <v>203</v>
      </c>
      <c s="34" t="s">
        <v>655</v>
      </c>
      <c s="35" t="s">
        <v>5</v>
      </c>
      <c s="6" t="s">
        <v>656</v>
      </c>
      <c s="36" t="s">
        <v>81</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535</v>
      </c>
    </row>
    <row r="182" spans="1:5" ht="127.5">
      <c r="A182" t="s">
        <v>57</v>
      </c>
      <c r="E182" s="39" t="s">
        <v>524</v>
      </c>
    </row>
    <row r="183" spans="1:16" ht="12.75">
      <c r="A183" t="s">
        <v>50</v>
      </c>
      <c s="34" t="s">
        <v>207</v>
      </c>
      <c s="34" t="s">
        <v>805</v>
      </c>
      <c s="35" t="s">
        <v>5</v>
      </c>
      <c s="6" t="s">
        <v>806</v>
      </c>
      <c s="36" t="s">
        <v>81</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535</v>
      </c>
    </row>
    <row r="186" spans="1:5" ht="191.25">
      <c r="A186" t="s">
        <v>57</v>
      </c>
      <c r="E186" s="39" t="s">
        <v>573</v>
      </c>
    </row>
    <row r="187" spans="1:16" ht="12.75">
      <c r="A187" t="s">
        <v>50</v>
      </c>
      <c s="34" t="s">
        <v>211</v>
      </c>
      <c s="34" t="s">
        <v>809</v>
      </c>
      <c s="35" t="s">
        <v>5</v>
      </c>
      <c s="6" t="s">
        <v>810</v>
      </c>
      <c s="36" t="s">
        <v>81</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535</v>
      </c>
    </row>
    <row r="190" spans="1:5" ht="127.5">
      <c r="A190" t="s">
        <v>57</v>
      </c>
      <c r="E190" s="39" t="s">
        <v>524</v>
      </c>
    </row>
    <row r="191" spans="1:16" ht="12.75">
      <c r="A191" t="s">
        <v>50</v>
      </c>
      <c s="34" t="s">
        <v>215</v>
      </c>
      <c s="34" t="s">
        <v>936</v>
      </c>
      <c s="35" t="s">
        <v>5</v>
      </c>
      <c s="6" t="s">
        <v>937</v>
      </c>
      <c s="36" t="s">
        <v>81</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535</v>
      </c>
    </row>
    <row r="194" spans="1:5" ht="140.25">
      <c r="A194" t="s">
        <v>57</v>
      </c>
      <c r="E194" s="39" t="s">
        <v>737</v>
      </c>
    </row>
    <row r="195" spans="1:16" ht="12.75">
      <c r="A195" t="s">
        <v>50</v>
      </c>
      <c s="34" t="s">
        <v>219</v>
      </c>
      <c s="34" t="s">
        <v>938</v>
      </c>
      <c s="35" t="s">
        <v>5</v>
      </c>
      <c s="6" t="s">
        <v>939</v>
      </c>
      <c s="36" t="s">
        <v>81</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535</v>
      </c>
    </row>
    <row r="198" spans="1:5" ht="165.75">
      <c r="A198" t="s">
        <v>57</v>
      </c>
      <c r="E198" s="39" t="s">
        <v>940</v>
      </c>
    </row>
    <row r="199" spans="1:16" ht="12.75">
      <c r="A199" t="s">
        <v>50</v>
      </c>
      <c s="34" t="s">
        <v>223</v>
      </c>
      <c s="34" t="s">
        <v>941</v>
      </c>
      <c s="35" t="s">
        <v>5</v>
      </c>
      <c s="6" t="s">
        <v>942</v>
      </c>
      <c s="36" t="s">
        <v>81</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897</v>
      </c>
    </row>
    <row r="202" spans="1:5" ht="204">
      <c r="A202" t="s">
        <v>57</v>
      </c>
      <c r="E202" s="39" t="s">
        <v>943</v>
      </c>
    </row>
    <row r="203" spans="1:16" ht="25.5">
      <c r="A203" t="s">
        <v>50</v>
      </c>
      <c s="34" t="s">
        <v>227</v>
      </c>
      <c s="34" t="s">
        <v>944</v>
      </c>
      <c s="35" t="s">
        <v>5</v>
      </c>
      <c s="6" t="s">
        <v>991</v>
      </c>
      <c s="36" t="s">
        <v>81</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493</v>
      </c>
    </row>
    <row r="206" spans="1:5" ht="204">
      <c r="A206" t="s">
        <v>57</v>
      </c>
      <c r="E206" s="39" t="s">
        <v>943</v>
      </c>
    </row>
    <row r="207" spans="1:16" ht="25.5">
      <c r="A207" t="s">
        <v>50</v>
      </c>
      <c s="34" t="s">
        <v>231</v>
      </c>
      <c s="34" t="s">
        <v>946</v>
      </c>
      <c s="35" t="s">
        <v>5</v>
      </c>
      <c s="6" t="s">
        <v>947</v>
      </c>
      <c s="36" t="s">
        <v>81</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493</v>
      </c>
    </row>
    <row r="210" spans="1:5" ht="204">
      <c r="A210" t="s">
        <v>57</v>
      </c>
      <c r="E210" s="39" t="s">
        <v>943</v>
      </c>
    </row>
    <row r="211" spans="1:16" ht="25.5">
      <c r="A211" t="s">
        <v>50</v>
      </c>
      <c s="34" t="s">
        <v>235</v>
      </c>
      <c s="34" t="s">
        <v>948</v>
      </c>
      <c s="35" t="s">
        <v>5</v>
      </c>
      <c s="6" t="s">
        <v>949</v>
      </c>
      <c s="36" t="s">
        <v>81</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614</v>
      </c>
    </row>
    <row r="214" spans="1:5" ht="204">
      <c r="A214" t="s">
        <v>57</v>
      </c>
      <c r="E214" s="39" t="s">
        <v>943</v>
      </c>
    </row>
    <row r="215" spans="1:16" ht="12.75">
      <c r="A215" t="s">
        <v>50</v>
      </c>
      <c s="34" t="s">
        <v>239</v>
      </c>
      <c s="34" t="s">
        <v>950</v>
      </c>
      <c s="35" t="s">
        <v>5</v>
      </c>
      <c s="6" t="s">
        <v>951</v>
      </c>
      <c s="36" t="s">
        <v>81</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952</v>
      </c>
    </row>
    <row r="218" spans="1:5" ht="140.25">
      <c r="A218" t="s">
        <v>57</v>
      </c>
      <c r="E218" s="39" t="s">
        <v>737</v>
      </c>
    </row>
    <row r="219" spans="1:16" ht="12.75">
      <c r="A219" t="s">
        <v>50</v>
      </c>
      <c s="34" t="s">
        <v>243</v>
      </c>
      <c s="34" t="s">
        <v>953</v>
      </c>
      <c s="35" t="s">
        <v>5</v>
      </c>
      <c s="6" t="s">
        <v>954</v>
      </c>
      <c s="36" t="s">
        <v>955</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535</v>
      </c>
    </row>
    <row r="222" spans="1:5" ht="140.25">
      <c r="A222" t="s">
        <v>57</v>
      </c>
      <c r="E222" s="39" t="s">
        <v>956</v>
      </c>
    </row>
    <row r="223" spans="1:16" ht="12.75">
      <c r="A223" t="s">
        <v>50</v>
      </c>
      <c s="34" t="s">
        <v>247</v>
      </c>
      <c s="34" t="s">
        <v>957</v>
      </c>
      <c s="35" t="s">
        <v>5</v>
      </c>
      <c s="6" t="s">
        <v>958</v>
      </c>
      <c s="36" t="s">
        <v>955</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535</v>
      </c>
    </row>
    <row r="226" spans="1:5" ht="140.25">
      <c r="A226" t="s">
        <v>57</v>
      </c>
      <c r="E226" s="39" t="s">
        <v>959</v>
      </c>
    </row>
    <row r="227" spans="1:16" ht="12.75">
      <c r="A227" t="s">
        <v>50</v>
      </c>
      <c s="34" t="s">
        <v>251</v>
      </c>
      <c s="34" t="s">
        <v>960</v>
      </c>
      <c s="35" t="s">
        <v>5</v>
      </c>
      <c s="6" t="s">
        <v>961</v>
      </c>
      <c s="36" t="s">
        <v>955</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535</v>
      </c>
    </row>
    <row r="230" spans="1:5" ht="140.25">
      <c r="A230" t="s">
        <v>57</v>
      </c>
      <c r="E230" s="39" t="s">
        <v>962</v>
      </c>
    </row>
    <row r="231" spans="1:16" ht="12.75">
      <c r="A231" t="s">
        <v>50</v>
      </c>
      <c s="34" t="s">
        <v>255</v>
      </c>
      <c s="34" t="s">
        <v>851</v>
      </c>
      <c s="35" t="s">
        <v>5</v>
      </c>
      <c s="6" t="s">
        <v>852</v>
      </c>
      <c s="36" t="s">
        <v>81</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535</v>
      </c>
    </row>
    <row r="234" spans="1:5" ht="140.25">
      <c r="A234" t="s">
        <v>57</v>
      </c>
      <c r="E234" s="39" t="s">
        <v>737</v>
      </c>
    </row>
    <row r="235" spans="1:16" ht="12.75">
      <c r="A235" t="s">
        <v>50</v>
      </c>
      <c s="34" t="s">
        <v>259</v>
      </c>
      <c s="34" t="s">
        <v>967</v>
      </c>
      <c s="35" t="s">
        <v>5</v>
      </c>
      <c s="6" t="s">
        <v>968</v>
      </c>
      <c s="36" t="s">
        <v>81</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614</v>
      </c>
    </row>
    <row r="238" spans="1:5" ht="204">
      <c r="A238" t="s">
        <v>57</v>
      </c>
      <c r="E238" s="39" t="s">
        <v>943</v>
      </c>
    </row>
    <row r="239" spans="1:16" ht="12.75">
      <c r="A239" t="s">
        <v>50</v>
      </c>
      <c s="34" t="s">
        <v>263</v>
      </c>
      <c s="34" t="s">
        <v>969</v>
      </c>
      <c s="35" t="s">
        <v>5</v>
      </c>
      <c s="6" t="s">
        <v>970</v>
      </c>
      <c s="36" t="s">
        <v>81</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614</v>
      </c>
    </row>
    <row r="242" spans="1:5" ht="140.25">
      <c r="A242" t="s">
        <v>57</v>
      </c>
      <c r="E242" s="39" t="s">
        <v>737</v>
      </c>
    </row>
    <row r="243" spans="1:16" ht="12.75">
      <c r="A243" t="s">
        <v>50</v>
      </c>
      <c s="34" t="s">
        <v>267</v>
      </c>
      <c s="34" t="s">
        <v>971</v>
      </c>
      <c s="35" t="s">
        <v>5</v>
      </c>
      <c s="6" t="s">
        <v>972</v>
      </c>
      <c s="36" t="s">
        <v>81</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535</v>
      </c>
    </row>
    <row r="246" spans="1:5" ht="114.75">
      <c r="A246" t="s">
        <v>57</v>
      </c>
      <c r="E246" s="39" t="s">
        <v>973</v>
      </c>
    </row>
    <row r="247" spans="1:16" ht="12.75">
      <c r="A247" t="s">
        <v>50</v>
      </c>
      <c s="34" t="s">
        <v>271</v>
      </c>
      <c s="34" t="s">
        <v>974</v>
      </c>
      <c s="35" t="s">
        <v>5</v>
      </c>
      <c s="6" t="s">
        <v>975</v>
      </c>
      <c s="36" t="s">
        <v>81</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535</v>
      </c>
    </row>
    <row r="250" spans="1:5" ht="191.25">
      <c r="A250" t="s">
        <v>57</v>
      </c>
      <c r="E250" s="39" t="s">
        <v>976</v>
      </c>
    </row>
    <row r="251" spans="1:16" ht="12.75">
      <c r="A251" t="s">
        <v>50</v>
      </c>
      <c s="34" t="s">
        <v>275</v>
      </c>
      <c s="34" t="s">
        <v>977</v>
      </c>
      <c s="35" t="s">
        <v>5</v>
      </c>
      <c s="6" t="s">
        <v>978</v>
      </c>
      <c s="36" t="s">
        <v>81</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535</v>
      </c>
    </row>
    <row r="254" spans="1:5" ht="127.5">
      <c r="A254" t="s">
        <v>57</v>
      </c>
      <c r="E254" s="39" t="s">
        <v>524</v>
      </c>
    </row>
    <row r="255" spans="1:16" ht="25.5">
      <c r="A255" t="s">
        <v>50</v>
      </c>
      <c s="34" t="s">
        <v>279</v>
      </c>
      <c s="34" t="s">
        <v>864</v>
      </c>
      <c s="35" t="s">
        <v>5</v>
      </c>
      <c s="6" t="s">
        <v>865</v>
      </c>
      <c s="36" t="s">
        <v>81</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535</v>
      </c>
    </row>
    <row r="258" spans="1:5" ht="178.5">
      <c r="A258" t="s">
        <v>57</v>
      </c>
      <c r="E258" s="39" t="s">
        <v>979</v>
      </c>
    </row>
    <row r="259" spans="1:16" ht="12.75">
      <c r="A259" t="s">
        <v>50</v>
      </c>
      <c s="34" t="s">
        <v>283</v>
      </c>
      <c s="34" t="s">
        <v>739</v>
      </c>
      <c s="35" t="s">
        <v>5</v>
      </c>
      <c s="6" t="s">
        <v>980</v>
      </c>
      <c s="36" t="s">
        <v>81</v>
      </c>
      <c s="37">
        <v>1</v>
      </c>
      <c s="36">
        <v>0</v>
      </c>
      <c s="36">
        <f>ROUND(G259*H259,6)</f>
      </c>
      <c r="L259" s="38">
        <v>0</v>
      </c>
      <c s="32">
        <f>ROUND(ROUND(L259,2)*ROUND(G259,3),2)</f>
      </c>
      <c s="36" t="s">
        <v>341</v>
      </c>
      <c>
        <f>(M259*21)/100</f>
      </c>
      <c t="s">
        <v>28</v>
      </c>
    </row>
    <row r="260" spans="1:5" ht="12.75">
      <c r="A260" s="35" t="s">
        <v>55</v>
      </c>
      <c r="E260" s="39" t="s">
        <v>5</v>
      </c>
    </row>
    <row r="261" spans="1:5" ht="51">
      <c r="A261" s="35" t="s">
        <v>56</v>
      </c>
      <c r="E261" s="40" t="s">
        <v>535</v>
      </c>
    </row>
    <row r="262" spans="1:5" ht="12.75">
      <c r="A262" t="s">
        <v>57</v>
      </c>
      <c r="E262" s="39" t="s">
        <v>536</v>
      </c>
    </row>
    <row r="263" spans="1:16" ht="12.75">
      <c r="A263" t="s">
        <v>50</v>
      </c>
      <c s="34" t="s">
        <v>287</v>
      </c>
      <c s="34" t="s">
        <v>742</v>
      </c>
      <c s="35" t="s">
        <v>5</v>
      </c>
      <c s="6" t="s">
        <v>888</v>
      </c>
      <c s="36" t="s">
        <v>81</v>
      </c>
      <c s="37">
        <v>3</v>
      </c>
      <c s="36">
        <v>0</v>
      </c>
      <c s="36">
        <f>ROUND(G263*H263,6)</f>
      </c>
      <c r="L263" s="38">
        <v>0</v>
      </c>
      <c s="32">
        <f>ROUND(ROUND(L263,2)*ROUND(G263,3),2)</f>
      </c>
      <c s="36" t="s">
        <v>341</v>
      </c>
      <c>
        <f>(M263*21)/100</f>
      </c>
      <c t="s">
        <v>28</v>
      </c>
    </row>
    <row r="264" spans="1:5" ht="12.75">
      <c r="A264" s="35" t="s">
        <v>55</v>
      </c>
      <c r="E264" s="39" t="s">
        <v>5</v>
      </c>
    </row>
    <row r="265" spans="1:5" ht="51">
      <c r="A265" s="35" t="s">
        <v>56</v>
      </c>
      <c r="E265" s="40" t="s">
        <v>572</v>
      </c>
    </row>
    <row r="266" spans="1:5" ht="12.75">
      <c r="A266" t="s">
        <v>57</v>
      </c>
      <c r="E266" s="39" t="s">
        <v>536</v>
      </c>
    </row>
    <row r="267" spans="1:16" ht="12.75">
      <c r="A267" t="s">
        <v>50</v>
      </c>
      <c s="34" t="s">
        <v>291</v>
      </c>
      <c s="34" t="s">
        <v>981</v>
      </c>
      <c s="35" t="s">
        <v>5</v>
      </c>
      <c s="6" t="s">
        <v>982</v>
      </c>
      <c s="36" t="s">
        <v>81</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897</v>
      </c>
    </row>
    <row r="270" spans="1:5" ht="204">
      <c r="A270" t="s">
        <v>57</v>
      </c>
      <c r="E270" s="39" t="s">
        <v>943</v>
      </c>
    </row>
    <row r="271" spans="1:16" ht="12.75">
      <c r="A271" t="s">
        <v>50</v>
      </c>
      <c s="34" t="s">
        <v>295</v>
      </c>
      <c s="34" t="s">
        <v>983</v>
      </c>
      <c s="35" t="s">
        <v>5</v>
      </c>
      <c s="6" t="s">
        <v>992</v>
      </c>
      <c s="36" t="s">
        <v>81</v>
      </c>
      <c s="37">
        <v>10</v>
      </c>
      <c s="36">
        <v>0</v>
      </c>
      <c s="36">
        <f>ROUND(G271*H271,6)</f>
      </c>
      <c r="L271" s="38">
        <v>0</v>
      </c>
      <c s="32">
        <f>ROUND(ROUND(L271,2)*ROUND(G271,3),2)</f>
      </c>
      <c s="36" t="s">
        <v>756</v>
      </c>
      <c>
        <f>(M271*21)/100</f>
      </c>
      <c t="s">
        <v>28</v>
      </c>
    </row>
    <row r="272" spans="1:5" ht="12.75">
      <c r="A272" s="35" t="s">
        <v>55</v>
      </c>
      <c r="E272" s="39" t="s">
        <v>5</v>
      </c>
    </row>
    <row r="273" spans="1:5" ht="51">
      <c r="A273" s="35" t="s">
        <v>56</v>
      </c>
      <c r="E273" s="40" t="s">
        <v>897</v>
      </c>
    </row>
    <row r="274" spans="1:5" ht="204">
      <c r="A274" t="s">
        <v>57</v>
      </c>
      <c r="E274" s="39" t="s">
        <v>943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