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ridrich\Documents\akce\8_ValMez_ZP\6_odevzdani\2DT_001b\prac\"/>
    </mc:Choice>
  </mc:AlternateContent>
  <bookViews>
    <workbookView xWindow="-120" yWindow="-120" windowWidth="5880" windowHeight="6084" tabRatio="601"/>
  </bookViews>
  <sheets>
    <sheet name="Mosty" sheetId="5" r:id="rId1"/>
  </sheets>
  <calcPr calcId="162913"/>
</workbook>
</file>

<file path=xl/calcChain.xml><?xml version="1.0" encoding="utf-8"?>
<calcChain xmlns="http://schemas.openxmlformats.org/spreadsheetml/2006/main">
  <c r="AL23" i="5" l="1"/>
  <c r="AK20" i="5" l="1"/>
  <c r="AK14" i="5" l="1"/>
  <c r="AK15" i="5" s="1"/>
  <c r="AK16" i="5" s="1"/>
  <c r="AK17" i="5" s="1"/>
  <c r="AH16" i="5"/>
  <c r="AH15" i="5"/>
  <c r="AH14" i="5"/>
  <c r="AH17" i="5"/>
  <c r="AH19" i="5"/>
  <c r="AL19" i="5" s="1"/>
  <c r="AH6" i="5"/>
  <c r="AL6" i="5" s="1"/>
  <c r="AL16" i="5" l="1"/>
  <c r="AL15" i="5"/>
  <c r="AL14" i="5"/>
  <c r="AH12" i="5" l="1"/>
  <c r="AL12" i="5" s="1"/>
  <c r="AH10" i="5"/>
  <c r="AL10" i="5" s="1"/>
  <c r="AH8" i="5"/>
  <c r="AL8" i="5" s="1"/>
  <c r="AH21" i="5"/>
  <c r="AH20" i="5"/>
  <c r="AL25" i="5"/>
  <c r="AK21" i="5" l="1"/>
  <c r="AL21" i="5" s="1"/>
  <c r="AL20" i="5" l="1"/>
  <c r="AL17" i="5"/>
  <c r="AK32" i="5" l="1"/>
</calcChain>
</file>

<file path=xl/sharedStrings.xml><?xml version="1.0" encoding="utf-8"?>
<sst xmlns="http://schemas.openxmlformats.org/spreadsheetml/2006/main" count="118" uniqueCount="93">
  <si>
    <t>pro záměr projektu</t>
  </si>
  <si>
    <t>Poloha</t>
  </si>
  <si>
    <t>Popis objektu</t>
  </si>
  <si>
    <t>Stav</t>
  </si>
  <si>
    <t>Návrh úprav</t>
  </si>
  <si>
    <t>Podklady pro ZP</t>
  </si>
  <si>
    <t>Objekt</t>
  </si>
  <si>
    <t>Číslo SO</t>
  </si>
  <si>
    <t>ev. km
km</t>
  </si>
  <si>
    <t>Obrázek</t>
  </si>
  <si>
    <t>Výstavba</t>
  </si>
  <si>
    <t>Spodní stavba</t>
  </si>
  <si>
    <t>Nosná konstrukce</t>
  </si>
  <si>
    <t>Popis NK</t>
  </si>
  <si>
    <t>Šikmost</t>
  </si>
  <si>
    <t>Počet kolejí</t>
  </si>
  <si>
    <t>Směr</t>
  </si>
  <si>
    <t>Rychlost</t>
  </si>
  <si>
    <t>VMP</t>
  </si>
  <si>
    <t>Nutný obrys k. l.</t>
  </si>
  <si>
    <t>Šířka</t>
  </si>
  <si>
    <t>Posun</t>
  </si>
  <si>
    <t>Zdvih</t>
  </si>
  <si>
    <t>Překážka</t>
  </si>
  <si>
    <t>Délka mostu</t>
  </si>
  <si>
    <t>Délka přemostění</t>
  </si>
  <si>
    <t>Rozpětí</t>
  </si>
  <si>
    <t>Počet polí</t>
  </si>
  <si>
    <t>Světlá výška</t>
  </si>
  <si>
    <t>Popis</t>
  </si>
  <si>
    <t>Délka</t>
  </si>
  <si>
    <t>Plocha</t>
  </si>
  <si>
    <t>Položka</t>
  </si>
  <si>
    <t>Koeficient</t>
  </si>
  <si>
    <t>Sazba</t>
  </si>
  <si>
    <t>Náklady</t>
  </si>
  <si>
    <t>[rok]</t>
  </si>
  <si>
    <t>[°]</t>
  </si>
  <si>
    <t>[-]</t>
  </si>
  <si>
    <t>[K/S]</t>
  </si>
  <si>
    <t>[km/h]</t>
  </si>
  <si>
    <t>[m]</t>
  </si>
  <si>
    <t>[mm]</t>
  </si>
  <si>
    <r>
      <t>[m</t>
    </r>
    <r>
      <rPr>
        <vertAlign val="super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]</t>
    </r>
  </si>
  <si>
    <r>
      <t>[tis./m</t>
    </r>
    <r>
      <rPr>
        <vertAlign val="superscript"/>
        <sz val="8"/>
        <rFont val="Verdana"/>
        <family val="2"/>
        <charset val="238"/>
      </rPr>
      <t>2</t>
    </r>
    <r>
      <rPr>
        <sz val="8"/>
        <rFont val="Verdana"/>
        <family val="2"/>
        <charset val="238"/>
      </rPr>
      <t>]</t>
    </r>
  </si>
  <si>
    <t>[mil. Kč]</t>
  </si>
  <si>
    <t>přímá</t>
  </si>
  <si>
    <t>stanice</t>
  </si>
  <si>
    <t>-</t>
  </si>
  <si>
    <t>Celkové náklady [mil. Kč]</t>
  </si>
  <si>
    <t>Prostorové uspořádání na objektu</t>
  </si>
  <si>
    <t>Prostorové uspořádání pod objektem</t>
  </si>
  <si>
    <t>Zatížitelnost</t>
  </si>
  <si>
    <t>Přechodnost</t>
  </si>
  <si>
    <t>Stavební stav</t>
  </si>
  <si>
    <t>?</t>
  </si>
  <si>
    <t>ano</t>
  </si>
  <si>
    <t>D4/</t>
  </si>
  <si>
    <t>Stavební výška</t>
  </si>
  <si>
    <t>prostá
desková</t>
  </si>
  <si>
    <t>DÚ</t>
  </si>
  <si>
    <t>TÚ</t>
  </si>
  <si>
    <t>beton
plošné založení</t>
  </si>
  <si>
    <t>žb. deska s ocel.
zabet. nosníky</t>
  </si>
  <si>
    <t>rámová</t>
  </si>
  <si>
    <t>železobeton
plošné založ.</t>
  </si>
  <si>
    <t>M (podch.)</t>
  </si>
  <si>
    <t>2361_G1</t>
  </si>
  <si>
    <t>2361 žst. Valašské Meziříčí</t>
  </si>
  <si>
    <t>mimoúrovňový přístup na nástupiště</t>
  </si>
  <si>
    <t>monolitický žb. rám</t>
  </si>
  <si>
    <t>1939
2003</t>
  </si>
  <si>
    <t>ne</t>
  </si>
  <si>
    <t>1/1</t>
  </si>
  <si>
    <t>H15</t>
  </si>
  <si>
    <t>H11</t>
  </si>
  <si>
    <t>D4/120</t>
  </si>
  <si>
    <t>Příloha K.6 - Tabulka objektů (mosty, propustky, nadjezdy, lávky, krakorce)</t>
  </si>
  <si>
    <t>60
40</t>
  </si>
  <si>
    <t>100 
60</t>
  </si>
  <si>
    <t>D03</t>
  </si>
  <si>
    <t>kusů</t>
  </si>
  <si>
    <t>přidružené prostory (přístupy ke schodištím a výtahovým šachtám)</t>
  </si>
  <si>
    <t>přidružené prostory (výtahové šachty v podchodu, 3 ks)</t>
  </si>
  <si>
    <t>podchod pod kolejemi</t>
  </si>
  <si>
    <t>spojovací chodba pod nástupištěm 1</t>
  </si>
  <si>
    <t>schodiště do výpravní budovy, započteno poloviční plochou (redukce vyjadřující průměrně poloviční hloubku vůči podchodu)</t>
  </si>
  <si>
    <t>schodiště na nástupiště 1, započteno poloviční plochou (redukce vyjadřující průměrně poloviční hloubku vůči podchodu)</t>
  </si>
  <si>
    <t>výtahy (vč. nadzemní části šachty)</t>
  </si>
  <si>
    <t>schodiště na ostrovní nástupiště, započtena poloviční plochou (redukce vyjadřující průměrně poloviční hloubku vůči podchodu)</t>
  </si>
  <si>
    <t>H13</t>
  </si>
  <si>
    <t>schodiště na nástupiště</t>
  </si>
  <si>
    <t>kompletní rekonstrukce objektu ve stávající poloze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</si>
</sst>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\ %"/>
    <numFmt numFmtId="165" formatCode="0.000"/>
    <numFmt numFmtId="166" formatCode="0.0"/>
  </numFmts>
  <fonts count="27" x14ac:knownFonts="1">
    <font>
      <sz val="10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5"/>
      <color theme="3"/>
      <name val="Verdana"/>
      <family val="2"/>
      <charset val="238"/>
    </font>
    <font>
      <b/>
      <sz val="15"/>
      <name val="Verdana"/>
      <family val="2"/>
      <charset val="238"/>
    </font>
    <font>
      <i/>
      <sz val="10"/>
      <name val="Verdana"/>
      <family val="2"/>
      <charset val="238"/>
    </font>
    <font>
      <sz val="10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11"/>
      <name val="Verdana"/>
      <family val="2"/>
      <charset val="238"/>
    </font>
    <font>
      <b/>
      <sz val="10"/>
      <name val="Verdana"/>
      <family val="2"/>
      <charset val="238"/>
    </font>
    <font>
      <sz val="8"/>
      <name val="Verdana"/>
      <family val="2"/>
      <charset val="238"/>
    </font>
    <font>
      <vertAlign val="superscript"/>
      <sz val="8"/>
      <name val="Verdana"/>
      <family val="2"/>
      <charset val="238"/>
    </font>
    <font>
      <b/>
      <sz val="8"/>
      <name val="Verdana"/>
      <family val="2"/>
      <charset val="238"/>
    </font>
    <font>
      <b/>
      <i/>
      <sz val="8"/>
      <color theme="5"/>
      <name val="Verdana"/>
      <family val="2"/>
      <charset val="238"/>
    </font>
    <font>
      <b/>
      <sz val="8"/>
      <color theme="5"/>
      <name val="Verdana"/>
      <family val="2"/>
      <charset val="238"/>
    </font>
    <font>
      <b/>
      <sz val="12"/>
      <name val="Verdana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5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6" fillId="0" borderId="0" applyNumberFormat="0" applyFill="0" applyAlignment="0" applyProtection="0"/>
    <xf numFmtId="0" fontId="4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7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3" borderId="0" applyNumberFormat="0" applyBorder="0" applyAlignment="0" applyProtection="0"/>
    <xf numFmtId="0" fontId="8" fillId="22" borderId="0" applyNumberFormat="0" applyBorder="0" applyAlignment="0" applyProtection="0"/>
    <xf numFmtId="0" fontId="7" fillId="2" borderId="0" applyNumberFormat="0" applyBorder="0" applyAlignment="0" applyProtection="0"/>
    <xf numFmtId="0" fontId="7" fillId="26" borderId="0" applyNumberFormat="0" applyBorder="0" applyAlignment="0" applyProtection="0"/>
    <xf numFmtId="0" fontId="7" fillId="25" borderId="0" applyNumberFormat="0" applyBorder="0" applyAlignment="0" applyProtection="0"/>
    <xf numFmtId="0" fontId="8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0" borderId="3">
      <alignment vertical="center"/>
    </xf>
    <xf numFmtId="164" fontId="7" fillId="0" borderId="0" applyFont="0" applyFill="0" applyBorder="0" applyAlignment="0"/>
    <xf numFmtId="0" fontId="4" fillId="0" borderId="2" applyFont="0"/>
    <xf numFmtId="0" fontId="7" fillId="32" borderId="0" applyNumberFormat="0" applyFont="0" applyBorder="0" applyAlignment="0" applyProtection="0"/>
    <xf numFmtId="0" fontId="14" fillId="0" borderId="4" applyNumberFormat="0" applyFill="0" applyAlignment="0" applyProtection="0"/>
    <xf numFmtId="0" fontId="1" fillId="0" borderId="0"/>
    <xf numFmtId="0" fontId="18" fillId="0" borderId="5" applyNumberFormat="0" applyFill="0" applyAlignment="0" applyProtection="0"/>
  </cellStyleXfs>
  <cellXfs count="143">
    <xf numFmtId="0" fontId="0" fillId="0" borderId="0" xfId="0"/>
    <xf numFmtId="0" fontId="15" fillId="0" borderId="0" xfId="46" applyFont="1" applyBorder="1" applyAlignment="1">
      <alignment vertical="center"/>
    </xf>
    <xf numFmtId="0" fontId="16" fillId="0" borderId="0" xfId="46" applyFont="1" applyBorder="1" applyAlignment="1">
      <alignment horizontal="right" vertical="center"/>
    </xf>
    <xf numFmtId="0" fontId="17" fillId="0" borderId="0" xfId="47" applyFont="1" applyAlignment="1">
      <alignment horizontal="center" vertical="center"/>
    </xf>
    <xf numFmtId="0" fontId="20" fillId="34" borderId="6" xfId="47" applyFont="1" applyFill="1" applyBorder="1" applyAlignment="1">
      <alignment horizontal="center" vertical="center" textRotation="90"/>
    </xf>
    <xf numFmtId="0" fontId="20" fillId="34" borderId="6" xfId="47" applyFont="1" applyFill="1" applyBorder="1" applyAlignment="1">
      <alignment horizontal="center" vertical="center" textRotation="90" wrapText="1"/>
    </xf>
    <xf numFmtId="0" fontId="21" fillId="34" borderId="7" xfId="47" applyFont="1" applyFill="1" applyBorder="1" applyAlignment="1">
      <alignment horizontal="center" vertical="center"/>
    </xf>
    <xf numFmtId="0" fontId="21" fillId="0" borderId="0" xfId="47" applyFont="1" applyAlignment="1">
      <alignment horizontal="center" vertical="center"/>
    </xf>
    <xf numFmtId="166" fontId="21" fillId="0" borderId="8" xfId="47" applyNumberFormat="1" applyFont="1" applyBorder="1" applyAlignment="1">
      <alignment horizontal="center" vertical="center"/>
    </xf>
    <xf numFmtId="2" fontId="21" fillId="0" borderId="8" xfId="47" applyNumberFormat="1" applyFont="1" applyBorder="1" applyAlignment="1">
      <alignment horizontal="center" vertical="center"/>
    </xf>
    <xf numFmtId="0" fontId="25" fillId="0" borderId="6" xfId="47" applyFont="1" applyBorder="1" applyAlignment="1">
      <alignment horizontal="center" vertical="center" wrapText="1"/>
    </xf>
    <xf numFmtId="166" fontId="21" fillId="0" borderId="6" xfId="47" applyNumberFormat="1" applyFont="1" applyBorder="1" applyAlignment="1">
      <alignment horizontal="center" vertical="center"/>
    </xf>
    <xf numFmtId="2" fontId="21" fillId="0" borderId="6" xfId="47" applyNumberFormat="1" applyFont="1" applyBorder="1" applyAlignment="1">
      <alignment horizontal="center" vertical="center"/>
    </xf>
    <xf numFmtId="0" fontId="26" fillId="0" borderId="0" xfId="3" applyFont="1"/>
    <xf numFmtId="166" fontId="25" fillId="0" borderId="8" xfId="47" applyNumberFormat="1" applyFont="1" applyBorder="1" applyAlignment="1">
      <alignment horizontal="center" vertical="center"/>
    </xf>
    <xf numFmtId="166" fontId="25" fillId="0" borderId="6" xfId="47" applyNumberFormat="1" applyFont="1" applyBorder="1" applyAlignment="1">
      <alignment horizontal="center" vertical="center" wrapText="1"/>
    </xf>
    <xf numFmtId="1" fontId="21" fillId="0" borderId="8" xfId="47" applyNumberFormat="1" applyFont="1" applyBorder="1" applyAlignment="1">
      <alignment horizontal="center" vertical="center"/>
    </xf>
    <xf numFmtId="1" fontId="21" fillId="0" borderId="6" xfId="47" applyNumberFormat="1" applyFont="1" applyBorder="1" applyAlignment="1">
      <alignment horizontal="center" vertical="center"/>
    </xf>
    <xf numFmtId="0" fontId="25" fillId="0" borderId="6" xfId="47" quotePrefix="1" applyFont="1" applyBorder="1" applyAlignment="1">
      <alignment horizontal="center" vertical="center" wrapText="1"/>
    </xf>
    <xf numFmtId="0" fontId="25" fillId="0" borderId="6" xfId="47" applyFont="1" applyFill="1" applyBorder="1" applyAlignment="1">
      <alignment horizontal="center" vertical="center" wrapText="1"/>
    </xf>
    <xf numFmtId="0" fontId="21" fillId="0" borderId="6" xfId="47" applyFont="1" applyBorder="1" applyAlignment="1">
      <alignment horizontal="center" vertical="center"/>
    </xf>
    <xf numFmtId="165" fontId="25" fillId="0" borderId="6" xfId="47" applyNumberFormat="1" applyFont="1" applyFill="1" applyBorder="1" applyAlignment="1">
      <alignment horizontal="center" vertical="center" wrapText="1"/>
    </xf>
    <xf numFmtId="165" fontId="21" fillId="0" borderId="6" xfId="47" applyNumberFormat="1" applyFont="1" applyBorder="1" applyAlignment="1">
      <alignment horizontal="center" vertical="center" wrapText="1"/>
    </xf>
    <xf numFmtId="49" fontId="23" fillId="0" borderId="0" xfId="47" applyNumberFormat="1" applyFont="1" applyBorder="1" applyAlignment="1">
      <alignment horizontal="center" vertical="center" textRotation="90"/>
    </xf>
    <xf numFmtId="49" fontId="23" fillId="0" borderId="0" xfId="47" quotePrefix="1" applyNumberFormat="1" applyFont="1" applyBorder="1" applyAlignment="1">
      <alignment horizontal="center" vertical="center" textRotation="90"/>
    </xf>
    <xf numFmtId="0" fontId="23" fillId="0" borderId="0" xfId="47" applyFont="1" applyBorder="1" applyAlignment="1">
      <alignment horizontal="center" vertical="center" textRotation="90"/>
    </xf>
    <xf numFmtId="0" fontId="25" fillId="0" borderId="0" xfId="47" applyFont="1" applyFill="1" applyBorder="1" applyAlignment="1">
      <alignment horizontal="center" vertical="center" wrapText="1"/>
    </xf>
    <xf numFmtId="165" fontId="21" fillId="0" borderId="0" xfId="47" applyNumberFormat="1" applyFont="1" applyBorder="1" applyAlignment="1">
      <alignment horizontal="center" vertical="center"/>
    </xf>
    <xf numFmtId="0" fontId="21" fillId="0" borderId="0" xfId="47" applyFont="1" applyBorder="1" applyAlignment="1">
      <alignment horizontal="center" vertical="center"/>
    </xf>
    <xf numFmtId="0" fontId="25" fillId="0" borderId="0" xfId="47" applyFont="1" applyBorder="1" applyAlignment="1">
      <alignment horizontal="center" vertical="center" wrapText="1"/>
    </xf>
    <xf numFmtId="166" fontId="25" fillId="0" borderId="0" xfId="47" applyNumberFormat="1" applyFont="1" applyBorder="1" applyAlignment="1">
      <alignment horizontal="center" vertical="center" wrapText="1"/>
    </xf>
    <xf numFmtId="0" fontId="25" fillId="0" borderId="0" xfId="47" applyFont="1" applyBorder="1" applyAlignment="1">
      <alignment horizontal="center" vertical="center"/>
    </xf>
    <xf numFmtId="0" fontId="21" fillId="0" borderId="0" xfId="47" applyFont="1" applyBorder="1" applyAlignment="1">
      <alignment horizontal="center" vertical="center" wrapText="1"/>
    </xf>
    <xf numFmtId="166" fontId="21" fillId="0" borderId="8" xfId="47" applyNumberFormat="1" applyFont="1" applyBorder="1" applyAlignment="1">
      <alignment horizontal="center" vertical="center" wrapText="1"/>
    </xf>
    <xf numFmtId="0" fontId="21" fillId="0" borderId="8" xfId="47" applyFont="1" applyBorder="1" applyAlignment="1">
      <alignment horizontal="center" vertical="center"/>
    </xf>
    <xf numFmtId="1" fontId="25" fillId="0" borderId="8" xfId="47" applyNumberFormat="1" applyFont="1" applyBorder="1" applyAlignment="1">
      <alignment horizontal="center" vertical="center"/>
    </xf>
    <xf numFmtId="0" fontId="21" fillId="0" borderId="8" xfId="47" applyFont="1" applyBorder="1" applyAlignment="1">
      <alignment horizontal="center" vertical="center"/>
    </xf>
    <xf numFmtId="166" fontId="25" fillId="0" borderId="8" xfId="47" applyNumberFormat="1" applyFont="1" applyBorder="1" applyAlignment="1">
      <alignment horizontal="center" vertical="center" wrapText="1"/>
    </xf>
    <xf numFmtId="0" fontId="25" fillId="0" borderId="8" xfId="47" applyFont="1" applyBorder="1" applyAlignment="1">
      <alignment horizontal="center" vertical="center" wrapText="1"/>
    </xf>
    <xf numFmtId="165" fontId="21" fillId="0" borderId="6" xfId="47" applyNumberFormat="1" applyFont="1" applyBorder="1" applyAlignment="1">
      <alignment horizontal="center" vertical="center" wrapText="1"/>
    </xf>
    <xf numFmtId="0" fontId="21" fillId="0" borderId="8" xfId="47" applyFont="1" applyBorder="1" applyAlignment="1">
      <alignment horizontal="center" vertical="center"/>
    </xf>
    <xf numFmtId="0" fontId="21" fillId="0" borderId="8" xfId="47" applyFont="1" applyBorder="1" applyAlignment="1">
      <alignment horizontal="center" vertical="center" wrapText="1"/>
    </xf>
    <xf numFmtId="0" fontId="21" fillId="0" borderId="8" xfId="47" applyNumberFormat="1" applyFont="1" applyBorder="1" applyAlignment="1">
      <alignment horizontal="center" vertical="center"/>
    </xf>
    <xf numFmtId="166" fontId="25" fillId="0" borderId="8" xfId="47" applyNumberFormat="1" applyFont="1" applyFill="1" applyBorder="1" applyAlignment="1">
      <alignment horizontal="center" vertical="center"/>
    </xf>
    <xf numFmtId="166" fontId="25" fillId="0" borderId="8" xfId="47" applyNumberFormat="1" applyFont="1" applyBorder="1" applyAlignment="1">
      <alignment horizontal="center" vertical="center"/>
    </xf>
    <xf numFmtId="166" fontId="25" fillId="0" borderId="8" xfId="47" applyNumberFormat="1" applyFont="1" applyFill="1" applyBorder="1" applyAlignment="1">
      <alignment horizontal="center" vertical="center"/>
    </xf>
    <xf numFmtId="0" fontId="19" fillId="33" borderId="6" xfId="48" applyFont="1" applyFill="1" applyBorder="1" applyAlignment="1">
      <alignment horizontal="center" vertical="center" wrapText="1"/>
    </xf>
    <xf numFmtId="166" fontId="25" fillId="0" borderId="0" xfId="47" applyNumberFormat="1" applyFont="1" applyBorder="1" applyAlignment="1">
      <alignment horizontal="right" vertical="center"/>
    </xf>
    <xf numFmtId="1" fontId="25" fillId="0" borderId="0" xfId="47" applyNumberFormat="1" applyFont="1" applyBorder="1" applyAlignment="1">
      <alignment horizontal="right" vertical="center"/>
    </xf>
    <xf numFmtId="166" fontId="24" fillId="0" borderId="0" xfId="47" applyNumberFormat="1" applyFont="1" applyBorder="1" applyAlignment="1">
      <alignment horizontal="right" vertical="center" wrapText="1"/>
    </xf>
    <xf numFmtId="0" fontId="20" fillId="0" borderId="0" xfId="47" applyFont="1" applyAlignment="1">
      <alignment horizontal="right" vertical="center"/>
    </xf>
    <xf numFmtId="166" fontId="21" fillId="0" borderId="8" xfId="47" applyNumberFormat="1" applyFont="1" applyBorder="1" applyAlignment="1">
      <alignment horizontal="center" vertical="center"/>
    </xf>
    <xf numFmtId="166" fontId="21" fillId="0" borderId="12" xfId="47" applyNumberFormat="1" applyFont="1" applyBorder="1" applyAlignment="1">
      <alignment horizontal="center" vertical="center" wrapText="1"/>
    </xf>
    <xf numFmtId="166" fontId="21" fillId="0" borderId="8" xfId="47" applyNumberFormat="1" applyFont="1" applyBorder="1" applyAlignment="1">
      <alignment horizontal="center" vertical="center"/>
    </xf>
    <xf numFmtId="166" fontId="21" fillId="0" borderId="11" xfId="47" applyNumberFormat="1" applyFont="1" applyBorder="1" applyAlignment="1">
      <alignment horizontal="center" vertical="center"/>
    </xf>
    <xf numFmtId="166" fontId="21" fillId="0" borderId="10" xfId="47" applyNumberFormat="1" applyFont="1" applyBorder="1" applyAlignment="1">
      <alignment horizontal="center" vertical="center"/>
    </xf>
    <xf numFmtId="0" fontId="21" fillId="0" borderId="11" xfId="47" applyFont="1" applyBorder="1" applyAlignment="1">
      <alignment horizontal="center" vertical="center"/>
    </xf>
    <xf numFmtId="166" fontId="21" fillId="0" borderId="6" xfId="47" applyNumberFormat="1" applyFont="1" applyBorder="1" applyAlignment="1">
      <alignment horizontal="center" vertical="center" wrapText="1"/>
    </xf>
    <xf numFmtId="2" fontId="21" fillId="0" borderId="11" xfId="47" applyNumberFormat="1" applyFont="1" applyBorder="1" applyAlignment="1">
      <alignment horizontal="center" vertical="center"/>
    </xf>
    <xf numFmtId="166" fontId="25" fillId="0" borderId="11" xfId="47" applyNumberFormat="1" applyFont="1" applyBorder="1" applyAlignment="1">
      <alignment horizontal="center" vertical="center"/>
    </xf>
    <xf numFmtId="166" fontId="25" fillId="0" borderId="10" xfId="47" applyNumberFormat="1" applyFont="1" applyBorder="1" applyAlignment="1">
      <alignment horizontal="center" vertical="center"/>
    </xf>
    <xf numFmtId="166" fontId="25" fillId="0" borderId="8" xfId="47" applyNumberFormat="1" applyFont="1" applyBorder="1" applyAlignment="1">
      <alignment horizontal="center" vertical="center"/>
    </xf>
    <xf numFmtId="1" fontId="25" fillId="0" borderId="11" xfId="47" applyNumberFormat="1" applyFont="1" applyBorder="1" applyAlignment="1">
      <alignment horizontal="center" vertical="center"/>
    </xf>
    <xf numFmtId="1" fontId="25" fillId="0" borderId="10" xfId="47" applyNumberFormat="1" applyFont="1" applyBorder="1" applyAlignment="1">
      <alignment horizontal="center" vertical="center"/>
    </xf>
    <xf numFmtId="1" fontId="25" fillId="0" borderId="8" xfId="47" applyNumberFormat="1" applyFont="1" applyBorder="1" applyAlignment="1">
      <alignment horizontal="center" vertical="center"/>
    </xf>
    <xf numFmtId="0" fontId="21" fillId="0" borderId="9" xfId="47" applyFont="1" applyBorder="1" applyAlignment="1">
      <alignment horizontal="center" vertical="center"/>
    </xf>
    <xf numFmtId="0" fontId="21" fillId="0" borderId="10" xfId="47" applyFont="1" applyBorder="1" applyAlignment="1">
      <alignment horizontal="center" vertical="center"/>
    </xf>
    <xf numFmtId="0" fontId="21" fillId="0" borderId="8" xfId="47" applyFont="1" applyBorder="1" applyAlignment="1">
      <alignment horizontal="center" vertical="center"/>
    </xf>
    <xf numFmtId="1" fontId="21" fillId="0" borderId="9" xfId="47" applyNumberFormat="1" applyFont="1" applyBorder="1" applyAlignment="1">
      <alignment horizontal="center" vertical="center" wrapText="1"/>
    </xf>
    <xf numFmtId="1" fontId="21" fillId="0" borderId="10" xfId="47" applyNumberFormat="1" applyFont="1" applyBorder="1" applyAlignment="1">
      <alignment horizontal="center" vertical="center" wrapText="1"/>
    </xf>
    <xf numFmtId="1" fontId="21" fillId="0" borderId="8" xfId="47" applyNumberFormat="1" applyFont="1" applyBorder="1" applyAlignment="1">
      <alignment horizontal="center" vertical="center" wrapText="1"/>
    </xf>
    <xf numFmtId="0" fontId="21" fillId="0" borderId="11" xfId="47" applyFont="1" applyBorder="1" applyAlignment="1">
      <alignment horizontal="center" vertical="center"/>
    </xf>
    <xf numFmtId="165" fontId="21" fillId="0" borderId="11" xfId="47" applyNumberFormat="1" applyFont="1" applyBorder="1" applyAlignment="1">
      <alignment horizontal="center" vertical="center"/>
    </xf>
    <xf numFmtId="165" fontId="21" fillId="0" borderId="8" xfId="47" applyNumberFormat="1" applyFont="1" applyBorder="1" applyAlignment="1">
      <alignment horizontal="center" vertical="center"/>
    </xf>
    <xf numFmtId="166" fontId="24" fillId="0" borderId="10" xfId="47" applyNumberFormat="1" applyFont="1" applyBorder="1" applyAlignment="1">
      <alignment horizontal="center" vertical="center" wrapText="1"/>
    </xf>
    <xf numFmtId="166" fontId="24" fillId="0" borderId="8" xfId="47" applyNumberFormat="1" applyFont="1" applyBorder="1" applyAlignment="1">
      <alignment horizontal="center" vertical="center" wrapText="1"/>
    </xf>
    <xf numFmtId="166" fontId="24" fillId="0" borderId="11" xfId="47" applyNumberFormat="1" applyFont="1" applyBorder="1" applyAlignment="1">
      <alignment horizontal="center" vertical="center" wrapText="1"/>
    </xf>
    <xf numFmtId="0" fontId="21" fillId="0" borderId="10" xfId="47" applyFont="1" applyBorder="1" applyAlignment="1">
      <alignment horizontal="center" vertical="center" wrapText="1"/>
    </xf>
    <xf numFmtId="0" fontId="21" fillId="0" borderId="8" xfId="47" applyFont="1" applyBorder="1" applyAlignment="1">
      <alignment horizontal="center" vertical="center" wrapText="1"/>
    </xf>
    <xf numFmtId="0" fontId="25" fillId="0" borderId="10" xfId="47" applyFont="1" applyBorder="1" applyAlignment="1">
      <alignment horizontal="center" vertical="center" wrapText="1"/>
    </xf>
    <xf numFmtId="0" fontId="25" fillId="0" borderId="8" xfId="47" applyFont="1" applyBorder="1" applyAlignment="1">
      <alignment horizontal="center" vertical="center" wrapText="1"/>
    </xf>
    <xf numFmtId="166" fontId="25" fillId="0" borderId="10" xfId="47" applyNumberFormat="1" applyFont="1" applyBorder="1" applyAlignment="1">
      <alignment horizontal="center" vertical="center" wrapText="1"/>
    </xf>
    <xf numFmtId="166" fontId="25" fillId="0" borderId="8" xfId="47" applyNumberFormat="1" applyFont="1" applyBorder="1" applyAlignment="1">
      <alignment horizontal="center" vertical="center" wrapText="1"/>
    </xf>
    <xf numFmtId="166" fontId="20" fillId="0" borderId="0" xfId="47" applyNumberFormat="1" applyFont="1" applyAlignment="1">
      <alignment horizontal="right" vertical="center"/>
    </xf>
    <xf numFmtId="0" fontId="21" fillId="0" borderId="6" xfId="47" applyFont="1" applyBorder="1" applyAlignment="1">
      <alignment horizontal="center" vertical="center" wrapText="1"/>
    </xf>
    <xf numFmtId="166" fontId="25" fillId="0" borderId="11" xfId="47" applyNumberFormat="1" applyFont="1" applyBorder="1" applyAlignment="1">
      <alignment horizontal="center" vertical="center" wrapText="1"/>
    </xf>
    <xf numFmtId="0" fontId="25" fillId="0" borderId="11" xfId="47" applyFont="1" applyBorder="1" applyAlignment="1">
      <alignment horizontal="center" vertical="center" wrapText="1"/>
    </xf>
    <xf numFmtId="0" fontId="25" fillId="0" borderId="8" xfId="47" applyFont="1" applyBorder="1" applyAlignment="1">
      <alignment horizontal="center" vertical="center"/>
    </xf>
    <xf numFmtId="49" fontId="23" fillId="0" borderId="9" xfId="47" applyNumberFormat="1" applyFont="1" applyBorder="1" applyAlignment="1">
      <alignment horizontal="center" vertical="center" textRotation="90"/>
    </xf>
    <xf numFmtId="49" fontId="23" fillId="0" borderId="10" xfId="47" applyNumberFormat="1" applyFont="1" applyBorder="1" applyAlignment="1">
      <alignment horizontal="center" vertical="center" textRotation="90"/>
    </xf>
    <xf numFmtId="49" fontId="23" fillId="0" borderId="8" xfId="47" applyNumberFormat="1" applyFont="1" applyBorder="1" applyAlignment="1">
      <alignment horizontal="center" vertical="center" textRotation="90"/>
    </xf>
    <xf numFmtId="0" fontId="19" fillId="33" borderId="6" xfId="48" applyFont="1" applyFill="1" applyBorder="1" applyAlignment="1">
      <alignment horizontal="center" vertical="center"/>
    </xf>
    <xf numFmtId="0" fontId="19" fillId="33" borderId="6" xfId="48" applyFont="1" applyFill="1" applyBorder="1" applyAlignment="1">
      <alignment horizontal="center" vertical="center" wrapText="1"/>
    </xf>
    <xf numFmtId="49" fontId="23" fillId="0" borderId="9" xfId="47" quotePrefix="1" applyNumberFormat="1" applyFont="1" applyBorder="1" applyAlignment="1">
      <alignment horizontal="center" vertical="center" textRotation="90"/>
    </xf>
    <xf numFmtId="49" fontId="23" fillId="0" borderId="10" xfId="47" quotePrefix="1" applyNumberFormat="1" applyFont="1" applyBorder="1" applyAlignment="1">
      <alignment horizontal="center" vertical="center" textRotation="90"/>
    </xf>
    <xf numFmtId="49" fontId="23" fillId="0" borderId="8" xfId="47" quotePrefix="1" applyNumberFormat="1" applyFont="1" applyBorder="1" applyAlignment="1">
      <alignment horizontal="center" vertical="center" textRotation="90"/>
    </xf>
    <xf numFmtId="0" fontId="23" fillId="0" borderId="8" xfId="47" quotePrefix="1" applyFont="1" applyBorder="1" applyAlignment="1">
      <alignment horizontal="center" vertical="center" textRotation="90" wrapText="1"/>
    </xf>
    <xf numFmtId="0" fontId="23" fillId="0" borderId="6" xfId="47" applyFont="1" applyBorder="1" applyAlignment="1">
      <alignment horizontal="center" vertical="center" textRotation="90"/>
    </xf>
    <xf numFmtId="49" fontId="23" fillId="0" borderId="11" xfId="47" applyNumberFormat="1" applyFont="1" applyFill="1" applyBorder="1" applyAlignment="1">
      <alignment horizontal="center" vertical="center"/>
    </xf>
    <xf numFmtId="49" fontId="23" fillId="0" borderId="8" xfId="47" applyNumberFormat="1" applyFont="1" applyFill="1" applyBorder="1" applyAlignment="1">
      <alignment horizontal="center" vertical="center"/>
    </xf>
    <xf numFmtId="165" fontId="21" fillId="0" borderId="10" xfId="47" applyNumberFormat="1" applyFont="1" applyBorder="1" applyAlignment="1">
      <alignment horizontal="center" vertical="center"/>
    </xf>
    <xf numFmtId="49" fontId="23" fillId="0" borderId="10" xfId="47" applyNumberFormat="1" applyFont="1" applyFill="1" applyBorder="1" applyAlignment="1">
      <alignment horizontal="center" vertical="center"/>
    </xf>
    <xf numFmtId="0" fontId="23" fillId="0" borderId="10" xfId="47" quotePrefix="1" applyFont="1" applyBorder="1" applyAlignment="1">
      <alignment horizontal="center" vertical="center" textRotation="90" wrapText="1"/>
    </xf>
    <xf numFmtId="0" fontId="21" fillId="0" borderId="9" xfId="47" applyFont="1" applyBorder="1" applyAlignment="1">
      <alignment horizontal="center" vertical="center" wrapText="1"/>
    </xf>
    <xf numFmtId="166" fontId="21" fillId="0" borderId="9" xfId="47" applyNumberFormat="1" applyFont="1" applyBorder="1" applyAlignment="1">
      <alignment horizontal="center" vertical="center" wrapText="1"/>
    </xf>
    <xf numFmtId="166" fontId="21" fillId="0" borderId="10" xfId="47" applyNumberFormat="1" applyFont="1" applyBorder="1" applyAlignment="1">
      <alignment horizontal="center" vertical="center" wrapText="1"/>
    </xf>
    <xf numFmtId="166" fontId="21" fillId="0" borderId="8" xfId="47" applyNumberFormat="1" applyFont="1" applyBorder="1" applyAlignment="1">
      <alignment horizontal="center" vertical="center" wrapText="1"/>
    </xf>
    <xf numFmtId="166" fontId="21" fillId="0" borderId="11" xfId="47" applyNumberFormat="1" applyFont="1" applyBorder="1" applyAlignment="1">
      <alignment horizontal="center" vertical="center"/>
    </xf>
    <xf numFmtId="166" fontId="21" fillId="0" borderId="10" xfId="47" applyNumberFormat="1" applyFont="1" applyBorder="1" applyAlignment="1">
      <alignment horizontal="center" vertical="center"/>
    </xf>
    <xf numFmtId="166" fontId="21" fillId="0" borderId="8" xfId="47" applyNumberFormat="1" applyFont="1" applyBorder="1" applyAlignment="1">
      <alignment horizontal="center" vertical="center"/>
    </xf>
    <xf numFmtId="0" fontId="23" fillId="0" borderId="9" xfId="47" quotePrefix="1" applyFont="1" applyBorder="1" applyAlignment="1">
      <alignment horizontal="center" vertical="center" textRotation="90" wrapText="1"/>
    </xf>
    <xf numFmtId="165" fontId="21" fillId="0" borderId="9" xfId="47" applyNumberFormat="1" applyFont="1" applyBorder="1" applyAlignment="1">
      <alignment horizontal="center" vertical="center" wrapText="1"/>
    </xf>
    <xf numFmtId="165" fontId="21" fillId="0" borderId="10" xfId="47" applyNumberFormat="1" applyFont="1" applyBorder="1" applyAlignment="1">
      <alignment horizontal="center" vertical="center" wrapText="1"/>
    </xf>
    <xf numFmtId="165" fontId="21" fillId="0" borderId="8" xfId="47" applyNumberFormat="1" applyFont="1" applyBorder="1" applyAlignment="1">
      <alignment horizontal="center" vertical="center" wrapText="1"/>
    </xf>
    <xf numFmtId="0" fontId="25" fillId="0" borderId="11" xfId="47" applyFont="1" applyFill="1" applyBorder="1" applyAlignment="1">
      <alignment horizontal="center" vertical="center" wrapText="1"/>
    </xf>
    <xf numFmtId="0" fontId="25" fillId="0" borderId="10" xfId="47" applyFont="1" applyFill="1" applyBorder="1" applyAlignment="1">
      <alignment horizontal="center" vertical="center" wrapText="1"/>
    </xf>
    <xf numFmtId="0" fontId="25" fillId="0" borderId="8" xfId="47" applyFont="1" applyFill="1" applyBorder="1" applyAlignment="1">
      <alignment horizontal="center" vertical="center" wrapText="1"/>
    </xf>
    <xf numFmtId="165" fontId="21" fillId="0" borderId="9" xfId="47" applyNumberFormat="1" applyFont="1" applyBorder="1" applyAlignment="1">
      <alignment horizontal="center" vertical="center"/>
    </xf>
    <xf numFmtId="166" fontId="21" fillId="0" borderId="9" xfId="47" applyNumberFormat="1" applyFont="1" applyBorder="1" applyAlignment="1">
      <alignment horizontal="center" vertical="center"/>
    </xf>
    <xf numFmtId="166" fontId="21" fillId="0" borderId="12" xfId="47" applyNumberFormat="1" applyFont="1" applyBorder="1" applyAlignment="1">
      <alignment horizontal="center" vertical="center" wrapText="1"/>
    </xf>
    <xf numFmtId="166" fontId="21" fillId="0" borderId="13" xfId="47" applyNumberFormat="1" applyFont="1" applyBorder="1" applyAlignment="1">
      <alignment horizontal="center" vertical="center" wrapText="1"/>
    </xf>
    <xf numFmtId="2" fontId="21" fillId="0" borderId="9" xfId="47" applyNumberFormat="1" applyFont="1" applyBorder="1" applyAlignment="1">
      <alignment horizontal="center" vertical="center"/>
    </xf>
    <xf numFmtId="2" fontId="21" fillId="0" borderId="10" xfId="47" applyNumberFormat="1" applyFont="1" applyBorder="1" applyAlignment="1">
      <alignment horizontal="center" vertical="center"/>
    </xf>
    <xf numFmtId="2" fontId="21" fillId="0" borderId="8" xfId="47" applyNumberFormat="1" applyFont="1" applyBorder="1" applyAlignment="1">
      <alignment horizontal="center" vertical="center"/>
    </xf>
    <xf numFmtId="16" fontId="21" fillId="0" borderId="9" xfId="47" quotePrefix="1" applyNumberFormat="1" applyFont="1" applyBorder="1" applyAlignment="1">
      <alignment horizontal="center" vertical="center"/>
    </xf>
    <xf numFmtId="16" fontId="21" fillId="0" borderId="10" xfId="47" quotePrefix="1" applyNumberFormat="1" applyFont="1" applyBorder="1" applyAlignment="1">
      <alignment horizontal="center" vertical="center"/>
    </xf>
    <xf numFmtId="16" fontId="21" fillId="0" borderId="8" xfId="47" quotePrefix="1" applyNumberFormat="1" applyFont="1" applyBorder="1" applyAlignment="1">
      <alignment horizontal="center" vertical="center"/>
    </xf>
    <xf numFmtId="166" fontId="21" fillId="0" borderId="3" xfId="47" applyNumberFormat="1" applyFont="1" applyBorder="1" applyAlignment="1">
      <alignment horizontal="center" vertical="center" wrapText="1"/>
    </xf>
    <xf numFmtId="166" fontId="24" fillId="0" borderId="9" xfId="47" applyNumberFormat="1" applyFont="1" applyBorder="1" applyAlignment="1">
      <alignment horizontal="center" vertical="center" wrapText="1"/>
    </xf>
    <xf numFmtId="2" fontId="25" fillId="0" borderId="11" xfId="47" applyNumberFormat="1" applyFont="1" applyBorder="1" applyAlignment="1">
      <alignment horizontal="center" vertical="center"/>
    </xf>
    <xf numFmtId="2" fontId="25" fillId="0" borderId="10" xfId="47" applyNumberFormat="1" applyFont="1" applyBorder="1" applyAlignment="1">
      <alignment horizontal="center" vertical="center"/>
    </xf>
    <xf numFmtId="2" fontId="25" fillId="0" borderId="8" xfId="47" applyNumberFormat="1" applyFont="1" applyBorder="1" applyAlignment="1">
      <alignment horizontal="center" vertical="center"/>
    </xf>
    <xf numFmtId="0" fontId="25" fillId="0" borderId="11" xfId="47" quotePrefix="1" applyFont="1" applyBorder="1" applyAlignment="1">
      <alignment horizontal="center" vertical="center" wrapText="1"/>
    </xf>
    <xf numFmtId="0" fontId="25" fillId="0" borderId="10" xfId="47" quotePrefix="1" applyFont="1" applyBorder="1" applyAlignment="1">
      <alignment horizontal="center" vertical="center" wrapText="1"/>
    </xf>
    <xf numFmtId="0" fontId="25" fillId="0" borderId="8" xfId="47" quotePrefix="1" applyFont="1" applyBorder="1" applyAlignment="1">
      <alignment horizontal="center" vertical="center" wrapText="1"/>
    </xf>
    <xf numFmtId="166" fontId="25" fillId="0" borderId="9" xfId="47" applyNumberFormat="1" applyFont="1" applyBorder="1" applyAlignment="1">
      <alignment horizontal="center" vertical="center" wrapText="1"/>
    </xf>
    <xf numFmtId="2" fontId="21" fillId="0" borderId="14" xfId="47" applyNumberFormat="1" applyFont="1" applyBorder="1" applyAlignment="1">
      <alignment horizontal="center" vertical="center" wrapText="1"/>
    </xf>
    <xf numFmtId="2" fontId="21" fillId="0" borderId="15" xfId="47" applyNumberFormat="1" applyFont="1" applyBorder="1" applyAlignment="1">
      <alignment horizontal="center" vertical="center"/>
    </xf>
    <xf numFmtId="2" fontId="21" fillId="0" borderId="16" xfId="47" applyNumberFormat="1" applyFont="1" applyBorder="1" applyAlignment="1">
      <alignment horizontal="center" vertical="center"/>
    </xf>
    <xf numFmtId="2" fontId="21" fillId="0" borderId="12" xfId="47" applyNumberFormat="1" applyFont="1" applyBorder="1" applyAlignment="1">
      <alignment horizontal="center" vertical="center" wrapText="1"/>
    </xf>
    <xf numFmtId="2" fontId="21" fillId="0" borderId="3" xfId="47" applyNumberFormat="1" applyFont="1" applyBorder="1" applyAlignment="1">
      <alignment horizontal="center" vertical="center"/>
    </xf>
    <xf numFmtId="2" fontId="21" fillId="0" borderId="13" xfId="47" applyNumberFormat="1" applyFont="1" applyBorder="1" applyAlignment="1">
      <alignment horizontal="center" vertical="center"/>
    </xf>
    <xf numFmtId="2" fontId="17" fillId="0" borderId="0" xfId="47" applyNumberFormat="1" applyFont="1" applyAlignment="1">
      <alignment horizontal="center" vertical="center"/>
    </xf>
  </cellXfs>
  <cellStyles count="49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1 2" xfId="46"/>
    <cellStyle name="Nadpis 2" xfId="3" builtinId="17" customBuiltin="1"/>
    <cellStyle name="Nadpis 3" xfId="4" builtinId="18" customBuiltin="1"/>
    <cellStyle name="Nadpis 3 2" xfId="48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Normální 2" xfId="47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29310</xdr:colOff>
      <xdr:row>4</xdr:row>
      <xdr:rowOff>29310</xdr:rowOff>
    </xdr:from>
    <xdr:to>
      <xdr:col>5</xdr:col>
      <xdr:colOff>1305121</xdr:colOff>
      <xdr:row>8</xdr:row>
      <xdr:rowOff>65302</xdr:rowOff>
    </xdr:to>
    <xdr:pic>
      <xdr:nvPicPr>
        <xdr:cNvPr id="18" name="Obrázek 17" descr="https://mat.spravazeleznic.cz/PRIL/OS/2361/Mosty/025-067_6311/Fotky/025-067_foto_zprava_do_tubusu_2013-04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8516"/>
        <a:stretch/>
      </xdr:blipFill>
      <xdr:spPr bwMode="auto">
        <a:xfrm>
          <a:off x="1685195" y="1597272"/>
          <a:ext cx="1275811" cy="6820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8"/>
  <sheetViews>
    <sheetView tabSelected="1" topLeftCell="A4" zoomScaleNormal="100" workbookViewId="0">
      <selection activeCell="AH32" sqref="AH32"/>
    </sheetView>
  </sheetViews>
  <sheetFormatPr defaultColWidth="9" defaultRowHeight="12.6" x14ac:dyDescent="0.2"/>
  <cols>
    <col min="1" max="3" width="2.6328125" style="3" customWidth="1"/>
    <col min="4" max="4" width="2.6328125" style="3" bestFit="1" customWidth="1"/>
    <col min="5" max="5" width="6.90625" style="3" customWidth="1"/>
    <col min="6" max="6" width="16.08984375" style="3" customWidth="1"/>
    <col min="7" max="7" width="5" style="3" bestFit="1" customWidth="1"/>
    <col min="8" max="8" width="4.1796875" style="3" customWidth="1"/>
    <col min="9" max="9" width="9.90625" style="3" customWidth="1"/>
    <col min="10" max="10" width="9.54296875" style="3" customWidth="1"/>
    <col min="11" max="11" width="6.36328125" style="3" customWidth="1"/>
    <col min="12" max="12" width="4.6328125" style="3" customWidth="1"/>
    <col min="13" max="13" width="4" style="3" customWidth="1"/>
    <col min="14" max="14" width="6.1796875" style="3" customWidth="1"/>
    <col min="15" max="15" width="4" style="3" customWidth="1"/>
    <col min="16" max="16" width="2.7265625" style="3" customWidth="1"/>
    <col min="17" max="17" width="4.81640625" style="3" customWidth="1"/>
    <col min="18" max="18" width="4.6328125" style="3" bestFit="1" customWidth="1"/>
    <col min="19" max="19" width="3" style="3" customWidth="1"/>
    <col min="20" max="20" width="4.54296875" style="3" bestFit="1" customWidth="1"/>
    <col min="21" max="21" width="4.08984375" style="3" customWidth="1"/>
    <col min="22" max="22" width="3.08984375" style="3" customWidth="1"/>
    <col min="23" max="23" width="3.7265625" style="3" bestFit="1" customWidth="1"/>
    <col min="24" max="24" width="10.54296875" style="3" customWidth="1"/>
    <col min="25" max="25" width="3.453125" style="3" customWidth="1"/>
    <col min="26" max="26" width="4.54296875" style="3" bestFit="1" customWidth="1"/>
    <col min="27" max="27" width="3.08984375" style="3" customWidth="1"/>
    <col min="28" max="28" width="2.7265625" style="3" bestFit="1" customWidth="1"/>
    <col min="29" max="29" width="3.08984375" style="3" customWidth="1"/>
    <col min="30" max="30" width="4.54296875" style="3" bestFit="1" customWidth="1"/>
    <col min="31" max="31" width="12.453125" style="3" customWidth="1"/>
    <col min="32" max="33" width="7.453125" style="3" customWidth="1"/>
    <col min="34" max="34" width="4.6328125" style="3" customWidth="1"/>
    <col min="35" max="35" width="3.6328125" style="3" customWidth="1"/>
    <col min="36" max="36" width="3.90625" style="3" customWidth="1"/>
    <col min="37" max="37" width="6" style="3" customWidth="1"/>
    <col min="38" max="38" width="6.54296875" style="3" customWidth="1"/>
    <col min="39" max="16384" width="9" style="3"/>
  </cols>
  <sheetData>
    <row r="1" spans="1:38" ht="19.8" x14ac:dyDescent="0.3">
      <c r="A1" s="13" t="s">
        <v>77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2"/>
      <c r="AF1" s="1"/>
      <c r="AG1" s="1"/>
      <c r="AH1" s="1"/>
      <c r="AI1" s="1"/>
      <c r="AJ1" s="1"/>
      <c r="AK1" s="1"/>
      <c r="AL1" s="2" t="s">
        <v>0</v>
      </c>
    </row>
    <row r="2" spans="1:38" ht="33" customHeight="1" x14ac:dyDescent="0.2">
      <c r="A2" s="91" t="s">
        <v>1</v>
      </c>
      <c r="B2" s="91"/>
      <c r="C2" s="91"/>
      <c r="D2" s="91"/>
      <c r="E2" s="91"/>
      <c r="F2" s="91"/>
      <c r="G2" s="91"/>
      <c r="H2" s="91" t="s">
        <v>2</v>
      </c>
      <c r="I2" s="91"/>
      <c r="J2" s="91"/>
      <c r="K2" s="91"/>
      <c r="L2" s="91"/>
      <c r="M2" s="91" t="s">
        <v>3</v>
      </c>
      <c r="N2" s="91"/>
      <c r="O2" s="91"/>
      <c r="P2" s="92" t="s">
        <v>50</v>
      </c>
      <c r="Q2" s="92"/>
      <c r="R2" s="92"/>
      <c r="S2" s="92"/>
      <c r="T2" s="92"/>
      <c r="U2" s="92"/>
      <c r="V2" s="92"/>
      <c r="W2" s="92"/>
      <c r="X2" s="92" t="s">
        <v>51</v>
      </c>
      <c r="Y2" s="92"/>
      <c r="Z2" s="92"/>
      <c r="AA2" s="92"/>
      <c r="AB2" s="92"/>
      <c r="AC2" s="92"/>
      <c r="AD2" s="92"/>
      <c r="AE2" s="46" t="s">
        <v>4</v>
      </c>
      <c r="AF2" s="91" t="s">
        <v>5</v>
      </c>
      <c r="AG2" s="91"/>
      <c r="AH2" s="91"/>
      <c r="AI2" s="91"/>
      <c r="AJ2" s="91"/>
      <c r="AK2" s="91"/>
      <c r="AL2" s="91"/>
    </row>
    <row r="3" spans="1:38" ht="85.8" customHeight="1" x14ac:dyDescent="0.2">
      <c r="A3" s="4" t="s">
        <v>61</v>
      </c>
      <c r="B3" s="4" t="s">
        <v>60</v>
      </c>
      <c r="C3" s="4" t="s">
        <v>6</v>
      </c>
      <c r="D3" s="4" t="s">
        <v>7</v>
      </c>
      <c r="E3" s="5" t="s">
        <v>8</v>
      </c>
      <c r="F3" s="4" t="s">
        <v>9</v>
      </c>
      <c r="G3" s="4" t="s">
        <v>1</v>
      </c>
      <c r="H3" s="4" t="s">
        <v>10</v>
      </c>
      <c r="I3" s="5" t="s">
        <v>11</v>
      </c>
      <c r="J3" s="5" t="s">
        <v>12</v>
      </c>
      <c r="K3" s="4" t="s">
        <v>13</v>
      </c>
      <c r="L3" s="4" t="s">
        <v>14</v>
      </c>
      <c r="M3" s="5" t="s">
        <v>52</v>
      </c>
      <c r="N3" s="5" t="s">
        <v>53</v>
      </c>
      <c r="O3" s="5" t="s">
        <v>54</v>
      </c>
      <c r="P3" s="5" t="s">
        <v>15</v>
      </c>
      <c r="Q3" s="5" t="s">
        <v>16</v>
      </c>
      <c r="R3" s="5" t="s">
        <v>17</v>
      </c>
      <c r="S3" s="5" t="s">
        <v>18</v>
      </c>
      <c r="T3" s="5" t="s">
        <v>19</v>
      </c>
      <c r="U3" s="5" t="s">
        <v>20</v>
      </c>
      <c r="V3" s="5" t="s">
        <v>21</v>
      </c>
      <c r="W3" s="5" t="s">
        <v>22</v>
      </c>
      <c r="X3" s="5" t="s">
        <v>23</v>
      </c>
      <c r="Y3" s="5" t="s">
        <v>24</v>
      </c>
      <c r="Z3" s="5" t="s">
        <v>25</v>
      </c>
      <c r="AA3" s="5" t="s">
        <v>26</v>
      </c>
      <c r="AB3" s="5" t="s">
        <v>27</v>
      </c>
      <c r="AC3" s="5" t="s">
        <v>28</v>
      </c>
      <c r="AD3" s="5" t="s">
        <v>58</v>
      </c>
      <c r="AE3" s="5" t="s">
        <v>29</v>
      </c>
      <c r="AF3" s="5" t="s">
        <v>30</v>
      </c>
      <c r="AG3" s="5" t="s">
        <v>20</v>
      </c>
      <c r="AH3" s="5" t="s">
        <v>31</v>
      </c>
      <c r="AI3" s="5" t="s">
        <v>32</v>
      </c>
      <c r="AJ3" s="5" t="s">
        <v>33</v>
      </c>
      <c r="AK3" s="5" t="s">
        <v>34</v>
      </c>
      <c r="AL3" s="5" t="s">
        <v>35</v>
      </c>
    </row>
    <row r="4" spans="1:38" s="7" customFormat="1" ht="15" customHeight="1" thickBot="1" x14ac:dyDescent="0.25">
      <c r="A4" s="6"/>
      <c r="B4" s="6"/>
      <c r="C4" s="6"/>
      <c r="D4" s="6"/>
      <c r="E4" s="6"/>
      <c r="F4" s="6"/>
      <c r="G4" s="6"/>
      <c r="H4" s="6" t="s">
        <v>36</v>
      </c>
      <c r="I4" s="6"/>
      <c r="J4" s="6"/>
      <c r="K4" s="6"/>
      <c r="L4" s="6" t="s">
        <v>37</v>
      </c>
      <c r="M4" s="6" t="s">
        <v>38</v>
      </c>
      <c r="N4" s="6"/>
      <c r="O4" s="6" t="s">
        <v>39</v>
      </c>
      <c r="P4" s="6"/>
      <c r="Q4" s="6"/>
      <c r="R4" s="6" t="s">
        <v>40</v>
      </c>
      <c r="S4" s="6"/>
      <c r="T4" s="6"/>
      <c r="U4" s="6" t="s">
        <v>41</v>
      </c>
      <c r="V4" s="6" t="s">
        <v>41</v>
      </c>
      <c r="W4" s="6" t="s">
        <v>42</v>
      </c>
      <c r="X4" s="6"/>
      <c r="Y4" s="6" t="s">
        <v>41</v>
      </c>
      <c r="Z4" s="6" t="s">
        <v>41</v>
      </c>
      <c r="AA4" s="6" t="s">
        <v>41</v>
      </c>
      <c r="AB4" s="6" t="s">
        <v>41</v>
      </c>
      <c r="AC4" s="6" t="s">
        <v>41</v>
      </c>
      <c r="AD4" s="6" t="s">
        <v>41</v>
      </c>
      <c r="AE4" s="6"/>
      <c r="AF4" s="6" t="s">
        <v>41</v>
      </c>
      <c r="AG4" s="6" t="s">
        <v>41</v>
      </c>
      <c r="AH4" s="6" t="s">
        <v>43</v>
      </c>
      <c r="AI4" s="6"/>
      <c r="AJ4" s="6" t="s">
        <v>38</v>
      </c>
      <c r="AK4" s="6" t="s">
        <v>44</v>
      </c>
      <c r="AL4" s="6" t="s">
        <v>45</v>
      </c>
    </row>
    <row r="5" spans="1:38" ht="13.2" thickTop="1" x14ac:dyDescent="0.2">
      <c r="A5" s="88" t="s">
        <v>68</v>
      </c>
      <c r="B5" s="93" t="s">
        <v>67</v>
      </c>
      <c r="C5" s="88" t="s">
        <v>66</v>
      </c>
      <c r="D5" s="110" t="s">
        <v>48</v>
      </c>
      <c r="E5" s="111">
        <v>25.067</v>
      </c>
      <c r="F5" s="117"/>
      <c r="G5" s="65" t="s">
        <v>47</v>
      </c>
      <c r="H5" s="68" t="s">
        <v>71</v>
      </c>
      <c r="I5" s="103" t="s">
        <v>62</v>
      </c>
      <c r="J5" s="104" t="s">
        <v>63</v>
      </c>
      <c r="K5" s="103" t="s">
        <v>59</v>
      </c>
      <c r="L5" s="118">
        <v>90</v>
      </c>
      <c r="M5" s="121" t="s">
        <v>55</v>
      </c>
      <c r="N5" s="65" t="s">
        <v>57</v>
      </c>
      <c r="O5" s="124" t="s">
        <v>73</v>
      </c>
      <c r="P5" s="65">
        <v>4</v>
      </c>
      <c r="Q5" s="103" t="s">
        <v>46</v>
      </c>
      <c r="R5" s="103" t="s">
        <v>78</v>
      </c>
      <c r="S5" s="118">
        <v>3</v>
      </c>
      <c r="T5" s="65" t="s">
        <v>72</v>
      </c>
      <c r="U5" s="118">
        <v>35</v>
      </c>
      <c r="V5" s="135">
        <v>0</v>
      </c>
      <c r="W5" s="135">
        <v>0</v>
      </c>
      <c r="X5" s="103" t="s">
        <v>69</v>
      </c>
      <c r="Y5" s="118">
        <v>14</v>
      </c>
      <c r="Z5" s="118">
        <v>5</v>
      </c>
      <c r="AA5" s="118">
        <v>5.6</v>
      </c>
      <c r="AB5" s="65">
        <v>1</v>
      </c>
      <c r="AC5" s="118">
        <v>2.5</v>
      </c>
      <c r="AD5" s="121">
        <v>1.22</v>
      </c>
      <c r="AE5" s="128" t="s">
        <v>92</v>
      </c>
      <c r="AF5" s="136" t="s">
        <v>84</v>
      </c>
      <c r="AG5" s="137"/>
      <c r="AH5" s="137"/>
      <c r="AI5" s="137"/>
      <c r="AJ5" s="137"/>
      <c r="AK5" s="137"/>
      <c r="AL5" s="138"/>
    </row>
    <row r="6" spans="1:38" x14ac:dyDescent="0.2">
      <c r="A6" s="89"/>
      <c r="B6" s="94"/>
      <c r="C6" s="89"/>
      <c r="D6" s="102"/>
      <c r="E6" s="112"/>
      <c r="F6" s="100"/>
      <c r="G6" s="66"/>
      <c r="H6" s="69"/>
      <c r="I6" s="77"/>
      <c r="J6" s="105"/>
      <c r="K6" s="77"/>
      <c r="L6" s="108"/>
      <c r="M6" s="122"/>
      <c r="N6" s="66"/>
      <c r="O6" s="125"/>
      <c r="P6" s="66"/>
      <c r="Q6" s="77"/>
      <c r="R6" s="77"/>
      <c r="S6" s="108"/>
      <c r="T6" s="66"/>
      <c r="U6" s="108"/>
      <c r="V6" s="81"/>
      <c r="W6" s="81"/>
      <c r="X6" s="77"/>
      <c r="Y6" s="108"/>
      <c r="Z6" s="108"/>
      <c r="AA6" s="108"/>
      <c r="AB6" s="66"/>
      <c r="AC6" s="108"/>
      <c r="AD6" s="122"/>
      <c r="AE6" s="74"/>
      <c r="AF6" s="58">
        <v>5</v>
      </c>
      <c r="AG6" s="58">
        <v>31.38</v>
      </c>
      <c r="AH6" s="55">
        <f t="shared" ref="AH6" si="0">AF6*AG6</f>
        <v>156.9</v>
      </c>
      <c r="AI6" s="56" t="s">
        <v>74</v>
      </c>
      <c r="AJ6" s="58">
        <v>1</v>
      </c>
      <c r="AK6" s="54">
        <v>11.4</v>
      </c>
      <c r="AL6" s="58">
        <f t="shared" ref="AL6" si="1">AH6*AJ6*AK6*0.001</f>
        <v>1.7886600000000001</v>
      </c>
    </row>
    <row r="7" spans="1:38" x14ac:dyDescent="0.2">
      <c r="A7" s="89"/>
      <c r="B7" s="94"/>
      <c r="C7" s="89"/>
      <c r="D7" s="102"/>
      <c r="E7" s="112"/>
      <c r="F7" s="100"/>
      <c r="G7" s="66"/>
      <c r="H7" s="69"/>
      <c r="I7" s="77"/>
      <c r="J7" s="105"/>
      <c r="K7" s="77"/>
      <c r="L7" s="108"/>
      <c r="M7" s="122"/>
      <c r="N7" s="66"/>
      <c r="O7" s="125"/>
      <c r="P7" s="66"/>
      <c r="Q7" s="77"/>
      <c r="R7" s="77"/>
      <c r="S7" s="108"/>
      <c r="T7" s="66"/>
      <c r="U7" s="108"/>
      <c r="V7" s="81"/>
      <c r="W7" s="81"/>
      <c r="X7" s="77"/>
      <c r="Y7" s="108"/>
      <c r="Z7" s="108"/>
      <c r="AA7" s="108"/>
      <c r="AB7" s="66"/>
      <c r="AC7" s="108"/>
      <c r="AD7" s="122"/>
      <c r="AE7" s="74"/>
      <c r="AF7" s="139" t="s">
        <v>85</v>
      </c>
      <c r="AG7" s="140"/>
      <c r="AH7" s="140"/>
      <c r="AI7" s="140"/>
      <c r="AJ7" s="140"/>
      <c r="AK7" s="140"/>
      <c r="AL7" s="141"/>
    </row>
    <row r="8" spans="1:38" x14ac:dyDescent="0.2">
      <c r="A8" s="89"/>
      <c r="B8" s="94"/>
      <c r="C8" s="89"/>
      <c r="D8" s="102"/>
      <c r="E8" s="112"/>
      <c r="F8" s="100"/>
      <c r="G8" s="66"/>
      <c r="H8" s="69"/>
      <c r="I8" s="77"/>
      <c r="J8" s="105"/>
      <c r="K8" s="77"/>
      <c r="L8" s="108"/>
      <c r="M8" s="122"/>
      <c r="N8" s="66"/>
      <c r="O8" s="125"/>
      <c r="P8" s="66"/>
      <c r="Q8" s="77"/>
      <c r="R8" s="77"/>
      <c r="S8" s="108"/>
      <c r="T8" s="66"/>
      <c r="U8" s="108"/>
      <c r="V8" s="81"/>
      <c r="W8" s="81"/>
      <c r="X8" s="77"/>
      <c r="Y8" s="108"/>
      <c r="Z8" s="108"/>
      <c r="AA8" s="108"/>
      <c r="AB8" s="66"/>
      <c r="AC8" s="108"/>
      <c r="AD8" s="122"/>
      <c r="AE8" s="74"/>
      <c r="AF8" s="12">
        <v>15.86</v>
      </c>
      <c r="AG8" s="12">
        <v>2.97</v>
      </c>
      <c r="AH8" s="51">
        <f t="shared" ref="AH8" si="2">AF8*AG8</f>
        <v>47.104199999999999</v>
      </c>
      <c r="AI8" s="20" t="s">
        <v>74</v>
      </c>
      <c r="AJ8" s="12">
        <v>1</v>
      </c>
      <c r="AK8" s="11">
        <v>11.4</v>
      </c>
      <c r="AL8" s="12">
        <f t="shared" ref="AL8:AL12" si="3">AH8*AJ8*AK8*0.001</f>
        <v>0.53698788000000008</v>
      </c>
    </row>
    <row r="9" spans="1:38" ht="32.4" customHeight="1" x14ac:dyDescent="0.2">
      <c r="A9" s="89"/>
      <c r="B9" s="94"/>
      <c r="C9" s="89"/>
      <c r="D9" s="102"/>
      <c r="E9" s="112"/>
      <c r="F9" s="100"/>
      <c r="G9" s="66"/>
      <c r="H9" s="69"/>
      <c r="I9" s="77"/>
      <c r="J9" s="105"/>
      <c r="K9" s="77"/>
      <c r="L9" s="108"/>
      <c r="M9" s="122"/>
      <c r="N9" s="66"/>
      <c r="O9" s="125"/>
      <c r="P9" s="66"/>
      <c r="Q9" s="77"/>
      <c r="R9" s="77"/>
      <c r="S9" s="108"/>
      <c r="T9" s="66"/>
      <c r="U9" s="108"/>
      <c r="V9" s="81"/>
      <c r="W9" s="81"/>
      <c r="X9" s="77"/>
      <c r="Y9" s="108"/>
      <c r="Z9" s="108"/>
      <c r="AA9" s="108"/>
      <c r="AB9" s="66"/>
      <c r="AC9" s="108"/>
      <c r="AD9" s="122"/>
      <c r="AE9" s="74"/>
      <c r="AF9" s="119" t="s">
        <v>86</v>
      </c>
      <c r="AG9" s="127"/>
      <c r="AH9" s="127"/>
      <c r="AI9" s="127"/>
      <c r="AJ9" s="127"/>
      <c r="AK9" s="127"/>
      <c r="AL9" s="120"/>
    </row>
    <row r="10" spans="1:38" x14ac:dyDescent="0.2">
      <c r="A10" s="89"/>
      <c r="B10" s="94"/>
      <c r="C10" s="89"/>
      <c r="D10" s="102"/>
      <c r="E10" s="112"/>
      <c r="F10" s="100"/>
      <c r="G10" s="66"/>
      <c r="H10" s="69"/>
      <c r="I10" s="77"/>
      <c r="J10" s="105"/>
      <c r="K10" s="77"/>
      <c r="L10" s="108"/>
      <c r="M10" s="122"/>
      <c r="N10" s="66"/>
      <c r="O10" s="125"/>
      <c r="P10" s="66"/>
      <c r="Q10" s="77"/>
      <c r="R10" s="77"/>
      <c r="S10" s="108"/>
      <c r="T10" s="66"/>
      <c r="U10" s="108"/>
      <c r="V10" s="81"/>
      <c r="W10" s="81"/>
      <c r="X10" s="77"/>
      <c r="Y10" s="108"/>
      <c r="Z10" s="108"/>
      <c r="AA10" s="108"/>
      <c r="AB10" s="66"/>
      <c r="AC10" s="108"/>
      <c r="AD10" s="122"/>
      <c r="AE10" s="74"/>
      <c r="AF10" s="12">
        <v>6.48</v>
      </c>
      <c r="AG10" s="12">
        <v>3</v>
      </c>
      <c r="AH10" s="51">
        <f>AF10*AG10/2</f>
        <v>9.7200000000000006</v>
      </c>
      <c r="AI10" s="20" t="s">
        <v>74</v>
      </c>
      <c r="AJ10" s="12">
        <v>1</v>
      </c>
      <c r="AK10" s="11">
        <v>11.4</v>
      </c>
      <c r="AL10" s="12">
        <f t="shared" ref="AL10" si="4">AH10*AJ10*AK10*0.001</f>
        <v>0.110808</v>
      </c>
    </row>
    <row r="11" spans="1:38" ht="31.8" customHeight="1" x14ac:dyDescent="0.2">
      <c r="A11" s="89"/>
      <c r="B11" s="94"/>
      <c r="C11" s="89"/>
      <c r="D11" s="102"/>
      <c r="E11" s="112"/>
      <c r="F11" s="100"/>
      <c r="G11" s="66"/>
      <c r="H11" s="69"/>
      <c r="I11" s="77"/>
      <c r="J11" s="105"/>
      <c r="K11" s="77"/>
      <c r="L11" s="108"/>
      <c r="M11" s="122"/>
      <c r="N11" s="66"/>
      <c r="O11" s="125"/>
      <c r="P11" s="66"/>
      <c r="Q11" s="77"/>
      <c r="R11" s="77"/>
      <c r="S11" s="108"/>
      <c r="T11" s="66"/>
      <c r="U11" s="108"/>
      <c r="V11" s="81"/>
      <c r="W11" s="81"/>
      <c r="X11" s="77"/>
      <c r="Y11" s="108"/>
      <c r="Z11" s="108"/>
      <c r="AA11" s="108"/>
      <c r="AB11" s="66"/>
      <c r="AC11" s="108"/>
      <c r="AD11" s="122"/>
      <c r="AE11" s="74"/>
      <c r="AF11" s="119" t="s">
        <v>87</v>
      </c>
      <c r="AG11" s="127"/>
      <c r="AH11" s="127"/>
      <c r="AI11" s="127"/>
      <c r="AJ11" s="127"/>
      <c r="AK11" s="127"/>
      <c r="AL11" s="120"/>
    </row>
    <row r="12" spans="1:38" x14ac:dyDescent="0.2">
      <c r="A12" s="89"/>
      <c r="B12" s="94"/>
      <c r="C12" s="89"/>
      <c r="D12" s="102"/>
      <c r="E12" s="112"/>
      <c r="F12" s="100"/>
      <c r="G12" s="66"/>
      <c r="H12" s="69"/>
      <c r="I12" s="77"/>
      <c r="J12" s="105"/>
      <c r="K12" s="77"/>
      <c r="L12" s="108"/>
      <c r="M12" s="122"/>
      <c r="N12" s="66"/>
      <c r="O12" s="125"/>
      <c r="P12" s="66"/>
      <c r="Q12" s="77"/>
      <c r="R12" s="77"/>
      <c r="S12" s="108"/>
      <c r="T12" s="66"/>
      <c r="U12" s="108"/>
      <c r="V12" s="81"/>
      <c r="W12" s="81"/>
      <c r="X12" s="77"/>
      <c r="Y12" s="108"/>
      <c r="Z12" s="108"/>
      <c r="AA12" s="108"/>
      <c r="AB12" s="66"/>
      <c r="AC12" s="108"/>
      <c r="AD12" s="122"/>
      <c r="AE12" s="74"/>
      <c r="AF12" s="12">
        <v>5.1100000000000003</v>
      </c>
      <c r="AG12" s="12">
        <v>2.1</v>
      </c>
      <c r="AH12" s="51">
        <f>AF12*AG12/2</f>
        <v>5.3655000000000008</v>
      </c>
      <c r="AI12" s="20" t="s">
        <v>74</v>
      </c>
      <c r="AJ12" s="12">
        <v>1</v>
      </c>
      <c r="AK12" s="11">
        <v>11.4</v>
      </c>
      <c r="AL12" s="12">
        <f t="shared" si="3"/>
        <v>6.1166700000000011E-2</v>
      </c>
    </row>
    <row r="13" spans="1:38" ht="34.799999999999997" customHeight="1" x14ac:dyDescent="0.2">
      <c r="A13" s="89"/>
      <c r="B13" s="94"/>
      <c r="C13" s="89"/>
      <c r="D13" s="102"/>
      <c r="E13" s="112"/>
      <c r="F13" s="100"/>
      <c r="G13" s="66"/>
      <c r="H13" s="69"/>
      <c r="I13" s="77"/>
      <c r="J13" s="105"/>
      <c r="K13" s="77"/>
      <c r="L13" s="108"/>
      <c r="M13" s="122"/>
      <c r="N13" s="66"/>
      <c r="O13" s="125"/>
      <c r="P13" s="66"/>
      <c r="Q13" s="77"/>
      <c r="R13" s="77"/>
      <c r="S13" s="108"/>
      <c r="T13" s="66"/>
      <c r="U13" s="108"/>
      <c r="V13" s="81"/>
      <c r="W13" s="81"/>
      <c r="X13" s="77"/>
      <c r="Y13" s="108"/>
      <c r="Z13" s="108"/>
      <c r="AA13" s="108"/>
      <c r="AB13" s="66"/>
      <c r="AC13" s="108"/>
      <c r="AD13" s="122"/>
      <c r="AE13" s="74"/>
      <c r="AF13" s="119" t="s">
        <v>89</v>
      </c>
      <c r="AG13" s="127"/>
      <c r="AH13" s="127"/>
      <c r="AI13" s="127"/>
      <c r="AJ13" s="127"/>
      <c r="AK13" s="127"/>
      <c r="AL13" s="120"/>
    </row>
    <row r="14" spans="1:38" x14ac:dyDescent="0.2">
      <c r="A14" s="89"/>
      <c r="B14" s="94"/>
      <c r="C14" s="89"/>
      <c r="D14" s="102"/>
      <c r="E14" s="112"/>
      <c r="F14" s="100"/>
      <c r="G14" s="66"/>
      <c r="H14" s="69"/>
      <c r="I14" s="77"/>
      <c r="J14" s="105"/>
      <c r="K14" s="77"/>
      <c r="L14" s="108"/>
      <c r="M14" s="122"/>
      <c r="N14" s="66"/>
      <c r="O14" s="125"/>
      <c r="P14" s="66"/>
      <c r="Q14" s="77"/>
      <c r="R14" s="77"/>
      <c r="S14" s="108"/>
      <c r="T14" s="66"/>
      <c r="U14" s="108"/>
      <c r="V14" s="81"/>
      <c r="W14" s="81"/>
      <c r="X14" s="77"/>
      <c r="Y14" s="108"/>
      <c r="Z14" s="108"/>
      <c r="AA14" s="108"/>
      <c r="AB14" s="66"/>
      <c r="AC14" s="108"/>
      <c r="AD14" s="122"/>
      <c r="AE14" s="74"/>
      <c r="AF14" s="58">
        <v>5.76</v>
      </c>
      <c r="AG14" s="58">
        <v>2</v>
      </c>
      <c r="AH14" s="11">
        <f>5.76*(2)/2</f>
        <v>5.76</v>
      </c>
      <c r="AI14" s="56" t="s">
        <v>74</v>
      </c>
      <c r="AJ14" s="58">
        <v>1</v>
      </c>
      <c r="AK14" s="54">
        <f>AK12</f>
        <v>11.4</v>
      </c>
      <c r="AL14" s="58">
        <f t="shared" ref="AL14:AL16" si="5">AH14*AJ14*AK14*0.001</f>
        <v>6.5664E-2</v>
      </c>
    </row>
    <row r="15" spans="1:38" x14ac:dyDescent="0.2">
      <c r="A15" s="89"/>
      <c r="B15" s="94"/>
      <c r="C15" s="89"/>
      <c r="D15" s="102"/>
      <c r="E15" s="112"/>
      <c r="F15" s="100"/>
      <c r="G15" s="66"/>
      <c r="H15" s="69"/>
      <c r="I15" s="77"/>
      <c r="J15" s="105"/>
      <c r="K15" s="77"/>
      <c r="L15" s="108"/>
      <c r="M15" s="122"/>
      <c r="N15" s="66"/>
      <c r="O15" s="125"/>
      <c r="P15" s="66"/>
      <c r="Q15" s="77"/>
      <c r="R15" s="77"/>
      <c r="S15" s="108"/>
      <c r="T15" s="66"/>
      <c r="U15" s="108"/>
      <c r="V15" s="81"/>
      <c r="W15" s="81"/>
      <c r="X15" s="77"/>
      <c r="Y15" s="108"/>
      <c r="Z15" s="108"/>
      <c r="AA15" s="108"/>
      <c r="AB15" s="66"/>
      <c r="AC15" s="108"/>
      <c r="AD15" s="122"/>
      <c r="AE15" s="74"/>
      <c r="AF15" s="58">
        <v>5.76</v>
      </c>
      <c r="AG15" s="58">
        <v>2</v>
      </c>
      <c r="AH15" s="11">
        <f>5.76*(2)/2</f>
        <v>5.76</v>
      </c>
      <c r="AI15" s="56" t="s">
        <v>74</v>
      </c>
      <c r="AJ15" s="58">
        <v>1</v>
      </c>
      <c r="AK15" s="54">
        <f>AK14</f>
        <v>11.4</v>
      </c>
      <c r="AL15" s="58">
        <f t="shared" si="5"/>
        <v>6.5664E-2</v>
      </c>
    </row>
    <row r="16" spans="1:38" x14ac:dyDescent="0.2">
      <c r="A16" s="89"/>
      <c r="B16" s="94"/>
      <c r="C16" s="89"/>
      <c r="D16" s="102"/>
      <c r="E16" s="112"/>
      <c r="F16" s="100"/>
      <c r="G16" s="66"/>
      <c r="H16" s="69"/>
      <c r="I16" s="77"/>
      <c r="J16" s="105"/>
      <c r="K16" s="77"/>
      <c r="L16" s="108"/>
      <c r="M16" s="122"/>
      <c r="N16" s="66"/>
      <c r="O16" s="125"/>
      <c r="P16" s="66"/>
      <c r="Q16" s="77"/>
      <c r="R16" s="77"/>
      <c r="S16" s="108"/>
      <c r="T16" s="66"/>
      <c r="U16" s="108"/>
      <c r="V16" s="81"/>
      <c r="W16" s="81"/>
      <c r="X16" s="77"/>
      <c r="Y16" s="108"/>
      <c r="Z16" s="108"/>
      <c r="AA16" s="108"/>
      <c r="AB16" s="66"/>
      <c r="AC16" s="108"/>
      <c r="AD16" s="122"/>
      <c r="AE16" s="74"/>
      <c r="AF16" s="58">
        <v>5.76</v>
      </c>
      <c r="AG16" s="58">
        <v>2</v>
      </c>
      <c r="AH16" s="11">
        <f>5.76*(2)/2</f>
        <v>5.76</v>
      </c>
      <c r="AI16" s="56" t="s">
        <v>74</v>
      </c>
      <c r="AJ16" s="58">
        <v>1</v>
      </c>
      <c r="AK16" s="54">
        <f>AK15</f>
        <v>11.4</v>
      </c>
      <c r="AL16" s="58">
        <f t="shared" si="5"/>
        <v>6.5664E-2</v>
      </c>
    </row>
    <row r="17" spans="1:38" x14ac:dyDescent="0.2">
      <c r="A17" s="89"/>
      <c r="B17" s="94"/>
      <c r="C17" s="89"/>
      <c r="D17" s="102"/>
      <c r="E17" s="113"/>
      <c r="F17" s="100"/>
      <c r="G17" s="66"/>
      <c r="H17" s="70"/>
      <c r="I17" s="78"/>
      <c r="J17" s="106"/>
      <c r="K17" s="78"/>
      <c r="L17" s="109"/>
      <c r="M17" s="123"/>
      <c r="N17" s="67"/>
      <c r="O17" s="126"/>
      <c r="P17" s="67"/>
      <c r="Q17" s="78"/>
      <c r="R17" s="78"/>
      <c r="S17" s="109"/>
      <c r="T17" s="67"/>
      <c r="U17" s="109"/>
      <c r="V17" s="81"/>
      <c r="W17" s="81"/>
      <c r="X17" s="77"/>
      <c r="Y17" s="109"/>
      <c r="Z17" s="109"/>
      <c r="AA17" s="109"/>
      <c r="AB17" s="67"/>
      <c r="AC17" s="109"/>
      <c r="AD17" s="123"/>
      <c r="AE17" s="74"/>
      <c r="AF17" s="58">
        <v>5.76</v>
      </c>
      <c r="AG17" s="58">
        <v>2</v>
      </c>
      <c r="AH17" s="11">
        <f>5.76*(2)/2</f>
        <v>5.76</v>
      </c>
      <c r="AI17" s="56" t="s">
        <v>74</v>
      </c>
      <c r="AJ17" s="58">
        <v>1</v>
      </c>
      <c r="AK17" s="54">
        <f>AK16</f>
        <v>11.4</v>
      </c>
      <c r="AL17" s="58">
        <f t="shared" ref="AL17:AL20" si="6">AH17*AJ17*AK17*0.001</f>
        <v>6.5664E-2</v>
      </c>
    </row>
    <row r="18" spans="1:38" x14ac:dyDescent="0.2">
      <c r="A18" s="89"/>
      <c r="B18" s="94"/>
      <c r="C18" s="89"/>
      <c r="D18" s="102"/>
      <c r="E18" s="114">
        <v>25.067</v>
      </c>
      <c r="F18" s="100"/>
      <c r="G18" s="66"/>
      <c r="H18" s="107"/>
      <c r="I18" s="86" t="s">
        <v>65</v>
      </c>
      <c r="J18" s="86" t="s">
        <v>70</v>
      </c>
      <c r="K18" s="86" t="s">
        <v>64</v>
      </c>
      <c r="L18" s="85">
        <v>90</v>
      </c>
      <c r="M18" s="86">
        <v>1.21</v>
      </c>
      <c r="N18" s="86" t="s">
        <v>76</v>
      </c>
      <c r="O18" s="132" t="s">
        <v>73</v>
      </c>
      <c r="P18" s="86">
        <v>4</v>
      </c>
      <c r="Q18" s="86" t="s">
        <v>46</v>
      </c>
      <c r="R18" s="86" t="s">
        <v>79</v>
      </c>
      <c r="S18" s="85">
        <v>3</v>
      </c>
      <c r="T18" s="86" t="s">
        <v>56</v>
      </c>
      <c r="U18" s="85">
        <v>52</v>
      </c>
      <c r="V18" s="81"/>
      <c r="W18" s="81"/>
      <c r="X18" s="77"/>
      <c r="Y18" s="59">
        <v>9</v>
      </c>
      <c r="Z18" s="59">
        <v>5</v>
      </c>
      <c r="AA18" s="59">
        <v>5.6</v>
      </c>
      <c r="AB18" s="62">
        <v>1</v>
      </c>
      <c r="AC18" s="59">
        <v>2.5499999999999998</v>
      </c>
      <c r="AD18" s="129">
        <v>1.55</v>
      </c>
      <c r="AE18" s="74"/>
      <c r="AF18" s="139" t="s">
        <v>84</v>
      </c>
      <c r="AG18" s="140"/>
      <c r="AH18" s="140"/>
      <c r="AI18" s="140"/>
      <c r="AJ18" s="140"/>
      <c r="AK18" s="140"/>
      <c r="AL18" s="141"/>
    </row>
    <row r="19" spans="1:38" x14ac:dyDescent="0.2">
      <c r="A19" s="89"/>
      <c r="B19" s="94"/>
      <c r="C19" s="89"/>
      <c r="D19" s="102"/>
      <c r="E19" s="115"/>
      <c r="F19" s="100"/>
      <c r="G19" s="66"/>
      <c r="H19" s="108"/>
      <c r="I19" s="79"/>
      <c r="J19" s="79"/>
      <c r="K19" s="79"/>
      <c r="L19" s="81"/>
      <c r="M19" s="79"/>
      <c r="N19" s="79"/>
      <c r="O19" s="133"/>
      <c r="P19" s="79"/>
      <c r="Q19" s="79"/>
      <c r="R19" s="79"/>
      <c r="S19" s="81"/>
      <c r="T19" s="79"/>
      <c r="U19" s="81"/>
      <c r="V19" s="81"/>
      <c r="W19" s="81"/>
      <c r="X19" s="77"/>
      <c r="Y19" s="60"/>
      <c r="Z19" s="60"/>
      <c r="AA19" s="60"/>
      <c r="AB19" s="63"/>
      <c r="AC19" s="60"/>
      <c r="AD19" s="130"/>
      <c r="AE19" s="74"/>
      <c r="AF19" s="12">
        <v>5</v>
      </c>
      <c r="AG19" s="12">
        <v>51.52</v>
      </c>
      <c r="AH19" s="53">
        <f>AF19*AG19</f>
        <v>257.60000000000002</v>
      </c>
      <c r="AI19" s="20" t="s">
        <v>75</v>
      </c>
      <c r="AJ19" s="12">
        <v>1</v>
      </c>
      <c r="AK19" s="11">
        <v>128.4</v>
      </c>
      <c r="AL19" s="12">
        <f t="shared" ref="AL19" si="7">AH19*AJ19*AK19*0.001</f>
        <v>33.075840000000007</v>
      </c>
    </row>
    <row r="20" spans="1:38" ht="29.4" customHeight="1" x14ac:dyDescent="0.2">
      <c r="A20" s="89"/>
      <c r="B20" s="94"/>
      <c r="C20" s="89"/>
      <c r="D20" s="102"/>
      <c r="E20" s="115"/>
      <c r="F20" s="100"/>
      <c r="G20" s="66"/>
      <c r="H20" s="108"/>
      <c r="I20" s="79"/>
      <c r="J20" s="79"/>
      <c r="K20" s="79"/>
      <c r="L20" s="81"/>
      <c r="M20" s="79"/>
      <c r="N20" s="79"/>
      <c r="O20" s="133"/>
      <c r="P20" s="79"/>
      <c r="Q20" s="79"/>
      <c r="R20" s="79"/>
      <c r="S20" s="81"/>
      <c r="T20" s="79"/>
      <c r="U20" s="81"/>
      <c r="V20" s="81"/>
      <c r="W20" s="81"/>
      <c r="X20" s="77"/>
      <c r="Y20" s="60"/>
      <c r="Z20" s="60"/>
      <c r="AA20" s="60"/>
      <c r="AB20" s="63"/>
      <c r="AC20" s="60"/>
      <c r="AD20" s="130"/>
      <c r="AE20" s="74"/>
      <c r="AF20" s="119" t="s">
        <v>83</v>
      </c>
      <c r="AG20" s="120"/>
      <c r="AH20" s="8">
        <f>2.6*1.9*3</f>
        <v>14.819999999999999</v>
      </c>
      <c r="AI20" s="20" t="s">
        <v>75</v>
      </c>
      <c r="AJ20" s="12">
        <v>1</v>
      </c>
      <c r="AK20" s="11">
        <f>AK19</f>
        <v>128.4</v>
      </c>
      <c r="AL20" s="12">
        <f t="shared" si="6"/>
        <v>1.9028879999999999</v>
      </c>
    </row>
    <row r="21" spans="1:38" ht="43.2" customHeight="1" x14ac:dyDescent="0.2">
      <c r="A21" s="89"/>
      <c r="B21" s="94"/>
      <c r="C21" s="89"/>
      <c r="D21" s="102"/>
      <c r="E21" s="115"/>
      <c r="F21" s="100"/>
      <c r="G21" s="66"/>
      <c r="H21" s="108"/>
      <c r="I21" s="79"/>
      <c r="J21" s="79"/>
      <c r="K21" s="79"/>
      <c r="L21" s="81"/>
      <c r="M21" s="79"/>
      <c r="N21" s="79"/>
      <c r="O21" s="133"/>
      <c r="P21" s="79"/>
      <c r="Q21" s="79"/>
      <c r="R21" s="79"/>
      <c r="S21" s="81"/>
      <c r="T21" s="79"/>
      <c r="U21" s="81"/>
      <c r="V21" s="81"/>
      <c r="W21" s="81"/>
      <c r="X21" s="77"/>
      <c r="Y21" s="60"/>
      <c r="Z21" s="60"/>
      <c r="AA21" s="60"/>
      <c r="AB21" s="63"/>
      <c r="AC21" s="60"/>
      <c r="AD21" s="130"/>
      <c r="AE21" s="74"/>
      <c r="AF21" s="119" t="s">
        <v>82</v>
      </c>
      <c r="AG21" s="120"/>
      <c r="AH21" s="51">
        <f>1.5*1.9+1*2.6+(8.1*4.6-3.2*2.2-1*2-1*1*0.5)+1*2.6+(8.1*4.6-3.2*2.2-1*2-1*1*0.5)</f>
        <v>63.49</v>
      </c>
      <c r="AI21" s="20" t="s">
        <v>75</v>
      </c>
      <c r="AJ21" s="12">
        <v>1</v>
      </c>
      <c r="AK21" s="11">
        <f>AK20</f>
        <v>128.4</v>
      </c>
      <c r="AL21" s="12">
        <f t="shared" ref="AL21" si="8">AH21*AJ21*AK21*0.001</f>
        <v>8.1521160000000013</v>
      </c>
    </row>
    <row r="22" spans="1:38" x14ac:dyDescent="0.2">
      <c r="A22" s="89"/>
      <c r="B22" s="94"/>
      <c r="C22" s="89"/>
      <c r="D22" s="102"/>
      <c r="E22" s="115"/>
      <c r="F22" s="100"/>
      <c r="G22" s="66"/>
      <c r="H22" s="108"/>
      <c r="I22" s="79"/>
      <c r="J22" s="79"/>
      <c r="K22" s="79"/>
      <c r="L22" s="81"/>
      <c r="M22" s="79"/>
      <c r="N22" s="79"/>
      <c r="O22" s="133"/>
      <c r="P22" s="79"/>
      <c r="Q22" s="79"/>
      <c r="R22" s="79"/>
      <c r="S22" s="81"/>
      <c r="T22" s="79"/>
      <c r="U22" s="81"/>
      <c r="V22" s="81"/>
      <c r="W22" s="81"/>
      <c r="X22" s="77"/>
      <c r="Y22" s="60"/>
      <c r="Z22" s="60"/>
      <c r="AA22" s="60"/>
      <c r="AB22" s="63"/>
      <c r="AC22" s="60"/>
      <c r="AD22" s="130"/>
      <c r="AE22" s="74"/>
      <c r="AF22" s="119" t="s">
        <v>91</v>
      </c>
      <c r="AG22" s="127"/>
      <c r="AH22" s="127"/>
      <c r="AI22" s="127"/>
      <c r="AJ22" s="127"/>
      <c r="AK22" s="127"/>
      <c r="AL22" s="120"/>
    </row>
    <row r="23" spans="1:38" x14ac:dyDescent="0.2">
      <c r="A23" s="89"/>
      <c r="B23" s="94"/>
      <c r="C23" s="89"/>
      <c r="D23" s="102"/>
      <c r="E23" s="115"/>
      <c r="F23" s="100"/>
      <c r="G23" s="66"/>
      <c r="H23" s="108"/>
      <c r="I23" s="79"/>
      <c r="J23" s="79"/>
      <c r="K23" s="79"/>
      <c r="L23" s="81"/>
      <c r="M23" s="79"/>
      <c r="N23" s="79"/>
      <c r="O23" s="133"/>
      <c r="P23" s="79"/>
      <c r="Q23" s="79"/>
      <c r="R23" s="79"/>
      <c r="S23" s="81"/>
      <c r="T23" s="79"/>
      <c r="U23" s="81"/>
      <c r="V23" s="81"/>
      <c r="W23" s="81"/>
      <c r="X23" s="77"/>
      <c r="Y23" s="60"/>
      <c r="Z23" s="60"/>
      <c r="AA23" s="60"/>
      <c r="AB23" s="63"/>
      <c r="AC23" s="60"/>
      <c r="AD23" s="130"/>
      <c r="AE23" s="74"/>
      <c r="AF23" s="52"/>
      <c r="AG23" s="57" t="s">
        <v>81</v>
      </c>
      <c r="AH23" s="51">
        <v>5</v>
      </c>
      <c r="AI23" s="20" t="s">
        <v>90</v>
      </c>
      <c r="AJ23" s="12">
        <v>1</v>
      </c>
      <c r="AK23" s="11">
        <v>246.6</v>
      </c>
      <c r="AL23" s="12">
        <f>AH23*AJ23*AK23*0.001</f>
        <v>1.2330000000000001</v>
      </c>
    </row>
    <row r="24" spans="1:38" x14ac:dyDescent="0.2">
      <c r="A24" s="89"/>
      <c r="B24" s="94"/>
      <c r="C24" s="89"/>
      <c r="D24" s="102"/>
      <c r="E24" s="115"/>
      <c r="F24" s="100"/>
      <c r="G24" s="66"/>
      <c r="H24" s="108"/>
      <c r="I24" s="79"/>
      <c r="J24" s="79"/>
      <c r="K24" s="79"/>
      <c r="L24" s="81"/>
      <c r="M24" s="79"/>
      <c r="N24" s="79"/>
      <c r="O24" s="133"/>
      <c r="P24" s="79"/>
      <c r="Q24" s="79"/>
      <c r="R24" s="79"/>
      <c r="S24" s="81"/>
      <c r="T24" s="79"/>
      <c r="U24" s="81"/>
      <c r="V24" s="81"/>
      <c r="W24" s="81"/>
      <c r="X24" s="77"/>
      <c r="Y24" s="60"/>
      <c r="Z24" s="60"/>
      <c r="AA24" s="60"/>
      <c r="AB24" s="63"/>
      <c r="AC24" s="60"/>
      <c r="AD24" s="130"/>
      <c r="AE24" s="74"/>
      <c r="AF24" s="119" t="s">
        <v>88</v>
      </c>
      <c r="AG24" s="127"/>
      <c r="AH24" s="127"/>
      <c r="AI24" s="127"/>
      <c r="AJ24" s="127"/>
      <c r="AK24" s="127"/>
      <c r="AL24" s="120"/>
    </row>
    <row r="25" spans="1:38" x14ac:dyDescent="0.2">
      <c r="A25" s="89"/>
      <c r="B25" s="94"/>
      <c r="C25" s="90"/>
      <c r="D25" s="96"/>
      <c r="E25" s="116"/>
      <c r="F25" s="73"/>
      <c r="G25" s="67"/>
      <c r="H25" s="109"/>
      <c r="I25" s="80"/>
      <c r="J25" s="80"/>
      <c r="K25" s="80"/>
      <c r="L25" s="82"/>
      <c r="M25" s="80"/>
      <c r="N25" s="80"/>
      <c r="O25" s="134"/>
      <c r="P25" s="80"/>
      <c r="Q25" s="80"/>
      <c r="R25" s="80"/>
      <c r="S25" s="82"/>
      <c r="T25" s="80"/>
      <c r="U25" s="82"/>
      <c r="V25" s="82"/>
      <c r="W25" s="82"/>
      <c r="X25" s="78"/>
      <c r="Y25" s="61"/>
      <c r="Z25" s="61"/>
      <c r="AA25" s="61"/>
      <c r="AB25" s="64"/>
      <c r="AC25" s="61"/>
      <c r="AD25" s="131"/>
      <c r="AE25" s="75"/>
      <c r="AF25" s="11"/>
      <c r="AG25" s="11" t="s">
        <v>81</v>
      </c>
      <c r="AH25" s="16">
        <v>3</v>
      </c>
      <c r="AI25" s="20" t="s">
        <v>80</v>
      </c>
      <c r="AJ25" s="12">
        <v>1</v>
      </c>
      <c r="AK25" s="11">
        <v>2.8250999999999999</v>
      </c>
      <c r="AL25" s="12">
        <f>AH25*AJ25*AK25</f>
        <v>8.4753000000000007</v>
      </c>
    </row>
    <row r="26" spans="1:38" x14ac:dyDescent="0.2">
      <c r="A26" s="89"/>
      <c r="B26" s="94"/>
      <c r="C26" s="101"/>
      <c r="D26" s="102"/>
      <c r="E26" s="19"/>
      <c r="F26" s="100"/>
      <c r="G26" s="66"/>
      <c r="H26" s="8"/>
      <c r="I26" s="38"/>
      <c r="J26" s="38"/>
      <c r="K26" s="10"/>
      <c r="L26" s="37"/>
      <c r="M26" s="38"/>
      <c r="N26" s="38"/>
      <c r="O26" s="10"/>
      <c r="P26" s="38"/>
      <c r="Q26" s="18"/>
      <c r="R26" s="10"/>
      <c r="S26" s="37"/>
      <c r="T26" s="38"/>
      <c r="U26" s="15"/>
      <c r="V26" s="81"/>
      <c r="W26" s="79"/>
      <c r="X26" s="77"/>
      <c r="Y26" s="37"/>
      <c r="Z26" s="14"/>
      <c r="AA26" s="37"/>
      <c r="AB26" s="35"/>
      <c r="AC26" s="37"/>
      <c r="AD26" s="43"/>
      <c r="AE26" s="74"/>
      <c r="AF26" s="11"/>
      <c r="AG26" s="11"/>
      <c r="AH26" s="8"/>
      <c r="AI26" s="20"/>
      <c r="AJ26" s="12"/>
      <c r="AK26" s="11"/>
      <c r="AL26" s="12"/>
    </row>
    <row r="27" spans="1:38" x14ac:dyDescent="0.2">
      <c r="A27" s="89"/>
      <c r="B27" s="94"/>
      <c r="C27" s="99"/>
      <c r="D27" s="96"/>
      <c r="E27" s="19"/>
      <c r="F27" s="73"/>
      <c r="G27" s="67"/>
      <c r="H27" s="8"/>
      <c r="I27" s="38"/>
      <c r="J27" s="38"/>
      <c r="K27" s="10"/>
      <c r="L27" s="37"/>
      <c r="M27" s="38"/>
      <c r="N27" s="38"/>
      <c r="O27" s="10"/>
      <c r="P27" s="38"/>
      <c r="Q27" s="18"/>
      <c r="R27" s="10"/>
      <c r="S27" s="37"/>
      <c r="T27" s="38"/>
      <c r="U27" s="15"/>
      <c r="V27" s="82"/>
      <c r="W27" s="80"/>
      <c r="X27" s="78"/>
      <c r="Y27" s="37"/>
      <c r="Z27" s="44"/>
      <c r="AA27" s="37"/>
      <c r="AB27" s="35"/>
      <c r="AC27" s="37"/>
      <c r="AD27" s="45"/>
      <c r="AE27" s="75"/>
      <c r="AF27" s="17"/>
      <c r="AG27" s="17"/>
      <c r="AH27" s="16"/>
      <c r="AI27" s="20"/>
      <c r="AJ27" s="12"/>
      <c r="AK27" s="11"/>
      <c r="AL27" s="12"/>
    </row>
    <row r="28" spans="1:38" x14ac:dyDescent="0.2">
      <c r="A28" s="89"/>
      <c r="B28" s="94"/>
      <c r="C28" s="98"/>
      <c r="D28" s="96"/>
      <c r="E28" s="22"/>
      <c r="F28" s="72"/>
      <c r="G28" s="71"/>
      <c r="H28" s="16"/>
      <c r="I28" s="41"/>
      <c r="J28" s="33"/>
      <c r="K28" s="41"/>
      <c r="L28" s="8"/>
      <c r="M28" s="9"/>
      <c r="N28" s="40"/>
      <c r="O28" s="42"/>
      <c r="P28" s="34"/>
      <c r="Q28" s="20"/>
      <c r="R28" s="34"/>
      <c r="S28" s="8"/>
      <c r="T28" s="40"/>
      <c r="U28" s="34"/>
      <c r="V28" s="85"/>
      <c r="W28" s="86"/>
      <c r="X28" s="78"/>
      <c r="Y28" s="8"/>
      <c r="Z28" s="8"/>
      <c r="AA28" s="8"/>
      <c r="AB28" s="36"/>
      <c r="AC28" s="8"/>
      <c r="AD28" s="9"/>
      <c r="AE28" s="76"/>
      <c r="AF28" s="11"/>
      <c r="AG28" s="11"/>
      <c r="AH28" s="8"/>
      <c r="AI28" s="20"/>
      <c r="AJ28" s="12"/>
      <c r="AK28" s="11"/>
      <c r="AL28" s="12"/>
    </row>
    <row r="29" spans="1:38" x14ac:dyDescent="0.2">
      <c r="A29" s="89"/>
      <c r="B29" s="94"/>
      <c r="C29" s="99"/>
      <c r="D29" s="97"/>
      <c r="E29" s="21"/>
      <c r="F29" s="73"/>
      <c r="G29" s="67"/>
      <c r="H29" s="8"/>
      <c r="I29" s="10"/>
      <c r="J29" s="38"/>
      <c r="K29" s="38"/>
      <c r="L29" s="37"/>
      <c r="M29" s="38"/>
      <c r="N29" s="38"/>
      <c r="O29" s="38"/>
      <c r="P29" s="38"/>
      <c r="Q29" s="38"/>
      <c r="R29" s="38"/>
      <c r="S29" s="37"/>
      <c r="T29" s="38"/>
      <c r="U29" s="37"/>
      <c r="V29" s="61"/>
      <c r="W29" s="87"/>
      <c r="X29" s="84"/>
      <c r="Y29" s="14"/>
      <c r="Z29" s="14"/>
      <c r="AA29" s="14"/>
      <c r="AB29" s="35"/>
      <c r="AC29" s="14"/>
      <c r="AD29" s="14"/>
      <c r="AE29" s="75"/>
      <c r="AF29" s="11"/>
      <c r="AG29" s="11"/>
      <c r="AH29" s="8"/>
      <c r="AI29" s="20"/>
      <c r="AJ29" s="12"/>
      <c r="AK29" s="11"/>
      <c r="AL29" s="12"/>
    </row>
    <row r="30" spans="1:38" x14ac:dyDescent="0.2">
      <c r="A30" s="89"/>
      <c r="B30" s="94"/>
      <c r="C30" s="98"/>
      <c r="D30" s="96"/>
      <c r="E30" s="39"/>
      <c r="F30" s="72"/>
      <c r="G30" s="71"/>
      <c r="H30" s="16"/>
      <c r="I30" s="41"/>
      <c r="J30" s="33"/>
      <c r="K30" s="41"/>
      <c r="L30" s="8"/>
      <c r="M30" s="9"/>
      <c r="N30" s="40"/>
      <c r="O30" s="42"/>
      <c r="P30" s="40"/>
      <c r="Q30" s="40"/>
      <c r="R30" s="40"/>
      <c r="S30" s="8"/>
      <c r="T30" s="40"/>
      <c r="U30" s="8"/>
      <c r="V30" s="85"/>
      <c r="W30" s="86"/>
      <c r="X30" s="78"/>
      <c r="Y30" s="8"/>
      <c r="Z30" s="8"/>
      <c r="AA30" s="8"/>
      <c r="AB30" s="40"/>
      <c r="AC30" s="8"/>
      <c r="AD30" s="8"/>
      <c r="AE30" s="76"/>
      <c r="AF30" s="11"/>
      <c r="AG30" s="11"/>
      <c r="AH30" s="8"/>
      <c r="AI30" s="20"/>
      <c r="AJ30" s="12"/>
      <c r="AK30" s="11"/>
      <c r="AL30" s="12"/>
    </row>
    <row r="31" spans="1:38" x14ac:dyDescent="0.2">
      <c r="A31" s="90"/>
      <c r="B31" s="95"/>
      <c r="C31" s="99"/>
      <c r="D31" s="97"/>
      <c r="E31" s="19"/>
      <c r="F31" s="73"/>
      <c r="G31" s="67"/>
      <c r="H31" s="10"/>
      <c r="I31" s="10"/>
      <c r="J31" s="38"/>
      <c r="K31" s="38"/>
      <c r="L31" s="37"/>
      <c r="M31" s="38"/>
      <c r="N31" s="38"/>
      <c r="O31" s="38"/>
      <c r="P31" s="38"/>
      <c r="Q31" s="38"/>
      <c r="R31" s="38"/>
      <c r="S31" s="37"/>
      <c r="T31" s="38"/>
      <c r="U31" s="37"/>
      <c r="V31" s="61"/>
      <c r="W31" s="87"/>
      <c r="X31" s="84"/>
      <c r="Y31" s="14"/>
      <c r="Z31" s="14"/>
      <c r="AA31" s="14"/>
      <c r="AB31" s="35"/>
      <c r="AC31" s="14"/>
      <c r="AD31" s="43"/>
      <c r="AE31" s="75"/>
      <c r="AF31" s="11"/>
      <c r="AG31" s="11"/>
      <c r="AH31" s="8"/>
      <c r="AI31" s="20"/>
      <c r="AJ31" s="12"/>
      <c r="AK31" s="11"/>
      <c r="AL31" s="12"/>
    </row>
    <row r="32" spans="1:38" ht="30" customHeight="1" x14ac:dyDescent="0.2">
      <c r="A32" s="23"/>
      <c r="B32" s="24"/>
      <c r="C32" s="23"/>
      <c r="D32" s="25"/>
      <c r="E32" s="26"/>
      <c r="F32" s="27"/>
      <c r="G32" s="28"/>
      <c r="H32" s="29"/>
      <c r="I32"/>
      <c r="J32" s="29"/>
      <c r="K32" s="29"/>
      <c r="L32" s="29"/>
      <c r="M32" s="30"/>
      <c r="N32" s="29"/>
      <c r="O32" s="29"/>
      <c r="P32" s="29"/>
      <c r="Q32" s="29"/>
      <c r="R32" s="29"/>
      <c r="S32" s="30"/>
      <c r="T32" s="29"/>
      <c r="U32" s="29"/>
      <c r="V32" s="31"/>
      <c r="W32" s="31"/>
      <c r="X32" s="32"/>
      <c r="Y32" s="47"/>
      <c r="Z32" s="47"/>
      <c r="AA32" s="47"/>
      <c r="AB32" s="48"/>
      <c r="AC32" s="47"/>
      <c r="AD32" s="47"/>
      <c r="AE32" s="49"/>
      <c r="AF32" s="50" t="s">
        <v>49</v>
      </c>
      <c r="AG32" s="50"/>
      <c r="AH32" s="50"/>
      <c r="AI32" s="50"/>
      <c r="AJ32" s="50"/>
      <c r="AK32" s="83">
        <f>SUM(AL5:AL31)</f>
        <v>55.599422579999995</v>
      </c>
      <c r="AL32" s="83"/>
    </row>
    <row r="33" spans="6:38" x14ac:dyDescent="0.2">
      <c r="AL33" s="142"/>
    </row>
    <row r="38" spans="6:38" x14ac:dyDescent="0.2">
      <c r="F38"/>
    </row>
  </sheetData>
  <mergeCells count="93">
    <mergeCell ref="AF22:AL22"/>
    <mergeCell ref="AF24:AL24"/>
    <mergeCell ref="AF5:AL5"/>
    <mergeCell ref="AF7:AL7"/>
    <mergeCell ref="AF11:AL11"/>
    <mergeCell ref="AF13:AL13"/>
    <mergeCell ref="AF18:AL18"/>
    <mergeCell ref="AF20:AG20"/>
    <mergeCell ref="AC5:AC17"/>
    <mergeCell ref="AE5:AE25"/>
    <mergeCell ref="AD18:AD25"/>
    <mergeCell ref="AC18:AC25"/>
    <mergeCell ref="M18:M25"/>
    <mergeCell ref="N18:N25"/>
    <mergeCell ref="P18:P25"/>
    <mergeCell ref="R18:R25"/>
    <mergeCell ref="Q18:Q25"/>
    <mergeCell ref="O18:O25"/>
    <mergeCell ref="T18:T25"/>
    <mergeCell ref="S18:S25"/>
    <mergeCell ref="V5:V25"/>
    <mergeCell ref="W5:W25"/>
    <mergeCell ref="X5:X25"/>
    <mergeCell ref="U5:U17"/>
    <mergeCell ref="AF21:AG21"/>
    <mergeCell ref="K18:K25"/>
    <mergeCell ref="L18:L25"/>
    <mergeCell ref="U18:U25"/>
    <mergeCell ref="K5:K17"/>
    <mergeCell ref="L5:L17"/>
    <mergeCell ref="M5:M17"/>
    <mergeCell ref="N5:N17"/>
    <mergeCell ref="O5:O17"/>
    <mergeCell ref="P5:P17"/>
    <mergeCell ref="Q5:Q17"/>
    <mergeCell ref="R5:R17"/>
    <mergeCell ref="AF9:AL9"/>
    <mergeCell ref="Y18:Y25"/>
    <mergeCell ref="AD5:AD17"/>
    <mergeCell ref="Z5:Z17"/>
    <mergeCell ref="C5:C25"/>
    <mergeCell ref="D5:D25"/>
    <mergeCell ref="E5:E17"/>
    <mergeCell ref="E18:E25"/>
    <mergeCell ref="F5:F25"/>
    <mergeCell ref="A5:A31"/>
    <mergeCell ref="AF2:AL2"/>
    <mergeCell ref="A2:G2"/>
    <mergeCell ref="H2:L2"/>
    <mergeCell ref="M2:O2"/>
    <mergeCell ref="P2:W2"/>
    <mergeCell ref="X2:AD2"/>
    <mergeCell ref="B5:B31"/>
    <mergeCell ref="D28:D29"/>
    <mergeCell ref="C28:C29"/>
    <mergeCell ref="F26:F27"/>
    <mergeCell ref="C26:C27"/>
    <mergeCell ref="D26:D27"/>
    <mergeCell ref="C30:C31"/>
    <mergeCell ref="D30:D31"/>
    <mergeCell ref="F30:F31"/>
    <mergeCell ref="AK32:AL32"/>
    <mergeCell ref="X28:X29"/>
    <mergeCell ref="AE30:AE31"/>
    <mergeCell ref="V30:V31"/>
    <mergeCell ref="W30:W31"/>
    <mergeCell ref="X30:X31"/>
    <mergeCell ref="V28:V29"/>
    <mergeCell ref="W28:W29"/>
    <mergeCell ref="G30:G31"/>
    <mergeCell ref="F28:F29"/>
    <mergeCell ref="AE26:AE27"/>
    <mergeCell ref="AE28:AE29"/>
    <mergeCell ref="G28:G29"/>
    <mergeCell ref="G26:G27"/>
    <mergeCell ref="X26:X27"/>
    <mergeCell ref="W26:W27"/>
    <mergeCell ref="V26:V27"/>
    <mergeCell ref="Z18:Z25"/>
    <mergeCell ref="AA18:AA25"/>
    <mergeCell ref="AB18:AB25"/>
    <mergeCell ref="G5:G25"/>
    <mergeCell ref="H5:H17"/>
    <mergeCell ref="I5:I17"/>
    <mergeCell ref="J5:J17"/>
    <mergeCell ref="I18:I25"/>
    <mergeCell ref="H18:H25"/>
    <mergeCell ref="J18:J25"/>
    <mergeCell ref="S5:S17"/>
    <mergeCell ref="T5:T17"/>
    <mergeCell ref="AA5:AA17"/>
    <mergeCell ref="AB5:AB17"/>
    <mergeCell ref="Y5:Y17"/>
  </mergeCells>
  <printOptions horizontalCentered="1"/>
  <pageMargins left="0.7" right="0.7" top="0.75" bottom="0.75" header="0.3" footer="0.3"/>
  <pageSetup paperSize="8" scale="8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purl.org/dc/terms/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Mosty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Krouský Jiří, Ing.</dc:creator>
  <cp:lastModifiedBy>Fridrich Karel, Ing.</cp:lastModifiedBy>
  <cp:lastPrinted>2023-07-14T11:19:26Z</cp:lastPrinted>
  <dcterms:created xsi:type="dcterms:W3CDTF">2017-12-01T06:03:47Z</dcterms:created>
  <dcterms:modified xsi:type="dcterms:W3CDTF">2023-10-17T09:38:11Z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