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-01-71" sheetId="2" r:id="rId2"/>
    <sheet name="PS 10-02-31" sheetId="3" r:id="rId3"/>
    <sheet name="SO 00-98-98" sheetId="4" r:id="rId4"/>
  </sheets>
  <definedNames/>
  <calcPr/>
  <webPublishing/>
</workbook>
</file>

<file path=xl/sharedStrings.xml><?xml version="1.0" encoding="utf-8"?>
<sst xmlns="http://schemas.openxmlformats.org/spreadsheetml/2006/main" count="1609" uniqueCount="377">
  <si>
    <t>Aspe</t>
  </si>
  <si>
    <t>Rekapitulace ceny</t>
  </si>
  <si>
    <t>S632100188</t>
  </si>
  <si>
    <t>Implementace ETCS Regional ŽST Blatná</t>
  </si>
  <si>
    <t>ZŘ</t>
  </si>
  <si>
    <t>20240205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</si>
  <si>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</si>
  <si>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</si>
  <si>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</si>
  <si>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</si>
  <si>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</si>
  <si>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</si>
  <si>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</si>
  <si>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</si>
  <si>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</si>
  <si>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</si>
  <si>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01-01-71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</si>
  <si>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</si>
  <si>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</si>
  <si>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</si>
  <si>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</si>
  <si>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</si>
  <si>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</si>
  <si>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</si>
  <si>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</si>
  <si>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</si>
  <si>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</si>
  <si>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</si>
  <si>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</si>
  <si>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</si>
  <si>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</si>
  <si>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</si>
  <si>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</si>
  <si>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</si>
  <si>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</si>
  <si>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</si>
  <si>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</si>
  <si>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</si>
  <si>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</si>
  <si>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</si>
  <si>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</si>
  <si>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</si>
  <si>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</si>
  <si>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</si>
  <si>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01-01-71</t>
  </si>
  <si>
    <t>SD</t>
  </si>
  <si>
    <t>1</t>
  </si>
  <si>
    <t>ETCS</t>
  </si>
  <si>
    <t>P</t>
  </si>
  <si>
    <t>75F211</t>
  </si>
  <si>
    <t/>
  </si>
  <si>
    <t>BALÍZA NEPROMĚNNÁ TYP EUROBALISE VČ. ZPRACOVÁNÍ DAT A UPEVŇOVACÍ SADY - DODÁVKA</t>
  </si>
  <si>
    <t>KUS</t>
  </si>
  <si>
    <t>OTSKP 2023</t>
  </si>
  <si>
    <t>PP</t>
  </si>
  <si>
    <t>popis položky</t>
  </si>
  <si>
    <t>VV</t>
  </si>
  <si>
    <t>výkaz výměr</t>
  </si>
  <si>
    <t>TS</t>
  </si>
  <si>
    <t>Technická specifikace</t>
  </si>
  <si>
    <t>75F217</t>
  </si>
  <si>
    <t>BALÍZA NEPROMĚNNÁ TYP EUROBALISE - MONTÁŽ</t>
  </si>
  <si>
    <t>Technická specifikace položky odpovídá příslušné cenové soustavě.</t>
  </si>
  <si>
    <t>R75F211</t>
  </si>
  <si>
    <t>BALÍZA PROMĚNNÁ TYP EUROBALISE VČ. ZPRACOVÁNÍ DAT A UPEVŇOVACÍ SADY - DODÁVKA</t>
  </si>
  <si>
    <t>R-položky</t>
  </si>
  <si>
    <t>1. Položka obsahuje:  – dodávku balízy vč.upevňovací sady   – dodávku zařízení včetně pomocného materiálu, dopravu do místa určení - zpracování dat pro balisu - vytvoření adresného SW 2. Položka neobsahuje:  X 3. Způsob měření: Udává se počet kusů kompletní konstrukce nebo práce.</t>
  </si>
  <si>
    <t>4</t>
  </si>
  <si>
    <t>R75F217</t>
  </si>
  <si>
    <t>BALÍZA PROMĚNNÁ TYP EUROBALISE - MONTÁŽ</t>
  </si>
  <si>
    <t>1. Položka obsahuje:  – montáž balisy včetně montážního materiálu - zpracování dat pro balízy - vytvoření adresného SW 2. Položka neobsahuje:  X 3. Způsob měření: Udává se počet kusů kompletní konstrukce nebo práce.</t>
  </si>
  <si>
    <t>5</t>
  </si>
  <si>
    <t>75F218</t>
  </si>
  <si>
    <t>BALÍZA NEPROMĚNNÁ TYP EUROBALISE - DEMONTÁŽ</t>
  </si>
  <si>
    <t>6</t>
  </si>
  <si>
    <t>75F237</t>
  </si>
  <si>
    <t>ZAMĚŘOVÁNÍ, ZNAČKOVÁNÍ A VYHODNOCENÍ DAT INFRASTRUKTURY</t>
  </si>
  <si>
    <t>KM</t>
  </si>
  <si>
    <t>Zkoušení SW LEU On Site včetně pronájmu měřícího vozu</t>
  </si>
  <si>
    <t>1. Položka obsahuje:  
 – označkování prvků infrastruktury, zaměření pro balízy, jízdu drážního vozidla včetně jeho pronájmu, vyhodnocení záznamů  
2. Položka neobsahuje:  
 X  
3. Způsob měření:  
Udává se délka zaměřovaného úseku v km.</t>
  </si>
  <si>
    <t>7</t>
  </si>
  <si>
    <t>75F287</t>
  </si>
  <si>
    <t>PŘEZKOUŠENÍ A REGULACE TECHNOLOGIE ZA 1 VC</t>
  </si>
  <si>
    <t>1. Položka obsahuje:  
 – přezkoušení SW na simulátoru a jízdou měřícím vozem  
2. Položka neobsahuje:  
 X  
3. Způsob měření:  
Udává se počet kusů přezkušovaných vlakových cest.</t>
  </si>
  <si>
    <t>8</t>
  </si>
  <si>
    <t>75B929</t>
  </si>
  <si>
    <t>ZÁKLADNÍ SW ELEKTRONICKÉHO STAVĚDLA S ELEKTRONICKÝM ROZHRANÍM - ÚPRAVA</t>
  </si>
  <si>
    <t>1. Položka obsahuje:  
 – úpravu základního SW elektronického stavědla podle typu určeného položkou – úpravu ASW (technologické jádro včetně panelů prováděcí úrovně) a veškeré práce spojené s úpravou ASW včetně instalace a zkoušení  
2. Položka neobsahuje:  
 X  
3. Způsob měření:  
Udává se počet kusů kompletní konstrukce nebo práce.</t>
  </si>
  <si>
    <t>9</t>
  </si>
  <si>
    <t>75E1C7</t>
  </si>
  <si>
    <t>PROTOKOL UTZ</t>
  </si>
  <si>
    <t>Kabelizace</t>
  </si>
  <si>
    <t>13</t>
  </si>
  <si>
    <t>R75I122</t>
  </si>
  <si>
    <t>KABEL PE-ALT-CLT 1x4x1,53 - dodávka</t>
  </si>
  <si>
    <t>M</t>
  </si>
  <si>
    <t>1. Položka obsahuje:  – dodávku specifikované kabelizace včetně potřebného drobného montážního materiálu  – dopravu a skladování  – práce spojené s montáží specifikované kabelizace specifikovaným způsobem (uložení na konstrukci, uložení, zatažení)  – veškeré potřebné mechanizmy, včetně obsluhy, náklady na mzdy a přibližné (průměrné) náklady na pořízení potřebných materiálů 2. Položka neobsahuje:  X 3. Způsob měření: Dodávka a montáž specifikované kabelizace se měří v délce udané v metrech.</t>
  </si>
  <si>
    <t>14</t>
  </si>
  <si>
    <t>R75I12X</t>
  </si>
  <si>
    <t>KABEL PE-ALT-CLT 1x4x1,53 - montáž</t>
  </si>
  <si>
    <t>1. Položka obsahuje:  – práce spojené s montáží specifikované kabelizace specifikovaným způsobem (uložení na konstrukci, uložení, zatažení)  – veškeré potřebné mechanizmy, včetně obsluhy, náklady na mzdy a přibližné (průměrné) náklady na pořízení potřebných materiálů 2. Položka neobsahuje:  X 3. Způsob měření: Práce specifikovaného se měří délce kabelizace udané v metrech.</t>
  </si>
  <si>
    <t>Zemní práce</t>
  </si>
  <si>
    <t>15</t>
  </si>
  <si>
    <t>R13</t>
  </si>
  <si>
    <t>Vytyčení trasy kabelového vedení ve volném terénu</t>
  </si>
  <si>
    <t>Položka zahrnuje: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</si>
  <si>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16</t>
  </si>
  <si>
    <t>709210</t>
  </si>
  <si>
    <t>KŘIŽOVATKA KABELOVÝCH VEDENÍ SE STÁVAJÍCÍ INŽENÝRSKOU SÍTÍ (KABELEM, POTRUBÍM APOD.)</t>
  </si>
  <si>
    <t>17</t>
  </si>
  <si>
    <t>R14</t>
  </si>
  <si>
    <t>POMOC PRÁCE ZŘÍZ NEBO ZAJIŠŤ OCHRANU INŽENÝRSKÝCH SÍTÍ</t>
  </si>
  <si>
    <t>KPL</t>
  </si>
  <si>
    <t>Zahrnuje veškeré náklady spojené s objednatelem požadovanými pracemi</t>
  </si>
  <si>
    <t>18</t>
  </si>
  <si>
    <t>13183</t>
  </si>
  <si>
    <t>HLOUBENÍ JAM ZAPAŽ I NEPAŽ TŘ II</t>
  </si>
  <si>
    <t>M3</t>
  </si>
  <si>
    <t>14 ks jam x 1,5m3</t>
  </si>
  <si>
    <t>19</t>
  </si>
  <si>
    <t>13283</t>
  </si>
  <si>
    <t>HLOUBENÍ RÝH ŠÍŘ DO 2M PAŽ I NEPAŽ TŘ. II</t>
  </si>
  <si>
    <t>výkopu1860m x šířka 0,35m x hloubka 0,8m</t>
  </si>
  <si>
    <t>20</t>
  </si>
  <si>
    <t>17411</t>
  </si>
  <si>
    <t>ZÁSYP JAM A RÝH ZEMINOU SE ZHUTNĚNÍM</t>
  </si>
  <si>
    <t>21</t>
  </si>
  <si>
    <t>702312</t>
  </si>
  <si>
    <t>ZAKRYTÍ KABELŮ VÝSTRAŽNOU FÓLIÍ ŠÍŘKY PŘES 20 DO 40 CM</t>
  </si>
  <si>
    <t>OTSKP 2022</t>
  </si>
  <si>
    <t>22</t>
  </si>
  <si>
    <t>R23</t>
  </si>
  <si>
    <t>ULOŽENÍ KABELŮ DO STÁVAJÍCÍHO KABELOVÉHO ŽLABU</t>
  </si>
  <si>
    <t>Výkaz výměr</t>
  </si>
  <si>
    <t>Položka zahrnuje komplet práce spojené s uložením kabelů do kabelového žlabu.</t>
  </si>
  <si>
    <t>23</t>
  </si>
  <si>
    <t>14173</t>
  </si>
  <si>
    <t>PROTLAČOVÁNÍ POTRUBÍ Z PLAST HMOT DN DO 200MM</t>
  </si>
  <si>
    <t>24</t>
  </si>
  <si>
    <t>18210</t>
  </si>
  <si>
    <t>ÚPRAVA POVRCHŮ SROVNÁNÍM ÚZEMÍ</t>
  </si>
  <si>
    <t>25</t>
  </si>
  <si>
    <t>R33</t>
  </si>
  <si>
    <t>OSTATNÍ POŽADAVKY - ZEMĚMĚŘIČSKÁ MĚŘENÍ</t>
  </si>
  <si>
    <t>Zahrnuje veškeré náklady spojené s požadovanými pracemi ( dle názvu položky)</t>
  </si>
  <si>
    <t>D.2</t>
  </si>
  <si>
    <t>Železniční sdělovací zařízení</t>
  </si>
  <si>
    <t xml:space="preserve">  PS 10-02-31</t>
  </si>
  <si>
    <t>ŽST Blatná, kamerový systém</t>
  </si>
  <si>
    <t>PS 10-02-31</t>
  </si>
  <si>
    <t>Kamerový systém</t>
  </si>
  <si>
    <t>742G11</t>
  </si>
  <si>
    <t>KABEL NN DVOU- A TŘÍŽÍLOVÝ CU S PLASTOVOU IZOLACÍ DO 2,5 MM2</t>
  </si>
  <si>
    <t>742L11</t>
  </si>
  <si>
    <t>UKONČENÍ DVOU AŽ PĚTIŽÍLOVÉHO KABELU V ROZVADĚČI NEBO NA PŘÍSTROJI DO 2,5 MM2</t>
  </si>
  <si>
    <t>75L421</t>
  </si>
  <si>
    <t>KAMERA DIGITÁLNÍ (IP) PEVNÁ - DODÁVKA</t>
  </si>
  <si>
    <t>75L424</t>
  </si>
  <si>
    <t>KAMERA DIGITÁLNÍ (IP) SW LICENCE</t>
  </si>
  <si>
    <t>75L42X</t>
  </si>
  <si>
    <t>KAMERA DIGITÁLNÍ (IP) - MONTÁŽ</t>
  </si>
  <si>
    <t>75L451</t>
  </si>
  <si>
    <t>KAMEROVÝ SERVER - ZÁZNAMOVÉ ZAŘÍZENÍ, DO 8 KAMER (HW, SW) - DODÁVKA</t>
  </si>
  <si>
    <t>75L45X</t>
  </si>
  <si>
    <t>KAMEROVÝ SERVER - MONTÁŽ</t>
  </si>
  <si>
    <t>75L457</t>
  </si>
  <si>
    <t>KAMEROVÝ SERVER - HDD PŘES 2 TB, PRO PROVOZ 24/7 - DODÁVKA</t>
  </si>
  <si>
    <t>75L461</t>
  </si>
  <si>
    <t>KLIENSTKÉ PRACOVIŠTĚ - KOMPLETNÍ PRACOVNÍ STANICE (HW, SW, MONITOR) - DODÁVKA</t>
  </si>
  <si>
    <t>10</t>
  </si>
  <si>
    <t>75L46X</t>
  </si>
  <si>
    <t>KLIENSTKÉ PRACOVIŠTĚ - MONTÁŽ</t>
  </si>
  <si>
    <t>11</t>
  </si>
  <si>
    <t>75L491</t>
  </si>
  <si>
    <t>ZPROVOZNĚNÍ A NASTAVENÍ KAMERY</t>
  </si>
  <si>
    <t>12</t>
  </si>
  <si>
    <t>75L492</t>
  </si>
  <si>
    <t>ZPROVOZNĚNÍ A NASTAVENÍ POHLEDU KAMERY</t>
  </si>
  <si>
    <t>75L493</t>
  </si>
  <si>
    <t>ZPROVOZNĚNÍ A NASTAVENÍ KAMEROVÉHO SYSTÉMU</t>
  </si>
  <si>
    <t>KOMPLET</t>
  </si>
  <si>
    <t>75L494</t>
  </si>
  <si>
    <t>ZPROVOZNĚNÍ A NASTAVENÍ ŠKOLENÍ A ZÁCVIK PERSONÁLU OBSLUHUJÍCÍHO KAMEROVÝ SYSTÉM</t>
  </si>
  <si>
    <t>HOD</t>
  </si>
  <si>
    <t>75L495</t>
  </si>
  <si>
    <t>LICENCE PRO PŘIPOJENÍ KAMERY DO SYSTÉMU KAC</t>
  </si>
  <si>
    <t>75H141</t>
  </si>
  <si>
    <t>STOŽÁR (SLOUP) OCELOVÝ DO 10 M - DODÁVKA</t>
  </si>
  <si>
    <t>75H14X</t>
  </si>
  <si>
    <t>STOŽÁR (SLOUP) OCELOVÝ - MONTÁŽ</t>
  </si>
  <si>
    <t>75H211</t>
  </si>
  <si>
    <t>UPEVNĚNÍ NA OBJEKTU, NÁSTĚNNÁ KONZOLA - DODÁVKA</t>
  </si>
  <si>
    <t>75H21X</t>
  </si>
  <si>
    <t>UPEVNĚNÍ NA OBJEKTU, NÁSTĚNNÁ KONZOLA - MONTÁŽ</t>
  </si>
  <si>
    <t>75H221</t>
  </si>
  <si>
    <t>UPEVNĚNÍ NA OBJEKTU, UPEVŇOVACÍ HÁK - DODÁVKA</t>
  </si>
  <si>
    <t>75H22X</t>
  </si>
  <si>
    <t>UPEVNĚNÍ NA OBJEKTU, UPEVŇOVACÍ HÁK - MONTÁŽ</t>
  </si>
  <si>
    <t>75L481</t>
  </si>
  <si>
    <t>PŘÍSLUŠENSTVÍ KS - ROZVODNÁ SKŘÍŇ KS - DODÁVKA</t>
  </si>
  <si>
    <t>75L482</t>
  </si>
  <si>
    <t>PŘÍSLUŠENSTVÍ KS - PŘEPĚŤOVÁ OCHRANA PRO KS - DODÁVKA</t>
  </si>
  <si>
    <t>75L483</t>
  </si>
  <si>
    <t>PŘÍSLUŠENSTVÍ KS - DRŽÁK PRO KAMEROVÝ KRYT (KAMERU) - DODÁVKA</t>
  </si>
  <si>
    <t>75L484</t>
  </si>
  <si>
    <t>PŘÍSLUŠENSTVÍ KS - ADAPTÉR PRO MONTÁŽ NA SLOUP - DODÁVKA</t>
  </si>
  <si>
    <t>26</t>
  </si>
  <si>
    <t>75L486</t>
  </si>
  <si>
    <t>PŘÍSLUŠENSTVÍ KS - SPLITTER PRO POE - DODÁVKA</t>
  </si>
  <si>
    <t>27</t>
  </si>
  <si>
    <t>75L48X</t>
  </si>
  <si>
    <t>PŘÍSLUŠENSTVÍ KS - MONTÁŽ</t>
  </si>
  <si>
    <t>28</t>
  </si>
  <si>
    <t>75M921</t>
  </si>
  <si>
    <t>DATOVÁ INFRASTRUKTURA LAN, L2 SWITCH PRŮMYSLOVÝ KOMPAKTNÍ, 4XFE, DC PROVEDENÍ - DODÁVKA</t>
  </si>
  <si>
    <t>29</t>
  </si>
  <si>
    <t>75M924</t>
  </si>
  <si>
    <t>DATOVÁ INFRASTRUKTURA LAN, L2 SWITCH PRŮMYSLOVÝ KOMPAKTNÍ,12XFE, 4XPOE+, DC PROVEDENÍ - DODÁVKA</t>
  </si>
  <si>
    <t>75M92X</t>
  </si>
  <si>
    <t>DATOVÁ INFRASTRUKTURA LAN, SWITCH PRŮMYSLOVÝ - MONTÁŽ</t>
  </si>
  <si>
    <t>30</t>
  </si>
  <si>
    <t>75M92A</t>
  </si>
  <si>
    <t>DATOVÁ INFRASTRUKTURA LAN, SWITCH PRŮMYSLOVÝ, ROZŠIŘUJÍCÍ MODUL, 8XSFP - DODÁVKA</t>
  </si>
  <si>
    <t>31</t>
  </si>
  <si>
    <t>75M92H</t>
  </si>
  <si>
    <t>DATOVÁ INFRASTRUKTURA LAN, SWITCH PRŮMYSLOVÝ, ZDROJ PRO SWITCH PRŮMYSLOVÝ DO 65W - DODÁVKA</t>
  </si>
  <si>
    <t>32</t>
  </si>
  <si>
    <t>75M92I</t>
  </si>
  <si>
    <t>DATOVÁ INFRASTRUKTURA LAN, SWITCH PRŮMYSLOVÝ, ZDROJ PRO SWITCH PRŮMYSLOVÝ DO 170W - DODÁVKA</t>
  </si>
  <si>
    <t>33</t>
  </si>
  <si>
    <t>75M97J</t>
  </si>
  <si>
    <t>PŘEVODNÍK - SFP 1G, STŘEDNÍ DOSAH - DODÁVKA</t>
  </si>
  <si>
    <t>34</t>
  </si>
  <si>
    <t>75M97X</t>
  </si>
  <si>
    <t>PŘEVODNÍK - MONTÁŽ</t>
  </si>
  <si>
    <t>35</t>
  </si>
  <si>
    <t>75IEF1</t>
  </si>
  <si>
    <t>OPTICKÝ ROZVADĚČ NA ZEĎ DO 12 VLÁKEN - DODÁVKA</t>
  </si>
  <si>
    <t>36</t>
  </si>
  <si>
    <t>75IEFX</t>
  </si>
  <si>
    <t>OPTICKÝ ROZVADĚČ NA ZEĎ - MONTÁŽ</t>
  </si>
  <si>
    <t>37</t>
  </si>
  <si>
    <t>75IEE2</t>
  </si>
  <si>
    <t>OPTICKÝ ROZVADĚČ 19" PROVEDENÍ 24 VLÁKEN - DODÁVKA</t>
  </si>
  <si>
    <t>38</t>
  </si>
  <si>
    <t>75IEEX</t>
  </si>
  <si>
    <t>OPTICKÝ ROZVADĚČ 19" PROVEDENÍ - MONTÁŽ</t>
  </si>
  <si>
    <t>39</t>
  </si>
  <si>
    <t>75J821</t>
  </si>
  <si>
    <t>OPTICKÝ PIGTAIL SINGLEMODE DO 2 M - DODÁVKA</t>
  </si>
  <si>
    <t>40</t>
  </si>
  <si>
    <t>75J82X</t>
  </si>
  <si>
    <t>OPTICKÝ PIGTAIL SINGLEMODE - MONTÁŽ</t>
  </si>
  <si>
    <t>41</t>
  </si>
  <si>
    <t>75J921</t>
  </si>
  <si>
    <t>OPTICKÝ PATCHCORD SINGLEMODE DO 5 M - DODÁVKA</t>
  </si>
  <si>
    <t>42</t>
  </si>
  <si>
    <t>75J92X</t>
  </si>
  <si>
    <t>OPTICKÝ PATCHCORD SINGLEMODE - MONTÁŽ</t>
  </si>
  <si>
    <t>43</t>
  </si>
  <si>
    <t>744612</t>
  </si>
  <si>
    <t>JISTIČ JEDNOPÓLOVÝ (10 KA) OD 4 DO 10 A</t>
  </si>
  <si>
    <t>44</t>
  </si>
  <si>
    <t>744613</t>
  </si>
  <si>
    <t>JISTIČ JEDNOPÓLOVÝ (10 KA) OD 13 DO 20 A</t>
  </si>
  <si>
    <t>45</t>
  </si>
  <si>
    <t>744111</t>
  </si>
  <si>
    <t>ROZVODNICE NN MODULÁRNÍ, MIN. IP 30, DO 24 MODULŮ</t>
  </si>
  <si>
    <t>46</t>
  </si>
  <si>
    <t>75JA23</t>
  </si>
  <si>
    <t>ZÁSUVKA DATOVÁ RJ45 DO LIŠTOVÉHO ROZVODU - DODÁVKA</t>
  </si>
  <si>
    <t>47</t>
  </si>
  <si>
    <t>75JA2X</t>
  </si>
  <si>
    <t>ZÁSUVKA DATOVÁ RJ45 - MONTÁŽ</t>
  </si>
  <si>
    <t>48</t>
  </si>
  <si>
    <t>75J321</t>
  </si>
  <si>
    <t>KABEL SDĚLOVACÍ PRO STRUKTUROVANOU KABELÁŽ FTP/STP</t>
  </si>
  <si>
    <t>KMPÁR</t>
  </si>
  <si>
    <t>49</t>
  </si>
  <si>
    <t>75J32X</t>
  </si>
  <si>
    <t>KABEL SDĚLOVACÍ PRO STRUKTUROVANOU KABELÁŽ FTP/STP - MONTÁŽ</t>
  </si>
  <si>
    <t>50</t>
  </si>
  <si>
    <t>75B111</t>
  </si>
  <si>
    <t>VNITŘNÍ KABELOVÉ ROZVODY DO 20 KABELŮ - DODÁVKA</t>
  </si>
  <si>
    <t>51</t>
  </si>
  <si>
    <t>75B117</t>
  </si>
  <si>
    <t>VNITŘNÍ KABELOVÉ ROZVODY DO 20 KABELŮ - MONTÁŽ</t>
  </si>
  <si>
    <t>52</t>
  </si>
  <si>
    <t>75I911</t>
  </si>
  <si>
    <t>OPTOTRUBKA HDPE PRŮMĚRU DO 40 MM</t>
  </si>
  <si>
    <t>53</t>
  </si>
  <si>
    <t>75I91X</t>
  </si>
  <si>
    <t>OPTOTRUBKA HDPE - MONTÁŽ</t>
  </si>
  <si>
    <t>54</t>
  </si>
  <si>
    <t>75IB31</t>
  </si>
  <si>
    <t>MIKROTRUBIČKA ZODOLNĚNÁ DO 10/5,5 MM</t>
  </si>
  <si>
    <t>55</t>
  </si>
  <si>
    <t>75IB3X</t>
  </si>
  <si>
    <t>MIKROTRUBIČKA ZODOLNĚNÁ DO 10/5,5 MM - MONTÁŽ</t>
  </si>
  <si>
    <t>56</t>
  </si>
  <si>
    <t>75IC11</t>
  </si>
  <si>
    <t>MIKROTRUBIČKOVÁ SPOJKA PRŮMĚRU DO 10 MM - DODÁVKA</t>
  </si>
  <si>
    <t>57</t>
  </si>
  <si>
    <t>75IC1X</t>
  </si>
  <si>
    <t>MIKROTRUBIČKOVÁ SPOJKA - MONTÁŽ</t>
  </si>
  <si>
    <t>58</t>
  </si>
  <si>
    <t>75I831</t>
  </si>
  <si>
    <t>KABEL OPTICKÝ MIKROKABEL DO 12 VLÁKEN</t>
  </si>
  <si>
    <t>KMVLÁKNO</t>
  </si>
  <si>
    <t>59</t>
  </si>
  <si>
    <t>75I83X</t>
  </si>
  <si>
    <t>KABEL OPTICKÝ MIKROKABEL - MONTÁŽ</t>
  </si>
  <si>
    <t>60</t>
  </si>
  <si>
    <t>75IH61</t>
  </si>
  <si>
    <t>UKONČENÍ KABELU OPTICKÉHO DO 12 VLÁKEN</t>
  </si>
  <si>
    <t>61</t>
  </si>
  <si>
    <t>703422</t>
  </si>
  <si>
    <t>ELEKTROINSTALAČNÍ TRUBKA PLASTOVÁ UV STABILNÍ VČETNĚ UPEVNĚNÍ A PŘÍSLUŠENSTVÍ DN PRŮMĚRU PŘES 25 DO 40 MM</t>
  </si>
  <si>
    <t>62</t>
  </si>
  <si>
    <t>75IK21</t>
  </si>
  <si>
    <t>MĚŘENÍ KOMPLEXNÍ OPTICKÉHO KABELU</t>
  </si>
  <si>
    <t>VLÁKNO</t>
  </si>
  <si>
    <t>63</t>
  </si>
  <si>
    <t>74F323</t>
  </si>
  <si>
    <t>64</t>
  </si>
  <si>
    <t>R1</t>
  </si>
  <si>
    <t>65</t>
  </si>
  <si>
    <t>66</t>
  </si>
  <si>
    <t>R2</t>
  </si>
  <si>
    <t>67</t>
  </si>
  <si>
    <t>1m x 1m x 1m pro kamerové sloupy</t>
  </si>
  <si>
    <t>68</t>
  </si>
  <si>
    <t>50m x 0,35m x 0,8m</t>
  </si>
  <si>
    <t>69</t>
  </si>
  <si>
    <t>70</t>
  </si>
  <si>
    <t>71</t>
  </si>
  <si>
    <t>72</t>
  </si>
  <si>
    <t>R3</t>
  </si>
  <si>
    <t>D.9.8</t>
  </si>
  <si>
    <t>SO 98-98 – Všeobecný objekt</t>
  </si>
  <si>
    <t xml:space="preserve">  SO 00-98-98</t>
  </si>
  <si>
    <t>Všeobecný objekt</t>
  </si>
  <si>
    <t>SO 00-98-98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</si>
  <si>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</si>
  <si>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</si>
  <si>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</si>
  <si>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</si>
  <si>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</si>
  <si>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</si>
  <si>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</si>
  <si>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</si>
  <si>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</si>
  <si>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</si>
  <si>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</si>
  <si>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</si>
  <si>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</si>
  <si>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</si>
  <si>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</si>
  <si>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</si>
  <si>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</si>
  <si>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</si>
  <si>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</si>
  <si>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</si>
  <si>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</si>
  <si>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</si>
  <si>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</si>
  <si>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Publicita</t>
  </si>
  <si>
    <t>Publicita dle zákona o zadávání veřejných zakázek</t>
  </si>
  <si>
    <t>Předpoklad 1 exkurze po dobu realizace stavby</t>
  </si>
  <si>
    <t>Položka zahrnuje veškeré činnosti nezbytné pro zajištění exkurze. Veškerá požadavky na rozsah exkurzí je dán smlouvou o dílo.</t>
  </si>
  <si>
    <t>VSEOB007</t>
  </si>
  <si>
    <t>Vystavení ES prohlášení</t>
  </si>
  <si>
    <t>Položka obsahuje kompletní zajištěnívystavení ES prohlášení</t>
  </si>
  <si>
    <t>VSEOB008</t>
  </si>
  <si>
    <t>Zpracování podkladů a konzultace dodavatele pro zajištění TracksideApproval</t>
  </si>
  <si>
    <t>hod.</t>
  </si>
  <si>
    <t>Položka obsahuje náklady na zpracování podkladů a konzultace dodavatele pro zajištění TracksideApproval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</si>
</sst>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</f>
      </c>
    </row>
    <row r="7" spans="2:3" ht="12.75" customHeight="1">
      <c r="B7" s="8" t="s">
        <v>7</v>
      </c>
      <c s="10">
        <f>0+E10+E12+E14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3</v>
      </c>
      <c s="14">
        <f>'PS 01-01-71'!K8+'PS 01-01-71'!M8</f>
      </c>
      <c s="14">
        <f>C11*0.21</f>
      </c>
      <c s="14">
        <f>C11+D11</f>
      </c>
      <c s="13">
        <f>'PS 01-01-71'!T7</f>
      </c>
    </row>
    <row r="12" spans="1:6" ht="12.75">
      <c r="A12" s="11" t="s">
        <v>145</v>
      </c>
      <c s="12" t="s">
        <v>146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147</v>
      </c>
      <c s="12" t="s">
        <v>148</v>
      </c>
      <c s="14">
        <f>'PS 10-02-31'!K8+'PS 10-02-31'!M8</f>
      </c>
      <c s="14">
        <f>C13*0.21</f>
      </c>
      <c s="14">
        <f>C13+D13</f>
      </c>
      <c s="13">
        <f>'PS 10-02-31'!T7</f>
      </c>
    </row>
    <row r="14" spans="1:6" ht="12.75">
      <c r="A14" s="11" t="s">
        <v>338</v>
      </c>
      <c s="12" t="s">
        <v>339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340</v>
      </c>
      <c s="12" t="s">
        <v>341</v>
      </c>
      <c s="14">
        <f>'SO 00-98-98'!K8+'SO 00-98-98'!M8</f>
      </c>
      <c s="14">
        <f>C15*0.21</f>
      </c>
      <c s="14">
        <f>C15+D15</f>
      </c>
      <c s="13">
        <f>'SO 00-98-98'!T7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COUNTIFS(L8:L96,"=0",A8:A96,"P")+COUNTIFS(L8:L96,"",A8:A96,"P")+SUM(Q8:Q96)</f>
      </c>
    </row>
    <row r="8" spans="1:13" ht="12.75">
      <c r="A8" t="s">
        <v>43</v>
      </c>
      <c r="C8" s="28" t="s">
        <v>44</v>
      </c>
      <c r="E8" s="30" t="s">
        <v>3</v>
      </c>
      <c r="J8" s="29">
        <f>0+J9+J46+J55</f>
      </c>
      <c s="29">
        <f>0+K9+K46+K55</f>
      </c>
      <c s="29">
        <f>0+L9+L46+L55</f>
      </c>
      <c s="29">
        <f>0+M9+M46+M55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48</v>
      </c>
      <c s="34" t="s">
        <v>46</v>
      </c>
      <c s="34" t="s">
        <v>49</v>
      </c>
      <c s="35" t="s">
        <v>50</v>
      </c>
      <c s="6" t="s">
        <v>51</v>
      </c>
      <c s="36" t="s">
        <v>52</v>
      </c>
      <c s="37">
        <v>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6" ht="12.75">
      <c r="A14" t="s">
        <v>48</v>
      </c>
      <c s="34" t="s">
        <v>26</v>
      </c>
      <c s="34" t="s">
        <v>60</v>
      </c>
      <c s="35" t="s">
        <v>50</v>
      </c>
      <c s="6" t="s">
        <v>61</v>
      </c>
      <c s="36" t="s">
        <v>52</v>
      </c>
      <c s="37">
        <v>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62</v>
      </c>
    </row>
    <row r="18" spans="1:16" ht="25.5">
      <c r="A18" t="s">
        <v>48</v>
      </c>
      <c s="34" t="s">
        <v>25</v>
      </c>
      <c s="34" t="s">
        <v>63</v>
      </c>
      <c s="35" t="s">
        <v>50</v>
      </c>
      <c s="6" t="s">
        <v>64</v>
      </c>
      <c s="36" t="s">
        <v>52</v>
      </c>
      <c s="37">
        <v>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65</v>
      </c>
      <c>
        <f>(M18*21)/100</f>
      </c>
      <c t="s">
        <v>26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57</v>
      </c>
    </row>
    <row r="21" spans="1:5" ht="51">
      <c r="A21" t="s">
        <v>58</v>
      </c>
      <c r="E21" s="39" t="s">
        <v>66</v>
      </c>
    </row>
    <row r="22" spans="1:16" ht="12.75">
      <c r="A22" t="s">
        <v>48</v>
      </c>
      <c s="34" t="s">
        <v>67</v>
      </c>
      <c s="34" t="s">
        <v>68</v>
      </c>
      <c s="35" t="s">
        <v>50</v>
      </c>
      <c s="6" t="s">
        <v>69</v>
      </c>
      <c s="36" t="s">
        <v>52</v>
      </c>
      <c s="37">
        <v>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65</v>
      </c>
      <c>
        <f>(M22*21)/100</f>
      </c>
      <c t="s">
        <v>26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57</v>
      </c>
    </row>
    <row r="25" spans="1:5" ht="38.25">
      <c r="A25" t="s">
        <v>58</v>
      </c>
      <c r="E25" s="39" t="s">
        <v>70</v>
      </c>
    </row>
    <row r="26" spans="1:16" ht="12.75">
      <c r="A26" t="s">
        <v>48</v>
      </c>
      <c s="34" t="s">
        <v>71</v>
      </c>
      <c s="34" t="s">
        <v>72</v>
      </c>
      <c s="35" t="s">
        <v>50</v>
      </c>
      <c s="6" t="s">
        <v>73</v>
      </c>
      <c s="36" t="s">
        <v>52</v>
      </c>
      <c s="37">
        <v>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62</v>
      </c>
    </row>
    <row r="30" spans="1:16" ht="12.75">
      <c r="A30" t="s">
        <v>48</v>
      </c>
      <c s="34" t="s">
        <v>74</v>
      </c>
      <c s="34" t="s">
        <v>75</v>
      </c>
      <c s="35" t="s">
        <v>50</v>
      </c>
      <c s="6" t="s">
        <v>76</v>
      </c>
      <c s="36" t="s">
        <v>77</v>
      </c>
      <c s="37">
        <v>1.995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65</v>
      </c>
      <c>
        <f>(M30*21)/100</f>
      </c>
      <c t="s">
        <v>26</v>
      </c>
    </row>
    <row r="31" spans="1:5" ht="12.75">
      <c r="A31" s="35" t="s">
        <v>54</v>
      </c>
      <c r="E31" s="39" t="s">
        <v>78</v>
      </c>
    </row>
    <row r="32" spans="1:5" ht="12.75">
      <c r="A32" s="35" t="s">
        <v>56</v>
      </c>
      <c r="E32" s="40" t="s">
        <v>57</v>
      </c>
    </row>
    <row r="33" spans="1:5" ht="89.25">
      <c r="A33" t="s">
        <v>58</v>
      </c>
      <c r="E33" s="39" t="s">
        <v>79</v>
      </c>
    </row>
    <row r="34" spans="1:16" ht="12.75">
      <c r="A34" t="s">
        <v>48</v>
      </c>
      <c s="34" t="s">
        <v>80</v>
      </c>
      <c s="34" t="s">
        <v>81</v>
      </c>
      <c s="35" t="s">
        <v>50</v>
      </c>
      <c s="6" t="s">
        <v>82</v>
      </c>
      <c s="36" t="s">
        <v>52</v>
      </c>
      <c s="37">
        <v>14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65</v>
      </c>
      <c>
        <f>(M34*21)/100</f>
      </c>
      <c t="s">
        <v>26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57</v>
      </c>
    </row>
    <row r="37" spans="1:5" ht="76.5">
      <c r="A37" t="s">
        <v>58</v>
      </c>
      <c r="E37" s="39" t="s">
        <v>83</v>
      </c>
    </row>
    <row r="38" spans="1:16" ht="25.5">
      <c r="A38" t="s">
        <v>48</v>
      </c>
      <c s="34" t="s">
        <v>84</v>
      </c>
      <c s="34" t="s">
        <v>85</v>
      </c>
      <c s="35" t="s">
        <v>50</v>
      </c>
      <c s="6" t="s">
        <v>86</v>
      </c>
      <c s="36" t="s">
        <v>52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65</v>
      </c>
      <c>
        <f>(M38*21)/100</f>
      </c>
      <c t="s">
        <v>26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57</v>
      </c>
    </row>
    <row r="41" spans="1:5" ht="102">
      <c r="A41" t="s">
        <v>58</v>
      </c>
      <c r="E41" s="39" t="s">
        <v>87</v>
      </c>
    </row>
    <row r="42" spans="1:16" ht="12.75">
      <c r="A42" t="s">
        <v>48</v>
      </c>
      <c s="34" t="s">
        <v>88</v>
      </c>
      <c s="34" t="s">
        <v>89</v>
      </c>
      <c s="35" t="s">
        <v>50</v>
      </c>
      <c s="6" t="s">
        <v>90</v>
      </c>
      <c s="36" t="s">
        <v>52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26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62</v>
      </c>
    </row>
    <row r="46" spans="1:13" ht="12.75">
      <c r="A46" t="s">
        <v>45</v>
      </c>
      <c r="C46" s="31" t="s">
        <v>26</v>
      </c>
      <c r="E46" s="33" t="s">
        <v>91</v>
      </c>
      <c r="J46" s="32">
        <f>0</f>
      </c>
      <c s="32">
        <f>0</f>
      </c>
      <c s="32">
        <f>0+L47+L51</f>
      </c>
      <c s="32">
        <f>0+M47+M51</f>
      </c>
    </row>
    <row r="47" spans="1:16" ht="12.75">
      <c r="A47" t="s">
        <v>48</v>
      </c>
      <c s="34" t="s">
        <v>92</v>
      </c>
      <c s="34" t="s">
        <v>93</v>
      </c>
      <c s="35" t="s">
        <v>50</v>
      </c>
      <c s="6" t="s">
        <v>94</v>
      </c>
      <c s="36" t="s">
        <v>95</v>
      </c>
      <c s="37">
        <v>7085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65</v>
      </c>
      <c>
        <f>(M47*21)/100</f>
      </c>
      <c t="s">
        <v>26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57</v>
      </c>
    </row>
    <row r="50" spans="1:5" ht="89.25">
      <c r="A50" t="s">
        <v>58</v>
      </c>
      <c r="E50" s="39" t="s">
        <v>96</v>
      </c>
    </row>
    <row r="51" spans="1:16" ht="12.75">
      <c r="A51" t="s">
        <v>48</v>
      </c>
      <c s="34" t="s">
        <v>97</v>
      </c>
      <c s="34" t="s">
        <v>98</v>
      </c>
      <c s="35" t="s">
        <v>50</v>
      </c>
      <c s="6" t="s">
        <v>99</v>
      </c>
      <c s="36" t="s">
        <v>95</v>
      </c>
      <c s="37">
        <v>7085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65</v>
      </c>
      <c>
        <f>(M51*21)/100</f>
      </c>
      <c t="s">
        <v>26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57</v>
      </c>
    </row>
    <row r="54" spans="1:5" ht="63.75">
      <c r="A54" t="s">
        <v>58</v>
      </c>
      <c r="E54" s="39" t="s">
        <v>100</v>
      </c>
    </row>
    <row r="55" spans="1:13" ht="12.75">
      <c r="A55" t="s">
        <v>45</v>
      </c>
      <c r="C55" s="31" t="s">
        <v>67</v>
      </c>
      <c r="E55" s="33" t="s">
        <v>101</v>
      </c>
      <c r="J55" s="32">
        <f>0</f>
      </c>
      <c s="32">
        <f>0</f>
      </c>
      <c s="32">
        <f>0+L56+L60+L64+L68+L72+L76+L80+L84+L88+L92+L96</f>
      </c>
      <c s="32">
        <f>0+M56+M60+M64+M68+M72+M76+M80+M84+M88+M92+M96</f>
      </c>
    </row>
    <row r="56" spans="1:16" ht="12.75">
      <c r="A56" t="s">
        <v>48</v>
      </c>
      <c s="34" t="s">
        <v>102</v>
      </c>
      <c s="34" t="s">
        <v>103</v>
      </c>
      <c s="35" t="s">
        <v>50</v>
      </c>
      <c s="6" t="s">
        <v>104</v>
      </c>
      <c s="36" t="s">
        <v>77</v>
      </c>
      <c s="37">
        <v>1.86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65</v>
      </c>
      <c>
        <f>(M56*21)/100</f>
      </c>
      <c t="s">
        <v>26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57</v>
      </c>
    </row>
    <row r="59" spans="1:5" ht="63.75">
      <c r="A59" t="s">
        <v>58</v>
      </c>
      <c r="E59" s="39" t="s">
        <v>105</v>
      </c>
    </row>
    <row r="60" spans="1:16" ht="25.5">
      <c r="A60" t="s">
        <v>48</v>
      </c>
      <c s="34" t="s">
        <v>106</v>
      </c>
      <c s="34" t="s">
        <v>107</v>
      </c>
      <c s="35" t="s">
        <v>50</v>
      </c>
      <c s="6" t="s">
        <v>108</v>
      </c>
      <c s="36" t="s">
        <v>52</v>
      </c>
      <c s="37">
        <v>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26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57</v>
      </c>
    </row>
    <row r="63" spans="1:5" ht="12.75">
      <c r="A63" t="s">
        <v>58</v>
      </c>
      <c r="E63" s="39" t="s">
        <v>62</v>
      </c>
    </row>
    <row r="64" spans="1:16" ht="12.75">
      <c r="A64" t="s">
        <v>48</v>
      </c>
      <c s="34" t="s">
        <v>109</v>
      </c>
      <c s="34" t="s">
        <v>110</v>
      </c>
      <c s="35" t="s">
        <v>50</v>
      </c>
      <c s="6" t="s">
        <v>111</v>
      </c>
      <c s="36" t="s">
        <v>112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65</v>
      </c>
      <c>
        <f>(M64*21)/100</f>
      </c>
      <c t="s">
        <v>26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57</v>
      </c>
    </row>
    <row r="67" spans="1:5" ht="12.75">
      <c r="A67" t="s">
        <v>58</v>
      </c>
      <c r="E67" s="39" t="s">
        <v>113</v>
      </c>
    </row>
    <row r="68" spans="1:16" ht="12.75">
      <c r="A68" t="s">
        <v>48</v>
      </c>
      <c s="34" t="s">
        <v>114</v>
      </c>
      <c s="34" t="s">
        <v>115</v>
      </c>
      <c s="35" t="s">
        <v>50</v>
      </c>
      <c s="6" t="s">
        <v>116</v>
      </c>
      <c s="36" t="s">
        <v>117</v>
      </c>
      <c s="37">
        <v>21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26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118</v>
      </c>
    </row>
    <row r="71" spans="1:5" ht="12.75">
      <c r="A71" t="s">
        <v>58</v>
      </c>
      <c r="E71" s="39" t="s">
        <v>62</v>
      </c>
    </row>
    <row r="72" spans="1:16" ht="12.75">
      <c r="A72" t="s">
        <v>48</v>
      </c>
      <c s="34" t="s">
        <v>119</v>
      </c>
      <c s="34" t="s">
        <v>120</v>
      </c>
      <c s="35" t="s">
        <v>50</v>
      </c>
      <c s="6" t="s">
        <v>121</v>
      </c>
      <c s="36" t="s">
        <v>117</v>
      </c>
      <c s="37">
        <v>520.8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26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122</v>
      </c>
    </row>
    <row r="75" spans="1:5" ht="12.75">
      <c r="A75" t="s">
        <v>58</v>
      </c>
      <c r="E75" s="39" t="s">
        <v>62</v>
      </c>
    </row>
    <row r="76" spans="1:16" ht="12.75">
      <c r="A76" t="s">
        <v>48</v>
      </c>
      <c s="34" t="s">
        <v>123</v>
      </c>
      <c s="34" t="s">
        <v>124</v>
      </c>
      <c s="35" t="s">
        <v>50</v>
      </c>
      <c s="6" t="s">
        <v>125</v>
      </c>
      <c s="36" t="s">
        <v>117</v>
      </c>
      <c s="37">
        <v>541.8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26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57</v>
      </c>
    </row>
    <row r="79" spans="1:5" ht="12.75">
      <c r="A79" t="s">
        <v>58</v>
      </c>
      <c r="E79" s="39" t="s">
        <v>62</v>
      </c>
    </row>
    <row r="80" spans="1:16" ht="12.75">
      <c r="A80" t="s">
        <v>48</v>
      </c>
      <c s="34" t="s">
        <v>126</v>
      </c>
      <c s="34" t="s">
        <v>127</v>
      </c>
      <c s="35" t="s">
        <v>50</v>
      </c>
      <c s="6" t="s">
        <v>128</v>
      </c>
      <c s="36" t="s">
        <v>95</v>
      </c>
      <c s="37">
        <v>1860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129</v>
      </c>
      <c>
        <f>(M80*21)/100</f>
      </c>
      <c t="s">
        <v>26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57</v>
      </c>
    </row>
    <row r="83" spans="1:5" ht="12.75">
      <c r="A83" t="s">
        <v>58</v>
      </c>
      <c r="E83" s="39" t="s">
        <v>62</v>
      </c>
    </row>
    <row r="84" spans="1:16" ht="12.75">
      <c r="A84" t="s">
        <v>48</v>
      </c>
      <c s="34" t="s">
        <v>130</v>
      </c>
      <c s="34" t="s">
        <v>131</v>
      </c>
      <c s="35" t="s">
        <v>50</v>
      </c>
      <c s="6" t="s">
        <v>132</v>
      </c>
      <c s="36" t="s">
        <v>95</v>
      </c>
      <c s="37">
        <v>30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65</v>
      </c>
      <c>
        <f>(M84*21)/100</f>
      </c>
      <c t="s">
        <v>26</v>
      </c>
    </row>
    <row r="85" spans="1:5" ht="12.75">
      <c r="A85" s="35" t="s">
        <v>54</v>
      </c>
      <c r="E85" s="39" t="s">
        <v>9</v>
      </c>
    </row>
    <row r="86" spans="1:5" ht="12.75">
      <c r="A86" s="35" t="s">
        <v>56</v>
      </c>
      <c r="E86" s="40" t="s">
        <v>133</v>
      </c>
    </row>
    <row r="87" spans="1:5" ht="12.75">
      <c r="A87" t="s">
        <v>58</v>
      </c>
      <c r="E87" s="39" t="s">
        <v>134</v>
      </c>
    </row>
    <row r="88" spans="1:16" ht="12.75">
      <c r="A88" t="s">
        <v>48</v>
      </c>
      <c s="34" t="s">
        <v>135</v>
      </c>
      <c s="34" t="s">
        <v>136</v>
      </c>
      <c s="35" t="s">
        <v>50</v>
      </c>
      <c s="6" t="s">
        <v>137</v>
      </c>
      <c s="36" t="s">
        <v>95</v>
      </c>
      <c s="37">
        <v>110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26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57</v>
      </c>
    </row>
    <row r="91" spans="1:5" ht="12.75">
      <c r="A91" t="s">
        <v>58</v>
      </c>
      <c r="E91" s="39" t="s">
        <v>62</v>
      </c>
    </row>
    <row r="92" spans="1:16" ht="12.75">
      <c r="A92" t="s">
        <v>48</v>
      </c>
      <c s="34" t="s">
        <v>138</v>
      </c>
      <c s="34" t="s">
        <v>139</v>
      </c>
      <c s="35" t="s">
        <v>50</v>
      </c>
      <c s="6" t="s">
        <v>140</v>
      </c>
      <c s="36" t="s">
        <v>117</v>
      </c>
      <c s="37">
        <v>7.5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26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57</v>
      </c>
    </row>
    <row r="95" spans="1:5" ht="12.75">
      <c r="A95" t="s">
        <v>58</v>
      </c>
      <c r="E95" s="39" t="s">
        <v>62</v>
      </c>
    </row>
    <row r="96" spans="1:16" ht="12.75">
      <c r="A96" t="s">
        <v>48</v>
      </c>
      <c s="34" t="s">
        <v>141</v>
      </c>
      <c s="34" t="s">
        <v>142</v>
      </c>
      <c s="35" t="s">
        <v>50</v>
      </c>
      <c s="6" t="s">
        <v>143</v>
      </c>
      <c s="36" t="s">
        <v>112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65</v>
      </c>
      <c>
        <f>(M96*21)/100</f>
      </c>
      <c t="s">
        <v>26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57</v>
      </c>
    </row>
    <row r="99" spans="1:5" ht="12.75">
      <c r="A99" t="s">
        <v>58</v>
      </c>
      <c r="E99" s="39" t="s">
        <v>144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145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145</v>
      </c>
      <c r="E4" s="26" t="s">
        <v>146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COUNTIFS(L8:L299,"=0",A8:A299,"P")+COUNTIFS(L8:L299,"",A8:A299,"P")+SUM(Q8:Q299)</f>
      </c>
    </row>
    <row r="8" spans="1:13" ht="12.75">
      <c r="A8" t="s">
        <v>43</v>
      </c>
      <c r="C8" s="28" t="s">
        <v>149</v>
      </c>
      <c r="E8" s="30" t="s">
        <v>148</v>
      </c>
      <c r="J8" s="29">
        <f>0+J9+J266</f>
      </c>
      <c s="29">
        <f>0+K9+K266</f>
      </c>
      <c s="29">
        <f>0+L9+L266</f>
      </c>
      <c s="29">
        <f>0+M9+M266</f>
      </c>
    </row>
    <row r="9" spans="1:13" ht="12.75">
      <c r="A9" t="s">
        <v>45</v>
      </c>
      <c r="C9" s="31" t="s">
        <v>46</v>
      </c>
      <c r="E9" s="33" t="s">
        <v>150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</f>
      </c>
    </row>
    <row r="10" spans="1:16" ht="12.75">
      <c r="A10" t="s">
        <v>48</v>
      </c>
      <c s="34" t="s">
        <v>46</v>
      </c>
      <c s="34" t="s">
        <v>151</v>
      </c>
      <c s="35" t="s">
        <v>50</v>
      </c>
      <c s="6" t="s">
        <v>152</v>
      </c>
      <c s="36" t="s">
        <v>95</v>
      </c>
      <c s="37">
        <v>750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62</v>
      </c>
    </row>
    <row r="14" spans="1:16" ht="25.5">
      <c r="A14" t="s">
        <v>48</v>
      </c>
      <c s="34" t="s">
        <v>26</v>
      </c>
      <c s="34" t="s">
        <v>153</v>
      </c>
      <c s="35" t="s">
        <v>50</v>
      </c>
      <c s="6" t="s">
        <v>154</v>
      </c>
      <c s="36" t="s">
        <v>52</v>
      </c>
      <c s="37">
        <v>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62</v>
      </c>
    </row>
    <row r="18" spans="1:16" ht="12.75">
      <c r="A18" t="s">
        <v>48</v>
      </c>
      <c s="34" t="s">
        <v>25</v>
      </c>
      <c s="34" t="s">
        <v>155</v>
      </c>
      <c s="35" t="s">
        <v>50</v>
      </c>
      <c s="6" t="s">
        <v>156</v>
      </c>
      <c s="36" t="s">
        <v>52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62</v>
      </c>
    </row>
    <row r="22" spans="1:16" ht="12.75">
      <c r="A22" t="s">
        <v>48</v>
      </c>
      <c s="34" t="s">
        <v>67</v>
      </c>
      <c s="34" t="s">
        <v>157</v>
      </c>
      <c s="35" t="s">
        <v>50</v>
      </c>
      <c s="6" t="s">
        <v>158</v>
      </c>
      <c s="36" t="s">
        <v>52</v>
      </c>
      <c s="37">
        <v>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62</v>
      </c>
    </row>
    <row r="26" spans="1:16" ht="12.75">
      <c r="A26" t="s">
        <v>48</v>
      </c>
      <c s="34" t="s">
        <v>71</v>
      </c>
      <c s="34" t="s">
        <v>159</v>
      </c>
      <c s="35" t="s">
        <v>50</v>
      </c>
      <c s="6" t="s">
        <v>160</v>
      </c>
      <c s="36" t="s">
        <v>52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62</v>
      </c>
    </row>
    <row r="30" spans="1:16" ht="25.5">
      <c r="A30" t="s">
        <v>48</v>
      </c>
      <c s="34" t="s">
        <v>74</v>
      </c>
      <c s="34" t="s">
        <v>161</v>
      </c>
      <c s="35" t="s">
        <v>50</v>
      </c>
      <c s="6" t="s">
        <v>162</v>
      </c>
      <c s="36" t="s">
        <v>52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62</v>
      </c>
    </row>
    <row r="34" spans="1:16" ht="12.75">
      <c r="A34" t="s">
        <v>48</v>
      </c>
      <c s="34" t="s">
        <v>80</v>
      </c>
      <c s="34" t="s">
        <v>163</v>
      </c>
      <c s="35" t="s">
        <v>50</v>
      </c>
      <c s="6" t="s">
        <v>164</v>
      </c>
      <c s="36" t="s">
        <v>52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26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62</v>
      </c>
    </row>
    <row r="38" spans="1:16" ht="12.75">
      <c r="A38" t="s">
        <v>48</v>
      </c>
      <c s="34" t="s">
        <v>84</v>
      </c>
      <c s="34" t="s">
        <v>165</v>
      </c>
      <c s="35" t="s">
        <v>50</v>
      </c>
      <c s="6" t="s">
        <v>166</v>
      </c>
      <c s="36" t="s">
        <v>52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26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62</v>
      </c>
    </row>
    <row r="42" spans="1:16" ht="25.5">
      <c r="A42" t="s">
        <v>48</v>
      </c>
      <c s="34" t="s">
        <v>88</v>
      </c>
      <c s="34" t="s">
        <v>167</v>
      </c>
      <c s="35" t="s">
        <v>50</v>
      </c>
      <c s="6" t="s">
        <v>168</v>
      </c>
      <c s="36" t="s">
        <v>52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26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62</v>
      </c>
    </row>
    <row r="46" spans="1:16" ht="12.75">
      <c r="A46" t="s">
        <v>48</v>
      </c>
      <c s="34" t="s">
        <v>169</v>
      </c>
      <c s="34" t="s">
        <v>170</v>
      </c>
      <c s="35" t="s">
        <v>50</v>
      </c>
      <c s="6" t="s">
        <v>171</v>
      </c>
      <c s="36" t="s">
        <v>52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26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62</v>
      </c>
    </row>
    <row r="50" spans="1:16" ht="12.75">
      <c r="A50" t="s">
        <v>48</v>
      </c>
      <c s="34" t="s">
        <v>172</v>
      </c>
      <c s="34" t="s">
        <v>173</v>
      </c>
      <c s="35" t="s">
        <v>50</v>
      </c>
      <c s="6" t="s">
        <v>174</v>
      </c>
      <c s="36" t="s">
        <v>52</v>
      </c>
      <c s="37">
        <v>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26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62</v>
      </c>
    </row>
    <row r="54" spans="1:16" ht="12.75">
      <c r="A54" t="s">
        <v>48</v>
      </c>
      <c s="34" t="s">
        <v>175</v>
      </c>
      <c s="34" t="s">
        <v>176</v>
      </c>
      <c s="35" t="s">
        <v>50</v>
      </c>
      <c s="6" t="s">
        <v>177</v>
      </c>
      <c s="36" t="s">
        <v>52</v>
      </c>
      <c s="37">
        <v>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26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62</v>
      </c>
    </row>
    <row r="58" spans="1:16" ht="12.75">
      <c r="A58" t="s">
        <v>48</v>
      </c>
      <c s="34" t="s">
        <v>92</v>
      </c>
      <c s="34" t="s">
        <v>178</v>
      </c>
      <c s="35" t="s">
        <v>50</v>
      </c>
      <c s="6" t="s">
        <v>179</v>
      </c>
      <c s="36" t="s">
        <v>180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26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62</v>
      </c>
    </row>
    <row r="62" spans="1:16" ht="25.5">
      <c r="A62" t="s">
        <v>48</v>
      </c>
      <c s="34" t="s">
        <v>97</v>
      </c>
      <c s="34" t="s">
        <v>181</v>
      </c>
      <c s="35" t="s">
        <v>50</v>
      </c>
      <c s="6" t="s">
        <v>182</v>
      </c>
      <c s="36" t="s">
        <v>183</v>
      </c>
      <c s="37">
        <v>16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26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62</v>
      </c>
    </row>
    <row r="66" spans="1:16" ht="12.75">
      <c r="A66" t="s">
        <v>48</v>
      </c>
      <c s="34" t="s">
        <v>102</v>
      </c>
      <c s="34" t="s">
        <v>184</v>
      </c>
      <c s="35" t="s">
        <v>50</v>
      </c>
      <c s="6" t="s">
        <v>185</v>
      </c>
      <c s="36" t="s">
        <v>52</v>
      </c>
      <c s="37">
        <v>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26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62</v>
      </c>
    </row>
    <row r="70" spans="1:16" ht="12.75">
      <c r="A70" t="s">
        <v>48</v>
      </c>
      <c s="34" t="s">
        <v>106</v>
      </c>
      <c s="34" t="s">
        <v>186</v>
      </c>
      <c s="35" t="s">
        <v>50</v>
      </c>
      <c s="6" t="s">
        <v>187</v>
      </c>
      <c s="36" t="s">
        <v>52</v>
      </c>
      <c s="37">
        <v>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26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62</v>
      </c>
    </row>
    <row r="74" spans="1:16" ht="12.75">
      <c r="A74" t="s">
        <v>48</v>
      </c>
      <c s="34" t="s">
        <v>109</v>
      </c>
      <c s="34" t="s">
        <v>188</v>
      </c>
      <c s="35" t="s">
        <v>50</v>
      </c>
      <c s="6" t="s">
        <v>189</v>
      </c>
      <c s="36" t="s">
        <v>52</v>
      </c>
      <c s="37">
        <v>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26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62</v>
      </c>
    </row>
    <row r="78" spans="1:16" ht="12.75">
      <c r="A78" t="s">
        <v>48</v>
      </c>
      <c s="34" t="s">
        <v>114</v>
      </c>
      <c s="34" t="s">
        <v>190</v>
      </c>
      <c s="35" t="s">
        <v>50</v>
      </c>
      <c s="6" t="s">
        <v>191</v>
      </c>
      <c s="36" t="s">
        <v>52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26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62</v>
      </c>
    </row>
    <row r="82" spans="1:16" ht="12.75">
      <c r="A82" t="s">
        <v>48</v>
      </c>
      <c s="34" t="s">
        <v>119</v>
      </c>
      <c s="34" t="s">
        <v>192</v>
      </c>
      <c s="35" t="s">
        <v>50</v>
      </c>
      <c s="6" t="s">
        <v>193</v>
      </c>
      <c s="36" t="s">
        <v>52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26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62</v>
      </c>
    </row>
    <row r="86" spans="1:16" ht="12.75">
      <c r="A86" t="s">
        <v>48</v>
      </c>
      <c s="34" t="s">
        <v>123</v>
      </c>
      <c s="34" t="s">
        <v>194</v>
      </c>
      <c s="35" t="s">
        <v>50</v>
      </c>
      <c s="6" t="s">
        <v>195</v>
      </c>
      <c s="36" t="s">
        <v>52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26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57</v>
      </c>
    </row>
    <row r="89" spans="1:5" ht="12.75">
      <c r="A89" t="s">
        <v>58</v>
      </c>
      <c r="E89" s="39" t="s">
        <v>62</v>
      </c>
    </row>
    <row r="90" spans="1:16" ht="12.75">
      <c r="A90" t="s">
        <v>48</v>
      </c>
      <c s="34" t="s">
        <v>126</v>
      </c>
      <c s="34" t="s">
        <v>196</v>
      </c>
      <c s="35" t="s">
        <v>50</v>
      </c>
      <c s="6" t="s">
        <v>197</v>
      </c>
      <c s="36" t="s">
        <v>52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26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57</v>
      </c>
    </row>
    <row r="93" spans="1:5" ht="12.75">
      <c r="A93" t="s">
        <v>58</v>
      </c>
      <c r="E93" s="39" t="s">
        <v>62</v>
      </c>
    </row>
    <row r="94" spans="1:16" ht="12.75">
      <c r="A94" t="s">
        <v>48</v>
      </c>
      <c s="34" t="s">
        <v>130</v>
      </c>
      <c s="34" t="s">
        <v>198</v>
      </c>
      <c s="35" t="s">
        <v>50</v>
      </c>
      <c s="6" t="s">
        <v>199</v>
      </c>
      <c s="36" t="s">
        <v>52</v>
      </c>
      <c s="37">
        <v>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26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57</v>
      </c>
    </row>
    <row r="97" spans="1:5" ht="12.75">
      <c r="A97" t="s">
        <v>58</v>
      </c>
      <c r="E97" s="39" t="s">
        <v>62</v>
      </c>
    </row>
    <row r="98" spans="1:16" ht="12.75">
      <c r="A98" t="s">
        <v>48</v>
      </c>
      <c s="34" t="s">
        <v>135</v>
      </c>
      <c s="34" t="s">
        <v>200</v>
      </c>
      <c s="35" t="s">
        <v>50</v>
      </c>
      <c s="6" t="s">
        <v>201</v>
      </c>
      <c s="36" t="s">
        <v>52</v>
      </c>
      <c s="37">
        <v>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26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57</v>
      </c>
    </row>
    <row r="101" spans="1:5" ht="12.75">
      <c r="A101" t="s">
        <v>58</v>
      </c>
      <c r="E101" s="39" t="s">
        <v>62</v>
      </c>
    </row>
    <row r="102" spans="1:16" ht="12.75">
      <c r="A102" t="s">
        <v>48</v>
      </c>
      <c s="34" t="s">
        <v>138</v>
      </c>
      <c s="34" t="s">
        <v>202</v>
      </c>
      <c s="35" t="s">
        <v>50</v>
      </c>
      <c s="6" t="s">
        <v>203</v>
      </c>
      <c s="36" t="s">
        <v>52</v>
      </c>
      <c s="37">
        <v>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26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57</v>
      </c>
    </row>
    <row r="105" spans="1:5" ht="12.75">
      <c r="A105" t="s">
        <v>58</v>
      </c>
      <c r="E105" s="39" t="s">
        <v>62</v>
      </c>
    </row>
    <row r="106" spans="1:16" ht="12.75">
      <c r="A106" t="s">
        <v>48</v>
      </c>
      <c s="34" t="s">
        <v>141</v>
      </c>
      <c s="34" t="s">
        <v>204</v>
      </c>
      <c s="35" t="s">
        <v>50</v>
      </c>
      <c s="6" t="s">
        <v>205</v>
      </c>
      <c s="36" t="s">
        <v>52</v>
      </c>
      <c s="37">
        <v>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26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57</v>
      </c>
    </row>
    <row r="109" spans="1:5" ht="12.75">
      <c r="A109" t="s">
        <v>58</v>
      </c>
      <c r="E109" s="39" t="s">
        <v>62</v>
      </c>
    </row>
    <row r="110" spans="1:16" ht="12.75">
      <c r="A110" t="s">
        <v>48</v>
      </c>
      <c s="34" t="s">
        <v>206</v>
      </c>
      <c s="34" t="s">
        <v>207</v>
      </c>
      <c s="35" t="s">
        <v>50</v>
      </c>
      <c s="6" t="s">
        <v>208</v>
      </c>
      <c s="36" t="s">
        <v>52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26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57</v>
      </c>
    </row>
    <row r="113" spans="1:5" ht="12.75">
      <c r="A113" t="s">
        <v>58</v>
      </c>
      <c r="E113" s="39" t="s">
        <v>62</v>
      </c>
    </row>
    <row r="114" spans="1:16" ht="12.75">
      <c r="A114" t="s">
        <v>48</v>
      </c>
      <c s="34" t="s">
        <v>209</v>
      </c>
      <c s="34" t="s">
        <v>210</v>
      </c>
      <c s="35" t="s">
        <v>50</v>
      </c>
      <c s="6" t="s">
        <v>211</v>
      </c>
      <c s="36" t="s">
        <v>52</v>
      </c>
      <c s="37">
        <v>28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26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57</v>
      </c>
    </row>
    <row r="117" spans="1:5" ht="12.75">
      <c r="A117" t="s">
        <v>58</v>
      </c>
      <c r="E117" s="39" t="s">
        <v>62</v>
      </c>
    </row>
    <row r="118" spans="1:16" ht="25.5">
      <c r="A118" t="s">
        <v>48</v>
      </c>
      <c s="34" t="s">
        <v>212</v>
      </c>
      <c s="34" t="s">
        <v>213</v>
      </c>
      <c s="35" t="s">
        <v>50</v>
      </c>
      <c s="6" t="s">
        <v>214</v>
      </c>
      <c s="36" t="s">
        <v>52</v>
      </c>
      <c s="37">
        <v>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26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57</v>
      </c>
    </row>
    <row r="121" spans="1:5" ht="12.75">
      <c r="A121" t="s">
        <v>58</v>
      </c>
      <c r="E121" s="39" t="s">
        <v>62</v>
      </c>
    </row>
    <row r="122" spans="1:16" ht="25.5">
      <c r="A122" t="s">
        <v>48</v>
      </c>
      <c s="34" t="s">
        <v>215</v>
      </c>
      <c s="34" t="s">
        <v>216</v>
      </c>
      <c s="35" t="s">
        <v>50</v>
      </c>
      <c s="6" t="s">
        <v>217</v>
      </c>
      <c s="36" t="s">
        <v>52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26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57</v>
      </c>
    </row>
    <row r="125" spans="1:5" ht="12.75">
      <c r="A125" t="s">
        <v>58</v>
      </c>
      <c r="E125" s="39" t="s">
        <v>62</v>
      </c>
    </row>
    <row r="126" spans="1:16" ht="12.75">
      <c r="A126" t="s">
        <v>48</v>
      </c>
      <c s="34" t="s">
        <v>215</v>
      </c>
      <c s="34" t="s">
        <v>218</v>
      </c>
      <c s="35" t="s">
        <v>50</v>
      </c>
      <c s="6" t="s">
        <v>219</v>
      </c>
      <c s="36" t="s">
        <v>52</v>
      </c>
      <c s="37">
        <v>7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26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57</v>
      </c>
    </row>
    <row r="129" spans="1:5" ht="12.75">
      <c r="A129" t="s">
        <v>58</v>
      </c>
      <c r="E129" s="39" t="s">
        <v>62</v>
      </c>
    </row>
    <row r="130" spans="1:16" ht="25.5">
      <c r="A130" t="s">
        <v>48</v>
      </c>
      <c s="34" t="s">
        <v>220</v>
      </c>
      <c s="34" t="s">
        <v>221</v>
      </c>
      <c s="35" t="s">
        <v>50</v>
      </c>
      <c s="6" t="s">
        <v>222</v>
      </c>
      <c s="36" t="s">
        <v>52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26</v>
      </c>
    </row>
    <row r="131" spans="1:5" ht="12.75">
      <c r="A131" s="35" t="s">
        <v>54</v>
      </c>
      <c r="E131" s="39" t="s">
        <v>55</v>
      </c>
    </row>
    <row r="132" spans="1:5" ht="12.75">
      <c r="A132" s="35" t="s">
        <v>56</v>
      </c>
      <c r="E132" s="40" t="s">
        <v>57</v>
      </c>
    </row>
    <row r="133" spans="1:5" ht="12.75">
      <c r="A133" t="s">
        <v>58</v>
      </c>
      <c r="E133" s="39" t="s">
        <v>62</v>
      </c>
    </row>
    <row r="134" spans="1:16" ht="25.5">
      <c r="A134" t="s">
        <v>48</v>
      </c>
      <c s="34" t="s">
        <v>223</v>
      </c>
      <c s="34" t="s">
        <v>224</v>
      </c>
      <c s="35" t="s">
        <v>50</v>
      </c>
      <c s="6" t="s">
        <v>225</v>
      </c>
      <c s="36" t="s">
        <v>52</v>
      </c>
      <c s="37">
        <v>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26</v>
      </c>
    </row>
    <row r="135" spans="1:5" ht="12.75">
      <c r="A135" s="35" t="s">
        <v>54</v>
      </c>
      <c r="E135" s="39" t="s">
        <v>55</v>
      </c>
    </row>
    <row r="136" spans="1:5" ht="12.75">
      <c r="A136" s="35" t="s">
        <v>56</v>
      </c>
      <c r="E136" s="40" t="s">
        <v>57</v>
      </c>
    </row>
    <row r="137" spans="1:5" ht="12.75">
      <c r="A137" t="s">
        <v>58</v>
      </c>
      <c r="E137" s="39" t="s">
        <v>62</v>
      </c>
    </row>
    <row r="138" spans="1:16" ht="25.5">
      <c r="A138" t="s">
        <v>48</v>
      </c>
      <c s="34" t="s">
        <v>226</v>
      </c>
      <c s="34" t="s">
        <v>227</v>
      </c>
      <c s="35" t="s">
        <v>50</v>
      </c>
      <c s="6" t="s">
        <v>228</v>
      </c>
      <c s="36" t="s">
        <v>52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26</v>
      </c>
    </row>
    <row r="139" spans="1:5" ht="12.75">
      <c r="A139" s="35" t="s">
        <v>54</v>
      </c>
      <c r="E139" s="39" t="s">
        <v>55</v>
      </c>
    </row>
    <row r="140" spans="1:5" ht="12.75">
      <c r="A140" s="35" t="s">
        <v>56</v>
      </c>
      <c r="E140" s="40" t="s">
        <v>57</v>
      </c>
    </row>
    <row r="141" spans="1:5" ht="12.75">
      <c r="A141" t="s">
        <v>58</v>
      </c>
      <c r="E141" s="39" t="s">
        <v>62</v>
      </c>
    </row>
    <row r="142" spans="1:16" ht="12.75">
      <c r="A142" t="s">
        <v>48</v>
      </c>
      <c s="34" t="s">
        <v>229</v>
      </c>
      <c s="34" t="s">
        <v>230</v>
      </c>
      <c s="35" t="s">
        <v>50</v>
      </c>
      <c s="6" t="s">
        <v>231</v>
      </c>
      <c s="36" t="s">
        <v>52</v>
      </c>
      <c s="37">
        <v>12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26</v>
      </c>
    </row>
    <row r="143" spans="1:5" ht="12.75">
      <c r="A143" s="35" t="s">
        <v>54</v>
      </c>
      <c r="E143" s="39" t="s">
        <v>55</v>
      </c>
    </row>
    <row r="144" spans="1:5" ht="12.75">
      <c r="A144" s="35" t="s">
        <v>56</v>
      </c>
      <c r="E144" s="40" t="s">
        <v>57</v>
      </c>
    </row>
    <row r="145" spans="1:5" ht="12.75">
      <c r="A145" t="s">
        <v>58</v>
      </c>
      <c r="E145" s="39" t="s">
        <v>62</v>
      </c>
    </row>
    <row r="146" spans="1:16" ht="12.75">
      <c r="A146" t="s">
        <v>48</v>
      </c>
      <c s="34" t="s">
        <v>232</v>
      </c>
      <c s="34" t="s">
        <v>233</v>
      </c>
      <c s="35" t="s">
        <v>50</v>
      </c>
      <c s="6" t="s">
        <v>234</v>
      </c>
      <c s="36" t="s">
        <v>52</v>
      </c>
      <c s="37">
        <v>12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26</v>
      </c>
    </row>
    <row r="147" spans="1:5" ht="12.75">
      <c r="A147" s="35" t="s">
        <v>54</v>
      </c>
      <c r="E147" s="39" t="s">
        <v>55</v>
      </c>
    </row>
    <row r="148" spans="1:5" ht="12.75">
      <c r="A148" s="35" t="s">
        <v>56</v>
      </c>
      <c r="E148" s="40" t="s">
        <v>57</v>
      </c>
    </row>
    <row r="149" spans="1:5" ht="12.75">
      <c r="A149" t="s">
        <v>58</v>
      </c>
      <c r="E149" s="39" t="s">
        <v>62</v>
      </c>
    </row>
    <row r="150" spans="1:16" ht="12.75">
      <c r="A150" t="s">
        <v>48</v>
      </c>
      <c s="34" t="s">
        <v>235</v>
      </c>
      <c s="34" t="s">
        <v>236</v>
      </c>
      <c s="35" t="s">
        <v>50</v>
      </c>
      <c s="6" t="s">
        <v>237</v>
      </c>
      <c s="36" t="s">
        <v>52</v>
      </c>
      <c s="37">
        <v>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26</v>
      </c>
    </row>
    <row r="151" spans="1:5" ht="12.75">
      <c r="A151" s="35" t="s">
        <v>54</v>
      </c>
      <c r="E151" s="39" t="s">
        <v>55</v>
      </c>
    </row>
    <row r="152" spans="1:5" ht="12.75">
      <c r="A152" s="35" t="s">
        <v>56</v>
      </c>
      <c r="E152" s="40" t="s">
        <v>57</v>
      </c>
    </row>
    <row r="153" spans="1:5" ht="12.75">
      <c r="A153" t="s">
        <v>58</v>
      </c>
      <c r="E153" s="39" t="s">
        <v>62</v>
      </c>
    </row>
    <row r="154" spans="1:16" ht="12.75">
      <c r="A154" t="s">
        <v>48</v>
      </c>
      <c s="34" t="s">
        <v>238</v>
      </c>
      <c s="34" t="s">
        <v>239</v>
      </c>
      <c s="35" t="s">
        <v>50</v>
      </c>
      <c s="6" t="s">
        <v>240</v>
      </c>
      <c s="36" t="s">
        <v>52</v>
      </c>
      <c s="37">
        <v>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26</v>
      </c>
    </row>
    <row r="155" spans="1:5" ht="12.75">
      <c r="A155" s="35" t="s">
        <v>54</v>
      </c>
      <c r="E155" s="39" t="s">
        <v>55</v>
      </c>
    </row>
    <row r="156" spans="1:5" ht="12.75">
      <c r="A156" s="35" t="s">
        <v>56</v>
      </c>
      <c r="E156" s="40" t="s">
        <v>57</v>
      </c>
    </row>
    <row r="157" spans="1:5" ht="12.75">
      <c r="A157" t="s">
        <v>58</v>
      </c>
      <c r="E157" s="39" t="s">
        <v>62</v>
      </c>
    </row>
    <row r="158" spans="1:16" ht="12.75">
      <c r="A158" t="s">
        <v>48</v>
      </c>
      <c s="34" t="s">
        <v>241</v>
      </c>
      <c s="34" t="s">
        <v>242</v>
      </c>
      <c s="35" t="s">
        <v>50</v>
      </c>
      <c s="6" t="s">
        <v>243</v>
      </c>
      <c s="36" t="s">
        <v>52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26</v>
      </c>
    </row>
    <row r="159" spans="1:5" ht="12.75">
      <c r="A159" s="35" t="s">
        <v>54</v>
      </c>
      <c r="E159" s="39" t="s">
        <v>55</v>
      </c>
    </row>
    <row r="160" spans="1:5" ht="12.75">
      <c r="A160" s="35" t="s">
        <v>56</v>
      </c>
      <c r="E160" s="40" t="s">
        <v>57</v>
      </c>
    </row>
    <row r="161" spans="1:5" ht="12.75">
      <c r="A161" t="s">
        <v>58</v>
      </c>
      <c r="E161" s="39" t="s">
        <v>62</v>
      </c>
    </row>
    <row r="162" spans="1:16" ht="12.75">
      <c r="A162" t="s">
        <v>48</v>
      </c>
      <c s="34" t="s">
        <v>244</v>
      </c>
      <c s="34" t="s">
        <v>245</v>
      </c>
      <c s="35" t="s">
        <v>50</v>
      </c>
      <c s="6" t="s">
        <v>246</v>
      </c>
      <c s="36" t="s">
        <v>52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26</v>
      </c>
    </row>
    <row r="163" spans="1:5" ht="12.75">
      <c r="A163" s="35" t="s">
        <v>54</v>
      </c>
      <c r="E163" s="39" t="s">
        <v>55</v>
      </c>
    </row>
    <row r="164" spans="1:5" ht="12.75">
      <c r="A164" s="35" t="s">
        <v>56</v>
      </c>
      <c r="E164" s="40" t="s">
        <v>57</v>
      </c>
    </row>
    <row r="165" spans="1:5" ht="12.75">
      <c r="A165" t="s">
        <v>58</v>
      </c>
      <c r="E165" s="39" t="s">
        <v>62</v>
      </c>
    </row>
    <row r="166" spans="1:16" ht="12.75">
      <c r="A166" t="s">
        <v>48</v>
      </c>
      <c s="34" t="s">
        <v>247</v>
      </c>
      <c s="34" t="s">
        <v>248</v>
      </c>
      <c s="35" t="s">
        <v>50</v>
      </c>
      <c s="6" t="s">
        <v>249</v>
      </c>
      <c s="36" t="s">
        <v>52</v>
      </c>
      <c s="37">
        <v>24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26</v>
      </c>
    </row>
    <row r="167" spans="1:5" ht="12.75">
      <c r="A167" s="35" t="s">
        <v>54</v>
      </c>
      <c r="E167" s="39" t="s">
        <v>55</v>
      </c>
    </row>
    <row r="168" spans="1:5" ht="12.75">
      <c r="A168" s="35" t="s">
        <v>56</v>
      </c>
      <c r="E168" s="40" t="s">
        <v>57</v>
      </c>
    </row>
    <row r="169" spans="1:5" ht="12.75">
      <c r="A169" t="s">
        <v>58</v>
      </c>
      <c r="E169" s="39" t="s">
        <v>62</v>
      </c>
    </row>
    <row r="170" spans="1:16" ht="12.75">
      <c r="A170" t="s">
        <v>48</v>
      </c>
      <c s="34" t="s">
        <v>250</v>
      </c>
      <c s="34" t="s">
        <v>251</v>
      </c>
      <c s="35" t="s">
        <v>50</v>
      </c>
      <c s="6" t="s">
        <v>252</v>
      </c>
      <c s="36" t="s">
        <v>52</v>
      </c>
      <c s="37">
        <v>24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26</v>
      </c>
    </row>
    <row r="171" spans="1:5" ht="12.75">
      <c r="A171" s="35" t="s">
        <v>54</v>
      </c>
      <c r="E171" s="39" t="s">
        <v>55</v>
      </c>
    </row>
    <row r="172" spans="1:5" ht="12.75">
      <c r="A172" s="35" t="s">
        <v>56</v>
      </c>
      <c r="E172" s="40" t="s">
        <v>57</v>
      </c>
    </row>
    <row r="173" spans="1:5" ht="12.75">
      <c r="A173" t="s">
        <v>58</v>
      </c>
      <c r="E173" s="39" t="s">
        <v>62</v>
      </c>
    </row>
    <row r="174" spans="1:16" ht="12.75">
      <c r="A174" t="s">
        <v>48</v>
      </c>
      <c s="34" t="s">
        <v>253</v>
      </c>
      <c s="34" t="s">
        <v>254</v>
      </c>
      <c s="35" t="s">
        <v>50</v>
      </c>
      <c s="6" t="s">
        <v>255</v>
      </c>
      <c s="36" t="s">
        <v>52</v>
      </c>
      <c s="37">
        <v>12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26</v>
      </c>
    </row>
    <row r="175" spans="1:5" ht="12.75">
      <c r="A175" s="35" t="s">
        <v>54</v>
      </c>
      <c r="E175" s="39" t="s">
        <v>55</v>
      </c>
    </row>
    <row r="176" spans="1:5" ht="12.75">
      <c r="A176" s="35" t="s">
        <v>56</v>
      </c>
      <c r="E176" s="40" t="s">
        <v>57</v>
      </c>
    </row>
    <row r="177" spans="1:5" ht="12.75">
      <c r="A177" t="s">
        <v>58</v>
      </c>
      <c r="E177" s="39" t="s">
        <v>62</v>
      </c>
    </row>
    <row r="178" spans="1:16" ht="12.75">
      <c r="A178" t="s">
        <v>48</v>
      </c>
      <c s="34" t="s">
        <v>256</v>
      </c>
      <c s="34" t="s">
        <v>257</v>
      </c>
      <c s="35" t="s">
        <v>50</v>
      </c>
      <c s="6" t="s">
        <v>258</v>
      </c>
      <c s="36" t="s">
        <v>52</v>
      </c>
      <c s="37">
        <v>12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26</v>
      </c>
    </row>
    <row r="179" spans="1:5" ht="12.75">
      <c r="A179" s="35" t="s">
        <v>54</v>
      </c>
      <c r="E179" s="39" t="s">
        <v>55</v>
      </c>
    </row>
    <row r="180" spans="1:5" ht="12.75">
      <c r="A180" s="35" t="s">
        <v>56</v>
      </c>
      <c r="E180" s="40" t="s">
        <v>57</v>
      </c>
    </row>
    <row r="181" spans="1:5" ht="12.75">
      <c r="A181" t="s">
        <v>58</v>
      </c>
      <c r="E181" s="39" t="s">
        <v>62</v>
      </c>
    </row>
    <row r="182" spans="1:16" ht="12.75">
      <c r="A182" t="s">
        <v>48</v>
      </c>
      <c s="34" t="s">
        <v>259</v>
      </c>
      <c s="34" t="s">
        <v>260</v>
      </c>
      <c s="35" t="s">
        <v>50</v>
      </c>
      <c s="6" t="s">
        <v>261</v>
      </c>
      <c s="36" t="s">
        <v>52</v>
      </c>
      <c s="37">
        <v>6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26</v>
      </c>
    </row>
    <row r="183" spans="1:5" ht="12.75">
      <c r="A183" s="35" t="s">
        <v>54</v>
      </c>
      <c r="E183" s="39" t="s">
        <v>55</v>
      </c>
    </row>
    <row r="184" spans="1:5" ht="12.75">
      <c r="A184" s="35" t="s">
        <v>56</v>
      </c>
      <c r="E184" s="40" t="s">
        <v>57</v>
      </c>
    </row>
    <row r="185" spans="1:5" ht="12.75">
      <c r="A185" t="s">
        <v>58</v>
      </c>
      <c r="E185" s="39" t="s">
        <v>62</v>
      </c>
    </row>
    <row r="186" spans="1:16" ht="12.75">
      <c r="A186" t="s">
        <v>48</v>
      </c>
      <c s="34" t="s">
        <v>262</v>
      </c>
      <c s="34" t="s">
        <v>263</v>
      </c>
      <c s="35" t="s">
        <v>50</v>
      </c>
      <c s="6" t="s">
        <v>264</v>
      </c>
      <c s="36" t="s">
        <v>52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53</v>
      </c>
      <c>
        <f>(M186*21)/100</f>
      </c>
      <c t="s">
        <v>26</v>
      </c>
    </row>
    <row r="187" spans="1:5" ht="12.75">
      <c r="A187" s="35" t="s">
        <v>54</v>
      </c>
      <c r="E187" s="39" t="s">
        <v>55</v>
      </c>
    </row>
    <row r="188" spans="1:5" ht="12.75">
      <c r="A188" s="35" t="s">
        <v>56</v>
      </c>
      <c r="E188" s="40" t="s">
        <v>57</v>
      </c>
    </row>
    <row r="189" spans="1:5" ht="12.75">
      <c r="A189" t="s">
        <v>58</v>
      </c>
      <c r="E189" s="39" t="s">
        <v>62</v>
      </c>
    </row>
    <row r="190" spans="1:16" ht="12.75">
      <c r="A190" t="s">
        <v>48</v>
      </c>
      <c s="34" t="s">
        <v>265</v>
      </c>
      <c s="34" t="s">
        <v>266</v>
      </c>
      <c s="35" t="s">
        <v>50</v>
      </c>
      <c s="6" t="s">
        <v>267</v>
      </c>
      <c s="36" t="s">
        <v>52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26</v>
      </c>
    </row>
    <row r="191" spans="1:5" ht="12.75">
      <c r="A191" s="35" t="s">
        <v>54</v>
      </c>
      <c r="E191" s="39" t="s">
        <v>55</v>
      </c>
    </row>
    <row r="192" spans="1:5" ht="12.75">
      <c r="A192" s="35" t="s">
        <v>56</v>
      </c>
      <c r="E192" s="40" t="s">
        <v>57</v>
      </c>
    </row>
    <row r="193" spans="1:5" ht="12.75">
      <c r="A193" t="s">
        <v>58</v>
      </c>
      <c r="E193" s="39" t="s">
        <v>62</v>
      </c>
    </row>
    <row r="194" spans="1:16" ht="12.75">
      <c r="A194" t="s">
        <v>48</v>
      </c>
      <c s="34" t="s">
        <v>268</v>
      </c>
      <c s="34" t="s">
        <v>269</v>
      </c>
      <c s="35" t="s">
        <v>50</v>
      </c>
      <c s="6" t="s">
        <v>270</v>
      </c>
      <c s="36" t="s">
        <v>52</v>
      </c>
      <c s="37">
        <v>24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26</v>
      </c>
    </row>
    <row r="195" spans="1:5" ht="12.75">
      <c r="A195" s="35" t="s">
        <v>54</v>
      </c>
      <c r="E195" s="39" t="s">
        <v>55</v>
      </c>
    </row>
    <row r="196" spans="1:5" ht="12.75">
      <c r="A196" s="35" t="s">
        <v>56</v>
      </c>
      <c r="E196" s="40" t="s">
        <v>57</v>
      </c>
    </row>
    <row r="197" spans="1:5" ht="12.75">
      <c r="A197" t="s">
        <v>58</v>
      </c>
      <c r="E197" s="39" t="s">
        <v>62</v>
      </c>
    </row>
    <row r="198" spans="1:16" ht="12.75">
      <c r="A198" t="s">
        <v>48</v>
      </c>
      <c s="34" t="s">
        <v>271</v>
      </c>
      <c s="34" t="s">
        <v>272</v>
      </c>
      <c s="35" t="s">
        <v>50</v>
      </c>
      <c s="6" t="s">
        <v>273</v>
      </c>
      <c s="36" t="s">
        <v>52</v>
      </c>
      <c s="37">
        <v>24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26</v>
      </c>
    </row>
    <row r="199" spans="1:5" ht="12.75">
      <c r="A199" s="35" t="s">
        <v>54</v>
      </c>
      <c r="E199" s="39" t="s">
        <v>55</v>
      </c>
    </row>
    <row r="200" spans="1:5" ht="12.75">
      <c r="A200" s="35" t="s">
        <v>56</v>
      </c>
      <c r="E200" s="40" t="s">
        <v>57</v>
      </c>
    </row>
    <row r="201" spans="1:5" ht="12.75">
      <c r="A201" t="s">
        <v>58</v>
      </c>
      <c r="E201" s="39" t="s">
        <v>62</v>
      </c>
    </row>
    <row r="202" spans="1:16" ht="12.75">
      <c r="A202" t="s">
        <v>48</v>
      </c>
      <c s="34" t="s">
        <v>274</v>
      </c>
      <c s="34" t="s">
        <v>275</v>
      </c>
      <c s="35" t="s">
        <v>50</v>
      </c>
      <c s="6" t="s">
        <v>276</v>
      </c>
      <c s="36" t="s">
        <v>277</v>
      </c>
      <c s="37">
        <v>1.2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26</v>
      </c>
    </row>
    <row r="203" spans="1:5" ht="12.75">
      <c r="A203" s="35" t="s">
        <v>54</v>
      </c>
      <c r="E203" s="39" t="s">
        <v>55</v>
      </c>
    </row>
    <row r="204" spans="1:5" ht="12.75">
      <c r="A204" s="35" t="s">
        <v>56</v>
      </c>
      <c r="E204" s="40" t="s">
        <v>57</v>
      </c>
    </row>
    <row r="205" spans="1:5" ht="12.75">
      <c r="A205" t="s">
        <v>58</v>
      </c>
      <c r="E205" s="39" t="s">
        <v>62</v>
      </c>
    </row>
    <row r="206" spans="1:16" ht="12.75">
      <c r="A206" t="s">
        <v>48</v>
      </c>
      <c s="34" t="s">
        <v>278</v>
      </c>
      <c s="34" t="s">
        <v>279</v>
      </c>
      <c s="35" t="s">
        <v>50</v>
      </c>
      <c s="6" t="s">
        <v>280</v>
      </c>
      <c s="36" t="s">
        <v>277</v>
      </c>
      <c s="37">
        <v>1.2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26</v>
      </c>
    </row>
    <row r="207" spans="1:5" ht="12.75">
      <c r="A207" s="35" t="s">
        <v>54</v>
      </c>
      <c r="E207" s="39" t="s">
        <v>55</v>
      </c>
    </row>
    <row r="208" spans="1:5" ht="12.75">
      <c r="A208" s="35" t="s">
        <v>56</v>
      </c>
      <c r="E208" s="40" t="s">
        <v>57</v>
      </c>
    </row>
    <row r="209" spans="1:5" ht="12.75">
      <c r="A209" t="s">
        <v>58</v>
      </c>
      <c r="E209" s="39" t="s">
        <v>62</v>
      </c>
    </row>
    <row r="210" spans="1:16" ht="12.75">
      <c r="A210" t="s">
        <v>48</v>
      </c>
      <c s="34" t="s">
        <v>281</v>
      </c>
      <c s="34" t="s">
        <v>282</v>
      </c>
      <c s="35" t="s">
        <v>50</v>
      </c>
      <c s="6" t="s">
        <v>283</v>
      </c>
      <c s="36" t="s">
        <v>95</v>
      </c>
      <c s="37">
        <v>20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26</v>
      </c>
    </row>
    <row r="211" spans="1:5" ht="12.75">
      <c r="A211" s="35" t="s">
        <v>54</v>
      </c>
      <c r="E211" s="39" t="s">
        <v>55</v>
      </c>
    </row>
    <row r="212" spans="1:5" ht="12.75">
      <c r="A212" s="35" t="s">
        <v>56</v>
      </c>
      <c r="E212" s="40" t="s">
        <v>57</v>
      </c>
    </row>
    <row r="213" spans="1:5" ht="12.75">
      <c r="A213" t="s">
        <v>58</v>
      </c>
      <c r="E213" s="39" t="s">
        <v>62</v>
      </c>
    </row>
    <row r="214" spans="1:16" ht="12.75">
      <c r="A214" t="s">
        <v>48</v>
      </c>
      <c s="34" t="s">
        <v>284</v>
      </c>
      <c s="34" t="s">
        <v>285</v>
      </c>
      <c s="35" t="s">
        <v>50</v>
      </c>
      <c s="6" t="s">
        <v>286</v>
      </c>
      <c s="36" t="s">
        <v>95</v>
      </c>
      <c s="37">
        <v>20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26</v>
      </c>
    </row>
    <row r="215" spans="1:5" ht="12.75">
      <c r="A215" s="35" t="s">
        <v>54</v>
      </c>
      <c r="E215" s="39" t="s">
        <v>55</v>
      </c>
    </row>
    <row r="216" spans="1:5" ht="12.75">
      <c r="A216" s="35" t="s">
        <v>56</v>
      </c>
      <c r="E216" s="40" t="s">
        <v>57</v>
      </c>
    </row>
    <row r="217" spans="1:5" ht="12.75">
      <c r="A217" t="s">
        <v>58</v>
      </c>
      <c r="E217" s="39" t="s">
        <v>62</v>
      </c>
    </row>
    <row r="218" spans="1:16" ht="12.75">
      <c r="A218" t="s">
        <v>48</v>
      </c>
      <c s="34" t="s">
        <v>287</v>
      </c>
      <c s="34" t="s">
        <v>288</v>
      </c>
      <c s="35" t="s">
        <v>50</v>
      </c>
      <c s="6" t="s">
        <v>289</v>
      </c>
      <c s="36" t="s">
        <v>95</v>
      </c>
      <c s="37">
        <v>50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26</v>
      </c>
    </row>
    <row r="219" spans="1:5" ht="12.75">
      <c r="A219" s="35" t="s">
        <v>54</v>
      </c>
      <c r="E219" s="39" t="s">
        <v>55</v>
      </c>
    </row>
    <row r="220" spans="1:5" ht="12.75">
      <c r="A220" s="35" t="s">
        <v>56</v>
      </c>
      <c r="E220" s="40" t="s">
        <v>57</v>
      </c>
    </row>
    <row r="221" spans="1:5" ht="12.75">
      <c r="A221" t="s">
        <v>58</v>
      </c>
      <c r="E221" s="39" t="s">
        <v>62</v>
      </c>
    </row>
    <row r="222" spans="1:16" ht="12.75">
      <c r="A222" t="s">
        <v>48</v>
      </c>
      <c s="34" t="s">
        <v>290</v>
      </c>
      <c s="34" t="s">
        <v>291</v>
      </c>
      <c s="35" t="s">
        <v>50</v>
      </c>
      <c s="6" t="s">
        <v>292</v>
      </c>
      <c s="36" t="s">
        <v>95</v>
      </c>
      <c s="37">
        <v>50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26</v>
      </c>
    </row>
    <row r="223" spans="1:5" ht="12.75">
      <c r="A223" s="35" t="s">
        <v>54</v>
      </c>
      <c r="E223" s="39" t="s">
        <v>55</v>
      </c>
    </row>
    <row r="224" spans="1:5" ht="12.75">
      <c r="A224" s="35" t="s">
        <v>56</v>
      </c>
      <c r="E224" s="40" t="s">
        <v>57</v>
      </c>
    </row>
    <row r="225" spans="1:5" ht="12.75">
      <c r="A225" t="s">
        <v>58</v>
      </c>
      <c r="E225" s="39" t="s">
        <v>62</v>
      </c>
    </row>
    <row r="226" spans="1:16" ht="12.75">
      <c r="A226" t="s">
        <v>48</v>
      </c>
      <c s="34" t="s">
        <v>293</v>
      </c>
      <c s="34" t="s">
        <v>294</v>
      </c>
      <c s="35" t="s">
        <v>50</v>
      </c>
      <c s="6" t="s">
        <v>295</v>
      </c>
      <c s="36" t="s">
        <v>95</v>
      </c>
      <c s="37">
        <v>750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26</v>
      </c>
    </row>
    <row r="227" spans="1:5" ht="12.75">
      <c r="A227" s="35" t="s">
        <v>54</v>
      </c>
      <c r="E227" s="39" t="s">
        <v>55</v>
      </c>
    </row>
    <row r="228" spans="1:5" ht="12.75">
      <c r="A228" s="35" t="s">
        <v>56</v>
      </c>
      <c r="E228" s="40" t="s">
        <v>57</v>
      </c>
    </row>
    <row r="229" spans="1:5" ht="12.75">
      <c r="A229" t="s">
        <v>58</v>
      </c>
      <c r="E229" s="39" t="s">
        <v>62</v>
      </c>
    </row>
    <row r="230" spans="1:16" ht="12.75">
      <c r="A230" t="s">
        <v>48</v>
      </c>
      <c s="34" t="s">
        <v>296</v>
      </c>
      <c s="34" t="s">
        <v>297</v>
      </c>
      <c s="35" t="s">
        <v>50</v>
      </c>
      <c s="6" t="s">
        <v>298</v>
      </c>
      <c s="36" t="s">
        <v>95</v>
      </c>
      <c s="37">
        <v>750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26</v>
      </c>
    </row>
    <row r="231" spans="1:5" ht="12.75">
      <c r="A231" s="35" t="s">
        <v>54</v>
      </c>
      <c r="E231" s="39" t="s">
        <v>55</v>
      </c>
    </row>
    <row r="232" spans="1:5" ht="12.75">
      <c r="A232" s="35" t="s">
        <v>56</v>
      </c>
      <c r="E232" s="40" t="s">
        <v>57</v>
      </c>
    </row>
    <row r="233" spans="1:5" ht="12.75">
      <c r="A233" t="s">
        <v>58</v>
      </c>
      <c r="E233" s="39" t="s">
        <v>62</v>
      </c>
    </row>
    <row r="234" spans="1:16" ht="12.75">
      <c r="A234" t="s">
        <v>48</v>
      </c>
      <c s="34" t="s">
        <v>299</v>
      </c>
      <c s="34" t="s">
        <v>300</v>
      </c>
      <c s="35" t="s">
        <v>50</v>
      </c>
      <c s="6" t="s">
        <v>301</v>
      </c>
      <c s="36" t="s">
        <v>52</v>
      </c>
      <c s="37">
        <v>12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26</v>
      </c>
    </row>
    <row r="235" spans="1:5" ht="12.75">
      <c r="A235" s="35" t="s">
        <v>54</v>
      </c>
      <c r="E235" s="39" t="s">
        <v>55</v>
      </c>
    </row>
    <row r="236" spans="1:5" ht="12.75">
      <c r="A236" s="35" t="s">
        <v>56</v>
      </c>
      <c r="E236" s="40" t="s">
        <v>57</v>
      </c>
    </row>
    <row r="237" spans="1:5" ht="12.75">
      <c r="A237" t="s">
        <v>58</v>
      </c>
      <c r="E237" s="39" t="s">
        <v>62</v>
      </c>
    </row>
    <row r="238" spans="1:16" ht="12.75">
      <c r="A238" t="s">
        <v>48</v>
      </c>
      <c s="34" t="s">
        <v>302</v>
      </c>
      <c s="34" t="s">
        <v>303</v>
      </c>
      <c s="35" t="s">
        <v>50</v>
      </c>
      <c s="6" t="s">
        <v>304</v>
      </c>
      <c s="36" t="s">
        <v>52</v>
      </c>
      <c s="37">
        <v>12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26</v>
      </c>
    </row>
    <row r="239" spans="1:5" ht="12.75">
      <c r="A239" s="35" t="s">
        <v>54</v>
      </c>
      <c r="E239" s="39" t="s">
        <v>55</v>
      </c>
    </row>
    <row r="240" spans="1:5" ht="12.75">
      <c r="A240" s="35" t="s">
        <v>56</v>
      </c>
      <c r="E240" s="40" t="s">
        <v>57</v>
      </c>
    </row>
    <row r="241" spans="1:5" ht="12.75">
      <c r="A241" t="s">
        <v>58</v>
      </c>
      <c r="E241" s="39" t="s">
        <v>62</v>
      </c>
    </row>
    <row r="242" spans="1:16" ht="12.75">
      <c r="A242" t="s">
        <v>48</v>
      </c>
      <c s="34" t="s">
        <v>305</v>
      </c>
      <c s="34" t="s">
        <v>306</v>
      </c>
      <c s="35" t="s">
        <v>50</v>
      </c>
      <c s="6" t="s">
        <v>307</v>
      </c>
      <c s="36" t="s">
        <v>308</v>
      </c>
      <c s="37">
        <v>3.44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53</v>
      </c>
      <c>
        <f>(M242*21)/100</f>
      </c>
      <c t="s">
        <v>26</v>
      </c>
    </row>
    <row r="243" spans="1:5" ht="12.75">
      <c r="A243" s="35" t="s">
        <v>54</v>
      </c>
      <c r="E243" s="39" t="s">
        <v>55</v>
      </c>
    </row>
    <row r="244" spans="1:5" ht="12.75">
      <c r="A244" s="35" t="s">
        <v>56</v>
      </c>
      <c r="E244" s="40" t="s">
        <v>57</v>
      </c>
    </row>
    <row r="245" spans="1:5" ht="12.75">
      <c r="A245" t="s">
        <v>58</v>
      </c>
      <c r="E245" s="39" t="s">
        <v>62</v>
      </c>
    </row>
    <row r="246" spans="1:16" ht="12.75">
      <c r="A246" t="s">
        <v>48</v>
      </c>
      <c s="34" t="s">
        <v>309</v>
      </c>
      <c s="34" t="s">
        <v>310</v>
      </c>
      <c s="35" t="s">
        <v>50</v>
      </c>
      <c s="6" t="s">
        <v>311</v>
      </c>
      <c s="36" t="s">
        <v>95</v>
      </c>
      <c s="37">
        <v>860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53</v>
      </c>
      <c>
        <f>(M246*21)/100</f>
      </c>
      <c t="s">
        <v>26</v>
      </c>
    </row>
    <row r="247" spans="1:5" ht="12.75">
      <c r="A247" s="35" t="s">
        <v>54</v>
      </c>
      <c r="E247" s="39" t="s">
        <v>55</v>
      </c>
    </row>
    <row r="248" spans="1:5" ht="12.75">
      <c r="A248" s="35" t="s">
        <v>56</v>
      </c>
      <c r="E248" s="40" t="s">
        <v>57</v>
      </c>
    </row>
    <row r="249" spans="1:5" ht="12.75">
      <c r="A249" t="s">
        <v>58</v>
      </c>
      <c r="E249" s="39" t="s">
        <v>62</v>
      </c>
    </row>
    <row r="250" spans="1:16" ht="12.75">
      <c r="A250" t="s">
        <v>48</v>
      </c>
      <c s="34" t="s">
        <v>312</v>
      </c>
      <c s="34" t="s">
        <v>313</v>
      </c>
      <c s="35" t="s">
        <v>50</v>
      </c>
      <c s="6" t="s">
        <v>314</v>
      </c>
      <c s="36" t="s">
        <v>52</v>
      </c>
      <c s="37">
        <v>12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53</v>
      </c>
      <c>
        <f>(M250*21)/100</f>
      </c>
      <c t="s">
        <v>26</v>
      </c>
    </row>
    <row r="251" spans="1:5" ht="12.75">
      <c r="A251" s="35" t="s">
        <v>54</v>
      </c>
      <c r="E251" s="39" t="s">
        <v>55</v>
      </c>
    </row>
    <row r="252" spans="1:5" ht="12.75">
      <c r="A252" s="35" t="s">
        <v>56</v>
      </c>
      <c r="E252" s="40" t="s">
        <v>57</v>
      </c>
    </row>
    <row r="253" spans="1:5" ht="12.75">
      <c r="A253" t="s">
        <v>58</v>
      </c>
      <c r="E253" s="39" t="s">
        <v>62</v>
      </c>
    </row>
    <row r="254" spans="1:16" ht="25.5">
      <c r="A254" t="s">
        <v>48</v>
      </c>
      <c s="34" t="s">
        <v>315</v>
      </c>
      <c s="34" t="s">
        <v>316</v>
      </c>
      <c s="35" t="s">
        <v>50</v>
      </c>
      <c s="6" t="s">
        <v>317</v>
      </c>
      <c s="36" t="s">
        <v>95</v>
      </c>
      <c s="37">
        <v>35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53</v>
      </c>
      <c>
        <f>(M254*21)/100</f>
      </c>
      <c t="s">
        <v>26</v>
      </c>
    </row>
    <row r="255" spans="1:5" ht="12.75">
      <c r="A255" s="35" t="s">
        <v>54</v>
      </c>
      <c r="E255" s="39" t="s">
        <v>55</v>
      </c>
    </row>
    <row r="256" spans="1:5" ht="12.75">
      <c r="A256" s="35" t="s">
        <v>56</v>
      </c>
      <c r="E256" s="40" t="s">
        <v>57</v>
      </c>
    </row>
    <row r="257" spans="1:5" ht="12.75">
      <c r="A257" t="s">
        <v>58</v>
      </c>
      <c r="E257" s="39" t="s">
        <v>62</v>
      </c>
    </row>
    <row r="258" spans="1:16" ht="12.75">
      <c r="A258" t="s">
        <v>48</v>
      </c>
      <c s="34" t="s">
        <v>318</v>
      </c>
      <c s="34" t="s">
        <v>319</v>
      </c>
      <c s="35" t="s">
        <v>50</v>
      </c>
      <c s="6" t="s">
        <v>320</v>
      </c>
      <c s="36" t="s">
        <v>321</v>
      </c>
      <c s="37">
        <v>12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53</v>
      </c>
      <c>
        <f>(M258*21)/100</f>
      </c>
      <c t="s">
        <v>26</v>
      </c>
    </row>
    <row r="259" spans="1:5" ht="12.75">
      <c r="A259" s="35" t="s">
        <v>54</v>
      </c>
      <c r="E259" s="39" t="s">
        <v>55</v>
      </c>
    </row>
    <row r="260" spans="1:5" ht="12.75">
      <c r="A260" s="35" t="s">
        <v>56</v>
      </c>
      <c r="E260" s="40" t="s">
        <v>57</v>
      </c>
    </row>
    <row r="261" spans="1:5" ht="12.75">
      <c r="A261" t="s">
        <v>58</v>
      </c>
      <c r="E261" s="39" t="s">
        <v>62</v>
      </c>
    </row>
    <row r="262" spans="1:16" ht="12.75">
      <c r="A262" t="s">
        <v>48</v>
      </c>
      <c s="34" t="s">
        <v>322</v>
      </c>
      <c s="34" t="s">
        <v>323</v>
      </c>
      <c s="35" t="s">
        <v>50</v>
      </c>
      <c s="6" t="s">
        <v>90</v>
      </c>
      <c s="36" t="s">
        <v>52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53</v>
      </c>
      <c>
        <f>(M262*21)/100</f>
      </c>
      <c t="s">
        <v>26</v>
      </c>
    </row>
    <row r="263" spans="1:5" ht="12.75">
      <c r="A263" s="35" t="s">
        <v>54</v>
      </c>
      <c r="E263" s="39" t="s">
        <v>55</v>
      </c>
    </row>
    <row r="264" spans="1:5" ht="12.75">
      <c r="A264" s="35" t="s">
        <v>56</v>
      </c>
      <c r="E264" s="40" t="s">
        <v>57</v>
      </c>
    </row>
    <row r="265" spans="1:5" ht="12.75">
      <c r="A265" t="s">
        <v>58</v>
      </c>
      <c r="E265" s="39" t="s">
        <v>62</v>
      </c>
    </row>
    <row r="266" spans="1:13" ht="12.75">
      <c r="A266" t="s">
        <v>45</v>
      </c>
      <c r="C266" s="31" t="s">
        <v>67</v>
      </c>
      <c r="E266" s="33" t="s">
        <v>101</v>
      </c>
      <c r="J266" s="32">
        <f>0</f>
      </c>
      <c s="32">
        <f>0</f>
      </c>
      <c s="32">
        <f>0+L267+L271+L275+L279+L283+L287+L291+L295+L299</f>
      </c>
      <c s="32">
        <f>0+M267+M271+M275+M279+M283+M287+M291+M295+M299</f>
      </c>
    </row>
    <row r="267" spans="1:16" ht="12.75">
      <c r="A267" t="s">
        <v>48</v>
      </c>
      <c s="34" t="s">
        <v>324</v>
      </c>
      <c s="34" t="s">
        <v>325</v>
      </c>
      <c s="35" t="s">
        <v>50</v>
      </c>
      <c s="6" t="s">
        <v>104</v>
      </c>
      <c s="36" t="s">
        <v>77</v>
      </c>
      <c s="37">
        <v>0.75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65</v>
      </c>
      <c>
        <f>(M267*21)/100</f>
      </c>
      <c t="s">
        <v>26</v>
      </c>
    </row>
    <row r="268" spans="1:5" ht="12.75">
      <c r="A268" s="35" t="s">
        <v>54</v>
      </c>
      <c r="E268" s="39" t="s">
        <v>55</v>
      </c>
    </row>
    <row r="269" spans="1:5" ht="12.75">
      <c r="A269" s="35" t="s">
        <v>56</v>
      </c>
      <c r="E269" s="40" t="s">
        <v>57</v>
      </c>
    </row>
    <row r="270" spans="1:5" ht="63.75">
      <c r="A270" t="s">
        <v>58</v>
      </c>
      <c r="E270" s="39" t="s">
        <v>105</v>
      </c>
    </row>
    <row r="271" spans="1:16" ht="25.5">
      <c r="A271" t="s">
        <v>48</v>
      </c>
      <c s="34" t="s">
        <v>326</v>
      </c>
      <c s="34" t="s">
        <v>107</v>
      </c>
      <c s="35" t="s">
        <v>50</v>
      </c>
      <c s="6" t="s">
        <v>108</v>
      </c>
      <c s="36" t="s">
        <v>52</v>
      </c>
      <c s="37">
        <v>2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53</v>
      </c>
      <c>
        <f>(M271*21)/100</f>
      </c>
      <c t="s">
        <v>26</v>
      </c>
    </row>
    <row r="272" spans="1:5" ht="12.75">
      <c r="A272" s="35" t="s">
        <v>54</v>
      </c>
      <c r="E272" s="39" t="s">
        <v>55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62</v>
      </c>
    </row>
    <row r="275" spans="1:16" ht="12.75">
      <c r="A275" t="s">
        <v>48</v>
      </c>
      <c s="34" t="s">
        <v>327</v>
      </c>
      <c s="34" t="s">
        <v>328</v>
      </c>
      <c s="35" t="s">
        <v>50</v>
      </c>
      <c s="6" t="s">
        <v>111</v>
      </c>
      <c s="36" t="s">
        <v>112</v>
      </c>
      <c s="37">
        <v>1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65</v>
      </c>
      <c>
        <f>(M275*21)/100</f>
      </c>
      <c t="s">
        <v>26</v>
      </c>
    </row>
    <row r="276" spans="1:5" ht="12.75">
      <c r="A276" s="35" t="s">
        <v>54</v>
      </c>
      <c r="E276" s="39" t="s">
        <v>55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113</v>
      </c>
    </row>
    <row r="279" spans="1:16" ht="12.75">
      <c r="A279" t="s">
        <v>48</v>
      </c>
      <c s="34" t="s">
        <v>329</v>
      </c>
      <c s="34" t="s">
        <v>115</v>
      </c>
      <c s="35" t="s">
        <v>50</v>
      </c>
      <c s="6" t="s">
        <v>116</v>
      </c>
      <c s="36" t="s">
        <v>117</v>
      </c>
      <c s="37">
        <v>6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53</v>
      </c>
      <c>
        <f>(M279*21)/100</f>
      </c>
      <c t="s">
        <v>26</v>
      </c>
    </row>
    <row r="280" spans="1:5" ht="12.75">
      <c r="A280" s="35" t="s">
        <v>54</v>
      </c>
      <c r="E280" s="39" t="s">
        <v>330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62</v>
      </c>
    </row>
    <row r="283" spans="1:16" ht="12.75">
      <c r="A283" t="s">
        <v>48</v>
      </c>
      <c s="34" t="s">
        <v>331</v>
      </c>
      <c s="34" t="s">
        <v>120</v>
      </c>
      <c s="35" t="s">
        <v>50</v>
      </c>
      <c s="6" t="s">
        <v>121</v>
      </c>
      <c s="36" t="s">
        <v>117</v>
      </c>
      <c s="37">
        <v>14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53</v>
      </c>
      <c>
        <f>(M283*21)/100</f>
      </c>
      <c t="s">
        <v>26</v>
      </c>
    </row>
    <row r="284" spans="1:5" ht="12.75">
      <c r="A284" s="35" t="s">
        <v>54</v>
      </c>
      <c r="E284" s="39" t="s">
        <v>332</v>
      </c>
    </row>
    <row r="285" spans="1:5" ht="12.75">
      <c r="A285" s="35" t="s">
        <v>56</v>
      </c>
      <c r="E285" s="40" t="s">
        <v>57</v>
      </c>
    </row>
    <row r="286" spans="1:5" ht="12.75">
      <c r="A286" t="s">
        <v>58</v>
      </c>
      <c r="E286" s="39" t="s">
        <v>62</v>
      </c>
    </row>
    <row r="287" spans="1:16" ht="12.75">
      <c r="A287" t="s">
        <v>48</v>
      </c>
      <c s="34" t="s">
        <v>333</v>
      </c>
      <c s="34" t="s">
        <v>124</v>
      </c>
      <c s="35" t="s">
        <v>50</v>
      </c>
      <c s="6" t="s">
        <v>125</v>
      </c>
      <c s="36" t="s">
        <v>117</v>
      </c>
      <c s="37">
        <v>20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53</v>
      </c>
      <c>
        <f>(M287*21)/100</f>
      </c>
      <c t="s">
        <v>26</v>
      </c>
    </row>
    <row r="288" spans="1:5" ht="12.75">
      <c r="A288" s="35" t="s">
        <v>54</v>
      </c>
      <c r="E288" s="39" t="s">
        <v>55</v>
      </c>
    </row>
    <row r="289" spans="1:5" ht="12.75">
      <c r="A289" s="35" t="s">
        <v>56</v>
      </c>
      <c r="E289" s="40" t="s">
        <v>57</v>
      </c>
    </row>
    <row r="290" spans="1:5" ht="12.75">
      <c r="A290" t="s">
        <v>58</v>
      </c>
      <c r="E290" s="39" t="s">
        <v>62</v>
      </c>
    </row>
    <row r="291" spans="1:16" ht="12.75">
      <c r="A291" t="s">
        <v>48</v>
      </c>
      <c s="34" t="s">
        <v>334</v>
      </c>
      <c s="34" t="s">
        <v>127</v>
      </c>
      <c s="35" t="s">
        <v>50</v>
      </c>
      <c s="6" t="s">
        <v>128</v>
      </c>
      <c s="36" t="s">
        <v>95</v>
      </c>
      <c s="37">
        <v>750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53</v>
      </c>
      <c>
        <f>(M291*21)/100</f>
      </c>
      <c t="s">
        <v>26</v>
      </c>
    </row>
    <row r="292" spans="1:5" ht="12.75">
      <c r="A292" s="35" t="s">
        <v>54</v>
      </c>
      <c r="E292" s="39" t="s">
        <v>55</v>
      </c>
    </row>
    <row r="293" spans="1:5" ht="12.75">
      <c r="A293" s="35" t="s">
        <v>56</v>
      </c>
      <c r="E293" s="40" t="s">
        <v>57</v>
      </c>
    </row>
    <row r="294" spans="1:5" ht="12.75">
      <c r="A294" t="s">
        <v>58</v>
      </c>
      <c r="E294" s="39" t="s">
        <v>62</v>
      </c>
    </row>
    <row r="295" spans="1:16" ht="12.75">
      <c r="A295" t="s">
        <v>48</v>
      </c>
      <c s="34" t="s">
        <v>335</v>
      </c>
      <c s="34" t="s">
        <v>139</v>
      </c>
      <c s="35" t="s">
        <v>50</v>
      </c>
      <c s="6" t="s">
        <v>140</v>
      </c>
      <c s="36" t="s">
        <v>117</v>
      </c>
      <c s="37">
        <v>7.5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53</v>
      </c>
      <c>
        <f>(M295*21)/100</f>
      </c>
      <c t="s">
        <v>26</v>
      </c>
    </row>
    <row r="296" spans="1:5" ht="12.75">
      <c r="A296" s="35" t="s">
        <v>54</v>
      </c>
      <c r="E296" s="39" t="s">
        <v>55</v>
      </c>
    </row>
    <row r="297" spans="1:5" ht="12.75">
      <c r="A297" s="35" t="s">
        <v>56</v>
      </c>
      <c r="E297" s="40" t="s">
        <v>57</v>
      </c>
    </row>
    <row r="298" spans="1:5" ht="12.75">
      <c r="A298" t="s">
        <v>58</v>
      </c>
      <c r="E298" s="39" t="s">
        <v>62</v>
      </c>
    </row>
    <row r="299" spans="1:16" ht="12.75">
      <c r="A299" t="s">
        <v>48</v>
      </c>
      <c s="34" t="s">
        <v>336</v>
      </c>
      <c s="34" t="s">
        <v>337</v>
      </c>
      <c s="35" t="s">
        <v>50</v>
      </c>
      <c s="6" t="s">
        <v>143</v>
      </c>
      <c s="36" t="s">
        <v>112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65</v>
      </c>
      <c>
        <f>(M299*21)/100</f>
      </c>
      <c t="s">
        <v>26</v>
      </c>
    </row>
    <row r="300" spans="1:5" ht="12.75">
      <c r="A300" s="35" t="s">
        <v>54</v>
      </c>
      <c r="E300" s="39" t="s">
        <v>55</v>
      </c>
    </row>
    <row r="301" spans="1:5" ht="12.75">
      <c r="A301" s="35" t="s">
        <v>56</v>
      </c>
      <c r="E301" s="40" t="s">
        <v>57</v>
      </c>
    </row>
    <row r="302" spans="1:5" ht="12.75">
      <c r="A302" t="s">
        <v>58</v>
      </c>
      <c r="E302" s="39" t="s">
        <v>144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COUNTIFS(L8:L39,"=0",A8:A39,"P")+COUNTIFS(L8:L39,"",A8:A39,"P")+SUM(Q8:Q39)</f>
      </c>
    </row>
    <row r="8" spans="1:13" ht="12.75">
      <c r="A8" t="s">
        <v>43</v>
      </c>
      <c r="C8" s="28" t="s">
        <v>342</v>
      </c>
      <c r="E8" s="30" t="s">
        <v>341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46</v>
      </c>
      <c r="E9" s="33" t="s">
        <v>343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46</v>
      </c>
      <c s="34" t="s">
        <v>344</v>
      </c>
      <c s="35" t="s">
        <v>50</v>
      </c>
      <c s="6" t="s">
        <v>345</v>
      </c>
      <c s="36" t="s">
        <v>112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346</v>
      </c>
      <c>
        <f>(M10*21)/100</f>
      </c>
      <c t="s">
        <v>26</v>
      </c>
    </row>
    <row r="11" spans="1:5" ht="12.75">
      <c r="A11" s="35" t="s">
        <v>54</v>
      </c>
      <c r="E11" s="39" t="s">
        <v>347</v>
      </c>
    </row>
    <row r="12" spans="1:5" ht="12.75">
      <c r="A12" s="35" t="s">
        <v>56</v>
      </c>
      <c r="E12" s="40" t="s">
        <v>348</v>
      </c>
    </row>
    <row r="13" spans="1:5" ht="140.25">
      <c r="A13" t="s">
        <v>58</v>
      </c>
      <c r="E13" s="39" t="s">
        <v>349</v>
      </c>
    </row>
    <row r="14" spans="1:16" ht="12.75">
      <c r="A14" t="s">
        <v>48</v>
      </c>
      <c s="34" t="s">
        <v>26</v>
      </c>
      <c s="34" t="s">
        <v>350</v>
      </c>
      <c s="35" t="s">
        <v>50</v>
      </c>
      <c s="6" t="s">
        <v>351</v>
      </c>
      <c s="36" t="s">
        <v>112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346</v>
      </c>
      <c>
        <f>(M14*21)/100</f>
      </c>
      <c t="s">
        <v>26</v>
      </c>
    </row>
    <row r="15" spans="1:5" ht="12.75">
      <c r="A15" s="35" t="s">
        <v>54</v>
      </c>
      <c r="E15" s="39" t="s">
        <v>347</v>
      </c>
    </row>
    <row r="16" spans="1:5" ht="12.75">
      <c r="A16" s="35" t="s">
        <v>56</v>
      </c>
      <c r="E16" s="40" t="s">
        <v>348</v>
      </c>
    </row>
    <row r="17" spans="1:5" ht="89.25">
      <c r="A17" t="s">
        <v>58</v>
      </c>
      <c r="E17" s="39" t="s">
        <v>352</v>
      </c>
    </row>
    <row r="18" spans="1:16" ht="12.75">
      <c r="A18" t="s">
        <v>48</v>
      </c>
      <c s="34" t="s">
        <v>25</v>
      </c>
      <c s="34" t="s">
        <v>353</v>
      </c>
      <c s="35" t="s">
        <v>50</v>
      </c>
      <c s="6" t="s">
        <v>354</v>
      </c>
      <c s="36" t="s">
        <v>112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346</v>
      </c>
      <c>
        <f>(M18*21)/100</f>
      </c>
      <c t="s">
        <v>26</v>
      </c>
    </row>
    <row r="19" spans="1:5" ht="12.75">
      <c r="A19" s="35" t="s">
        <v>54</v>
      </c>
      <c r="E19" s="39" t="s">
        <v>347</v>
      </c>
    </row>
    <row r="20" spans="1:5" ht="12.75">
      <c r="A20" s="35" t="s">
        <v>56</v>
      </c>
      <c r="E20" s="40" t="s">
        <v>348</v>
      </c>
    </row>
    <row r="21" spans="1:5" ht="89.25">
      <c r="A21" t="s">
        <v>58</v>
      </c>
      <c r="E21" s="39" t="s">
        <v>355</v>
      </c>
    </row>
    <row r="22" spans="1:13" ht="12.75">
      <c r="A22" t="s">
        <v>45</v>
      </c>
      <c r="C22" s="31" t="s">
        <v>26</v>
      </c>
      <c r="E22" s="33" t="s">
        <v>356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48</v>
      </c>
      <c s="34" t="s">
        <v>67</v>
      </c>
      <c s="34" t="s">
        <v>357</v>
      </c>
      <c s="35" t="s">
        <v>50</v>
      </c>
      <c s="6" t="s">
        <v>358</v>
      </c>
      <c s="36" t="s">
        <v>112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346</v>
      </c>
      <c>
        <f>(M23*21)/100</f>
      </c>
      <c t="s">
        <v>26</v>
      </c>
    </row>
    <row r="24" spans="1:5" ht="12.75">
      <c r="A24" s="35" t="s">
        <v>54</v>
      </c>
      <c r="E24" s="39" t="s">
        <v>359</v>
      </c>
    </row>
    <row r="25" spans="1:5" ht="12.75">
      <c r="A25" s="35" t="s">
        <v>56</v>
      </c>
      <c r="E25" s="40" t="s">
        <v>348</v>
      </c>
    </row>
    <row r="26" spans="1:5" ht="89.25">
      <c r="A26" t="s">
        <v>58</v>
      </c>
      <c r="E26" s="39" t="s">
        <v>360</v>
      </c>
    </row>
    <row r="27" spans="1:16" ht="12.75">
      <c r="A27" t="s">
        <v>48</v>
      </c>
      <c s="34" t="s">
        <v>71</v>
      </c>
      <c s="34" t="s">
        <v>361</v>
      </c>
      <c s="35" t="s">
        <v>50</v>
      </c>
      <c s="6" t="s">
        <v>362</v>
      </c>
      <c s="36" t="s">
        <v>112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346</v>
      </c>
      <c>
        <f>(M27*21)/100</f>
      </c>
      <c t="s">
        <v>26</v>
      </c>
    </row>
    <row r="28" spans="1:5" ht="12.75">
      <c r="A28" s="35" t="s">
        <v>54</v>
      </c>
      <c r="E28" s="39" t="s">
        <v>363</v>
      </c>
    </row>
    <row r="29" spans="1:5" ht="12.75">
      <c r="A29" s="35" t="s">
        <v>56</v>
      </c>
      <c r="E29" s="40" t="s">
        <v>348</v>
      </c>
    </row>
    <row r="30" spans="1:5" ht="76.5">
      <c r="A30" t="s">
        <v>58</v>
      </c>
      <c r="E30" s="39" t="s">
        <v>364</v>
      </c>
    </row>
    <row r="31" spans="1:16" ht="12.75">
      <c r="A31" t="s">
        <v>48</v>
      </c>
      <c s="34" t="s">
        <v>74</v>
      </c>
      <c s="34" t="s">
        <v>365</v>
      </c>
      <c s="35" t="s">
        <v>50</v>
      </c>
      <c s="6" t="s">
        <v>366</v>
      </c>
      <c s="36" t="s">
        <v>52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346</v>
      </c>
      <c>
        <f>(M31*21)/100</f>
      </c>
      <c t="s">
        <v>26</v>
      </c>
    </row>
    <row r="32" spans="1:5" ht="12.75">
      <c r="A32" s="35" t="s">
        <v>54</v>
      </c>
      <c r="E32" s="39" t="s">
        <v>367</v>
      </c>
    </row>
    <row r="33" spans="1:5" ht="12.75">
      <c r="A33" s="35" t="s">
        <v>56</v>
      </c>
      <c r="E33" s="40" t="s">
        <v>368</v>
      </c>
    </row>
    <row r="34" spans="1:5" ht="25.5">
      <c r="A34" t="s">
        <v>58</v>
      </c>
      <c r="E34" s="39" t="s">
        <v>369</v>
      </c>
    </row>
    <row r="35" spans="1:16" ht="12.75">
      <c r="A35" t="s">
        <v>48</v>
      </c>
      <c s="34" t="s">
        <v>80</v>
      </c>
      <c s="34" t="s">
        <v>370</v>
      </c>
      <c s="35" t="s">
        <v>50</v>
      </c>
      <c s="6" t="s">
        <v>371</v>
      </c>
      <c s="36" t="s">
        <v>52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65</v>
      </c>
      <c>
        <f>(M35*21)/100</f>
      </c>
      <c t="s">
        <v>26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57</v>
      </c>
    </row>
    <row r="38" spans="1:5" ht="12.75">
      <c r="A38" t="s">
        <v>58</v>
      </c>
      <c r="E38" s="39" t="s">
        <v>372</v>
      </c>
    </row>
    <row r="39" spans="1:16" ht="12.75">
      <c r="A39" t="s">
        <v>48</v>
      </c>
      <c s="34" t="s">
        <v>84</v>
      </c>
      <c s="34" t="s">
        <v>373</v>
      </c>
      <c s="35" t="s">
        <v>50</v>
      </c>
      <c s="6" t="s">
        <v>374</v>
      </c>
      <c s="36" t="s">
        <v>375</v>
      </c>
      <c s="37">
        <v>30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65</v>
      </c>
      <c>
        <f>(M39*21)/100</f>
      </c>
      <c t="s">
        <v>26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57</v>
      </c>
    </row>
    <row r="42" spans="1:5" ht="25.5">
      <c r="A42" t="s">
        <v>58</v>
      </c>
      <c r="E42" s="39" t="s">
        <v>376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