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01-01-71" sheetId="2" r:id="rId2"/>
    <sheet name="SO 98-98" sheetId="3" r:id="rId3"/>
  </sheets>
  <definedNames/>
  <calcPr/>
  <webPublishing/>
</workbook>
</file>

<file path=xl/sharedStrings.xml><?xml version="1.0" encoding="utf-8"?>
<sst xmlns="http://schemas.openxmlformats.org/spreadsheetml/2006/main" count="349" uniqueCount="131">
  <si>
    <t>Aspe</t>
  </si>
  <si>
    <t>Rekapitulace ceny</t>
  </si>
  <si>
    <t>S632100228</t>
  </si>
  <si>
    <t>Implementace ETCS Regional Blatná – Nepomuk</t>
  </si>
  <si>
    <t>ZŘ</t>
  </si>
  <si>
    <t>20240403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</si>
  <si>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</si>
  <si>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</si>
  <si>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</si>
  <si>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</si>
  <si>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</si>
  <si>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</si>
  <si>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</si>
  <si>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</si>
  <si>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</si>
  <si>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Železniční zabezpečovací zařízení</t>
  </si>
  <si>
    <t xml:space="preserve">  PS 01-01-71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</si>
  <si>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</si>
  <si>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</si>
  <si>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</si>
  <si>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</si>
  <si>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</si>
  <si>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</si>
  <si>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</si>
  <si>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</si>
  <si>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</si>
  <si>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</si>
  <si>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</si>
  <si>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</si>
  <si>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</si>
  <si>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</si>
  <si>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</si>
  <si>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</si>
  <si>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</si>
  <si>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</si>
  <si>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</si>
  <si>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</si>
  <si>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</si>
  <si>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</si>
  <si>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</si>
  <si>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</si>
  <si>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</si>
  <si>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</si>
  <si>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</si>
  <si>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01-01-71</t>
  </si>
  <si>
    <t>SD</t>
  </si>
  <si>
    <t>1</t>
  </si>
  <si>
    <t>ETCS</t>
  </si>
  <si>
    <t>P</t>
  </si>
  <si>
    <t>75F211</t>
  </si>
  <si>
    <t/>
  </si>
  <si>
    <t>BALÍZA NEPROMĚNNÁ TYP EUROBALISE VČ. ZPRACOVÁNÍ DAT A UPEVŇOVACÍ SADY - DODÁVKA</t>
  </si>
  <si>
    <t>KUS</t>
  </si>
  <si>
    <t>OTSKP 2022</t>
  </si>
  <si>
    <t>PP</t>
  </si>
  <si>
    <t>popis položky</t>
  </si>
  <si>
    <t>VV</t>
  </si>
  <si>
    <t>výkaz výměr</t>
  </si>
  <si>
    <t>TS</t>
  </si>
  <si>
    <t>Technická specifikace položky odpovídá příslušné cenové soustavě.</t>
  </si>
  <si>
    <t>75F217</t>
  </si>
  <si>
    <t>BALÍZA NEPROMĚNNÁ TYP EUROBALISE - MONTÁŽ</t>
  </si>
  <si>
    <t>75F218</t>
  </si>
  <si>
    <t>BALÍZA NEPROMĚNNÁ TYP EUROBALISE - DEMONTÁŽ</t>
  </si>
  <si>
    <t>Způsob měření: Udává se počet kusů kompletní konstrukce nebo práce.</t>
  </si>
  <si>
    <t>4</t>
  </si>
  <si>
    <t>75F227</t>
  </si>
  <si>
    <t>REINŽENÝRING BALÍZY</t>
  </si>
  <si>
    <t>Přehrání telegramů do všech instalovaných balíz (pevných i přepínatelných)</t>
  </si>
  <si>
    <t>5</t>
  </si>
  <si>
    <t>R75F237</t>
  </si>
  <si>
    <t>ZAMĚŘOVÁNÍ, ZNAČKOVÁNÍ A VYHODNOCENÍ DAT INFRASTRUKTURY</t>
  </si>
  <si>
    <t>KM</t>
  </si>
  <si>
    <t>R-položka</t>
  </si>
  <si>
    <t>Zkoušení SW LEU On Site včetně pronájmu měřícího vozu</t>
  </si>
  <si>
    <t>1. Položka obsahuje:  – označkování prvků infrastruktury, zaměření pro balízy, jízdu drážního vozidla včetně jeho pronájmu,vyhodnocení záznamů 2. Položka neobsahuje: Přezkoušení vlakových cest. To je obsahem položky R75F287. 3. Způsob měření: Udává se délka zaměřovaného úseku v km.</t>
  </si>
  <si>
    <t>6</t>
  </si>
  <si>
    <t>75F241</t>
  </si>
  <si>
    <t>NÁSTROJ PRO KONTROLU BALÍZ A PROGRAMOVÁNÍ</t>
  </si>
  <si>
    <t>7</t>
  </si>
  <si>
    <t>R75F251</t>
  </si>
  <si>
    <t>NÁVĚST PRO ETCS ANTIGRAFITTY</t>
  </si>
  <si>
    <t>1. Položka obsahuje:  
 – dodávka návěstidla pro ETCS  
 – dodávku zařízení včetně pomocného materiálu, dopravu do místa určení  
 – kompletní montáž včetně montážního materiálu  
2. Položka neobsahuje:  
 X  
3. Způsob měření:  
Udává se počet kusů kompletní konstrukce nebo práce.</t>
  </si>
  <si>
    <t>9</t>
  </si>
  <si>
    <t>R75F287</t>
  </si>
  <si>
    <t>PŘEZKOUŠENÍ TECHNOLOGIE ZA 1 VC</t>
  </si>
  <si>
    <t>1. Položka obsahuje:  – přezkoušení SW na simulátoru a jízdou měřícím vozem 2. Položka neobsahuje:  X 3. Způsob měření: Udává se počet kusů přezkušovaných vlakových cest.</t>
  </si>
  <si>
    <t>10</t>
  </si>
  <si>
    <t>75E1C7</t>
  </si>
  <si>
    <t>PROTOKOL UTZ</t>
  </si>
  <si>
    <t>OTSKP 2023</t>
  </si>
  <si>
    <t>D.9.8</t>
  </si>
  <si>
    <t>SO 98-98 – Všeobecný objekt</t>
  </si>
  <si>
    <t xml:space="preserve">  SO 98-98</t>
  </si>
  <si>
    <t>Všeobecný objekt</t>
  </si>
  <si>
    <t>SO 98-98</t>
  </si>
  <si>
    <t>Dokumentace stavby</t>
  </si>
  <si>
    <t>VSEOB01</t>
  </si>
  <si>
    <t>Dokumentace skutečného provedení stavby, geodetická část</t>
  </si>
  <si>
    <t>KPL</t>
  </si>
  <si>
    <t>Vypracování vybrané části dokumentace skutečného provedení (DSPS)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</si>
  <si>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</si>
  <si>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</si>
  <si>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</si>
  <si>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</si>
  <si>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</si>
  <si>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</si>
  <si>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</si>
  <si>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</si>
  <si>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</si>
  <si>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VSEOB04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</si>
  <si>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</si>
  <si>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</si>
  <si>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</si>
  <si>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</si>
  <si>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</si>
  <si>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</si>
  <si>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</si>
  <si>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VSEOB06</t>
  </si>
  <si>
    <t>Exkurze</t>
  </si>
  <si>
    <t>Exkurze dle zákona o zadávání veřejných zakázek</t>
  </si>
  <si>
    <t>Předpoklad 1 exkurze v době realizace stavby</t>
  </si>
  <si>
    <t>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  
2. Položka neobsahuje: zapůjčení vhodné obuvi (zajišťuje si každý návštěvník sám) a dopravu mezi navštívenými místy  
3. Měrná jednotka: KUS   
4. Způsob měření:  soubor všech úkonů a činností, které jsou třeba k uskutečnění akce pro jednu skupinu návštěvníků  
5. Hlavní materiál:0</t>
  </si>
  <si>
    <t>VSEOB07</t>
  </si>
  <si>
    <t>Vystavení ES prohlášení</t>
  </si>
  <si>
    <t>Položka obsahuje kompletní zajištěnívystavení ES prohlášení</t>
  </si>
  <si>
    <t>8</t>
  </si>
  <si>
    <t>VSEOB08</t>
  </si>
  <si>
    <t>Zpracování podkladů a konzultace dodavatele pro zajištění TracksideApproval</t>
  </si>
  <si>
    <t>hod.</t>
  </si>
  <si>
    <t>Položka obsahuje náklady na zpracování podkladů a konzultace dodavatele pro zajištění TracksideApproval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</si>
</sst>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</f>
      </c>
    </row>
    <row r="7" spans="2:3" ht="12.75" customHeight="1">
      <c r="B7" s="8" t="s">
        <v>7</v>
      </c>
      <c s="10">
        <f>0+E10+E12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3</v>
      </c>
      <c s="14">
        <f>'PS 01-01-71'!K8+'PS 01-01-71'!M8</f>
      </c>
      <c s="14">
        <f>C11*0.21</f>
      </c>
      <c s="14">
        <f>C11+D11</f>
      </c>
      <c s="13">
        <f>'PS 01-01-71'!T7</f>
      </c>
    </row>
    <row r="12" spans="1:6" ht="12.75">
      <c r="A12" s="11" t="s">
        <v>91</v>
      </c>
      <c s="12" t="s">
        <v>92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93</v>
      </c>
      <c s="12" t="s">
        <v>94</v>
      </c>
      <c s="14">
        <f>'SO 98-98'!K8+'SO 98-98'!M8</f>
      </c>
      <c s="14">
        <f>C13*0.21</f>
      </c>
      <c s="14">
        <f>C13+D13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COUNTIFS(L8:L42,"=0",A8:A42,"P")+COUNTIFS(L8:L42,"",A8:A42,"P")+SUM(Q8:Q42)</f>
      </c>
    </row>
    <row r="8" spans="1:13" ht="12.75">
      <c r="A8" t="s">
        <v>43</v>
      </c>
      <c r="C8" s="28" t="s">
        <v>44</v>
      </c>
      <c r="E8" s="30" t="s">
        <v>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25.5">
      <c r="A10" t="s">
        <v>48</v>
      </c>
      <c s="34" t="s">
        <v>46</v>
      </c>
      <c s="34" t="s">
        <v>49</v>
      </c>
      <c s="35" t="s">
        <v>50</v>
      </c>
      <c s="6" t="s">
        <v>51</v>
      </c>
      <c s="36" t="s">
        <v>52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59</v>
      </c>
    </row>
    <row r="14" spans="1:16" ht="12.75">
      <c r="A14" t="s">
        <v>48</v>
      </c>
      <c s="34" t="s">
        <v>26</v>
      </c>
      <c s="34" t="s">
        <v>60</v>
      </c>
      <c s="35" t="s">
        <v>50</v>
      </c>
      <c s="6" t="s">
        <v>61</v>
      </c>
      <c s="36" t="s">
        <v>52</v>
      </c>
      <c s="37">
        <v>24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59</v>
      </c>
    </row>
    <row r="18" spans="1:16" ht="12.75">
      <c r="A18" t="s">
        <v>48</v>
      </c>
      <c s="34" t="s">
        <v>25</v>
      </c>
      <c s="34" t="s">
        <v>62</v>
      </c>
      <c s="35" t="s">
        <v>50</v>
      </c>
      <c s="6" t="s">
        <v>63</v>
      </c>
      <c s="36" t="s">
        <v>52</v>
      </c>
      <c s="37">
        <v>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64</v>
      </c>
    </row>
    <row r="22" spans="1:16" ht="12.75">
      <c r="A22" t="s">
        <v>48</v>
      </c>
      <c s="34" t="s">
        <v>65</v>
      </c>
      <c s="34" t="s">
        <v>66</v>
      </c>
      <c s="35" t="s">
        <v>50</v>
      </c>
      <c s="6" t="s">
        <v>67</v>
      </c>
      <c s="36" t="s">
        <v>52</v>
      </c>
      <c s="37">
        <v>24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68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59</v>
      </c>
    </row>
    <row r="26" spans="1:16" ht="12.75">
      <c r="A26" t="s">
        <v>48</v>
      </c>
      <c s="34" t="s">
        <v>69</v>
      </c>
      <c s="34" t="s">
        <v>70</v>
      </c>
      <c s="35" t="s">
        <v>50</v>
      </c>
      <c s="6" t="s">
        <v>71</v>
      </c>
      <c s="36" t="s">
        <v>72</v>
      </c>
      <c s="37">
        <v>23.394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73</v>
      </c>
      <c>
        <f>(M26*21)/100</f>
      </c>
      <c t="s">
        <v>26</v>
      </c>
    </row>
    <row r="27" spans="1:5" ht="12.75">
      <c r="A27" s="35" t="s">
        <v>54</v>
      </c>
      <c r="E27" s="39" t="s">
        <v>74</v>
      </c>
    </row>
    <row r="28" spans="1:5" ht="12.75">
      <c r="A28" s="35" t="s">
        <v>56</v>
      </c>
      <c r="E28" s="40" t="s">
        <v>57</v>
      </c>
    </row>
    <row r="29" spans="1:5" ht="51">
      <c r="A29" t="s">
        <v>58</v>
      </c>
      <c r="E29" s="39" t="s">
        <v>75</v>
      </c>
    </row>
    <row r="30" spans="1:16" ht="12.75">
      <c r="A30" t="s">
        <v>48</v>
      </c>
      <c s="34" t="s">
        <v>76</v>
      </c>
      <c s="34" t="s">
        <v>77</v>
      </c>
      <c s="35" t="s">
        <v>50</v>
      </c>
      <c s="6" t="s">
        <v>78</v>
      </c>
      <c s="36" t="s">
        <v>52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26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59</v>
      </c>
    </row>
    <row r="34" spans="1:16" ht="12.75">
      <c r="A34" t="s">
        <v>48</v>
      </c>
      <c s="34" t="s">
        <v>79</v>
      </c>
      <c s="34" t="s">
        <v>80</v>
      </c>
      <c s="35" t="s">
        <v>50</v>
      </c>
      <c s="6" t="s">
        <v>81</v>
      </c>
      <c s="36" t="s">
        <v>52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73</v>
      </c>
      <c>
        <f>(M34*21)/100</f>
      </c>
      <c t="s">
        <v>26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57</v>
      </c>
    </row>
    <row r="37" spans="1:5" ht="102">
      <c r="A37" t="s">
        <v>58</v>
      </c>
      <c r="E37" s="39" t="s">
        <v>82</v>
      </c>
    </row>
    <row r="38" spans="1:16" ht="12.75">
      <c r="A38" t="s">
        <v>48</v>
      </c>
      <c s="34" t="s">
        <v>83</v>
      </c>
      <c s="34" t="s">
        <v>84</v>
      </c>
      <c s="35" t="s">
        <v>50</v>
      </c>
      <c s="6" t="s">
        <v>85</v>
      </c>
      <c s="36" t="s">
        <v>52</v>
      </c>
      <c s="37">
        <v>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73</v>
      </c>
      <c>
        <f>(M38*21)/100</f>
      </c>
      <c t="s">
        <v>26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57</v>
      </c>
    </row>
    <row r="41" spans="1:5" ht="38.25">
      <c r="A41" t="s">
        <v>58</v>
      </c>
      <c r="E41" s="39" t="s">
        <v>86</v>
      </c>
    </row>
    <row r="42" spans="1:16" ht="12.75">
      <c r="A42" t="s">
        <v>48</v>
      </c>
      <c s="34" t="s">
        <v>87</v>
      </c>
      <c s="34" t="s">
        <v>88</v>
      </c>
      <c s="35" t="s">
        <v>50</v>
      </c>
      <c s="6" t="s">
        <v>89</v>
      </c>
      <c s="36" t="s">
        <v>52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90</v>
      </c>
      <c>
        <f>(M42*21)/100</f>
      </c>
      <c t="s">
        <v>26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91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91</v>
      </c>
      <c r="E4" s="26" t="s">
        <v>92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COUNTIFS(L8:L39,"=0",A8:A39,"P")+COUNTIFS(L8:L39,"",A8:A39,"P")+SUM(Q8:Q39)</f>
      </c>
    </row>
    <row r="8" spans="1:13" ht="12.75">
      <c r="A8" t="s">
        <v>43</v>
      </c>
      <c r="C8" s="28" t="s">
        <v>95</v>
      </c>
      <c r="E8" s="30" t="s">
        <v>94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45</v>
      </c>
      <c r="C9" s="31" t="s">
        <v>46</v>
      </c>
      <c r="E9" s="33" t="s">
        <v>96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46</v>
      </c>
      <c s="34" t="s">
        <v>97</v>
      </c>
      <c s="35" t="s">
        <v>50</v>
      </c>
      <c s="6" t="s">
        <v>98</v>
      </c>
      <c s="36" t="s">
        <v>99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</v>
      </c>
      <c>
        <f>(M10*21)/100</f>
      </c>
      <c t="s">
        <v>26</v>
      </c>
    </row>
    <row r="11" spans="1:5" ht="12.75">
      <c r="A11" s="35" t="s">
        <v>54</v>
      </c>
      <c r="E11" s="39" t="s">
        <v>100</v>
      </c>
    </row>
    <row r="12" spans="1:5" ht="12.75">
      <c r="A12" s="35" t="s">
        <v>56</v>
      </c>
      <c r="E12" s="40" t="s">
        <v>101</v>
      </c>
    </row>
    <row r="13" spans="1:5" ht="140.25">
      <c r="A13" t="s">
        <v>58</v>
      </c>
      <c r="E13" s="39" t="s">
        <v>102</v>
      </c>
    </row>
    <row r="14" spans="1:16" ht="12.75">
      <c r="A14" t="s">
        <v>48</v>
      </c>
      <c s="34" t="s">
        <v>26</v>
      </c>
      <c s="34" t="s">
        <v>103</v>
      </c>
      <c s="35" t="s">
        <v>50</v>
      </c>
      <c s="6" t="s">
        <v>104</v>
      </c>
      <c s="36" t="s">
        <v>99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73</v>
      </c>
      <c>
        <f>(M14*21)/100</f>
      </c>
      <c t="s">
        <v>26</v>
      </c>
    </row>
    <row r="15" spans="1:5" ht="12.75">
      <c r="A15" s="35" t="s">
        <v>54</v>
      </c>
      <c r="E15" s="39" t="s">
        <v>100</v>
      </c>
    </row>
    <row r="16" spans="1:5" ht="12.75">
      <c r="A16" s="35" t="s">
        <v>56</v>
      </c>
      <c r="E16" s="40" t="s">
        <v>101</v>
      </c>
    </row>
    <row r="17" spans="1:5" ht="89.25">
      <c r="A17" t="s">
        <v>58</v>
      </c>
      <c r="E17" s="39" t="s">
        <v>105</v>
      </c>
    </row>
    <row r="18" spans="1:16" ht="12.75">
      <c r="A18" t="s">
        <v>48</v>
      </c>
      <c s="34" t="s">
        <v>25</v>
      </c>
      <c s="34" t="s">
        <v>106</v>
      </c>
      <c s="35" t="s">
        <v>50</v>
      </c>
      <c s="6" t="s">
        <v>107</v>
      </c>
      <c s="36" t="s">
        <v>99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73</v>
      </c>
      <c>
        <f>(M18*21)/100</f>
      </c>
      <c t="s">
        <v>26</v>
      </c>
    </row>
    <row r="19" spans="1:5" ht="12.75">
      <c r="A19" s="35" t="s">
        <v>54</v>
      </c>
      <c r="E19" s="39" t="s">
        <v>100</v>
      </c>
    </row>
    <row r="20" spans="1:5" ht="12.75">
      <c r="A20" s="35" t="s">
        <v>56</v>
      </c>
      <c r="E20" s="40" t="s">
        <v>101</v>
      </c>
    </row>
    <row r="21" spans="1:5" ht="89.25">
      <c r="A21" t="s">
        <v>58</v>
      </c>
      <c r="E21" s="39" t="s">
        <v>108</v>
      </c>
    </row>
    <row r="22" spans="1:13" ht="12.75">
      <c r="A22" t="s">
        <v>45</v>
      </c>
      <c r="C22" s="31" t="s">
        <v>26</v>
      </c>
      <c r="E22" s="33" t="s">
        <v>109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48</v>
      </c>
      <c s="34" t="s">
        <v>65</v>
      </c>
      <c s="34" t="s">
        <v>110</v>
      </c>
      <c s="35" t="s">
        <v>50</v>
      </c>
      <c s="6" t="s">
        <v>111</v>
      </c>
      <c s="36" t="s">
        <v>99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73</v>
      </c>
      <c>
        <f>(M23*21)/100</f>
      </c>
      <c t="s">
        <v>26</v>
      </c>
    </row>
    <row r="24" spans="1:5" ht="12.75">
      <c r="A24" s="35" t="s">
        <v>54</v>
      </c>
      <c r="E24" s="39" t="s">
        <v>112</v>
      </c>
    </row>
    <row r="25" spans="1:5" ht="12.75">
      <c r="A25" s="35" t="s">
        <v>56</v>
      </c>
      <c r="E25" s="40" t="s">
        <v>101</v>
      </c>
    </row>
    <row r="26" spans="1:5" ht="89.25">
      <c r="A26" t="s">
        <v>58</v>
      </c>
      <c r="E26" s="39" t="s">
        <v>113</v>
      </c>
    </row>
    <row r="27" spans="1:16" ht="12.75">
      <c r="A27" t="s">
        <v>48</v>
      </c>
      <c s="34" t="s">
        <v>69</v>
      </c>
      <c s="34" t="s">
        <v>114</v>
      </c>
      <c s="35" t="s">
        <v>50</v>
      </c>
      <c s="6" t="s">
        <v>115</v>
      </c>
      <c s="36" t="s">
        <v>99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73</v>
      </c>
      <c>
        <f>(M27*21)/100</f>
      </c>
      <c t="s">
        <v>26</v>
      </c>
    </row>
    <row r="28" spans="1:5" ht="12.75">
      <c r="A28" s="35" t="s">
        <v>54</v>
      </c>
      <c r="E28" s="39" t="s">
        <v>116</v>
      </c>
    </row>
    <row r="29" spans="1:5" ht="12.75">
      <c r="A29" s="35" t="s">
        <v>56</v>
      </c>
      <c r="E29" s="40" t="s">
        <v>101</v>
      </c>
    </row>
    <row r="30" spans="1:5" ht="76.5">
      <c r="A30" t="s">
        <v>58</v>
      </c>
      <c r="E30" s="39" t="s">
        <v>117</v>
      </c>
    </row>
    <row r="31" spans="1:16" ht="12.75">
      <c r="A31" t="s">
        <v>48</v>
      </c>
      <c s="34" t="s">
        <v>76</v>
      </c>
      <c s="34" t="s">
        <v>118</v>
      </c>
      <c s="35" t="s">
        <v>50</v>
      </c>
      <c s="6" t="s">
        <v>119</v>
      </c>
      <c s="36" t="s">
        <v>52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73</v>
      </c>
      <c>
        <f>(M31*21)/100</f>
      </c>
      <c t="s">
        <v>26</v>
      </c>
    </row>
    <row r="32" spans="1:5" ht="12.75">
      <c r="A32" s="35" t="s">
        <v>54</v>
      </c>
      <c r="E32" s="39" t="s">
        <v>120</v>
      </c>
    </row>
    <row r="33" spans="1:5" ht="12.75">
      <c r="A33" s="35" t="s">
        <v>56</v>
      </c>
      <c r="E33" s="40" t="s">
        <v>121</v>
      </c>
    </row>
    <row r="34" spans="1:5" ht="127.5">
      <c r="A34" t="s">
        <v>58</v>
      </c>
      <c r="E34" s="39" t="s">
        <v>122</v>
      </c>
    </row>
    <row r="35" spans="1:16" ht="12.75">
      <c r="A35" t="s">
        <v>48</v>
      </c>
      <c s="34" t="s">
        <v>79</v>
      </c>
      <c s="34" t="s">
        <v>123</v>
      </c>
      <c s="35" t="s">
        <v>50</v>
      </c>
      <c s="6" t="s">
        <v>124</v>
      </c>
      <c s="36" t="s">
        <v>52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73</v>
      </c>
      <c>
        <f>(M35*21)/100</f>
      </c>
      <c t="s">
        <v>26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57</v>
      </c>
    </row>
    <row r="38" spans="1:5" ht="12.75">
      <c r="A38" t="s">
        <v>58</v>
      </c>
      <c r="E38" s="39" t="s">
        <v>125</v>
      </c>
    </row>
    <row r="39" spans="1:16" ht="12.75">
      <c r="A39" t="s">
        <v>48</v>
      </c>
      <c s="34" t="s">
        <v>126</v>
      </c>
      <c s="34" t="s">
        <v>127</v>
      </c>
      <c s="35" t="s">
        <v>50</v>
      </c>
      <c s="6" t="s">
        <v>128</v>
      </c>
      <c s="36" t="s">
        <v>129</v>
      </c>
      <c s="37">
        <v>30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73</v>
      </c>
      <c>
        <f>(M39*21)/100</f>
      </c>
      <c t="s">
        <v>26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57</v>
      </c>
    </row>
    <row r="42" spans="1:5" ht="25.5">
      <c r="A42" t="s">
        <v>58</v>
      </c>
      <c r="E42" s="39" t="s">
        <v>130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