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V:\Oddělení přípravy staveb\45 - DEMOLICE\DEMOLICE OBJEKTŮ OŘ OVA 2024 - 2. etapa 2024\Rozpočet\"/>
    </mc:Choice>
  </mc:AlternateContent>
  <bookViews>
    <workbookView xWindow="0" yWindow="0" windowWidth="0" windowHeight="0"/>
  </bookViews>
  <sheets>
    <sheet name="Rekapitulace stavby" sheetId="1" r:id="rId1"/>
    <sheet name="01 - výh.stanoviště XIV" sheetId="2" r:id="rId2"/>
    <sheet name="02 - VRN" sheetId="3" r:id="rId3"/>
    <sheet name="01 - Plechový sklad a rampa" sheetId="4" r:id="rId4"/>
    <sheet name="02 - VRN_01" sheetId="5" r:id="rId5"/>
    <sheet name="Pokyny pro vyplnění" sheetId="6" r:id="rId6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'01 - výh.stanoviště XIV'!$C$91:$K$176</definedName>
    <definedName name="_xlnm.Print_Area" localSheetId="1">'01 - výh.stanoviště XIV'!$C$4:$J$41,'01 - výh.stanoviště XIV'!$C$47:$J$71,'01 - výh.stanoviště XIV'!$C$77:$K$176</definedName>
    <definedName name="_xlnm.Print_Titles" localSheetId="1">'01 - výh.stanoviště XIV'!$91:$91</definedName>
    <definedName name="_xlnm._FilterDatabase" localSheetId="2" hidden="1">'02 - VRN'!$C$89:$K$100</definedName>
    <definedName name="_xlnm.Print_Area" localSheetId="2">'02 - VRN'!$C$4:$J$41,'02 - VRN'!$C$47:$J$69,'02 - VRN'!$C$75:$K$100</definedName>
    <definedName name="_xlnm.Print_Titles" localSheetId="2">'02 - VRN'!$89:$89</definedName>
    <definedName name="_xlnm._FilterDatabase" localSheetId="3" hidden="1">'01 - Plechový sklad a rampa'!$C$94:$K$207</definedName>
    <definedName name="_xlnm.Print_Area" localSheetId="3">'01 - Plechový sklad a rampa'!$C$4:$J$41,'01 - Plechový sklad a rampa'!$C$47:$J$74,'01 - Plechový sklad a rampa'!$C$80:$K$207</definedName>
    <definedName name="_xlnm.Print_Titles" localSheetId="3">'01 - Plechový sklad a rampa'!$94:$94</definedName>
    <definedName name="_xlnm._FilterDatabase" localSheetId="4" hidden="1">'02 - VRN_01'!$C$89:$K$103</definedName>
    <definedName name="_xlnm.Print_Area" localSheetId="4">'02 - VRN_01'!$C$4:$J$41,'02 - VRN_01'!$C$47:$J$69,'02 - VRN_01'!$C$75:$K$103</definedName>
    <definedName name="_xlnm.Print_Titles" localSheetId="4">'02 - VRN_01'!$89:$89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J39"/>
  <c r="J38"/>
  <c i="1" r="AY60"/>
  <c i="5" r="J37"/>
  <c i="1" r="AX60"/>
  <c i="5" r="BI102"/>
  <c r="BH102"/>
  <c r="BG102"/>
  <c r="BF102"/>
  <c r="T102"/>
  <c r="T101"/>
  <c r="R102"/>
  <c r="R101"/>
  <c r="P102"/>
  <c r="P101"/>
  <c r="BI99"/>
  <c r="BH99"/>
  <c r="BG99"/>
  <c r="BF99"/>
  <c r="T99"/>
  <c r="T98"/>
  <c r="R99"/>
  <c r="R98"/>
  <c r="P99"/>
  <c r="P98"/>
  <c r="BI96"/>
  <c r="BH96"/>
  <c r="BG96"/>
  <c r="BF96"/>
  <c r="T96"/>
  <c r="T95"/>
  <c r="R96"/>
  <c r="R95"/>
  <c r="P96"/>
  <c r="P95"/>
  <c r="BI93"/>
  <c r="BH93"/>
  <c r="BG93"/>
  <c r="BF93"/>
  <c r="T93"/>
  <c r="T92"/>
  <c r="R93"/>
  <c r="R92"/>
  <c r="R91"/>
  <c r="R90"/>
  <c r="P93"/>
  <c r="P92"/>
  <c r="F84"/>
  <c r="E82"/>
  <c r="F56"/>
  <c r="E54"/>
  <c r="J26"/>
  <c r="E26"/>
  <c r="J87"/>
  <c r="J25"/>
  <c r="J23"/>
  <c r="E23"/>
  <c r="J86"/>
  <c r="J22"/>
  <c r="J20"/>
  <c r="E20"/>
  <c r="F87"/>
  <c r="J19"/>
  <c r="J17"/>
  <c r="E17"/>
  <c r="F86"/>
  <c r="J16"/>
  <c r="J14"/>
  <c r="J56"/>
  <c r="E7"/>
  <c r="E78"/>
  <c i="4" r="J126"/>
  <c r="J39"/>
  <c r="J38"/>
  <c i="1" r="AY59"/>
  <c i="4" r="J37"/>
  <c i="1" r="AX59"/>
  <c i="4" r="BI205"/>
  <c r="BH205"/>
  <c r="BG205"/>
  <c r="BF205"/>
  <c r="T205"/>
  <c r="T204"/>
  <c r="T203"/>
  <c r="R205"/>
  <c r="R204"/>
  <c r="R203"/>
  <c r="P205"/>
  <c r="P204"/>
  <c r="P203"/>
  <c r="BI201"/>
  <c r="BH201"/>
  <c r="BG201"/>
  <c r="BF201"/>
  <c r="T201"/>
  <c r="T200"/>
  <c r="R201"/>
  <c r="R200"/>
  <c r="P201"/>
  <c r="P200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67"/>
  <c r="BH167"/>
  <c r="BG167"/>
  <c r="BF167"/>
  <c r="T167"/>
  <c r="R167"/>
  <c r="P167"/>
  <c r="BI161"/>
  <c r="BH161"/>
  <c r="BG161"/>
  <c r="BF161"/>
  <c r="T161"/>
  <c r="R161"/>
  <c r="P161"/>
  <c r="BI156"/>
  <c r="BH156"/>
  <c r="BG156"/>
  <c r="BF156"/>
  <c r="T156"/>
  <c r="R156"/>
  <c r="P156"/>
  <c r="BI152"/>
  <c r="BH152"/>
  <c r="BG152"/>
  <c r="BF152"/>
  <c r="T152"/>
  <c r="T151"/>
  <c r="R152"/>
  <c r="R151"/>
  <c r="P152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J66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F89"/>
  <c r="E87"/>
  <c r="F56"/>
  <c r="E54"/>
  <c r="J26"/>
  <c r="E26"/>
  <c r="J59"/>
  <c r="J25"/>
  <c r="J23"/>
  <c r="E23"/>
  <c r="J91"/>
  <c r="J22"/>
  <c r="J20"/>
  <c r="E20"/>
  <c r="F59"/>
  <c r="J19"/>
  <c r="J17"/>
  <c r="E17"/>
  <c r="F91"/>
  <c r="J16"/>
  <c r="J14"/>
  <c r="J56"/>
  <c r="E7"/>
  <c r="E50"/>
  <c i="3" r="J39"/>
  <c r="J38"/>
  <c i="1" r="AY57"/>
  <c i="3" r="J37"/>
  <c i="1" r="AX57"/>
  <c i="3" r="BI100"/>
  <c r="BH100"/>
  <c r="BG100"/>
  <c r="BF100"/>
  <c r="T100"/>
  <c r="T99"/>
  <c r="R100"/>
  <c r="R99"/>
  <c r="P100"/>
  <c r="P99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T94"/>
  <c r="R95"/>
  <c r="R94"/>
  <c r="P95"/>
  <c r="P94"/>
  <c r="BI93"/>
  <c r="BH93"/>
  <c r="BG93"/>
  <c r="BF93"/>
  <c r="T93"/>
  <c r="T92"/>
  <c r="R93"/>
  <c r="R92"/>
  <c r="P93"/>
  <c r="P92"/>
  <c r="J87"/>
  <c r="J86"/>
  <c r="F86"/>
  <c r="F84"/>
  <c r="E82"/>
  <c r="J59"/>
  <c r="J58"/>
  <c r="F58"/>
  <c r="F56"/>
  <c r="E54"/>
  <c r="J20"/>
  <c r="E20"/>
  <c r="F87"/>
  <c r="J19"/>
  <c r="J14"/>
  <c r="J56"/>
  <c r="E7"/>
  <c r="E78"/>
  <c i="2" r="J39"/>
  <c r="J38"/>
  <c i="1" r="AY56"/>
  <c i="2" r="J37"/>
  <c i="1" r="AX56"/>
  <c i="2" r="BI172"/>
  <c r="BH172"/>
  <c r="BG172"/>
  <c r="BF172"/>
  <c r="T172"/>
  <c r="T171"/>
  <c r="T170"/>
  <c r="R172"/>
  <c r="R171"/>
  <c r="R170"/>
  <c r="P172"/>
  <c r="P171"/>
  <c r="P170"/>
  <c r="BI168"/>
  <c r="BH168"/>
  <c r="BG168"/>
  <c r="BF168"/>
  <c r="T168"/>
  <c r="R168"/>
  <c r="P168"/>
  <c r="BI166"/>
  <c r="BH166"/>
  <c r="BG166"/>
  <c r="BF166"/>
  <c r="T166"/>
  <c r="R166"/>
  <c r="P166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4"/>
  <c r="BH144"/>
  <c r="BG144"/>
  <c r="BF144"/>
  <c r="T144"/>
  <c r="R144"/>
  <c r="P144"/>
  <c r="BI142"/>
  <c r="BH142"/>
  <c r="BG142"/>
  <c r="BF142"/>
  <c r="T142"/>
  <c r="R142"/>
  <c r="P142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1"/>
  <c r="BH121"/>
  <c r="BG121"/>
  <c r="BF121"/>
  <c r="T121"/>
  <c r="R121"/>
  <c r="P121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0"/>
  <c r="BH100"/>
  <c r="BG100"/>
  <c r="BF100"/>
  <c r="T100"/>
  <c r="R100"/>
  <c r="P100"/>
  <c r="BI95"/>
  <c r="BH95"/>
  <c r="BG95"/>
  <c r="BF95"/>
  <c r="T95"/>
  <c r="R95"/>
  <c r="P95"/>
  <c r="J89"/>
  <c r="J88"/>
  <c r="F88"/>
  <c r="F86"/>
  <c r="E84"/>
  <c r="J59"/>
  <c r="J58"/>
  <c r="F58"/>
  <c r="F56"/>
  <c r="E54"/>
  <c r="J20"/>
  <c r="E20"/>
  <c r="F89"/>
  <c r="J19"/>
  <c r="J14"/>
  <c r="J56"/>
  <c r="E7"/>
  <c r="E80"/>
  <c i="1" r="L50"/>
  <c r="AM50"/>
  <c r="AM49"/>
  <c r="L49"/>
  <c r="AM47"/>
  <c r="L47"/>
  <c r="L45"/>
  <c r="L44"/>
  <c i="4" r="BK102"/>
  <c i="5" r="BK93"/>
  <c i="4" r="BK108"/>
  <c r="BK156"/>
  <c r="BK115"/>
  <c r="BK110"/>
  <c r="J149"/>
  <c r="BK100"/>
  <c r="J110"/>
  <c r="BK195"/>
  <c r="BK128"/>
  <c i="3" r="J98"/>
  <c i="4" r="J100"/>
  <c r="BK117"/>
  <c i="2" r="BK131"/>
  <c r="J114"/>
  <c r="BK100"/>
  <c i="4" r="J98"/>
  <c r="J142"/>
  <c r="J108"/>
  <c r="BK177"/>
  <c i="2" r="BK116"/>
  <c i="4" r="J117"/>
  <c i="2" r="J172"/>
  <c i="4" r="BK119"/>
  <c r="BK172"/>
  <c r="J131"/>
  <c r="J188"/>
  <c r="BK104"/>
  <c r="J172"/>
  <c i="3" r="BK93"/>
  <c i="4" r="BK137"/>
  <c i="2" r="J104"/>
  <c i="4" r="J145"/>
  <c i="2" r="J109"/>
  <c r="J144"/>
  <c i="4" r="J192"/>
  <c i="3" r="J95"/>
  <c i="4" r="BK113"/>
  <c r="BK124"/>
  <c r="BK199"/>
  <c i="2" r="J162"/>
  <c r="J155"/>
  <c i="5" r="BK102"/>
  <c i="2" r="J107"/>
  <c i="4" r="BK197"/>
  <c r="BK138"/>
  <c i="1" r="AS58"/>
  <c i="2" r="J166"/>
  <c i="4" r="J199"/>
  <c r="J124"/>
  <c i="5" r="BK96"/>
  <c i="2" r="J100"/>
  <c i="3" r="J93"/>
  <c i="4" r="J137"/>
  <c r="BK106"/>
  <c r="BK98"/>
  <c i="2" r="BK95"/>
  <c i="4" r="J121"/>
  <c r="J115"/>
  <c r="J104"/>
  <c r="BK190"/>
  <c i="2" r="BK168"/>
  <c r="BK172"/>
  <c i="3" r="BK100"/>
  <c i="2" r="J111"/>
  <c i="4" r="BK131"/>
  <c i="2" r="BK111"/>
  <c r="BK160"/>
  <c i="4" r="J179"/>
  <c r="J113"/>
  <c i="2" r="J131"/>
  <c r="J168"/>
  <c i="4" r="BK167"/>
  <c i="2" r="BK104"/>
  <c i="4" r="BK205"/>
  <c i="2" r="BK109"/>
  <c i="4" r="BK161"/>
  <c r="BK121"/>
  <c i="2" r="J116"/>
  <c i="4" r="J130"/>
  <c r="BK174"/>
  <c r="BK192"/>
  <c r="J135"/>
  <c i="2" r="J153"/>
  <c r="BK106"/>
  <c i="4" r="J140"/>
  <c r="J197"/>
  <c r="J152"/>
  <c i="2" r="J121"/>
  <c r="J157"/>
  <c r="BK144"/>
  <c r="BK153"/>
  <c i="3" r="J100"/>
  <c i="4" r="J205"/>
  <c i="3" r="BK98"/>
  <c i="2" r="J160"/>
  <c i="4" r="J119"/>
  <c i="2" r="J118"/>
  <c i="4" r="J195"/>
  <c i="2" r="J142"/>
  <c r="BK126"/>
  <c r="J150"/>
  <c r="BK155"/>
  <c i="5" r="J96"/>
  <c i="4" r="BK201"/>
  <c r="J174"/>
  <c i="2" r="BK150"/>
  <c r="J129"/>
  <c i="4" r="BK149"/>
  <c i="2" r="BK114"/>
  <c r="BK107"/>
  <c i="4" r="J167"/>
  <c i="5" r="J102"/>
  <c i="4" r="J177"/>
  <c r="J133"/>
  <c r="BK140"/>
  <c r="BK130"/>
  <c r="BK188"/>
  <c r="BK135"/>
  <c i="5" r="J93"/>
  <c i="4" r="BK147"/>
  <c i="2" r="BK121"/>
  <c i="4" r="BK150"/>
  <c i="2" r="J95"/>
  <c i="5" r="BK99"/>
  <c i="4" r="BK145"/>
  <c r="J102"/>
  <c i="5" r="J99"/>
  <c i="4" r="J147"/>
  <c i="2" r="BK166"/>
  <c i="3" r="J97"/>
  <c i="2" r="BK162"/>
  <c i="4" r="J128"/>
  <c i="2" r="BK118"/>
  <c i="4" r="J161"/>
  <c i="2" r="BK157"/>
  <c r="BK129"/>
  <c i="4" r="J138"/>
  <c i="2" r="BK142"/>
  <c i="1" r="AS55"/>
  <c i="4" r="J156"/>
  <c i="3" r="BK95"/>
  <c i="4" r="J150"/>
  <c r="BK142"/>
  <c r="J106"/>
  <c r="J201"/>
  <c i="2" r="J106"/>
  <c i="4" r="J190"/>
  <c i="3" r="BK97"/>
  <c i="4" r="BK152"/>
  <c r="BK133"/>
  <c i="2" r="J126"/>
  <c i="4" r="BK179"/>
  <c i="5" l="1" r="T91"/>
  <c r="T90"/>
  <c r="P91"/>
  <c r="P90"/>
  <c i="1" r="AU60"/>
  <c i="2" r="BK120"/>
  <c r="J120"/>
  <c r="J67"/>
  <c r="BK113"/>
  <c r="J113"/>
  <c r="J66"/>
  <c r="R113"/>
  <c r="R94"/>
  <c i="4" r="BK97"/>
  <c r="J97"/>
  <c r="J65"/>
  <c i="2" r="P120"/>
  <c i="3" r="P96"/>
  <c r="P91"/>
  <c r="P90"/>
  <c i="1" r="AU57"/>
  <c i="4" r="T97"/>
  <c i="3" r="T96"/>
  <c r="T91"/>
  <c r="T90"/>
  <c i="4" r="P187"/>
  <c r="P97"/>
  <c i="2" r="T149"/>
  <c i="4" r="BK155"/>
  <c r="J155"/>
  <c r="J69"/>
  <c i="2" r="P149"/>
  <c i="4" r="P155"/>
  <c r="P127"/>
  <c r="T187"/>
  <c i="2" r="T113"/>
  <c r="T94"/>
  <c i="4" r="BK127"/>
  <c r="J127"/>
  <c r="J67"/>
  <c i="2" r="P113"/>
  <c r="P94"/>
  <c r="P93"/>
  <c r="P92"/>
  <c i="1" r="AU56"/>
  <c i="4" r="R97"/>
  <c i="2" r="R149"/>
  <c i="4" r="R155"/>
  <c i="2" r="R120"/>
  <c i="4" r="T155"/>
  <c i="2" r="T120"/>
  <c i="3" r="R96"/>
  <c r="R91"/>
  <c r="R90"/>
  <c i="4" r="T127"/>
  <c r="R187"/>
  <c i="2" r="BK149"/>
  <c r="J149"/>
  <c r="J68"/>
  <c i="3" r="BK96"/>
  <c r="J96"/>
  <c r="J67"/>
  <c i="4" r="R127"/>
  <c r="BK187"/>
  <c r="J187"/>
  <c r="J70"/>
  <c i="3" r="BK92"/>
  <c r="J92"/>
  <c r="J65"/>
  <c r="BK99"/>
  <c r="J99"/>
  <c r="J68"/>
  <c i="2" r="BK171"/>
  <c r="BK170"/>
  <c r="J170"/>
  <c r="J69"/>
  <c i="4" r="BK151"/>
  <c r="J151"/>
  <c r="J68"/>
  <c i="3" r="BK94"/>
  <c r="J94"/>
  <c r="J66"/>
  <c i="2" r="BK94"/>
  <c r="BK93"/>
  <c r="BK92"/>
  <c r="J92"/>
  <c r="J63"/>
  <c i="4" r="BK200"/>
  <c r="J200"/>
  <c r="J71"/>
  <c i="5" r="BK92"/>
  <c i="4" r="BK204"/>
  <c r="BK203"/>
  <c r="J203"/>
  <c r="J72"/>
  <c i="5" r="BK95"/>
  <c r="J95"/>
  <c r="J66"/>
  <c r="BK98"/>
  <c r="J98"/>
  <c r="J67"/>
  <c r="BK101"/>
  <c r="J101"/>
  <c r="J68"/>
  <c r="E50"/>
  <c r="BE93"/>
  <c r="J58"/>
  <c r="F59"/>
  <c r="J84"/>
  <c r="BE96"/>
  <c r="BE102"/>
  <c r="F58"/>
  <c r="J59"/>
  <c r="BE99"/>
  <c i="4" r="BE113"/>
  <c r="F92"/>
  <c r="BE121"/>
  <c r="BE131"/>
  <c r="BE142"/>
  <c r="E83"/>
  <c r="BE137"/>
  <c r="BE147"/>
  <c r="BE174"/>
  <c r="BE130"/>
  <c r="BE150"/>
  <c r="BE179"/>
  <c r="J89"/>
  <c r="BE145"/>
  <c r="BE190"/>
  <c r="BE100"/>
  <c r="BE110"/>
  <c r="BE167"/>
  <c r="BE192"/>
  <c r="J58"/>
  <c r="BE117"/>
  <c r="BE197"/>
  <c r="BE201"/>
  <c i="3" r="BK91"/>
  <c r="J91"/>
  <c r="J64"/>
  <c i="4" r="BE108"/>
  <c r="BE128"/>
  <c r="BE161"/>
  <c r="BE172"/>
  <c r="BE205"/>
  <c r="BE98"/>
  <c r="BE115"/>
  <c r="BE102"/>
  <c r="BE138"/>
  <c r="F58"/>
  <c r="J92"/>
  <c r="BE124"/>
  <c r="BE119"/>
  <c r="BE135"/>
  <c r="BE152"/>
  <c r="BE106"/>
  <c r="BE104"/>
  <c r="BE133"/>
  <c r="BE177"/>
  <c r="BE188"/>
  <c r="BE140"/>
  <c r="BE149"/>
  <c r="BE156"/>
  <c r="BE195"/>
  <c r="BE199"/>
  <c i="2" r="J93"/>
  <c r="J64"/>
  <c r="J171"/>
  <c r="J70"/>
  <c r="J94"/>
  <c r="J65"/>
  <c i="3" r="E50"/>
  <c r="J84"/>
  <c r="BE93"/>
  <c r="BE97"/>
  <c r="BE98"/>
  <c r="F59"/>
  <c r="BE95"/>
  <c r="BE100"/>
  <c i="2" r="BE168"/>
  <c r="BE172"/>
  <c r="BE95"/>
  <c r="F59"/>
  <c r="E50"/>
  <c r="BE111"/>
  <c r="BE114"/>
  <c r="BE126"/>
  <c r="BE131"/>
  <c r="BE150"/>
  <c r="BE106"/>
  <c r="BE107"/>
  <c r="BE116"/>
  <c r="BE153"/>
  <c r="BE160"/>
  <c r="BE100"/>
  <c r="BE104"/>
  <c r="BE144"/>
  <c r="J86"/>
  <c r="BE109"/>
  <c r="BE118"/>
  <c r="BE121"/>
  <c r="BE129"/>
  <c r="BE142"/>
  <c r="BE155"/>
  <c r="BE157"/>
  <c r="BE162"/>
  <c r="BE166"/>
  <c i="1" r="AS54"/>
  <c i="2" r="F39"/>
  <c i="1" r="BD56"/>
  <c i="4" r="F39"/>
  <c i="1" r="BD59"/>
  <c i="5" r="F39"/>
  <c i="1" r="BD60"/>
  <c i="3" r="F37"/>
  <c i="1" r="BB57"/>
  <c i="3" r="F38"/>
  <c i="1" r="BC57"/>
  <c i="3" r="F39"/>
  <c i="1" r="BD57"/>
  <c i="5" r="F36"/>
  <c i="1" r="BA60"/>
  <c i="4" r="F38"/>
  <c i="1" r="BC59"/>
  <c i="2" r="F36"/>
  <c i="1" r="BA56"/>
  <c i="2" r="J36"/>
  <c i="1" r="AW56"/>
  <c i="5" r="F38"/>
  <c i="1" r="BC60"/>
  <c i="2" r="J32"/>
  <c i="5" r="J36"/>
  <c i="1" r="AW60"/>
  <c i="3" r="F36"/>
  <c i="1" r="BA57"/>
  <c i="4" r="F37"/>
  <c i="1" r="BB59"/>
  <c i="2" r="F38"/>
  <c i="1" r="BC56"/>
  <c i="2" r="F37"/>
  <c i="1" r="BB56"/>
  <c i="3" r="J36"/>
  <c i="1" r="AW57"/>
  <c i="5" r="F37"/>
  <c i="1" r="BB60"/>
  <c i="4" r="F36"/>
  <c i="1" r="BA59"/>
  <c i="4" r="J36"/>
  <c i="1" r="AW59"/>
  <c i="2" l="1" r="T93"/>
  <c r="T92"/>
  <c r="R93"/>
  <c r="R92"/>
  <c i="4" r="J204"/>
  <c r="J73"/>
  <c i="5" r="BK91"/>
  <c r="J91"/>
  <c r="J64"/>
  <c i="4" r="P96"/>
  <c r="P95"/>
  <c i="1" r="AU59"/>
  <c i="4" r="T96"/>
  <c r="T95"/>
  <c r="R96"/>
  <c r="R95"/>
  <c r="BK96"/>
  <c r="BK95"/>
  <c r="J95"/>
  <c r="J63"/>
  <c i="5" r="J92"/>
  <c r="J65"/>
  <c i="4" r="J96"/>
  <c r="J64"/>
  <c i="3" r="BK90"/>
  <c r="J90"/>
  <c i="1" r="AG56"/>
  <c i="3" r="J32"/>
  <c i="1" r="AG57"/>
  <c r="AG55"/>
  <c i="2" r="J35"/>
  <c i="1" r="AV56"/>
  <c r="AT56"/>
  <c r="AN56"/>
  <c i="4" r="F35"/>
  <c i="1" r="AZ59"/>
  <c r="BC58"/>
  <c r="AY58"/>
  <c r="BA55"/>
  <c i="4" r="J32"/>
  <c i="1" r="AG59"/>
  <c r="BD55"/>
  <c i="2" r="F35"/>
  <c i="1" r="AZ56"/>
  <c r="BB55"/>
  <c r="AX55"/>
  <c i="5" r="F35"/>
  <c i="1" r="AZ60"/>
  <c r="AU58"/>
  <c r="AU55"/>
  <c r="AU54"/>
  <c i="3" r="F35"/>
  <c i="1" r="AZ57"/>
  <c i="3" r="J35"/>
  <c i="1" r="AV57"/>
  <c r="AT57"/>
  <c i="5" r="J35"/>
  <c i="1" r="AV60"/>
  <c r="AT60"/>
  <c r="BC55"/>
  <c r="AY55"/>
  <c r="BD58"/>
  <c r="BA58"/>
  <c r="AW58"/>
  <c i="4" r="J35"/>
  <c i="1" r="AV59"/>
  <c r="AT59"/>
  <c r="BB58"/>
  <c r="AX58"/>
  <c i="5" l="1" r="BK90"/>
  <c r="J90"/>
  <c r="J63"/>
  <c i="1" r="AN59"/>
  <c r="AN57"/>
  <c i="3" r="J63"/>
  <c i="4" r="J41"/>
  <c i="3" r="J41"/>
  <c i="2" r="J41"/>
  <c i="1" r="BD54"/>
  <c r="W33"/>
  <c r="AZ58"/>
  <c r="AV58"/>
  <c r="AT58"/>
  <c r="AZ55"/>
  <c r="AV55"/>
  <c r="AW55"/>
  <c r="BC54"/>
  <c r="AY54"/>
  <c r="BA54"/>
  <c r="AW54"/>
  <c r="AK30"/>
  <c r="BB54"/>
  <c r="AX54"/>
  <c i="5" l="1" r="J32"/>
  <c i="1" r="AG60"/>
  <c r="AT55"/>
  <c r="W31"/>
  <c r="AZ54"/>
  <c r="W29"/>
  <c r="W30"/>
  <c r="W32"/>
  <c i="5" l="1" r="J41"/>
  <c i="1" r="AN55"/>
  <c r="AN60"/>
  <c r="AG58"/>
  <c r="AV54"/>
  <c r="AK29"/>
  <c l="1" r="AN58"/>
  <c r="AT54"/>
  <c r="AG54"/>
  <c r="AK26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<sst xmlns="http://schemas.openxmlformats.org/spreadsheetml/2006/main">
  <si>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</si>
  <si>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</si>
  <si>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</si>
  <si>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</si>
  <si>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</si>
  <si>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{611ebb0f-2200-4ad9-aa94-f8905629093d}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</si>
  <si>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</si>
  <si>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</si>
  <si>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</si>
  <si>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</si>
  <si>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</si>
  <si>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</si>
  <si>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</si>
  <si>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</si>
  <si>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2/2024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</si>
  <si>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</si>
  <si>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</si>
  <si>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Demolice objektů OŘ OVA - 2.etapa 2024</t>
  </si>
  <si>
    <t>KSO:</t>
  </si>
  <si>
    <t/>
  </si>
  <si>
    <t>CC-CZ:</t>
  </si>
  <si>
    <t>Místo:</t>
  </si>
  <si>
    <t xml:space="preserve"> </t>
  </si>
  <si>
    <t>Datum:</t>
  </si>
  <si>
    <t>4. 4. 2024</t>
  </si>
  <si>
    <t>Zadavatel:</t>
  </si>
  <si>
    <t>IČ:</t>
  </si>
  <si>
    <t>Správa železnic s.o.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</si>
  <si>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</si>
  <si>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</si>
  <si>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</si>
  <si>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</si>
  <si>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</si>
  <si>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</si>
  <si>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</si>
  <si>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</si>
  <si>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</si>
  <si>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</si>
  <si>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</si>
  <si>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</si>
  <si>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</si>
  <si>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</si>
  <si>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</si>
  <si>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</si>
  <si>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</si>
  <si>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</si>
  <si>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</si>
  <si>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</si>
  <si>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</si>
  <si>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</si>
  <si>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</si>
  <si>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</si>
  <si>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</si>
  <si>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</si>
  <si>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</si>
  <si>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</si>
  <si>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</si>
  <si>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</si>
  <si>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</si>
  <si>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</si>
  <si>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</si>
  <si>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</si>
  <si>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</si>
  <si>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</si>
  <si>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</si>
  <si>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</si>
  <si>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</si>
  <si>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</si>
  <si>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</si>
  <si>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</si>
  <si>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</si>
  <si>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</si>
  <si>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</si>
  <si>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</si>
  <si>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</si>
  <si>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Přerov - výh.stanoviště XIV</t>
  </si>
  <si>
    <t>STA</t>
  </si>
  <si>
    <t>1</t>
  </si>
  <si>
    <t>{453deb0c-f018-45f3-aa62-17803ee9d744}</t>
  </si>
  <si>
    <t>2</t>
  </si>
  <si>
    <t>/</t>
  </si>
  <si>
    <t>01</t>
  </si>
  <si>
    <t>výh.stanoviště XIV</t>
  </si>
  <si>
    <t>Soupis</t>
  </si>
  <si>
    <t>{729d02c1-6002-4b22-8afc-4df285e53043}</t>
  </si>
  <si>
    <t>02</t>
  </si>
  <si>
    <t>VRN</t>
  </si>
  <si>
    <t>{4592f437-7b3e-4696-88bf-bde3eec08c18}</t>
  </si>
  <si>
    <t>SO 02</t>
  </si>
  <si>
    <t xml:space="preserve">Prostějov hl. n. -  plechový sklad a rampa</t>
  </si>
  <si>
    <t>{e7f23c58-b7a7-48e2-ad97-2ebcaf6d8294}</t>
  </si>
  <si>
    <t>Plechový sklad a rampa</t>
  </si>
  <si>
    <t>{4e583f34-29a3-4d18-b719-67ba5ea91957}</t>
  </si>
  <si>
    <t>{58c13499-0abd-40b6-a8ee-3ea44aacfc4e}</t>
  </si>
  <si>
    <t>KRYCÍ LIST SOUPISU PRACÍ</t>
  </si>
  <si>
    <t>Objekt:</t>
  </si>
  <si>
    <t>SO 01 - Přerov - výh.stanoviště XIV</t>
  </si>
  <si>
    <t>Soupis:</t>
  </si>
  <si>
    <t>01 - výh.stanoviště XIV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</si>
  <si>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</si>
  <si>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</si>
  <si>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</si>
  <si>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</si>
  <si>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</si>
  <si>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</si>
  <si>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998 - Přesun hmot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</si>
  <si>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</si>
  <si>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</si>
  <si>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</si>
  <si>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</si>
  <si>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</si>
  <si>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</si>
  <si>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</si>
  <si>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</si>
  <si>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</si>
  <si>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</si>
  <si>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</si>
  <si>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</si>
  <si>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</si>
  <si>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</si>
  <si>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</si>
  <si>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</si>
  <si>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</si>
  <si>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</si>
  <si>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</si>
  <si>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</si>
  <si>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</si>
  <si>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</si>
  <si>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174111101</t>
  </si>
  <si>
    <t>Zásyp sypaninou z jakékoliv horniny ručně s uložením výkopku ve vrstvách se zhutněním jam, šachet, rýh nebo kolem objektů v těchto vykopávkách</t>
  </si>
  <si>
    <t>m3</t>
  </si>
  <si>
    <t>CS ÚRS 2024 01</t>
  </si>
  <si>
    <t>4</t>
  </si>
  <si>
    <t>-917128459</t>
  </si>
  <si>
    <t>Online PSC</t>
  </si>
  <si>
    <t>https://podminky.urs.cz/item/CS_URS_2024_01/174111101</t>
  </si>
  <si>
    <t>VV</t>
  </si>
  <si>
    <t>výh.stan.XIV</t>
  </si>
  <si>
    <t>65,632</t>
  </si>
  <si>
    <t>Součet</t>
  </si>
  <si>
    <t>M</t>
  </si>
  <si>
    <t>58333674</t>
  </si>
  <si>
    <t>kamenivo těžené hrubé frakce 16/32</t>
  </si>
  <si>
    <t>t</t>
  </si>
  <si>
    <t>8</t>
  </si>
  <si>
    <t>606073166</t>
  </si>
  <si>
    <t>65,632*1,6</t>
  </si>
  <si>
    <t>105,011*0,8 "Přepočtené koeficientem množství</t>
  </si>
  <si>
    <t>3</t>
  </si>
  <si>
    <t>181311103</t>
  </si>
  <si>
    <t>Rozprostření a urovnání ornice v rovině nebo ve svahu sklonu do 1:5 ručně při souvislé ploše, tl. vrstvy do 200 mm</t>
  </si>
  <si>
    <t>m2</t>
  </si>
  <si>
    <t>1779603337</t>
  </si>
  <si>
    <t>https://podminky.urs.cz/item/CS_URS_2024_01/181311103</t>
  </si>
  <si>
    <t>10364100</t>
  </si>
  <si>
    <t>zemina pro terénní úpravy - tříděná</t>
  </si>
  <si>
    <t>-1388982702</t>
  </si>
  <si>
    <t>5</t>
  </si>
  <si>
    <t>181451311</t>
  </si>
  <si>
    <t>Založení trávníku strojně výsevem včetně utažení na ploše v rovině nebo na svahu do 1:5</t>
  </si>
  <si>
    <t>-1584777723</t>
  </si>
  <si>
    <t>https://podminky.urs.cz/item/CS_URS_2024_01/181451311</t>
  </si>
  <si>
    <t>6</t>
  </si>
  <si>
    <t>00572470</t>
  </si>
  <si>
    <t>osivo směs travní univerzál</t>
  </si>
  <si>
    <t>kg</t>
  </si>
  <si>
    <t>-1547900865</t>
  </si>
  <si>
    <t>300*0,025 "Přepočtené koeficientem množství</t>
  </si>
  <si>
    <t>7</t>
  </si>
  <si>
    <t>181911102</t>
  </si>
  <si>
    <t>Úprava pláně vyrovnáním výškových rozdílů ručně v hornině třídy těžitelnosti I skupiny 1 a 2 se zhutněním</t>
  </si>
  <si>
    <t>-1008140090</t>
  </si>
  <si>
    <t>https://podminky.urs.cz/item/CS_URS_2024_01/181911102</t>
  </si>
  <si>
    <t>998</t>
  </si>
  <si>
    <t>Přesun hmot</t>
  </si>
  <si>
    <t>998225111</t>
  </si>
  <si>
    <t>Přesun hmot pro komunikace s krytem z kameniva, monolitickým betonovým nebo živičným dopravní vzdálenost do 200 m jakékoliv délky objektu</t>
  </si>
  <si>
    <t>-1805969260</t>
  </si>
  <si>
    <t>https://podminky.urs.cz/item/CS_URS_2024_01/998225111</t>
  </si>
  <si>
    <t>9</t>
  </si>
  <si>
    <t>998225194</t>
  </si>
  <si>
    <t>Přesun hmot pro komunikace s krytem z kameniva, monolitickým betonovým nebo živičným Příplatek k ceně za zvětšený přesun přes vymezenou největší dopravní vzdálenost do 5000 m</t>
  </si>
  <si>
    <t>-1998612196</t>
  </si>
  <si>
    <t>https://podminky.urs.cz/item/CS_URS_2024_01/998225194</t>
  </si>
  <si>
    <t>10</t>
  </si>
  <si>
    <t>998225195</t>
  </si>
  <si>
    <t>Přesun hmot pro komunikace s krytem z kameniva, monolitickým betonovým nebo živičným Příplatek k ceně za zvětšený přesun přes vymezenou největší dopravní vzdálenost za každých dalších 5000 m přes 5000 m</t>
  </si>
  <si>
    <t>743083965</t>
  </si>
  <si>
    <t>https://podminky.urs.cz/item/CS_URS_2024_01/998225195</t>
  </si>
  <si>
    <t>Ostatní konstrukce a práce, bourání</t>
  </si>
  <si>
    <t>11</t>
  </si>
  <si>
    <t>941111111</t>
  </si>
  <si>
    <t>Montáž lešení řadového trubkového lehkého pracovního s podlahami s provozním zatížením tř. 3 do 200 kg/m2 šířky tř. W06 od 0,6 do 0,9 m, výšky do 10 m</t>
  </si>
  <si>
    <t>-255736517</t>
  </si>
  <si>
    <t>https://podminky.urs.cz/item/CS_URS_2024_01/941111111</t>
  </si>
  <si>
    <t>výh.stan. XIV</t>
  </si>
  <si>
    <t>15*3,5</t>
  </si>
  <si>
    <t>941111211</t>
  </si>
  <si>
    <t>Montáž lešení řadového trubkového lehkého pracovního s podlahami s provozním zatížením tř. 3 do 200 kg/m2 Příplatek za první a každý další den použití lešení k ceně -1111</t>
  </si>
  <si>
    <t>-453862425</t>
  </si>
  <si>
    <t>https://podminky.urs.cz/item/CS_URS_2024_01/941111211</t>
  </si>
  <si>
    <t>91*5 "Přepočtené koeficientem množství</t>
  </si>
  <si>
    <t>13</t>
  </si>
  <si>
    <t>941111811</t>
  </si>
  <si>
    <t>Demontáž lešení řadového trubkového lehkého pracovního s podlahami s provozním zatížením tř. 3 do 200 kg/m2 šířky tř. W06 od 0,6 do 0,9 m, výšky do 10 m</t>
  </si>
  <si>
    <t>380587971</t>
  </si>
  <si>
    <t>https://podminky.urs.cz/item/CS_URS_2024_01/941111811</t>
  </si>
  <si>
    <t>14</t>
  </si>
  <si>
    <t>961044111</t>
  </si>
  <si>
    <t>Bourání základů z betonu prostého</t>
  </si>
  <si>
    <t>-500440274</t>
  </si>
  <si>
    <t>https://podminky.urs.cz/item/CS_URS_2024_01/961044111</t>
  </si>
  <si>
    <t>zákl.pásy</t>
  </si>
  <si>
    <t>(38,3*0,6*0,3)*2+(5,7*0,6*0,3)*3+(5,5*0,4*0,3)*2+14,4*0,4*0,3</t>
  </si>
  <si>
    <t>22,6*0,3*0,3</t>
  </si>
  <si>
    <t>Mezisoučet</t>
  </si>
  <si>
    <t>podlaha</t>
  </si>
  <si>
    <t>(8,7*3,8*0,2)+(6,0*5,6*0,2)+(4,1*3,2*0,2)+(3,0*3,5*0,2)+(2,5*2,8*0,2)+(8,6*3,5*0,2)+(8,6*1,8*0,2)+(4,45*2,4*0,2)+(4,45*2,9*0,2)</t>
  </si>
  <si>
    <t>venkovní bet.plocha</t>
  </si>
  <si>
    <t>5,5*6,3*0,3</t>
  </si>
  <si>
    <t>15</t>
  </si>
  <si>
    <t>966049831</t>
  </si>
  <si>
    <t>Rozebrání prefabrikovaných plotových desek betonových</t>
  </si>
  <si>
    <t>kus</t>
  </si>
  <si>
    <t>49340193</t>
  </si>
  <si>
    <t>https://podminky.urs.cz/item/CS_URS_2024_01/966049831</t>
  </si>
  <si>
    <t>16</t>
  </si>
  <si>
    <t>981011315</t>
  </si>
  <si>
    <t>Demolice budov postupným rozebíráním z cihel, kamene, smíšeného nebo hrázděného zdiva, tvárnic na maltu vápennou nebo vápenocementovou s podílem konstrukcí přes 25 do 30 %</t>
  </si>
  <si>
    <t>-721856188</t>
  </si>
  <si>
    <t>https://podminky.urs.cz/item/CS_URS_2024_01/981011315</t>
  </si>
  <si>
    <t>997</t>
  </si>
  <si>
    <t>Přesun sutě</t>
  </si>
  <si>
    <t>17</t>
  </si>
  <si>
    <t>997241538_1</t>
  </si>
  <si>
    <t>Nakládání nebo překládání suti.kameniva,zeminy, vodorovné přemístění pracovním vlakem</t>
  </si>
  <si>
    <t>1365013578</t>
  </si>
  <si>
    <t>683,682+84,009+96</t>
  </si>
  <si>
    <t>18</t>
  </si>
  <si>
    <t>997006511</t>
  </si>
  <si>
    <t>Vodorovná doprava suti na skládku s naložením na dopravní prostředek a složením do 100 m</t>
  </si>
  <si>
    <t>943358160</t>
  </si>
  <si>
    <t>https://podminky.urs.cz/item/CS_URS_2024_01/997006511</t>
  </si>
  <si>
    <t>19</t>
  </si>
  <si>
    <t>997006512</t>
  </si>
  <si>
    <t>Vodorovná doprava suti na skládku s naložením na dopravní prostředek a složením přes 100 m do 1 km</t>
  </si>
  <si>
    <t>1236034160</t>
  </si>
  <si>
    <t>https://podminky.urs.cz/item/CS_URS_2024_01/997006512</t>
  </si>
  <si>
    <t>20</t>
  </si>
  <si>
    <t>997006519</t>
  </si>
  <si>
    <t>Vodorovná doprava suti na skládku s naložením na dopravní prostředek a složením Příplatek k ceně za každý další i započatý 1 km</t>
  </si>
  <si>
    <t>-1062283189</t>
  </si>
  <si>
    <t>https://podminky.urs.cz/item/CS_URS_2024_01/997006519</t>
  </si>
  <si>
    <t>683,682*20 "Přepočtené koeficientem množství</t>
  </si>
  <si>
    <t>997013631</t>
  </si>
  <si>
    <t>Poplatek za uložení stavebního odpadu na skládce (skládkovné) směsného stavebního a demoličního zatříděného do Katalogu odpadů pod kódem 17 09 04</t>
  </si>
  <si>
    <t>-1181626046</t>
  </si>
  <si>
    <t>https://podminky.urs.cz/item/CS_URS_2024_01/997013631</t>
  </si>
  <si>
    <t>22</t>
  </si>
  <si>
    <t>997013861</t>
  </si>
  <si>
    <t>Poplatek za uložení stavebního odpadu na recyklační skládce (skládkovné) z prostého betonu zatříděného do Katalogu odpadů pod kódem 17 01 01</t>
  </si>
  <si>
    <t>163354379</t>
  </si>
  <si>
    <t>https://podminky.urs.cz/item/CS_URS_2024_01/997013861</t>
  </si>
  <si>
    <t>131,264+1,232</t>
  </si>
  <si>
    <t>23</t>
  </si>
  <si>
    <t>997013863</t>
  </si>
  <si>
    <t>Poplatek za uložení stavebního odpadu na recyklační skládce (skládkovné) cihelného zatříděného do Katalogu odpadů pod kódem 17 01 02</t>
  </si>
  <si>
    <t>2057838568</t>
  </si>
  <si>
    <t>https://podminky.urs.cz/item/CS_URS_2024_01/997013863</t>
  </si>
  <si>
    <t>24</t>
  </si>
  <si>
    <t>997013875</t>
  </si>
  <si>
    <t>Poplatek za uložení stavebního odpadu na recyklační skládce (skládkovné) asfaltového bez obsahu dehtu zatříděného do Katalogu odpadů pod kódem 17 03 02</t>
  </si>
  <si>
    <t>744686636</t>
  </si>
  <si>
    <t>https://podminky.urs.cz/item/CS_URS_2024_01/997013875</t>
  </si>
  <si>
    <t>PSV</t>
  </si>
  <si>
    <t>Práce a dodávky PSV</t>
  </si>
  <si>
    <t>712</t>
  </si>
  <si>
    <t>Povlakové krytiny</t>
  </si>
  <si>
    <t>25</t>
  </si>
  <si>
    <t>712440832</t>
  </si>
  <si>
    <t>Odstranění povlakové krytiny střech šikmých přes 10° do 30° z přitavených pásů NAIP v plné ploše dvouvrstvé</t>
  </si>
  <si>
    <t>-922222256</t>
  </si>
  <si>
    <t>https://podminky.urs.cz/item/CS_URS_2024_01/712440832</t>
  </si>
  <si>
    <t>38,2*6,75</t>
  </si>
  <si>
    <t>02 - VRN</t>
  </si>
  <si>
    <t>VRN - Vedlejší rozpočtové náklady</t>
  </si>
  <si>
    <t xml:space="preserve">    VRN2 - Příprava staveniště</t>
  </si>
  <si>
    <t xml:space="preserve">    VRN3 - Zařízení staveniště</t>
  </si>
  <si>
    <t xml:space="preserve">    VRN7 - Provozní vlivy</t>
  </si>
  <si>
    <t xml:space="preserve">    VRN9 - Ostatní náklady</t>
  </si>
  <si>
    <t>Vedlejší rozpočtové náklady</t>
  </si>
  <si>
    <t>VRN2</t>
  </si>
  <si>
    <t>Příprava staveniště</t>
  </si>
  <si>
    <t>020001000.1</t>
  </si>
  <si>
    <t>Příprava staveniště
zabezpečení a zajištění staveniště</t>
  </si>
  <si>
    <t>soubor</t>
  </si>
  <si>
    <t>CS ÚRS 2020 01</t>
  </si>
  <si>
    <t>1024</t>
  </si>
  <si>
    <t>1035524374</t>
  </si>
  <si>
    <t>VRN3</t>
  </si>
  <si>
    <t>Zařízení staveniště</t>
  </si>
  <si>
    <t>030001000</t>
  </si>
  <si>
    <t>-1224148100</t>
  </si>
  <si>
    <t>VRN7</t>
  </si>
  <si>
    <t>Provozní vlivy</t>
  </si>
  <si>
    <t>070001000</t>
  </si>
  <si>
    <t>Provozní vlivy
práce v ochranném pásmu 
práce na těžce přístupných místech
práce v kolejišti</t>
  </si>
  <si>
    <t>-627783813</t>
  </si>
  <si>
    <t>071002000</t>
  </si>
  <si>
    <t>Provoz investora, třetích osob</t>
  </si>
  <si>
    <t>oubor…</t>
  </si>
  <si>
    <t>-1254522262</t>
  </si>
  <si>
    <t>VRN9</t>
  </si>
  <si>
    <t>Ostatní náklady</t>
  </si>
  <si>
    <t>090001000</t>
  </si>
  <si>
    <t>Ostatní náklady
vytýčení a odpojení IS (kanalizace,voda,elektro, plyn - zachování a odborné zapravení části obvodového zdiva s HUP) 
poplatky za pronájem pozemku
výluková činnost</t>
  </si>
  <si>
    <t>-756013240</t>
  </si>
  <si>
    <t xml:space="preserve">SO 02 - Prostějov hl. n. -  plechový sklad a rampa</t>
  </si>
  <si>
    <t>01 - Plechový sklad a rampa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</si>
  <si>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</si>
  <si>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</si>
  <si>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</si>
  <si>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998 - Přesun hmot</t>
  </si>
  <si>
    <t xml:space="preserve">    767 - Konstrukce zámečnické</t>
  </si>
  <si>
    <t>112201111</t>
  </si>
  <si>
    <t>Odstranění pařezu v rovině nebo na svahu do 1:5 o průměru pařezu na řezné ploše do 200 mm</t>
  </si>
  <si>
    <t>345698257</t>
  </si>
  <si>
    <t>https://podminky.urs.cz/item/CS_URS_2024_01/112201111</t>
  </si>
  <si>
    <t>112201112</t>
  </si>
  <si>
    <t>Odstranění pařezu v rovině nebo na svahu do 1:5 o průměru pařezu na řezné ploše přes 200 do 300 mm</t>
  </si>
  <si>
    <t>-1847716003</t>
  </si>
  <si>
    <t>https://podminky.urs.cz/item/CS_URS_2024_01/112201112</t>
  </si>
  <si>
    <t>112201113</t>
  </si>
  <si>
    <t>Odstranění pařezu v rovině nebo na svahu do 1:5 o průměru pařezu na řezné ploše přes 300 do 400 mm</t>
  </si>
  <si>
    <t>-1992027002</t>
  </si>
  <si>
    <t>https://podminky.urs.cz/item/CS_URS_2024_01/112201113</t>
  </si>
  <si>
    <t>112201114</t>
  </si>
  <si>
    <t>Odstranění pařezu v rovině nebo na svahu do 1:5 o průměru pařezu na řezné ploše přes 400 do 500 mm</t>
  </si>
  <si>
    <t>1932798166</t>
  </si>
  <si>
    <t>https://podminky.urs.cz/item/CS_URS_2024_01/112201114</t>
  </si>
  <si>
    <t>112201115</t>
  </si>
  <si>
    <t>Odstranění pařezu v rovině nebo na svahu do 1:5 o průměru pařezu na řezné ploše přes 500 do 600 mm</t>
  </si>
  <si>
    <t>867596287</t>
  </si>
  <si>
    <t>https://podminky.urs.cz/item/CS_URS_2024_01/112201115</t>
  </si>
  <si>
    <t>113106121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</si>
  <si>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</si>
  <si>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100499295</t>
  </si>
  <si>
    <t>https://podminky.urs.cz/item/CS_URS_2024_01/113106121</t>
  </si>
  <si>
    <t>837060449</t>
  </si>
  <si>
    <t>"po odstranění rampy" 2*9*1,2</t>
  </si>
  <si>
    <t>58337344</t>
  </si>
  <si>
    <t>štěrkopísek frakce 0/32</t>
  </si>
  <si>
    <t>901480233</t>
  </si>
  <si>
    <t>"po odstranění rampy" 2*9*1,2*1,8</t>
  </si>
  <si>
    <t>174211201</t>
  </si>
  <si>
    <t>Zásyp jam po pařezech ručně výkopkem z horniny získané při dobývání pařezů s hrubým urovnáním povrchu zasypávky průměru pařezu přes 100 do 300 mm</t>
  </si>
  <si>
    <t>564201421</t>
  </si>
  <si>
    <t>https://podminky.urs.cz/item/CS_URS_2024_01/174211201</t>
  </si>
  <si>
    <t>174211202</t>
  </si>
  <si>
    <t>Zásyp jam po pařezech ručně výkopkem z horniny získané při dobývání pařezů s hrubým urovnáním povrchu zasypávky průměru pařezu přes 300 do 500 mm</t>
  </si>
  <si>
    <t>-1542606722</t>
  </si>
  <si>
    <t>https://podminky.urs.cz/item/CS_URS_2024_01/174211202</t>
  </si>
  <si>
    <t>174211203</t>
  </si>
  <si>
    <t>Zásyp jam po pařezech ručně výkopkem z horniny získané při dobývání pařezů s hrubým urovnáním povrchu zasypávky průměru pařezu přes 500 do 700 mm</t>
  </si>
  <si>
    <t>-1119063970</t>
  </si>
  <si>
    <t>https://podminky.urs.cz/item/CS_URS_2024_01/174211203</t>
  </si>
  <si>
    <t>175111201</t>
  </si>
  <si>
    <t>Obsypání objektů nad přilehlým původním terénem ručně sypaninou z vhodných hornin třídy těžitelnosti I a II, skupiny 1 až 4 nebo materiálem uloženým ve vzdálenosti do 3 m od vnějšího kraje objektu pro jakoukoliv míru zhutnění bez prohození sypaniny</t>
  </si>
  <si>
    <t>812861085</t>
  </si>
  <si>
    <t>https://podminky.urs.cz/item/CS_URS_2024_01/175111201</t>
  </si>
  <si>
    <t>"okolo podhrabových desek" 38*0,3*0,5</t>
  </si>
  <si>
    <t>58343810</t>
  </si>
  <si>
    <t>kamenivo drcené hrubé frakce 4/8</t>
  </si>
  <si>
    <t>-1172789773</t>
  </si>
  <si>
    <t>5,7*2 'Přepočtené koeficientem množství</t>
  </si>
  <si>
    <t>Zakládání</t>
  </si>
  <si>
    <t>Svislé a kompletní konstrukce</t>
  </si>
  <si>
    <t>338171113</t>
  </si>
  <si>
    <t>Montáž sloupků a vzpěr plotových ocelových trubkových nebo profilovaných výšky do 2 m se zabetonováním do 0,08 m3 do připravených jamek</t>
  </si>
  <si>
    <t>-74562514</t>
  </si>
  <si>
    <t>https://podminky.urs.cz/item/CS_URS_2024_01/338171113</t>
  </si>
  <si>
    <t>55342152</t>
  </si>
  <si>
    <t>plotový sloupek pro svařované panely profilovaný oválný 50x70mm dl 2,0-2,5m povrchová úprava Pz a komaxit</t>
  </si>
  <si>
    <t>1810433960</t>
  </si>
  <si>
    <t>348101130</t>
  </si>
  <si>
    <t>Osazení vrat nebo vrátek k oplocení na sloupky zděné nebo betonové, plochy jednotlivě přes 4 do 6 m2</t>
  </si>
  <si>
    <t>1660660295</t>
  </si>
  <si>
    <t>https://podminky.urs.cz/item/CS_URS_2024_01/348101130</t>
  </si>
  <si>
    <t>55342337M</t>
  </si>
  <si>
    <t>brána plotová dvoukřídlá, svařovaná Pz 4000x2000</t>
  </si>
  <si>
    <t>-1257674001</t>
  </si>
  <si>
    <t>P</t>
  </si>
  <si>
    <t>Poznámka k položce:_x000d_
Brána musí být uzamykatelná_x000d_
rozměry nutno ověřit na místě_x000d_
plně otevíratelná dovnitř_x000d_
včetně mechaniceké aretace</t>
  </si>
  <si>
    <t>348121221</t>
  </si>
  <si>
    <t>Osazení podhrabových desek na ocelové sloupky, délky desek přes 2 do 3 m</t>
  </si>
  <si>
    <t>-1247438894</t>
  </si>
  <si>
    <t>https://podminky.urs.cz/item/CS_URS_2024_01/348121221</t>
  </si>
  <si>
    <t>59232544</t>
  </si>
  <si>
    <t>betonová podhrabová deska 2510x500x50mm se zámkem 15mm na ukotvení sloupků profilovaných oválných 50x70mm</t>
  </si>
  <si>
    <t>-2111957078</t>
  </si>
  <si>
    <t>34817114R</t>
  </si>
  <si>
    <t>Montáž oplocení z dílců kovových panelových svařovaných, na zděné sloupky, výšky přes 1,5 do 2,0 m</t>
  </si>
  <si>
    <t>m</t>
  </si>
  <si>
    <t>867537216</t>
  </si>
  <si>
    <t>38+9+2</t>
  </si>
  <si>
    <t>55342412</t>
  </si>
  <si>
    <t>plotový panel svařovaný v 1,5-2,0m š do 2,5m průměru drátu 5mm oka 55x200mm s horizontálním prolisem povrchová úprava PZ komaxit</t>
  </si>
  <si>
    <t>1788266985</t>
  </si>
  <si>
    <t>60*0,4 'Přepočtené koeficientem množství</t>
  </si>
  <si>
    <t>348401320</t>
  </si>
  <si>
    <t>Montáž oplocení z pletiva rozvinutí, uchycení a napnutí drátu ostnatého</t>
  </si>
  <si>
    <t>-1711933078</t>
  </si>
  <si>
    <t>https://podminky.urs.cz/item/CS_URS_2024_01/348401320</t>
  </si>
  <si>
    <t>49*2</t>
  </si>
  <si>
    <t>31478001</t>
  </si>
  <si>
    <t>drát ostnatý</t>
  </si>
  <si>
    <t>-1704098864</t>
  </si>
  <si>
    <t>98*1,05 'Přepočtené koeficientem množství</t>
  </si>
  <si>
    <t>348401411</t>
  </si>
  <si>
    <t>Montáž oplocení z pletiva bavoletu jednostranného</t>
  </si>
  <si>
    <t>268070766</t>
  </si>
  <si>
    <t>https://podminky.urs.cz/item/CS_URS_2024_01/348401411</t>
  </si>
  <si>
    <t>31324828</t>
  </si>
  <si>
    <t>plotový jednostranný bavolet dl 200-400mm pro 2 dráty na profilovaný sloupek oválný 70x100mm povrchová úprava Al komaxit</t>
  </si>
  <si>
    <t>1992346240</t>
  </si>
  <si>
    <t>26</t>
  </si>
  <si>
    <t>R02</t>
  </si>
  <si>
    <t>Vyspravení piliře HUP, včetně nátěru</t>
  </si>
  <si>
    <t>-2054822909</t>
  </si>
  <si>
    <t>Komunikace pozemní</t>
  </si>
  <si>
    <t>27</t>
  </si>
  <si>
    <t>596811120</t>
  </si>
  <si>
    <t>Kladení dlažby z betonových nebo kameninových dlaždic komunikací pro pěší s vyplněním spár a se smetením přebytečného materiálu na vzdálenost do 3 m s ložem z kameniva těženého tl. do 30 mm velikosti dlaždic do 0,09 m2 (bez zámku), pro plochy do 50 m2</t>
  </si>
  <si>
    <t>-1745913276</t>
  </si>
  <si>
    <t>https://podminky.urs.cz/item/CS_URS_2024_01/596811120</t>
  </si>
  <si>
    <t>"chodník podel plotu" 49*1</t>
  </si>
  <si>
    <t>28</t>
  </si>
  <si>
    <t>Bourání základů z betonu prostého</t>
  </si>
  <si>
    <t>239025208</t>
  </si>
  <si>
    <t>"plot" (8,3+38)*0,5*0,5</t>
  </si>
  <si>
    <t>"deska pod plechovým skladem" 40*0,1</t>
  </si>
  <si>
    <t>29</t>
  </si>
  <si>
    <t>961055111</t>
  </si>
  <si>
    <t>Bourání základů z betonu železového</t>
  </si>
  <si>
    <t>1082024940</t>
  </si>
  <si>
    <t>https://podminky.urs.cz/item/CS_URS_2024_01/961055111</t>
  </si>
  <si>
    <t xml:space="preserve">"Rampa" </t>
  </si>
  <si>
    <t>"stěny" (9+9+2)*0,9*1,2</t>
  </si>
  <si>
    <t>"podlaha" 9*0,9*0,3</t>
  </si>
  <si>
    <t>30</t>
  </si>
  <si>
    <t>962032231</t>
  </si>
  <si>
    <t>Bourání zdiva nadzákladového z cihel pálených plných nebo lícových nebo vápenopískových, na maltu vápennou nebo vápenocementovou, objemu přes 1 m3</t>
  </si>
  <si>
    <t>1402496633</t>
  </si>
  <si>
    <t>https://podminky.urs.cz/item/CS_URS_2024_01/962032231</t>
  </si>
  <si>
    <t>"podezdívka plotu" (8,3+37)*0,5*0,3</t>
  </si>
  <si>
    <t>"sloupy" 0,6*0,6*2*16</t>
  </si>
  <si>
    <t>31</t>
  </si>
  <si>
    <t>966071711</t>
  </si>
  <si>
    <t>Bourání plotových sloupků a vzpěr ocelových trubkových nebo profilovaných výšky do 2,50 m zabetonovaných</t>
  </si>
  <si>
    <t>-73794271</t>
  </si>
  <si>
    <t>https://podminky.urs.cz/item/CS_URS_2024_01/966071711</t>
  </si>
  <si>
    <t>32</t>
  </si>
  <si>
    <t>966071822</t>
  </si>
  <si>
    <t>Rozebrání oplocení z pletiva drátěného se čtvercovými oky, výšky přes 1,6 do 2,0 m</t>
  </si>
  <si>
    <t>-281246978</t>
  </si>
  <si>
    <t>https://podminky.urs.cz/item/CS_URS_2024_01/966071822</t>
  </si>
  <si>
    <t>8,3+37</t>
  </si>
  <si>
    <t>33</t>
  </si>
  <si>
    <t>966073811</t>
  </si>
  <si>
    <t>Rozebrání vrat a vrátek k oplocení plochy jednotlivě přes 2 do 6 m2</t>
  </si>
  <si>
    <t>293211354</t>
  </si>
  <si>
    <t>https://podminky.urs.cz/item/CS_URS_2024_01/966073811</t>
  </si>
  <si>
    <t>34</t>
  </si>
  <si>
    <t>981332111</t>
  </si>
  <si>
    <t>Demolice ocelových konstrukcí hal, sil, technologických zařízení apod. jakýmkoliv způsobem</t>
  </si>
  <si>
    <t>-1868964202</t>
  </si>
  <si>
    <t>https://podminky.urs.cz/item/CS_URS_2024_01/981332111</t>
  </si>
  <si>
    <t>(10+4+10+4)*2,3 *4,5/1000</t>
  </si>
  <si>
    <t>4*1*0,5*2*4,5/1000</t>
  </si>
  <si>
    <t>10*4*1,5*8/1000</t>
  </si>
  <si>
    <t>2,3*32*10/1000</t>
  </si>
  <si>
    <t>8*120/1000</t>
  </si>
  <si>
    <t>35</t>
  </si>
  <si>
    <t>997006012</t>
  </si>
  <si>
    <t>Úprava stavebního odpadu třídění ruční</t>
  </si>
  <si>
    <t>-378577676</t>
  </si>
  <si>
    <t>https://podminky.urs.cz/item/CS_URS_2024_01/997006012</t>
  </si>
  <si>
    <t>36</t>
  </si>
  <si>
    <t>1728650287</t>
  </si>
  <si>
    <t>37</t>
  </si>
  <si>
    <t>Vodorovná doprava suti na skládku Příplatek k ceně -6512 za každý další i započatý 1 km</t>
  </si>
  <si>
    <t>269039537</t>
  </si>
  <si>
    <t>142,882*40 'Přepočtené koeficientem množství</t>
  </si>
  <si>
    <t>38</t>
  </si>
  <si>
    <t>997013811</t>
  </si>
  <si>
    <t>Poplatek za uložení stavebního odpadu na skládce (skládkovné) dřevěného zatříděného do Katalogu odpadů pod kódem 17 02 01</t>
  </si>
  <si>
    <t>1534170642</t>
  </si>
  <si>
    <t>https://podminky.urs.cz/item/CS_URS_2024_01/997013811</t>
  </si>
  <si>
    <t>39</t>
  </si>
  <si>
    <t>997013862</t>
  </si>
  <si>
    <t>Poplatek za uložení stavebního odpadu na recyklační skládce (skládkovné) z armovaného betonu zatříděného do Katalogu odpadů pod kódem 17 01 01</t>
  </si>
  <si>
    <t>-370206567</t>
  </si>
  <si>
    <t>https://podminky.urs.cz/item/CS_URS_2024_01/997013862</t>
  </si>
  <si>
    <t>40</t>
  </si>
  <si>
    <t>R01</t>
  </si>
  <si>
    <t>vyklízení a likvidace obsahu skladu</t>
  </si>
  <si>
    <t>-1636677128</t>
  </si>
  <si>
    <t>41</t>
  </si>
  <si>
    <t>998001123</t>
  </si>
  <si>
    <t>Přesun hmot pro demolice objektů výšky do 21 m</t>
  </si>
  <si>
    <t>-780974872</t>
  </si>
  <si>
    <t>https://podminky.urs.cz/item/CS_URS_2024_01/998001123</t>
  </si>
  <si>
    <t>767</t>
  </si>
  <si>
    <t>Konstrukce zámečnické</t>
  </si>
  <si>
    <t>42</t>
  </si>
  <si>
    <t>767996702</t>
  </si>
  <si>
    <t>Demontáž ostatních zámečnických konstrukcí řezáním o hmotnosti jednotlivých dílů přes 50 do 100 kg</t>
  </si>
  <si>
    <t>458311800</t>
  </si>
  <si>
    <t>https://podminky.urs.cz/item/CS_URS_2024_01/767996702</t>
  </si>
  <si>
    <t>"rampa" ((0,75*9)+(0,2*2*9)+((0,2+0,75+0,2)*0,8*3))*160*2</t>
  </si>
  <si>
    <t xml:space="preserve">    VRN1 - Průzkumné, geodetické a projektové práce</t>
  </si>
  <si>
    <t xml:space="preserve">    VRN4 - Inženýrská činnost</t>
  </si>
  <si>
    <t>VRN1</t>
  </si>
  <si>
    <t>Průzkumné, geodetické a projektové práce</t>
  </si>
  <si>
    <t>012002000</t>
  </si>
  <si>
    <t>Geodetické práce - vytýčení sítí</t>
  </si>
  <si>
    <t>…</t>
  </si>
  <si>
    <t>-124002308</t>
  </si>
  <si>
    <t>https://podminky.urs.cz/item/CS_URS_2024_01/012002000</t>
  </si>
  <si>
    <t>kpl.</t>
  </si>
  <si>
    <t>-933723042</t>
  </si>
  <si>
    <t>https://podminky.urs.cz/item/CS_URS_2024_01/030001000</t>
  </si>
  <si>
    <t>VRN4</t>
  </si>
  <si>
    <t>Inženýrská činnost</t>
  </si>
  <si>
    <t>045002000</t>
  </si>
  <si>
    <t>Kompletační a koordinační činnost</t>
  </si>
  <si>
    <t>2080328256</t>
  </si>
  <si>
    <t>https://podminky.urs.cz/item/CS_URS_2024_01/045002000</t>
  </si>
  <si>
    <t>-638258613</t>
  </si>
  <si>
    <t>https://podminky.urs.cz/item/CS_URS_2024_01/071002000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</si>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</sst>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9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41" fillId="0" borderId="0" xfId="0" applyFont="1" applyAlignment="1" applyProtection="1">
      <alignment vertical="center" wrapText="1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74111101" TargetMode="External" /><Relationship Id="rId2" Type="http://schemas.openxmlformats.org/officeDocument/2006/relationships/hyperlink" Target="https://podminky.urs.cz/item/CS_URS_2024_01/181311103" TargetMode="External" /><Relationship Id="rId3" Type="http://schemas.openxmlformats.org/officeDocument/2006/relationships/hyperlink" Target="https://podminky.urs.cz/item/CS_URS_2024_01/181451311" TargetMode="External" /><Relationship Id="rId4" Type="http://schemas.openxmlformats.org/officeDocument/2006/relationships/hyperlink" Target="https://podminky.urs.cz/item/CS_URS_2024_01/181911102" TargetMode="External" /><Relationship Id="rId5" Type="http://schemas.openxmlformats.org/officeDocument/2006/relationships/hyperlink" Target="https://podminky.urs.cz/item/CS_URS_2024_01/998225111" TargetMode="External" /><Relationship Id="rId6" Type="http://schemas.openxmlformats.org/officeDocument/2006/relationships/hyperlink" Target="https://podminky.urs.cz/item/CS_URS_2024_01/998225194" TargetMode="External" /><Relationship Id="rId7" Type="http://schemas.openxmlformats.org/officeDocument/2006/relationships/hyperlink" Target="https://podminky.urs.cz/item/CS_URS_2024_01/998225195" TargetMode="External" /><Relationship Id="rId8" Type="http://schemas.openxmlformats.org/officeDocument/2006/relationships/hyperlink" Target="https://podminky.urs.cz/item/CS_URS_2024_01/941111111" TargetMode="External" /><Relationship Id="rId9" Type="http://schemas.openxmlformats.org/officeDocument/2006/relationships/hyperlink" Target="https://podminky.urs.cz/item/CS_URS_2024_01/941111211" TargetMode="External" /><Relationship Id="rId10" Type="http://schemas.openxmlformats.org/officeDocument/2006/relationships/hyperlink" Target="https://podminky.urs.cz/item/CS_URS_2024_01/941111811" TargetMode="External" /><Relationship Id="rId11" Type="http://schemas.openxmlformats.org/officeDocument/2006/relationships/hyperlink" Target="https://podminky.urs.cz/item/CS_URS_2024_01/961044111" TargetMode="External" /><Relationship Id="rId12" Type="http://schemas.openxmlformats.org/officeDocument/2006/relationships/hyperlink" Target="https://podminky.urs.cz/item/CS_URS_2024_01/966049831" TargetMode="External" /><Relationship Id="rId13" Type="http://schemas.openxmlformats.org/officeDocument/2006/relationships/hyperlink" Target="https://podminky.urs.cz/item/CS_URS_2024_01/981011315" TargetMode="External" /><Relationship Id="rId14" Type="http://schemas.openxmlformats.org/officeDocument/2006/relationships/hyperlink" Target="https://podminky.urs.cz/item/CS_URS_2024_01/997006511" TargetMode="External" /><Relationship Id="rId15" Type="http://schemas.openxmlformats.org/officeDocument/2006/relationships/hyperlink" Target="https://podminky.urs.cz/item/CS_URS_2024_01/997006512" TargetMode="External" /><Relationship Id="rId16" Type="http://schemas.openxmlformats.org/officeDocument/2006/relationships/hyperlink" Target="https://podminky.urs.cz/item/CS_URS_2024_01/997006519" TargetMode="External" /><Relationship Id="rId17" Type="http://schemas.openxmlformats.org/officeDocument/2006/relationships/hyperlink" Target="https://podminky.urs.cz/item/CS_URS_2024_01/997013631" TargetMode="External" /><Relationship Id="rId18" Type="http://schemas.openxmlformats.org/officeDocument/2006/relationships/hyperlink" Target="https://podminky.urs.cz/item/CS_URS_2024_01/997013861" TargetMode="External" /><Relationship Id="rId19" Type="http://schemas.openxmlformats.org/officeDocument/2006/relationships/hyperlink" Target="https://podminky.urs.cz/item/CS_URS_2024_01/997013863" TargetMode="External" /><Relationship Id="rId20" Type="http://schemas.openxmlformats.org/officeDocument/2006/relationships/hyperlink" Target="https://podminky.urs.cz/item/CS_URS_2024_01/997013875" TargetMode="External" /><Relationship Id="rId21" Type="http://schemas.openxmlformats.org/officeDocument/2006/relationships/hyperlink" Target="https://podminky.urs.cz/item/CS_URS_2024_01/712440832" TargetMode="External" /><Relationship Id="rId2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2201111" TargetMode="External" /><Relationship Id="rId2" Type="http://schemas.openxmlformats.org/officeDocument/2006/relationships/hyperlink" Target="https://podminky.urs.cz/item/CS_URS_2024_01/112201112" TargetMode="External" /><Relationship Id="rId3" Type="http://schemas.openxmlformats.org/officeDocument/2006/relationships/hyperlink" Target="https://podminky.urs.cz/item/CS_URS_2024_01/112201113" TargetMode="External" /><Relationship Id="rId4" Type="http://schemas.openxmlformats.org/officeDocument/2006/relationships/hyperlink" Target="https://podminky.urs.cz/item/CS_URS_2024_01/112201114" TargetMode="External" /><Relationship Id="rId5" Type="http://schemas.openxmlformats.org/officeDocument/2006/relationships/hyperlink" Target="https://podminky.urs.cz/item/CS_URS_2024_01/112201115" TargetMode="External" /><Relationship Id="rId6" Type="http://schemas.openxmlformats.org/officeDocument/2006/relationships/hyperlink" Target="https://podminky.urs.cz/item/CS_URS_2024_01/113106121" TargetMode="External" /><Relationship Id="rId7" Type="http://schemas.openxmlformats.org/officeDocument/2006/relationships/hyperlink" Target="https://podminky.urs.cz/item/CS_URS_2024_01/174111101" TargetMode="External" /><Relationship Id="rId8" Type="http://schemas.openxmlformats.org/officeDocument/2006/relationships/hyperlink" Target="https://podminky.urs.cz/item/CS_URS_2024_01/174211201" TargetMode="External" /><Relationship Id="rId9" Type="http://schemas.openxmlformats.org/officeDocument/2006/relationships/hyperlink" Target="https://podminky.urs.cz/item/CS_URS_2024_01/174211202" TargetMode="External" /><Relationship Id="rId10" Type="http://schemas.openxmlformats.org/officeDocument/2006/relationships/hyperlink" Target="https://podminky.urs.cz/item/CS_URS_2024_01/174211203" TargetMode="External" /><Relationship Id="rId11" Type="http://schemas.openxmlformats.org/officeDocument/2006/relationships/hyperlink" Target="https://podminky.urs.cz/item/CS_URS_2024_01/175111201" TargetMode="External" /><Relationship Id="rId12" Type="http://schemas.openxmlformats.org/officeDocument/2006/relationships/hyperlink" Target="https://podminky.urs.cz/item/CS_URS_2024_01/338171113" TargetMode="External" /><Relationship Id="rId13" Type="http://schemas.openxmlformats.org/officeDocument/2006/relationships/hyperlink" Target="https://podminky.urs.cz/item/CS_URS_2024_01/348101130" TargetMode="External" /><Relationship Id="rId14" Type="http://schemas.openxmlformats.org/officeDocument/2006/relationships/hyperlink" Target="https://podminky.urs.cz/item/CS_URS_2024_01/348121221" TargetMode="External" /><Relationship Id="rId15" Type="http://schemas.openxmlformats.org/officeDocument/2006/relationships/hyperlink" Target="https://podminky.urs.cz/item/CS_URS_2024_01/348401320" TargetMode="External" /><Relationship Id="rId16" Type="http://schemas.openxmlformats.org/officeDocument/2006/relationships/hyperlink" Target="https://podminky.urs.cz/item/CS_URS_2024_01/348401411" TargetMode="External" /><Relationship Id="rId17" Type="http://schemas.openxmlformats.org/officeDocument/2006/relationships/hyperlink" Target="https://podminky.urs.cz/item/CS_URS_2024_01/596811120" TargetMode="External" /><Relationship Id="rId18" Type="http://schemas.openxmlformats.org/officeDocument/2006/relationships/hyperlink" Target="https://podminky.urs.cz/item/CS_URS_2024_01/961044111" TargetMode="External" /><Relationship Id="rId19" Type="http://schemas.openxmlformats.org/officeDocument/2006/relationships/hyperlink" Target="https://podminky.urs.cz/item/CS_URS_2024_01/961055111" TargetMode="External" /><Relationship Id="rId20" Type="http://schemas.openxmlformats.org/officeDocument/2006/relationships/hyperlink" Target="https://podminky.urs.cz/item/CS_URS_2024_01/962032231" TargetMode="External" /><Relationship Id="rId21" Type="http://schemas.openxmlformats.org/officeDocument/2006/relationships/hyperlink" Target="https://podminky.urs.cz/item/CS_URS_2024_01/966071711" TargetMode="External" /><Relationship Id="rId22" Type="http://schemas.openxmlformats.org/officeDocument/2006/relationships/hyperlink" Target="https://podminky.urs.cz/item/CS_URS_2024_01/966071822" TargetMode="External" /><Relationship Id="rId23" Type="http://schemas.openxmlformats.org/officeDocument/2006/relationships/hyperlink" Target="https://podminky.urs.cz/item/CS_URS_2024_01/966073811" TargetMode="External" /><Relationship Id="rId24" Type="http://schemas.openxmlformats.org/officeDocument/2006/relationships/hyperlink" Target="https://podminky.urs.cz/item/CS_URS_2024_01/981332111" TargetMode="External" /><Relationship Id="rId25" Type="http://schemas.openxmlformats.org/officeDocument/2006/relationships/hyperlink" Target="https://podminky.urs.cz/item/CS_URS_2024_01/997006012" TargetMode="External" /><Relationship Id="rId26" Type="http://schemas.openxmlformats.org/officeDocument/2006/relationships/hyperlink" Target="https://podminky.urs.cz/item/CS_URS_2024_01/997006512" TargetMode="External" /><Relationship Id="rId27" Type="http://schemas.openxmlformats.org/officeDocument/2006/relationships/hyperlink" Target="https://podminky.urs.cz/item/CS_URS_2024_01/997006519" TargetMode="External" /><Relationship Id="rId28" Type="http://schemas.openxmlformats.org/officeDocument/2006/relationships/hyperlink" Target="https://podminky.urs.cz/item/CS_URS_2024_01/997013811" TargetMode="External" /><Relationship Id="rId29" Type="http://schemas.openxmlformats.org/officeDocument/2006/relationships/hyperlink" Target="https://podminky.urs.cz/item/CS_URS_2024_01/997013862" TargetMode="External" /><Relationship Id="rId30" Type="http://schemas.openxmlformats.org/officeDocument/2006/relationships/hyperlink" Target="https://podminky.urs.cz/item/CS_URS_2024_01/998001123" TargetMode="External" /><Relationship Id="rId31" Type="http://schemas.openxmlformats.org/officeDocument/2006/relationships/hyperlink" Target="https://podminky.urs.cz/item/CS_URS_2024_01/767996702" TargetMode="External" /><Relationship Id="rId3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2002000" TargetMode="External" /><Relationship Id="rId2" Type="http://schemas.openxmlformats.org/officeDocument/2006/relationships/hyperlink" Target="https://podminky.urs.cz/item/CS_URS_2024_01/030001000" TargetMode="External" /><Relationship Id="rId3" Type="http://schemas.openxmlformats.org/officeDocument/2006/relationships/hyperlink" Target="https://podminky.urs.cz/item/CS_URS_2024_01/045002000" TargetMode="External" /><Relationship Id="rId4" Type="http://schemas.openxmlformats.org/officeDocument/2006/relationships/hyperlink" Target="https://podminky.urs.cz/item/CS_URS_2024_01/071002000" TargetMode="External" /><Relationship Id="rId5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22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32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33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22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34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35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36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37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38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39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40</v>
      </c>
      <c r="E29" s="50"/>
      <c r="F29" s="35" t="s">
        <v>41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42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43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44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45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46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47</v>
      </c>
      <c r="U35" s="57"/>
      <c r="V35" s="57"/>
      <c r="W35" s="57"/>
      <c r="X35" s="59" t="s">
        <v>48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49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2/2024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Demolice objektů OŘ OVA - 2.etapa 2024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 xml:space="preserve"> 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4. 4. 2024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Správa železnic s.o.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 xml:space="preserve"> </v>
      </c>
      <c r="AN49" s="67"/>
      <c r="AO49" s="67"/>
      <c r="AP49" s="67"/>
      <c r="AQ49" s="43"/>
      <c r="AR49" s="47"/>
      <c r="AS49" s="77" t="s">
        <v>50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33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51</v>
      </c>
      <c r="D52" s="90"/>
      <c r="E52" s="90"/>
      <c r="F52" s="90"/>
      <c r="G52" s="90"/>
      <c r="H52" s="91"/>
      <c r="I52" s="92" t="s">
        <v>52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53</v>
      </c>
      <c r="AH52" s="90"/>
      <c r="AI52" s="90"/>
      <c r="AJ52" s="90"/>
      <c r="AK52" s="90"/>
      <c r="AL52" s="90"/>
      <c r="AM52" s="90"/>
      <c r="AN52" s="92" t="s">
        <v>54</v>
      </c>
      <c r="AO52" s="90"/>
      <c r="AP52" s="90"/>
      <c r="AQ52" s="94" t="s">
        <v>55</v>
      </c>
      <c r="AR52" s="47"/>
      <c r="AS52" s="95" t="s">
        <v>56</v>
      </c>
      <c r="AT52" s="96" t="s">
        <v>57</v>
      </c>
      <c r="AU52" s="96" t="s">
        <v>58</v>
      </c>
      <c r="AV52" s="96" t="s">
        <v>59</v>
      </c>
      <c r="AW52" s="96" t="s">
        <v>60</v>
      </c>
      <c r="AX52" s="96" t="s">
        <v>61</v>
      </c>
      <c r="AY52" s="96" t="s">
        <v>62</v>
      </c>
      <c r="AZ52" s="96" t="s">
        <v>63</v>
      </c>
      <c r="BA52" s="96" t="s">
        <v>64</v>
      </c>
      <c r="BB52" s="96" t="s">
        <v>65</v>
      </c>
      <c r="BC52" s="96" t="s">
        <v>66</v>
      </c>
      <c r="BD52" s="97" t="s">
        <v>67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68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ROUND(AG55+AG58,2)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ROUND(AS55+AS58,2)</f>
        <v>0</v>
      </c>
      <c r="AT54" s="109">
        <f>ROUND(SUM(AV54:AW54),2)</f>
        <v>0</v>
      </c>
      <c r="AU54" s="110">
        <f>ROUND(AU55+AU58,5)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ROUND(AZ55+AZ58,2)</f>
        <v>0</v>
      </c>
      <c r="BA54" s="109">
        <f>ROUND(BA55+BA58,2)</f>
        <v>0</v>
      </c>
      <c r="BB54" s="109">
        <f>ROUND(BB55+BB58,2)</f>
        <v>0</v>
      </c>
      <c r="BC54" s="109">
        <f>ROUND(BC55+BC58,2)</f>
        <v>0</v>
      </c>
      <c r="BD54" s="111">
        <f>ROUND(BD55+BD58,2)</f>
        <v>0</v>
      </c>
      <c r="BE54" s="6"/>
      <c r="BS54" s="112" t="s">
        <v>69</v>
      </c>
      <c r="BT54" s="112" t="s">
        <v>70</v>
      </c>
      <c r="BU54" s="113" t="s">
        <v>71</v>
      </c>
      <c r="BV54" s="112" t="s">
        <v>72</v>
      </c>
      <c r="BW54" s="112" t="s">
        <v>5</v>
      </c>
      <c r="BX54" s="112" t="s">
        <v>73</v>
      </c>
      <c r="CL54" s="112" t="s">
        <v>19</v>
      </c>
    </row>
    <row r="55" s="7" customFormat="1" ht="16.5" customHeight="1">
      <c r="A55" s="7"/>
      <c r="B55" s="114"/>
      <c r="C55" s="115"/>
      <c r="D55" s="116" t="s">
        <v>74</v>
      </c>
      <c r="E55" s="116"/>
      <c r="F55" s="116"/>
      <c r="G55" s="116"/>
      <c r="H55" s="116"/>
      <c r="I55" s="117"/>
      <c r="J55" s="116" t="s">
        <v>75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ROUND(SUM(AG56:AG57),2)</f>
        <v>0</v>
      </c>
      <c r="AH55" s="117"/>
      <c r="AI55" s="117"/>
      <c r="AJ55" s="117"/>
      <c r="AK55" s="117"/>
      <c r="AL55" s="117"/>
      <c r="AM55" s="117"/>
      <c r="AN55" s="119">
        <f>SUM(AG55,AT55)</f>
        <v>0</v>
      </c>
      <c r="AO55" s="117"/>
      <c r="AP55" s="117"/>
      <c r="AQ55" s="120" t="s">
        <v>76</v>
      </c>
      <c r="AR55" s="121"/>
      <c r="AS55" s="122">
        <f>ROUND(SUM(AS56:AS57),2)</f>
        <v>0</v>
      </c>
      <c r="AT55" s="123">
        <f>ROUND(SUM(AV55:AW55),2)</f>
        <v>0</v>
      </c>
      <c r="AU55" s="124">
        <f>ROUND(SUM(AU56:AU57),5)</f>
        <v>0</v>
      </c>
      <c r="AV55" s="123">
        <f>ROUND(AZ55*L29,2)</f>
        <v>0</v>
      </c>
      <c r="AW55" s="123">
        <f>ROUND(BA55*L30,2)</f>
        <v>0</v>
      </c>
      <c r="AX55" s="123">
        <f>ROUND(BB55*L29,2)</f>
        <v>0</v>
      </c>
      <c r="AY55" s="123">
        <f>ROUND(BC55*L30,2)</f>
        <v>0</v>
      </c>
      <c r="AZ55" s="123">
        <f>ROUND(SUM(AZ56:AZ57),2)</f>
        <v>0</v>
      </c>
      <c r="BA55" s="123">
        <f>ROUND(SUM(BA56:BA57),2)</f>
        <v>0</v>
      </c>
      <c r="BB55" s="123">
        <f>ROUND(SUM(BB56:BB57),2)</f>
        <v>0</v>
      </c>
      <c r="BC55" s="123">
        <f>ROUND(SUM(BC56:BC57),2)</f>
        <v>0</v>
      </c>
      <c r="BD55" s="125">
        <f>ROUND(SUM(BD56:BD57),2)</f>
        <v>0</v>
      </c>
      <c r="BE55" s="7"/>
      <c r="BS55" s="126" t="s">
        <v>69</v>
      </c>
      <c r="BT55" s="126" t="s">
        <v>77</v>
      </c>
      <c r="BU55" s="126" t="s">
        <v>71</v>
      </c>
      <c r="BV55" s="126" t="s">
        <v>72</v>
      </c>
      <c r="BW55" s="126" t="s">
        <v>78</v>
      </c>
      <c r="BX55" s="126" t="s">
        <v>5</v>
      </c>
      <c r="CL55" s="126" t="s">
        <v>19</v>
      </c>
      <c r="CM55" s="126" t="s">
        <v>79</v>
      </c>
    </row>
    <row r="56" s="4" customFormat="1" ht="16.5" customHeight="1">
      <c r="A56" s="127" t="s">
        <v>80</v>
      </c>
      <c r="B56" s="66"/>
      <c r="C56" s="128"/>
      <c r="D56" s="128"/>
      <c r="E56" s="129" t="s">
        <v>81</v>
      </c>
      <c r="F56" s="129"/>
      <c r="G56" s="129"/>
      <c r="H56" s="129"/>
      <c r="I56" s="129"/>
      <c r="J56" s="128"/>
      <c r="K56" s="129" t="s">
        <v>82</v>
      </c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30">
        <f>'01 - výh.stanoviště XIV'!J32</f>
        <v>0</v>
      </c>
      <c r="AH56" s="128"/>
      <c r="AI56" s="128"/>
      <c r="AJ56" s="128"/>
      <c r="AK56" s="128"/>
      <c r="AL56" s="128"/>
      <c r="AM56" s="128"/>
      <c r="AN56" s="130">
        <f>SUM(AG56,AT56)</f>
        <v>0</v>
      </c>
      <c r="AO56" s="128"/>
      <c r="AP56" s="128"/>
      <c r="AQ56" s="131" t="s">
        <v>83</v>
      </c>
      <c r="AR56" s="68"/>
      <c r="AS56" s="132">
        <v>0</v>
      </c>
      <c r="AT56" s="133">
        <f>ROUND(SUM(AV56:AW56),2)</f>
        <v>0</v>
      </c>
      <c r="AU56" s="134">
        <f>'01 - výh.stanoviště XIV'!P92</f>
        <v>0</v>
      </c>
      <c r="AV56" s="133">
        <f>'01 - výh.stanoviště XIV'!J35</f>
        <v>0</v>
      </c>
      <c r="AW56" s="133">
        <f>'01 - výh.stanoviště XIV'!J36</f>
        <v>0</v>
      </c>
      <c r="AX56" s="133">
        <f>'01 - výh.stanoviště XIV'!J37</f>
        <v>0</v>
      </c>
      <c r="AY56" s="133">
        <f>'01 - výh.stanoviště XIV'!J38</f>
        <v>0</v>
      </c>
      <c r="AZ56" s="133">
        <f>'01 - výh.stanoviště XIV'!F35</f>
        <v>0</v>
      </c>
      <c r="BA56" s="133">
        <f>'01 - výh.stanoviště XIV'!F36</f>
        <v>0</v>
      </c>
      <c r="BB56" s="133">
        <f>'01 - výh.stanoviště XIV'!F37</f>
        <v>0</v>
      </c>
      <c r="BC56" s="133">
        <f>'01 - výh.stanoviště XIV'!F38</f>
        <v>0</v>
      </c>
      <c r="BD56" s="135">
        <f>'01 - výh.stanoviště XIV'!F39</f>
        <v>0</v>
      </c>
      <c r="BE56" s="4"/>
      <c r="BT56" s="136" t="s">
        <v>79</v>
      </c>
      <c r="BV56" s="136" t="s">
        <v>72</v>
      </c>
      <c r="BW56" s="136" t="s">
        <v>84</v>
      </c>
      <c r="BX56" s="136" t="s">
        <v>78</v>
      </c>
      <c r="CL56" s="136" t="s">
        <v>19</v>
      </c>
    </row>
    <row r="57" s="4" customFormat="1" ht="16.5" customHeight="1">
      <c r="A57" s="127" t="s">
        <v>80</v>
      </c>
      <c r="B57" s="66"/>
      <c r="C57" s="128"/>
      <c r="D57" s="128"/>
      <c r="E57" s="129" t="s">
        <v>85</v>
      </c>
      <c r="F57" s="129"/>
      <c r="G57" s="129"/>
      <c r="H57" s="129"/>
      <c r="I57" s="129"/>
      <c r="J57" s="128"/>
      <c r="K57" s="129" t="s">
        <v>86</v>
      </c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30">
        <f>'02 - VRN'!J32</f>
        <v>0</v>
      </c>
      <c r="AH57" s="128"/>
      <c r="AI57" s="128"/>
      <c r="AJ57" s="128"/>
      <c r="AK57" s="128"/>
      <c r="AL57" s="128"/>
      <c r="AM57" s="128"/>
      <c r="AN57" s="130">
        <f>SUM(AG57,AT57)</f>
        <v>0</v>
      </c>
      <c r="AO57" s="128"/>
      <c r="AP57" s="128"/>
      <c r="AQ57" s="131" t="s">
        <v>83</v>
      </c>
      <c r="AR57" s="68"/>
      <c r="AS57" s="132">
        <v>0</v>
      </c>
      <c r="AT57" s="133">
        <f>ROUND(SUM(AV57:AW57),2)</f>
        <v>0</v>
      </c>
      <c r="AU57" s="134">
        <f>'02 - VRN'!P90</f>
        <v>0</v>
      </c>
      <c r="AV57" s="133">
        <f>'02 - VRN'!J35</f>
        <v>0</v>
      </c>
      <c r="AW57" s="133">
        <f>'02 - VRN'!J36</f>
        <v>0</v>
      </c>
      <c r="AX57" s="133">
        <f>'02 - VRN'!J37</f>
        <v>0</v>
      </c>
      <c r="AY57" s="133">
        <f>'02 - VRN'!J38</f>
        <v>0</v>
      </c>
      <c r="AZ57" s="133">
        <f>'02 - VRN'!F35</f>
        <v>0</v>
      </c>
      <c r="BA57" s="133">
        <f>'02 - VRN'!F36</f>
        <v>0</v>
      </c>
      <c r="BB57" s="133">
        <f>'02 - VRN'!F37</f>
        <v>0</v>
      </c>
      <c r="BC57" s="133">
        <f>'02 - VRN'!F38</f>
        <v>0</v>
      </c>
      <c r="BD57" s="135">
        <f>'02 - VRN'!F39</f>
        <v>0</v>
      </c>
      <c r="BE57" s="4"/>
      <c r="BT57" s="136" t="s">
        <v>79</v>
      </c>
      <c r="BV57" s="136" t="s">
        <v>72</v>
      </c>
      <c r="BW57" s="136" t="s">
        <v>87</v>
      </c>
      <c r="BX57" s="136" t="s">
        <v>78</v>
      </c>
      <c r="CL57" s="136" t="s">
        <v>19</v>
      </c>
    </row>
    <row r="58" s="7" customFormat="1" ht="24.75" customHeight="1">
      <c r="A58" s="7"/>
      <c r="B58" s="114"/>
      <c r="C58" s="115"/>
      <c r="D58" s="116" t="s">
        <v>88</v>
      </c>
      <c r="E58" s="116"/>
      <c r="F58" s="116"/>
      <c r="G58" s="116"/>
      <c r="H58" s="116"/>
      <c r="I58" s="117"/>
      <c r="J58" s="116" t="s">
        <v>89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ROUND(SUM(AG59:AG60),2)</f>
        <v>0</v>
      </c>
      <c r="AH58" s="117"/>
      <c r="AI58" s="117"/>
      <c r="AJ58" s="117"/>
      <c r="AK58" s="117"/>
      <c r="AL58" s="117"/>
      <c r="AM58" s="117"/>
      <c r="AN58" s="119">
        <f>SUM(AG58,AT58)</f>
        <v>0</v>
      </c>
      <c r="AO58" s="117"/>
      <c r="AP58" s="117"/>
      <c r="AQ58" s="120" t="s">
        <v>76</v>
      </c>
      <c r="AR58" s="121"/>
      <c r="AS58" s="122">
        <f>ROUND(SUM(AS59:AS60),2)</f>
        <v>0</v>
      </c>
      <c r="AT58" s="123">
        <f>ROUND(SUM(AV58:AW58),2)</f>
        <v>0</v>
      </c>
      <c r="AU58" s="124">
        <f>ROUND(SUM(AU59:AU60),5)</f>
        <v>0</v>
      </c>
      <c r="AV58" s="123">
        <f>ROUND(AZ58*L29,2)</f>
        <v>0</v>
      </c>
      <c r="AW58" s="123">
        <f>ROUND(BA58*L30,2)</f>
        <v>0</v>
      </c>
      <c r="AX58" s="123">
        <f>ROUND(BB58*L29,2)</f>
        <v>0</v>
      </c>
      <c r="AY58" s="123">
        <f>ROUND(BC58*L30,2)</f>
        <v>0</v>
      </c>
      <c r="AZ58" s="123">
        <f>ROUND(SUM(AZ59:AZ60),2)</f>
        <v>0</v>
      </c>
      <c r="BA58" s="123">
        <f>ROUND(SUM(BA59:BA60),2)</f>
        <v>0</v>
      </c>
      <c r="BB58" s="123">
        <f>ROUND(SUM(BB59:BB60),2)</f>
        <v>0</v>
      </c>
      <c r="BC58" s="123">
        <f>ROUND(SUM(BC59:BC60),2)</f>
        <v>0</v>
      </c>
      <c r="BD58" s="125">
        <f>ROUND(SUM(BD59:BD60),2)</f>
        <v>0</v>
      </c>
      <c r="BE58" s="7"/>
      <c r="BS58" s="126" t="s">
        <v>69</v>
      </c>
      <c r="BT58" s="126" t="s">
        <v>77</v>
      </c>
      <c r="BU58" s="126" t="s">
        <v>71</v>
      </c>
      <c r="BV58" s="126" t="s">
        <v>72</v>
      </c>
      <c r="BW58" s="126" t="s">
        <v>90</v>
      </c>
      <c r="BX58" s="126" t="s">
        <v>5</v>
      </c>
      <c r="CL58" s="126" t="s">
        <v>19</v>
      </c>
      <c r="CM58" s="126" t="s">
        <v>79</v>
      </c>
    </row>
    <row r="59" s="4" customFormat="1" ht="16.5" customHeight="1">
      <c r="A59" s="127" t="s">
        <v>80</v>
      </c>
      <c r="B59" s="66"/>
      <c r="C59" s="128"/>
      <c r="D59" s="128"/>
      <c r="E59" s="129" t="s">
        <v>81</v>
      </c>
      <c r="F59" s="129"/>
      <c r="G59" s="129"/>
      <c r="H59" s="129"/>
      <c r="I59" s="129"/>
      <c r="J59" s="128"/>
      <c r="K59" s="129" t="s">
        <v>91</v>
      </c>
      <c r="L59" s="129"/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30">
        <f>'01 - Plechový sklad a rampa'!J32</f>
        <v>0</v>
      </c>
      <c r="AH59" s="128"/>
      <c r="AI59" s="128"/>
      <c r="AJ59" s="128"/>
      <c r="AK59" s="128"/>
      <c r="AL59" s="128"/>
      <c r="AM59" s="128"/>
      <c r="AN59" s="130">
        <f>SUM(AG59,AT59)</f>
        <v>0</v>
      </c>
      <c r="AO59" s="128"/>
      <c r="AP59" s="128"/>
      <c r="AQ59" s="131" t="s">
        <v>83</v>
      </c>
      <c r="AR59" s="68"/>
      <c r="AS59" s="132">
        <v>0</v>
      </c>
      <c r="AT59" s="133">
        <f>ROUND(SUM(AV59:AW59),2)</f>
        <v>0</v>
      </c>
      <c r="AU59" s="134">
        <f>'01 - Plechový sklad a rampa'!P95</f>
        <v>0</v>
      </c>
      <c r="AV59" s="133">
        <f>'01 - Plechový sklad a rampa'!J35</f>
        <v>0</v>
      </c>
      <c r="AW59" s="133">
        <f>'01 - Plechový sklad a rampa'!J36</f>
        <v>0</v>
      </c>
      <c r="AX59" s="133">
        <f>'01 - Plechový sklad a rampa'!J37</f>
        <v>0</v>
      </c>
      <c r="AY59" s="133">
        <f>'01 - Plechový sklad a rampa'!J38</f>
        <v>0</v>
      </c>
      <c r="AZ59" s="133">
        <f>'01 - Plechový sklad a rampa'!F35</f>
        <v>0</v>
      </c>
      <c r="BA59" s="133">
        <f>'01 - Plechový sklad a rampa'!F36</f>
        <v>0</v>
      </c>
      <c r="BB59" s="133">
        <f>'01 - Plechový sklad a rampa'!F37</f>
        <v>0</v>
      </c>
      <c r="BC59" s="133">
        <f>'01 - Plechový sklad a rampa'!F38</f>
        <v>0</v>
      </c>
      <c r="BD59" s="135">
        <f>'01 - Plechový sklad a rampa'!F39</f>
        <v>0</v>
      </c>
      <c r="BE59" s="4"/>
      <c r="BT59" s="136" t="s">
        <v>79</v>
      </c>
      <c r="BV59" s="136" t="s">
        <v>72</v>
      </c>
      <c r="BW59" s="136" t="s">
        <v>92</v>
      </c>
      <c r="BX59" s="136" t="s">
        <v>90</v>
      </c>
      <c r="CL59" s="136" t="s">
        <v>19</v>
      </c>
    </row>
    <row r="60" s="4" customFormat="1" ht="16.5" customHeight="1">
      <c r="A60" s="127" t="s">
        <v>80</v>
      </c>
      <c r="B60" s="66"/>
      <c r="C60" s="128"/>
      <c r="D60" s="128"/>
      <c r="E60" s="129" t="s">
        <v>85</v>
      </c>
      <c r="F60" s="129"/>
      <c r="G60" s="129"/>
      <c r="H60" s="129"/>
      <c r="I60" s="129"/>
      <c r="J60" s="128"/>
      <c r="K60" s="129" t="s">
        <v>86</v>
      </c>
      <c r="L60" s="129"/>
      <c r="M60" s="129"/>
      <c r="N60" s="129"/>
      <c r="O60" s="129"/>
      <c r="P60" s="129"/>
      <c r="Q60" s="129"/>
      <c r="R60" s="129"/>
      <c r="S60" s="129"/>
      <c r="T60" s="129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30">
        <f>'02 - VRN_01'!J32</f>
        <v>0</v>
      </c>
      <c r="AH60" s="128"/>
      <c r="AI60" s="128"/>
      <c r="AJ60" s="128"/>
      <c r="AK60" s="128"/>
      <c r="AL60" s="128"/>
      <c r="AM60" s="128"/>
      <c r="AN60" s="130">
        <f>SUM(AG60,AT60)</f>
        <v>0</v>
      </c>
      <c r="AO60" s="128"/>
      <c r="AP60" s="128"/>
      <c r="AQ60" s="131" t="s">
        <v>83</v>
      </c>
      <c r="AR60" s="68"/>
      <c r="AS60" s="137">
        <v>0</v>
      </c>
      <c r="AT60" s="138">
        <f>ROUND(SUM(AV60:AW60),2)</f>
        <v>0</v>
      </c>
      <c r="AU60" s="139">
        <f>'02 - VRN_01'!P90</f>
        <v>0</v>
      </c>
      <c r="AV60" s="138">
        <f>'02 - VRN_01'!J35</f>
        <v>0</v>
      </c>
      <c r="AW60" s="138">
        <f>'02 - VRN_01'!J36</f>
        <v>0</v>
      </c>
      <c r="AX60" s="138">
        <f>'02 - VRN_01'!J37</f>
        <v>0</v>
      </c>
      <c r="AY60" s="138">
        <f>'02 - VRN_01'!J38</f>
        <v>0</v>
      </c>
      <c r="AZ60" s="138">
        <f>'02 - VRN_01'!F35</f>
        <v>0</v>
      </c>
      <c r="BA60" s="138">
        <f>'02 - VRN_01'!F36</f>
        <v>0</v>
      </c>
      <c r="BB60" s="138">
        <f>'02 - VRN_01'!F37</f>
        <v>0</v>
      </c>
      <c r="BC60" s="138">
        <f>'02 - VRN_01'!F38</f>
        <v>0</v>
      </c>
      <c r="BD60" s="140">
        <f>'02 - VRN_01'!F39</f>
        <v>0</v>
      </c>
      <c r="BE60" s="4"/>
      <c r="BT60" s="136" t="s">
        <v>79</v>
      </c>
      <c r="BV60" s="136" t="s">
        <v>72</v>
      </c>
      <c r="BW60" s="136" t="s">
        <v>93</v>
      </c>
      <c r="BX60" s="136" t="s">
        <v>90</v>
      </c>
      <c r="CL60" s="136" t="s">
        <v>19</v>
      </c>
    </row>
    <row r="61" s="2" customFormat="1" ht="30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7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</row>
    <row r="62" s="2" customFormat="1" ht="6.96" customHeight="1">
      <c r="A62" s="41"/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  <c r="AN62" s="63"/>
      <c r="AO62" s="63"/>
      <c r="AP62" s="63"/>
      <c r="AQ62" s="63"/>
      <c r="AR62" s="47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</row>
  </sheetData>
  <sheetProtection sheet="1" formatColumns="0" formatRows="0" objects="1" scenarios="1" spinCount="100000" saltValue="Zvv1Ef9OESFF8hJGESdxnej8TDrpJf0ZUD1LeOkXpA224L+9EEY0zVSuh0dJrV5fh8dLg/YhK2ug7nf5+cEc/g==" hashValue="L7x78AZiJSkj2jzH16ZPq/yNpfdGa9gucJqOvEg2HB6lcIJQ6FR3ztp0b4lwf4Qk3vNx5BENYZ8dnBfLeL0UMQ==" algorithmName="SHA-512" password="CC35"/>
  <mergeCells count="62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D58:H58"/>
    <mergeCell ref="J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01 - výh.stanoviště XIV'!C2" display="/"/>
    <hyperlink ref="A57" location="'02 - VRN'!C2" display="/"/>
    <hyperlink ref="A59" location="'01 - Plechový sklad a rampa'!C2" display="/"/>
    <hyperlink ref="A60" location="'02 - VRN_01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84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79</v>
      </c>
    </row>
    <row r="4" s="1" customFormat="1" ht="24.96" customHeight="1">
      <c r="B4" s="23"/>
      <c r="D4" s="143" t="s">
        <v>94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Demolice objektů OŘ OVA - 2.etapa 2024</v>
      </c>
      <c r="F7" s="145"/>
      <c r="G7" s="145"/>
      <c r="H7" s="145"/>
      <c r="L7" s="23"/>
    </row>
    <row r="8" s="1" customFormat="1" ht="12" customHeight="1">
      <c r="B8" s="23"/>
      <c r="D8" s="145" t="s">
        <v>95</v>
      </c>
      <c r="L8" s="23"/>
    </row>
    <row r="9" s="2" customFormat="1" ht="16.5" customHeight="1">
      <c r="A9" s="41"/>
      <c r="B9" s="47"/>
      <c r="C9" s="41"/>
      <c r="D9" s="41"/>
      <c r="E9" s="146" t="s">
        <v>96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97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98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22</v>
      </c>
      <c r="G14" s="41"/>
      <c r="H14" s="41"/>
      <c r="I14" s="145" t="s">
        <v>23</v>
      </c>
      <c r="J14" s="149" t="str">
        <f>'Rekapitulace stavby'!AN8</f>
        <v>4. 4. 2024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">
        <v>19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22</v>
      </c>
      <c r="F17" s="41"/>
      <c r="G17" s="41"/>
      <c r="H17" s="41"/>
      <c r="I17" s="145" t="s">
        <v>28</v>
      </c>
      <c r="J17" s="136" t="s">
        <v>19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29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28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31</v>
      </c>
      <c r="E22" s="41"/>
      <c r="F22" s="41"/>
      <c r="G22" s="41"/>
      <c r="H22" s="41"/>
      <c r="I22" s="145" t="s">
        <v>26</v>
      </c>
      <c r="J22" s="136" t="s">
        <v>19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22</v>
      </c>
      <c r="F23" s="41"/>
      <c r="G23" s="41"/>
      <c r="H23" s="41"/>
      <c r="I23" s="145" t="s">
        <v>28</v>
      </c>
      <c r="J23" s="136" t="s">
        <v>19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33</v>
      </c>
      <c r="E25" s="41"/>
      <c r="F25" s="41"/>
      <c r="G25" s="41"/>
      <c r="H25" s="41"/>
      <c r="I25" s="145" t="s">
        <v>26</v>
      </c>
      <c r="J25" s="136" t="s">
        <v>19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22</v>
      </c>
      <c r="F26" s="41"/>
      <c r="G26" s="41"/>
      <c r="H26" s="41"/>
      <c r="I26" s="145" t="s">
        <v>28</v>
      </c>
      <c r="J26" s="136" t="s">
        <v>19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34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36</v>
      </c>
      <c r="E32" s="41"/>
      <c r="F32" s="41"/>
      <c r="G32" s="41"/>
      <c r="H32" s="41"/>
      <c r="I32" s="41"/>
      <c r="J32" s="156">
        <f>ROUND(J92,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38</v>
      </c>
      <c r="G34" s="41"/>
      <c r="H34" s="41"/>
      <c r="I34" s="157" t="s">
        <v>37</v>
      </c>
      <c r="J34" s="157" t="s">
        <v>39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40</v>
      </c>
      <c r="E35" s="145" t="s">
        <v>41</v>
      </c>
      <c r="F35" s="159">
        <f>ROUND((SUM(BE92:BE176)),  2)</f>
        <v>0</v>
      </c>
      <c r="G35" s="41"/>
      <c r="H35" s="41"/>
      <c r="I35" s="160">
        <v>0.20999999999999999</v>
      </c>
      <c r="J35" s="159">
        <f>ROUND(((SUM(BE92:BE176))*I35),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42</v>
      </c>
      <c r="F36" s="159">
        <f>ROUND((SUM(BF92:BF176)),  2)</f>
        <v>0</v>
      </c>
      <c r="G36" s="41"/>
      <c r="H36" s="41"/>
      <c r="I36" s="160">
        <v>0.12</v>
      </c>
      <c r="J36" s="159">
        <f>ROUND(((SUM(BF92:BF176))*I36),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43</v>
      </c>
      <c r="F37" s="159">
        <f>ROUND((SUM(BG92:BG176)),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44</v>
      </c>
      <c r="F38" s="159">
        <f>ROUND((SUM(BH92:BH176)),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45</v>
      </c>
      <c r="F39" s="159">
        <f>ROUND((SUM(BI92:BI176)),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46</v>
      </c>
      <c r="E41" s="163"/>
      <c r="F41" s="163"/>
      <c r="G41" s="164" t="s">
        <v>47</v>
      </c>
      <c r="H41" s="165" t="s">
        <v>48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99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Demolice objektů OŘ OVA - 2.etapa 2024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95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96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97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01 - výh.stanoviště XIV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 xml:space="preserve"> </v>
      </c>
      <c r="G56" s="43"/>
      <c r="H56" s="43"/>
      <c r="I56" s="35" t="s">
        <v>23</v>
      </c>
      <c r="J56" s="75" t="str">
        <f>IF(J14="","",J14)</f>
        <v>4. 4. 2024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 xml:space="preserve"> </v>
      </c>
      <c r="G58" s="43"/>
      <c r="H58" s="43"/>
      <c r="I58" s="35" t="s">
        <v>31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33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100</v>
      </c>
      <c r="D61" s="174"/>
      <c r="E61" s="174"/>
      <c r="F61" s="174"/>
      <c r="G61" s="174"/>
      <c r="H61" s="174"/>
      <c r="I61" s="174"/>
      <c r="J61" s="175" t="s">
        <v>101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68</v>
      </c>
      <c r="D63" s="43"/>
      <c r="E63" s="43"/>
      <c r="F63" s="43"/>
      <c r="G63" s="43"/>
      <c r="H63" s="43"/>
      <c r="I63" s="43"/>
      <c r="J63" s="105">
        <f>J92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102</v>
      </c>
    </row>
    <row r="64" s="9" customFormat="1" ht="24.96" customHeight="1">
      <c r="A64" s="9"/>
      <c r="B64" s="177"/>
      <c r="C64" s="178"/>
      <c r="D64" s="179" t="s">
        <v>103</v>
      </c>
      <c r="E64" s="180"/>
      <c r="F64" s="180"/>
      <c r="G64" s="180"/>
      <c r="H64" s="180"/>
      <c r="I64" s="180"/>
      <c r="J64" s="181">
        <f>J93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104</v>
      </c>
      <c r="E65" s="185"/>
      <c r="F65" s="185"/>
      <c r="G65" s="185"/>
      <c r="H65" s="185"/>
      <c r="I65" s="185"/>
      <c r="J65" s="186">
        <f>J94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3"/>
      <c r="C66" s="128"/>
      <c r="D66" s="184" t="s">
        <v>105</v>
      </c>
      <c r="E66" s="185"/>
      <c r="F66" s="185"/>
      <c r="G66" s="185"/>
      <c r="H66" s="185"/>
      <c r="I66" s="185"/>
      <c r="J66" s="186">
        <f>J113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106</v>
      </c>
      <c r="E67" s="185"/>
      <c r="F67" s="185"/>
      <c r="G67" s="185"/>
      <c r="H67" s="185"/>
      <c r="I67" s="185"/>
      <c r="J67" s="186">
        <f>J120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107</v>
      </c>
      <c r="E68" s="185"/>
      <c r="F68" s="185"/>
      <c r="G68" s="185"/>
      <c r="H68" s="185"/>
      <c r="I68" s="185"/>
      <c r="J68" s="186">
        <f>J149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7"/>
      <c r="C69" s="178"/>
      <c r="D69" s="179" t="s">
        <v>108</v>
      </c>
      <c r="E69" s="180"/>
      <c r="F69" s="180"/>
      <c r="G69" s="180"/>
      <c r="H69" s="180"/>
      <c r="I69" s="180"/>
      <c r="J69" s="181">
        <f>J170</f>
        <v>0</v>
      </c>
      <c r="K69" s="178"/>
      <c r="L69" s="18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3"/>
      <c r="C70" s="128"/>
      <c r="D70" s="184" t="s">
        <v>109</v>
      </c>
      <c r="E70" s="185"/>
      <c r="F70" s="185"/>
      <c r="G70" s="185"/>
      <c r="H70" s="185"/>
      <c r="I70" s="185"/>
      <c r="J70" s="186">
        <f>J171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6" s="2" customFormat="1" ht="6.96" customHeight="1">
      <c r="A76" s="41"/>
      <c r="B76" s="64"/>
      <c r="C76" s="65"/>
      <c r="D76" s="65"/>
      <c r="E76" s="65"/>
      <c r="F76" s="65"/>
      <c r="G76" s="65"/>
      <c r="H76" s="65"/>
      <c r="I76" s="65"/>
      <c r="J76" s="65"/>
      <c r="K76" s="65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4.96" customHeight="1">
      <c r="A77" s="41"/>
      <c r="B77" s="42"/>
      <c r="C77" s="26" t="s">
        <v>110</v>
      </c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16</v>
      </c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172" t="str">
        <f>E7</f>
        <v>Demolice objektů OŘ OVA - 2.etapa 2024</v>
      </c>
      <c r="F80" s="35"/>
      <c r="G80" s="35"/>
      <c r="H80" s="35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1" customFormat="1" ht="12" customHeight="1">
      <c r="B81" s="24"/>
      <c r="C81" s="35" t="s">
        <v>95</v>
      </c>
      <c r="D81" s="25"/>
      <c r="E81" s="25"/>
      <c r="F81" s="25"/>
      <c r="G81" s="25"/>
      <c r="H81" s="25"/>
      <c r="I81" s="25"/>
      <c r="J81" s="25"/>
      <c r="K81" s="25"/>
      <c r="L81" s="23"/>
    </row>
    <row r="82" s="2" customFormat="1" ht="16.5" customHeight="1">
      <c r="A82" s="41"/>
      <c r="B82" s="42"/>
      <c r="C82" s="43"/>
      <c r="D82" s="43"/>
      <c r="E82" s="172" t="s">
        <v>96</v>
      </c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97</v>
      </c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6.5" customHeight="1">
      <c r="A84" s="41"/>
      <c r="B84" s="42"/>
      <c r="C84" s="43"/>
      <c r="D84" s="43"/>
      <c r="E84" s="72" t="str">
        <f>E11</f>
        <v>01 - výh.stanoviště XIV</v>
      </c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21</v>
      </c>
      <c r="D86" s="43"/>
      <c r="E86" s="43"/>
      <c r="F86" s="30" t="str">
        <f>F14</f>
        <v xml:space="preserve"> </v>
      </c>
      <c r="G86" s="43"/>
      <c r="H86" s="43"/>
      <c r="I86" s="35" t="s">
        <v>23</v>
      </c>
      <c r="J86" s="75" t="str">
        <f>IF(J14="","",J14)</f>
        <v>4. 4. 2024</v>
      </c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5" t="s">
        <v>25</v>
      </c>
      <c r="D88" s="43"/>
      <c r="E88" s="43"/>
      <c r="F88" s="30" t="str">
        <f>E17</f>
        <v xml:space="preserve"> </v>
      </c>
      <c r="G88" s="43"/>
      <c r="H88" s="43"/>
      <c r="I88" s="35" t="s">
        <v>31</v>
      </c>
      <c r="J88" s="39" t="str">
        <f>E23</f>
        <v xml:space="preserve"> </v>
      </c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5.15" customHeight="1">
      <c r="A89" s="41"/>
      <c r="B89" s="42"/>
      <c r="C89" s="35" t="s">
        <v>29</v>
      </c>
      <c r="D89" s="43"/>
      <c r="E89" s="43"/>
      <c r="F89" s="30" t="str">
        <f>IF(E20="","",E20)</f>
        <v>Vyplň údaj</v>
      </c>
      <c r="G89" s="43"/>
      <c r="H89" s="43"/>
      <c r="I89" s="35" t="s">
        <v>33</v>
      </c>
      <c r="J89" s="39" t="str">
        <f>E26</f>
        <v xml:space="preserve"> </v>
      </c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0.32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11" customFormat="1" ht="29.28" customHeight="1">
      <c r="A91" s="188"/>
      <c r="B91" s="189"/>
      <c r="C91" s="190" t="s">
        <v>111</v>
      </c>
      <c r="D91" s="191" t="s">
        <v>55</v>
      </c>
      <c r="E91" s="191" t="s">
        <v>51</v>
      </c>
      <c r="F91" s="191" t="s">
        <v>52</v>
      </c>
      <c r="G91" s="191" t="s">
        <v>112</v>
      </c>
      <c r="H91" s="191" t="s">
        <v>113</v>
      </c>
      <c r="I91" s="191" t="s">
        <v>114</v>
      </c>
      <c r="J91" s="191" t="s">
        <v>101</v>
      </c>
      <c r="K91" s="192" t="s">
        <v>115</v>
      </c>
      <c r="L91" s="193"/>
      <c r="M91" s="95" t="s">
        <v>19</v>
      </c>
      <c r="N91" s="96" t="s">
        <v>40</v>
      </c>
      <c r="O91" s="96" t="s">
        <v>116</v>
      </c>
      <c r="P91" s="96" t="s">
        <v>117</v>
      </c>
      <c r="Q91" s="96" t="s">
        <v>118</v>
      </c>
      <c r="R91" s="96" t="s">
        <v>119</v>
      </c>
      <c r="S91" s="96" t="s">
        <v>120</v>
      </c>
      <c r="T91" s="97" t="s">
        <v>121</v>
      </c>
      <c r="U91" s="188"/>
      <c r="V91" s="188"/>
      <c r="W91" s="188"/>
      <c r="X91" s="188"/>
      <c r="Y91" s="188"/>
      <c r="Z91" s="188"/>
      <c r="AA91" s="188"/>
      <c r="AB91" s="188"/>
      <c r="AC91" s="188"/>
      <c r="AD91" s="188"/>
      <c r="AE91" s="188"/>
    </row>
    <row r="92" s="2" customFormat="1" ht="22.8" customHeight="1">
      <c r="A92" s="41"/>
      <c r="B92" s="42"/>
      <c r="C92" s="102" t="s">
        <v>122</v>
      </c>
      <c r="D92" s="43"/>
      <c r="E92" s="43"/>
      <c r="F92" s="43"/>
      <c r="G92" s="43"/>
      <c r="H92" s="43"/>
      <c r="I92" s="43"/>
      <c r="J92" s="194">
        <f>BK92</f>
        <v>0</v>
      </c>
      <c r="K92" s="43"/>
      <c r="L92" s="47"/>
      <c r="M92" s="98"/>
      <c r="N92" s="195"/>
      <c r="O92" s="99"/>
      <c r="P92" s="196">
        <f>P93+P170</f>
        <v>0</v>
      </c>
      <c r="Q92" s="99"/>
      <c r="R92" s="196">
        <f>R93+R170</f>
        <v>180.01650000000001</v>
      </c>
      <c r="S92" s="99"/>
      <c r="T92" s="197">
        <f>T93+T170</f>
        <v>683.68235000000004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69</v>
      </c>
      <c r="AU92" s="20" t="s">
        <v>102</v>
      </c>
      <c r="BK92" s="198">
        <f>BK93+BK170</f>
        <v>0</v>
      </c>
    </row>
    <row r="93" s="12" customFormat="1" ht="25.92" customHeight="1">
      <c r="A93" s="12"/>
      <c r="B93" s="199"/>
      <c r="C93" s="200"/>
      <c r="D93" s="201" t="s">
        <v>69</v>
      </c>
      <c r="E93" s="202" t="s">
        <v>123</v>
      </c>
      <c r="F93" s="202" t="s">
        <v>124</v>
      </c>
      <c r="G93" s="200"/>
      <c r="H93" s="200"/>
      <c r="I93" s="203"/>
      <c r="J93" s="204">
        <f>BK93</f>
        <v>0</v>
      </c>
      <c r="K93" s="200"/>
      <c r="L93" s="205"/>
      <c r="M93" s="206"/>
      <c r="N93" s="207"/>
      <c r="O93" s="207"/>
      <c r="P93" s="208">
        <f>P94+P120+P149</f>
        <v>0</v>
      </c>
      <c r="Q93" s="207"/>
      <c r="R93" s="208">
        <f>R94+R120+R149</f>
        <v>180.01650000000001</v>
      </c>
      <c r="S93" s="207"/>
      <c r="T93" s="209">
        <f>T94+T120+T149</f>
        <v>680.846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0" t="s">
        <v>77</v>
      </c>
      <c r="AT93" s="211" t="s">
        <v>69</v>
      </c>
      <c r="AU93" s="211" t="s">
        <v>70</v>
      </c>
      <c r="AY93" s="210" t="s">
        <v>125</v>
      </c>
      <c r="BK93" s="212">
        <f>BK94+BK120+BK149</f>
        <v>0</v>
      </c>
    </row>
    <row r="94" s="12" customFormat="1" ht="22.8" customHeight="1">
      <c r="A94" s="12"/>
      <c r="B94" s="199"/>
      <c r="C94" s="200"/>
      <c r="D94" s="201" t="s">
        <v>69</v>
      </c>
      <c r="E94" s="213" t="s">
        <v>77</v>
      </c>
      <c r="F94" s="213" t="s">
        <v>126</v>
      </c>
      <c r="G94" s="200"/>
      <c r="H94" s="200"/>
      <c r="I94" s="203"/>
      <c r="J94" s="214">
        <f>BK94</f>
        <v>0</v>
      </c>
      <c r="K94" s="200"/>
      <c r="L94" s="205"/>
      <c r="M94" s="206"/>
      <c r="N94" s="207"/>
      <c r="O94" s="207"/>
      <c r="P94" s="208">
        <f>P95+SUM(P96:P113)</f>
        <v>0</v>
      </c>
      <c r="Q94" s="207"/>
      <c r="R94" s="208">
        <f>R95+SUM(R96:R113)</f>
        <v>180.01650000000001</v>
      </c>
      <c r="S94" s="207"/>
      <c r="T94" s="209">
        <f>T95+SUM(T96:T113)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0" t="s">
        <v>77</v>
      </c>
      <c r="AT94" s="211" t="s">
        <v>69</v>
      </c>
      <c r="AU94" s="211" t="s">
        <v>77</v>
      </c>
      <c r="AY94" s="210" t="s">
        <v>125</v>
      </c>
      <c r="BK94" s="212">
        <f>BK95+SUM(BK96:BK113)</f>
        <v>0</v>
      </c>
    </row>
    <row r="95" s="2" customFormat="1" ht="44.25" customHeight="1">
      <c r="A95" s="41"/>
      <c r="B95" s="42"/>
      <c r="C95" s="215" t="s">
        <v>77</v>
      </c>
      <c r="D95" s="215" t="s">
        <v>127</v>
      </c>
      <c r="E95" s="216" t="s">
        <v>128</v>
      </c>
      <c r="F95" s="217" t="s">
        <v>129</v>
      </c>
      <c r="G95" s="218" t="s">
        <v>130</v>
      </c>
      <c r="H95" s="219">
        <v>65.632000000000005</v>
      </c>
      <c r="I95" s="220"/>
      <c r="J95" s="221">
        <f>ROUND(I95*H95,2)</f>
        <v>0</v>
      </c>
      <c r="K95" s="217" t="s">
        <v>131</v>
      </c>
      <c r="L95" s="47"/>
      <c r="M95" s="222" t="s">
        <v>19</v>
      </c>
      <c r="N95" s="223" t="s">
        <v>41</v>
      </c>
      <c r="O95" s="87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6" t="s">
        <v>132</v>
      </c>
      <c r="AT95" s="226" t="s">
        <v>127</v>
      </c>
      <c r="AU95" s="226" t="s">
        <v>79</v>
      </c>
      <c r="AY95" s="20" t="s">
        <v>125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20" t="s">
        <v>77</v>
      </c>
      <c r="BK95" s="227">
        <f>ROUND(I95*H95,2)</f>
        <v>0</v>
      </c>
      <c r="BL95" s="20" t="s">
        <v>132</v>
      </c>
      <c r="BM95" s="226" t="s">
        <v>133</v>
      </c>
    </row>
    <row r="96" s="2" customFormat="1">
      <c r="A96" s="41"/>
      <c r="B96" s="42"/>
      <c r="C96" s="43"/>
      <c r="D96" s="228" t="s">
        <v>134</v>
      </c>
      <c r="E96" s="43"/>
      <c r="F96" s="229" t="s">
        <v>135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134</v>
      </c>
      <c r="AU96" s="20" t="s">
        <v>79</v>
      </c>
    </row>
    <row r="97" s="13" customFormat="1">
      <c r="A97" s="13"/>
      <c r="B97" s="233"/>
      <c r="C97" s="234"/>
      <c r="D97" s="235" t="s">
        <v>136</v>
      </c>
      <c r="E97" s="236" t="s">
        <v>19</v>
      </c>
      <c r="F97" s="237" t="s">
        <v>137</v>
      </c>
      <c r="G97" s="234"/>
      <c r="H97" s="236" t="s">
        <v>19</v>
      </c>
      <c r="I97" s="238"/>
      <c r="J97" s="234"/>
      <c r="K97" s="234"/>
      <c r="L97" s="239"/>
      <c r="M97" s="240"/>
      <c r="N97" s="241"/>
      <c r="O97" s="241"/>
      <c r="P97" s="241"/>
      <c r="Q97" s="241"/>
      <c r="R97" s="241"/>
      <c r="S97" s="241"/>
      <c r="T97" s="24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3" t="s">
        <v>136</v>
      </c>
      <c r="AU97" s="243" t="s">
        <v>79</v>
      </c>
      <c r="AV97" s="13" t="s">
        <v>77</v>
      </c>
      <c r="AW97" s="13" t="s">
        <v>32</v>
      </c>
      <c r="AX97" s="13" t="s">
        <v>70</v>
      </c>
      <c r="AY97" s="243" t="s">
        <v>125</v>
      </c>
    </row>
    <row r="98" s="14" customFormat="1">
      <c r="A98" s="14"/>
      <c r="B98" s="244"/>
      <c r="C98" s="245"/>
      <c r="D98" s="235" t="s">
        <v>136</v>
      </c>
      <c r="E98" s="246" t="s">
        <v>19</v>
      </c>
      <c r="F98" s="247" t="s">
        <v>138</v>
      </c>
      <c r="G98" s="245"/>
      <c r="H98" s="248">
        <v>65.632000000000005</v>
      </c>
      <c r="I98" s="249"/>
      <c r="J98" s="245"/>
      <c r="K98" s="245"/>
      <c r="L98" s="250"/>
      <c r="M98" s="251"/>
      <c r="N98" s="252"/>
      <c r="O98" s="252"/>
      <c r="P98" s="252"/>
      <c r="Q98" s="252"/>
      <c r="R98" s="252"/>
      <c r="S98" s="252"/>
      <c r="T98" s="253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4" t="s">
        <v>136</v>
      </c>
      <c r="AU98" s="254" t="s">
        <v>79</v>
      </c>
      <c r="AV98" s="14" t="s">
        <v>79</v>
      </c>
      <c r="AW98" s="14" t="s">
        <v>32</v>
      </c>
      <c r="AX98" s="14" t="s">
        <v>70</v>
      </c>
      <c r="AY98" s="254" t="s">
        <v>125</v>
      </c>
    </row>
    <row r="99" s="15" customFormat="1">
      <c r="A99" s="15"/>
      <c r="B99" s="255"/>
      <c r="C99" s="256"/>
      <c r="D99" s="235" t="s">
        <v>136</v>
      </c>
      <c r="E99" s="257" t="s">
        <v>19</v>
      </c>
      <c r="F99" s="258" t="s">
        <v>139</v>
      </c>
      <c r="G99" s="256"/>
      <c r="H99" s="259">
        <v>65.632000000000005</v>
      </c>
      <c r="I99" s="260"/>
      <c r="J99" s="256"/>
      <c r="K99" s="256"/>
      <c r="L99" s="261"/>
      <c r="M99" s="262"/>
      <c r="N99" s="263"/>
      <c r="O99" s="263"/>
      <c r="P99" s="263"/>
      <c r="Q99" s="263"/>
      <c r="R99" s="263"/>
      <c r="S99" s="263"/>
      <c r="T99" s="264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65" t="s">
        <v>136</v>
      </c>
      <c r="AU99" s="265" t="s">
        <v>79</v>
      </c>
      <c r="AV99" s="15" t="s">
        <v>132</v>
      </c>
      <c r="AW99" s="15" t="s">
        <v>32</v>
      </c>
      <c r="AX99" s="15" t="s">
        <v>77</v>
      </c>
      <c r="AY99" s="265" t="s">
        <v>125</v>
      </c>
    </row>
    <row r="100" s="2" customFormat="1" ht="16.5" customHeight="1">
      <c r="A100" s="41"/>
      <c r="B100" s="42"/>
      <c r="C100" s="266" t="s">
        <v>79</v>
      </c>
      <c r="D100" s="266" t="s">
        <v>140</v>
      </c>
      <c r="E100" s="267" t="s">
        <v>141</v>
      </c>
      <c r="F100" s="268" t="s">
        <v>142</v>
      </c>
      <c r="G100" s="269" t="s">
        <v>143</v>
      </c>
      <c r="H100" s="270">
        <v>84.009</v>
      </c>
      <c r="I100" s="271"/>
      <c r="J100" s="272">
        <f>ROUND(I100*H100,2)</f>
        <v>0</v>
      </c>
      <c r="K100" s="268" t="s">
        <v>131</v>
      </c>
      <c r="L100" s="273"/>
      <c r="M100" s="274" t="s">
        <v>19</v>
      </c>
      <c r="N100" s="275" t="s">
        <v>41</v>
      </c>
      <c r="O100" s="87"/>
      <c r="P100" s="224">
        <f>O100*H100</f>
        <v>0</v>
      </c>
      <c r="Q100" s="224">
        <v>1</v>
      </c>
      <c r="R100" s="224">
        <f>Q100*H100</f>
        <v>84.009</v>
      </c>
      <c r="S100" s="224">
        <v>0</v>
      </c>
      <c r="T100" s="225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144</v>
      </c>
      <c r="AT100" s="226" t="s">
        <v>140</v>
      </c>
      <c r="AU100" s="226" t="s">
        <v>79</v>
      </c>
      <c r="AY100" s="20" t="s">
        <v>125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77</v>
      </c>
      <c r="BK100" s="227">
        <f>ROUND(I100*H100,2)</f>
        <v>0</v>
      </c>
      <c r="BL100" s="20" t="s">
        <v>132</v>
      </c>
      <c r="BM100" s="226" t="s">
        <v>145</v>
      </c>
    </row>
    <row r="101" s="14" customFormat="1">
      <c r="A101" s="14"/>
      <c r="B101" s="244"/>
      <c r="C101" s="245"/>
      <c r="D101" s="235" t="s">
        <v>136</v>
      </c>
      <c r="E101" s="246" t="s">
        <v>19</v>
      </c>
      <c r="F101" s="247" t="s">
        <v>146</v>
      </c>
      <c r="G101" s="245"/>
      <c r="H101" s="248">
        <v>105.011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136</v>
      </c>
      <c r="AU101" s="254" t="s">
        <v>79</v>
      </c>
      <c r="AV101" s="14" t="s">
        <v>79</v>
      </c>
      <c r="AW101" s="14" t="s">
        <v>32</v>
      </c>
      <c r="AX101" s="14" t="s">
        <v>70</v>
      </c>
      <c r="AY101" s="254" t="s">
        <v>125</v>
      </c>
    </row>
    <row r="102" s="15" customFormat="1">
      <c r="A102" s="15"/>
      <c r="B102" s="255"/>
      <c r="C102" s="256"/>
      <c r="D102" s="235" t="s">
        <v>136</v>
      </c>
      <c r="E102" s="257" t="s">
        <v>19</v>
      </c>
      <c r="F102" s="258" t="s">
        <v>139</v>
      </c>
      <c r="G102" s="256"/>
      <c r="H102" s="259">
        <v>105.011</v>
      </c>
      <c r="I102" s="260"/>
      <c r="J102" s="256"/>
      <c r="K102" s="256"/>
      <c r="L102" s="261"/>
      <c r="M102" s="262"/>
      <c r="N102" s="263"/>
      <c r="O102" s="263"/>
      <c r="P102" s="263"/>
      <c r="Q102" s="263"/>
      <c r="R102" s="263"/>
      <c r="S102" s="263"/>
      <c r="T102" s="264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65" t="s">
        <v>136</v>
      </c>
      <c r="AU102" s="265" t="s">
        <v>79</v>
      </c>
      <c r="AV102" s="15" t="s">
        <v>132</v>
      </c>
      <c r="AW102" s="15" t="s">
        <v>32</v>
      </c>
      <c r="AX102" s="15" t="s">
        <v>70</v>
      </c>
      <c r="AY102" s="265" t="s">
        <v>125</v>
      </c>
    </row>
    <row r="103" s="14" customFormat="1">
      <c r="A103" s="14"/>
      <c r="B103" s="244"/>
      <c r="C103" s="245"/>
      <c r="D103" s="235" t="s">
        <v>136</v>
      </c>
      <c r="E103" s="246" t="s">
        <v>19</v>
      </c>
      <c r="F103" s="247" t="s">
        <v>147</v>
      </c>
      <c r="G103" s="245"/>
      <c r="H103" s="248">
        <v>84.009</v>
      </c>
      <c r="I103" s="249"/>
      <c r="J103" s="245"/>
      <c r="K103" s="245"/>
      <c r="L103" s="250"/>
      <c r="M103" s="251"/>
      <c r="N103" s="252"/>
      <c r="O103" s="252"/>
      <c r="P103" s="252"/>
      <c r="Q103" s="252"/>
      <c r="R103" s="252"/>
      <c r="S103" s="252"/>
      <c r="T103" s="25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4" t="s">
        <v>136</v>
      </c>
      <c r="AU103" s="254" t="s">
        <v>79</v>
      </c>
      <c r="AV103" s="14" t="s">
        <v>79</v>
      </c>
      <c r="AW103" s="14" t="s">
        <v>32</v>
      </c>
      <c r="AX103" s="14" t="s">
        <v>77</v>
      </c>
      <c r="AY103" s="254" t="s">
        <v>125</v>
      </c>
    </row>
    <row r="104" s="2" customFormat="1" ht="37.8" customHeight="1">
      <c r="A104" s="41"/>
      <c r="B104" s="42"/>
      <c r="C104" s="215" t="s">
        <v>148</v>
      </c>
      <c r="D104" s="215" t="s">
        <v>127</v>
      </c>
      <c r="E104" s="216" t="s">
        <v>149</v>
      </c>
      <c r="F104" s="217" t="s">
        <v>150</v>
      </c>
      <c r="G104" s="218" t="s">
        <v>151</v>
      </c>
      <c r="H104" s="219">
        <v>300</v>
      </c>
      <c r="I104" s="220"/>
      <c r="J104" s="221">
        <f>ROUND(I104*H104,2)</f>
        <v>0</v>
      </c>
      <c r="K104" s="217" t="s">
        <v>131</v>
      </c>
      <c r="L104" s="47"/>
      <c r="M104" s="222" t="s">
        <v>19</v>
      </c>
      <c r="N104" s="223" t="s">
        <v>41</v>
      </c>
      <c r="O104" s="87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132</v>
      </c>
      <c r="AT104" s="226" t="s">
        <v>127</v>
      </c>
      <c r="AU104" s="226" t="s">
        <v>79</v>
      </c>
      <c r="AY104" s="20" t="s">
        <v>125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20" t="s">
        <v>77</v>
      </c>
      <c r="BK104" s="227">
        <f>ROUND(I104*H104,2)</f>
        <v>0</v>
      </c>
      <c r="BL104" s="20" t="s">
        <v>132</v>
      </c>
      <c r="BM104" s="226" t="s">
        <v>152</v>
      </c>
    </row>
    <row r="105" s="2" customFormat="1">
      <c r="A105" s="41"/>
      <c r="B105" s="42"/>
      <c r="C105" s="43"/>
      <c r="D105" s="228" t="s">
        <v>134</v>
      </c>
      <c r="E105" s="43"/>
      <c r="F105" s="229" t="s">
        <v>153</v>
      </c>
      <c r="G105" s="43"/>
      <c r="H105" s="43"/>
      <c r="I105" s="230"/>
      <c r="J105" s="43"/>
      <c r="K105" s="43"/>
      <c r="L105" s="47"/>
      <c r="M105" s="231"/>
      <c r="N105" s="232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134</v>
      </c>
      <c r="AU105" s="20" t="s">
        <v>79</v>
      </c>
    </row>
    <row r="106" s="2" customFormat="1" ht="16.5" customHeight="1">
      <c r="A106" s="41"/>
      <c r="B106" s="42"/>
      <c r="C106" s="266" t="s">
        <v>132</v>
      </c>
      <c r="D106" s="266" t="s">
        <v>140</v>
      </c>
      <c r="E106" s="267" t="s">
        <v>154</v>
      </c>
      <c r="F106" s="268" t="s">
        <v>155</v>
      </c>
      <c r="G106" s="269" t="s">
        <v>143</v>
      </c>
      <c r="H106" s="270">
        <v>96</v>
      </c>
      <c r="I106" s="271"/>
      <c r="J106" s="272">
        <f>ROUND(I106*H106,2)</f>
        <v>0</v>
      </c>
      <c r="K106" s="268" t="s">
        <v>131</v>
      </c>
      <c r="L106" s="273"/>
      <c r="M106" s="274" t="s">
        <v>19</v>
      </c>
      <c r="N106" s="275" t="s">
        <v>41</v>
      </c>
      <c r="O106" s="87"/>
      <c r="P106" s="224">
        <f>O106*H106</f>
        <v>0</v>
      </c>
      <c r="Q106" s="224">
        <v>1</v>
      </c>
      <c r="R106" s="224">
        <f>Q106*H106</f>
        <v>96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144</v>
      </c>
      <c r="AT106" s="226" t="s">
        <v>140</v>
      </c>
      <c r="AU106" s="226" t="s">
        <v>79</v>
      </c>
      <c r="AY106" s="20" t="s">
        <v>125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20" t="s">
        <v>77</v>
      </c>
      <c r="BK106" s="227">
        <f>ROUND(I106*H106,2)</f>
        <v>0</v>
      </c>
      <c r="BL106" s="20" t="s">
        <v>132</v>
      </c>
      <c r="BM106" s="226" t="s">
        <v>156</v>
      </c>
    </row>
    <row r="107" s="2" customFormat="1" ht="24.15" customHeight="1">
      <c r="A107" s="41"/>
      <c r="B107" s="42"/>
      <c r="C107" s="215" t="s">
        <v>157</v>
      </c>
      <c r="D107" s="215" t="s">
        <v>127</v>
      </c>
      <c r="E107" s="216" t="s">
        <v>158</v>
      </c>
      <c r="F107" s="217" t="s">
        <v>159</v>
      </c>
      <c r="G107" s="218" t="s">
        <v>151</v>
      </c>
      <c r="H107" s="219">
        <v>300</v>
      </c>
      <c r="I107" s="220"/>
      <c r="J107" s="221">
        <f>ROUND(I107*H107,2)</f>
        <v>0</v>
      </c>
      <c r="K107" s="217" t="s">
        <v>131</v>
      </c>
      <c r="L107" s="47"/>
      <c r="M107" s="222" t="s">
        <v>19</v>
      </c>
      <c r="N107" s="223" t="s">
        <v>41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132</v>
      </c>
      <c r="AT107" s="226" t="s">
        <v>127</v>
      </c>
      <c r="AU107" s="226" t="s">
        <v>79</v>
      </c>
      <c r="AY107" s="20" t="s">
        <v>125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77</v>
      </c>
      <c r="BK107" s="227">
        <f>ROUND(I107*H107,2)</f>
        <v>0</v>
      </c>
      <c r="BL107" s="20" t="s">
        <v>132</v>
      </c>
      <c r="BM107" s="226" t="s">
        <v>160</v>
      </c>
    </row>
    <row r="108" s="2" customFormat="1">
      <c r="A108" s="41"/>
      <c r="B108" s="42"/>
      <c r="C108" s="43"/>
      <c r="D108" s="228" t="s">
        <v>134</v>
      </c>
      <c r="E108" s="43"/>
      <c r="F108" s="229" t="s">
        <v>161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134</v>
      </c>
      <c r="AU108" s="20" t="s">
        <v>79</v>
      </c>
    </row>
    <row r="109" s="2" customFormat="1" ht="16.5" customHeight="1">
      <c r="A109" s="41"/>
      <c r="B109" s="42"/>
      <c r="C109" s="266" t="s">
        <v>162</v>
      </c>
      <c r="D109" s="266" t="s">
        <v>140</v>
      </c>
      <c r="E109" s="267" t="s">
        <v>163</v>
      </c>
      <c r="F109" s="268" t="s">
        <v>164</v>
      </c>
      <c r="G109" s="269" t="s">
        <v>165</v>
      </c>
      <c r="H109" s="270">
        <v>7.5</v>
      </c>
      <c r="I109" s="271"/>
      <c r="J109" s="272">
        <f>ROUND(I109*H109,2)</f>
        <v>0</v>
      </c>
      <c r="K109" s="268" t="s">
        <v>131</v>
      </c>
      <c r="L109" s="273"/>
      <c r="M109" s="274" t="s">
        <v>19</v>
      </c>
      <c r="N109" s="275" t="s">
        <v>41</v>
      </c>
      <c r="O109" s="87"/>
      <c r="P109" s="224">
        <f>O109*H109</f>
        <v>0</v>
      </c>
      <c r="Q109" s="224">
        <v>0.001</v>
      </c>
      <c r="R109" s="224">
        <f>Q109*H109</f>
        <v>0.0074999999999999997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144</v>
      </c>
      <c r="AT109" s="226" t="s">
        <v>140</v>
      </c>
      <c r="AU109" s="226" t="s">
        <v>79</v>
      </c>
      <c r="AY109" s="20" t="s">
        <v>125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77</v>
      </c>
      <c r="BK109" s="227">
        <f>ROUND(I109*H109,2)</f>
        <v>0</v>
      </c>
      <c r="BL109" s="20" t="s">
        <v>132</v>
      </c>
      <c r="BM109" s="226" t="s">
        <v>166</v>
      </c>
    </row>
    <row r="110" s="14" customFormat="1">
      <c r="A110" s="14"/>
      <c r="B110" s="244"/>
      <c r="C110" s="245"/>
      <c r="D110" s="235" t="s">
        <v>136</v>
      </c>
      <c r="E110" s="246" t="s">
        <v>19</v>
      </c>
      <c r="F110" s="247" t="s">
        <v>167</v>
      </c>
      <c r="G110" s="245"/>
      <c r="H110" s="248">
        <v>7.5</v>
      </c>
      <c r="I110" s="249"/>
      <c r="J110" s="245"/>
      <c r="K110" s="245"/>
      <c r="L110" s="250"/>
      <c r="M110" s="251"/>
      <c r="N110" s="252"/>
      <c r="O110" s="252"/>
      <c r="P110" s="252"/>
      <c r="Q110" s="252"/>
      <c r="R110" s="252"/>
      <c r="S110" s="252"/>
      <c r="T110" s="25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4" t="s">
        <v>136</v>
      </c>
      <c r="AU110" s="254" t="s">
        <v>79</v>
      </c>
      <c r="AV110" s="14" t="s">
        <v>79</v>
      </c>
      <c r="AW110" s="14" t="s">
        <v>32</v>
      </c>
      <c r="AX110" s="14" t="s">
        <v>77</v>
      </c>
      <c r="AY110" s="254" t="s">
        <v>125</v>
      </c>
    </row>
    <row r="111" s="2" customFormat="1" ht="33" customHeight="1">
      <c r="A111" s="41"/>
      <c r="B111" s="42"/>
      <c r="C111" s="215" t="s">
        <v>168</v>
      </c>
      <c r="D111" s="215" t="s">
        <v>127</v>
      </c>
      <c r="E111" s="216" t="s">
        <v>169</v>
      </c>
      <c r="F111" s="217" t="s">
        <v>170</v>
      </c>
      <c r="G111" s="218" t="s">
        <v>151</v>
      </c>
      <c r="H111" s="219">
        <v>300</v>
      </c>
      <c r="I111" s="220"/>
      <c r="J111" s="221">
        <f>ROUND(I111*H111,2)</f>
        <v>0</v>
      </c>
      <c r="K111" s="217" t="s">
        <v>131</v>
      </c>
      <c r="L111" s="47"/>
      <c r="M111" s="222" t="s">
        <v>19</v>
      </c>
      <c r="N111" s="223" t="s">
        <v>41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132</v>
      </c>
      <c r="AT111" s="226" t="s">
        <v>127</v>
      </c>
      <c r="AU111" s="226" t="s">
        <v>79</v>
      </c>
      <c r="AY111" s="20" t="s">
        <v>125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77</v>
      </c>
      <c r="BK111" s="227">
        <f>ROUND(I111*H111,2)</f>
        <v>0</v>
      </c>
      <c r="BL111" s="20" t="s">
        <v>132</v>
      </c>
      <c r="BM111" s="226" t="s">
        <v>171</v>
      </c>
    </row>
    <row r="112" s="2" customFormat="1">
      <c r="A112" s="41"/>
      <c r="B112" s="42"/>
      <c r="C112" s="43"/>
      <c r="D112" s="228" t="s">
        <v>134</v>
      </c>
      <c r="E112" s="43"/>
      <c r="F112" s="229" t="s">
        <v>172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134</v>
      </c>
      <c r="AU112" s="20" t="s">
        <v>79</v>
      </c>
    </row>
    <row r="113" s="12" customFormat="1" ht="20.88" customHeight="1">
      <c r="A113" s="12"/>
      <c r="B113" s="199"/>
      <c r="C113" s="200"/>
      <c r="D113" s="201" t="s">
        <v>69</v>
      </c>
      <c r="E113" s="213" t="s">
        <v>173</v>
      </c>
      <c r="F113" s="213" t="s">
        <v>174</v>
      </c>
      <c r="G113" s="200"/>
      <c r="H113" s="200"/>
      <c r="I113" s="203"/>
      <c r="J113" s="214">
        <f>BK113</f>
        <v>0</v>
      </c>
      <c r="K113" s="200"/>
      <c r="L113" s="205"/>
      <c r="M113" s="206"/>
      <c r="N113" s="207"/>
      <c r="O113" s="207"/>
      <c r="P113" s="208">
        <f>SUM(P114:P119)</f>
        <v>0</v>
      </c>
      <c r="Q113" s="207"/>
      <c r="R113" s="208">
        <f>SUM(R114:R119)</f>
        <v>0</v>
      </c>
      <c r="S113" s="207"/>
      <c r="T113" s="209">
        <f>SUM(T114:T119)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10" t="s">
        <v>77</v>
      </c>
      <c r="AT113" s="211" t="s">
        <v>69</v>
      </c>
      <c r="AU113" s="211" t="s">
        <v>79</v>
      </c>
      <c r="AY113" s="210" t="s">
        <v>125</v>
      </c>
      <c r="BK113" s="212">
        <f>SUM(BK114:BK119)</f>
        <v>0</v>
      </c>
    </row>
    <row r="114" s="2" customFormat="1" ht="44.25" customHeight="1">
      <c r="A114" s="41"/>
      <c r="B114" s="42"/>
      <c r="C114" s="215" t="s">
        <v>144</v>
      </c>
      <c r="D114" s="215" t="s">
        <v>127</v>
      </c>
      <c r="E114" s="216" t="s">
        <v>175</v>
      </c>
      <c r="F114" s="217" t="s">
        <v>176</v>
      </c>
      <c r="G114" s="218" t="s">
        <v>143</v>
      </c>
      <c r="H114" s="219">
        <v>180.017</v>
      </c>
      <c r="I114" s="220"/>
      <c r="J114" s="221">
        <f>ROUND(I114*H114,2)</f>
        <v>0</v>
      </c>
      <c r="K114" s="217" t="s">
        <v>131</v>
      </c>
      <c r="L114" s="47"/>
      <c r="M114" s="222" t="s">
        <v>19</v>
      </c>
      <c r="N114" s="223" t="s">
        <v>41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132</v>
      </c>
      <c r="AT114" s="226" t="s">
        <v>127</v>
      </c>
      <c r="AU114" s="226" t="s">
        <v>148</v>
      </c>
      <c r="AY114" s="20" t="s">
        <v>125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77</v>
      </c>
      <c r="BK114" s="227">
        <f>ROUND(I114*H114,2)</f>
        <v>0</v>
      </c>
      <c r="BL114" s="20" t="s">
        <v>132</v>
      </c>
      <c r="BM114" s="226" t="s">
        <v>177</v>
      </c>
    </row>
    <row r="115" s="2" customFormat="1">
      <c r="A115" s="41"/>
      <c r="B115" s="42"/>
      <c r="C115" s="43"/>
      <c r="D115" s="228" t="s">
        <v>134</v>
      </c>
      <c r="E115" s="43"/>
      <c r="F115" s="229" t="s">
        <v>178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134</v>
      </c>
      <c r="AU115" s="20" t="s">
        <v>148</v>
      </c>
    </row>
    <row r="116" s="2" customFormat="1" ht="55.5" customHeight="1">
      <c r="A116" s="41"/>
      <c r="B116" s="42"/>
      <c r="C116" s="215" t="s">
        <v>179</v>
      </c>
      <c r="D116" s="215" t="s">
        <v>127</v>
      </c>
      <c r="E116" s="216" t="s">
        <v>180</v>
      </c>
      <c r="F116" s="217" t="s">
        <v>181</v>
      </c>
      <c r="G116" s="218" t="s">
        <v>143</v>
      </c>
      <c r="H116" s="219">
        <v>180.017</v>
      </c>
      <c r="I116" s="220"/>
      <c r="J116" s="221">
        <f>ROUND(I116*H116,2)</f>
        <v>0</v>
      </c>
      <c r="K116" s="217" t="s">
        <v>131</v>
      </c>
      <c r="L116" s="47"/>
      <c r="M116" s="222" t="s">
        <v>19</v>
      </c>
      <c r="N116" s="223" t="s">
        <v>41</v>
      </c>
      <c r="O116" s="87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132</v>
      </c>
      <c r="AT116" s="226" t="s">
        <v>127</v>
      </c>
      <c r="AU116" s="226" t="s">
        <v>148</v>
      </c>
      <c r="AY116" s="20" t="s">
        <v>125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77</v>
      </c>
      <c r="BK116" s="227">
        <f>ROUND(I116*H116,2)</f>
        <v>0</v>
      </c>
      <c r="BL116" s="20" t="s">
        <v>132</v>
      </c>
      <c r="BM116" s="226" t="s">
        <v>182</v>
      </c>
    </row>
    <row r="117" s="2" customFormat="1">
      <c r="A117" s="41"/>
      <c r="B117" s="42"/>
      <c r="C117" s="43"/>
      <c r="D117" s="228" t="s">
        <v>134</v>
      </c>
      <c r="E117" s="43"/>
      <c r="F117" s="229" t="s">
        <v>183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134</v>
      </c>
      <c r="AU117" s="20" t="s">
        <v>148</v>
      </c>
    </row>
    <row r="118" s="2" customFormat="1" ht="62.7" customHeight="1">
      <c r="A118" s="41"/>
      <c r="B118" s="42"/>
      <c r="C118" s="215" t="s">
        <v>184</v>
      </c>
      <c r="D118" s="215" t="s">
        <v>127</v>
      </c>
      <c r="E118" s="216" t="s">
        <v>185</v>
      </c>
      <c r="F118" s="217" t="s">
        <v>186</v>
      </c>
      <c r="G118" s="218" t="s">
        <v>143</v>
      </c>
      <c r="H118" s="219">
        <v>180.017</v>
      </c>
      <c r="I118" s="220"/>
      <c r="J118" s="221">
        <f>ROUND(I118*H118,2)</f>
        <v>0</v>
      </c>
      <c r="K118" s="217" t="s">
        <v>131</v>
      </c>
      <c r="L118" s="47"/>
      <c r="M118" s="222" t="s">
        <v>19</v>
      </c>
      <c r="N118" s="223" t="s">
        <v>41</v>
      </c>
      <c r="O118" s="87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132</v>
      </c>
      <c r="AT118" s="226" t="s">
        <v>127</v>
      </c>
      <c r="AU118" s="226" t="s">
        <v>148</v>
      </c>
      <c r="AY118" s="20" t="s">
        <v>125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77</v>
      </c>
      <c r="BK118" s="227">
        <f>ROUND(I118*H118,2)</f>
        <v>0</v>
      </c>
      <c r="BL118" s="20" t="s">
        <v>132</v>
      </c>
      <c r="BM118" s="226" t="s">
        <v>187</v>
      </c>
    </row>
    <row r="119" s="2" customFormat="1">
      <c r="A119" s="41"/>
      <c r="B119" s="42"/>
      <c r="C119" s="43"/>
      <c r="D119" s="228" t="s">
        <v>134</v>
      </c>
      <c r="E119" s="43"/>
      <c r="F119" s="229" t="s">
        <v>188</v>
      </c>
      <c r="G119" s="43"/>
      <c r="H119" s="43"/>
      <c r="I119" s="230"/>
      <c r="J119" s="43"/>
      <c r="K119" s="43"/>
      <c r="L119" s="47"/>
      <c r="M119" s="231"/>
      <c r="N119" s="232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134</v>
      </c>
      <c r="AU119" s="20" t="s">
        <v>148</v>
      </c>
    </row>
    <row r="120" s="12" customFormat="1" ht="22.8" customHeight="1">
      <c r="A120" s="12"/>
      <c r="B120" s="199"/>
      <c r="C120" s="200"/>
      <c r="D120" s="201" t="s">
        <v>69</v>
      </c>
      <c r="E120" s="213" t="s">
        <v>179</v>
      </c>
      <c r="F120" s="213" t="s">
        <v>189</v>
      </c>
      <c r="G120" s="200"/>
      <c r="H120" s="200"/>
      <c r="I120" s="203"/>
      <c r="J120" s="214">
        <f>BK120</f>
        <v>0</v>
      </c>
      <c r="K120" s="200"/>
      <c r="L120" s="205"/>
      <c r="M120" s="206"/>
      <c r="N120" s="207"/>
      <c r="O120" s="207"/>
      <c r="P120" s="208">
        <f>SUM(P121:P148)</f>
        <v>0</v>
      </c>
      <c r="Q120" s="207"/>
      <c r="R120" s="208">
        <f>SUM(R121:R148)</f>
        <v>0</v>
      </c>
      <c r="S120" s="207"/>
      <c r="T120" s="209">
        <f>SUM(T121:T148)</f>
        <v>680.846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0" t="s">
        <v>77</v>
      </c>
      <c r="AT120" s="211" t="s">
        <v>69</v>
      </c>
      <c r="AU120" s="211" t="s">
        <v>77</v>
      </c>
      <c r="AY120" s="210" t="s">
        <v>125</v>
      </c>
      <c r="BK120" s="212">
        <f>SUM(BK121:BK148)</f>
        <v>0</v>
      </c>
    </row>
    <row r="121" s="2" customFormat="1" ht="44.25" customHeight="1">
      <c r="A121" s="41"/>
      <c r="B121" s="42"/>
      <c r="C121" s="215" t="s">
        <v>190</v>
      </c>
      <c r="D121" s="215" t="s">
        <v>127</v>
      </c>
      <c r="E121" s="216" t="s">
        <v>191</v>
      </c>
      <c r="F121" s="217" t="s">
        <v>192</v>
      </c>
      <c r="G121" s="218" t="s">
        <v>151</v>
      </c>
      <c r="H121" s="219">
        <v>52.5</v>
      </c>
      <c r="I121" s="220"/>
      <c r="J121" s="221">
        <f>ROUND(I121*H121,2)</f>
        <v>0</v>
      </c>
      <c r="K121" s="217" t="s">
        <v>131</v>
      </c>
      <c r="L121" s="47"/>
      <c r="M121" s="222" t="s">
        <v>19</v>
      </c>
      <c r="N121" s="223" t="s">
        <v>41</v>
      </c>
      <c r="O121" s="87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132</v>
      </c>
      <c r="AT121" s="226" t="s">
        <v>127</v>
      </c>
      <c r="AU121" s="226" t="s">
        <v>79</v>
      </c>
      <c r="AY121" s="20" t="s">
        <v>125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20" t="s">
        <v>77</v>
      </c>
      <c r="BK121" s="227">
        <f>ROUND(I121*H121,2)</f>
        <v>0</v>
      </c>
      <c r="BL121" s="20" t="s">
        <v>132</v>
      </c>
      <c r="BM121" s="226" t="s">
        <v>193</v>
      </c>
    </row>
    <row r="122" s="2" customFormat="1">
      <c r="A122" s="41"/>
      <c r="B122" s="42"/>
      <c r="C122" s="43"/>
      <c r="D122" s="228" t="s">
        <v>134</v>
      </c>
      <c r="E122" s="43"/>
      <c r="F122" s="229" t="s">
        <v>194</v>
      </c>
      <c r="G122" s="43"/>
      <c r="H122" s="43"/>
      <c r="I122" s="230"/>
      <c r="J122" s="43"/>
      <c r="K122" s="43"/>
      <c r="L122" s="47"/>
      <c r="M122" s="231"/>
      <c r="N122" s="232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134</v>
      </c>
      <c r="AU122" s="20" t="s">
        <v>79</v>
      </c>
    </row>
    <row r="123" s="13" customFormat="1">
      <c r="A123" s="13"/>
      <c r="B123" s="233"/>
      <c r="C123" s="234"/>
      <c r="D123" s="235" t="s">
        <v>136</v>
      </c>
      <c r="E123" s="236" t="s">
        <v>19</v>
      </c>
      <c r="F123" s="237" t="s">
        <v>195</v>
      </c>
      <c r="G123" s="234"/>
      <c r="H123" s="236" t="s">
        <v>19</v>
      </c>
      <c r="I123" s="238"/>
      <c r="J123" s="234"/>
      <c r="K123" s="234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136</v>
      </c>
      <c r="AU123" s="243" t="s">
        <v>79</v>
      </c>
      <c r="AV123" s="13" t="s">
        <v>77</v>
      </c>
      <c r="AW123" s="13" t="s">
        <v>32</v>
      </c>
      <c r="AX123" s="13" t="s">
        <v>70</v>
      </c>
      <c r="AY123" s="243" t="s">
        <v>125</v>
      </c>
    </row>
    <row r="124" s="14" customFormat="1">
      <c r="A124" s="14"/>
      <c r="B124" s="244"/>
      <c r="C124" s="245"/>
      <c r="D124" s="235" t="s">
        <v>136</v>
      </c>
      <c r="E124" s="246" t="s">
        <v>19</v>
      </c>
      <c r="F124" s="247" t="s">
        <v>196</v>
      </c>
      <c r="G124" s="245"/>
      <c r="H124" s="248">
        <v>52.5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4" t="s">
        <v>136</v>
      </c>
      <c r="AU124" s="254" t="s">
        <v>79</v>
      </c>
      <c r="AV124" s="14" t="s">
        <v>79</v>
      </c>
      <c r="AW124" s="14" t="s">
        <v>32</v>
      </c>
      <c r="AX124" s="14" t="s">
        <v>70</v>
      </c>
      <c r="AY124" s="254" t="s">
        <v>125</v>
      </c>
    </row>
    <row r="125" s="15" customFormat="1">
      <c r="A125" s="15"/>
      <c r="B125" s="255"/>
      <c r="C125" s="256"/>
      <c r="D125" s="235" t="s">
        <v>136</v>
      </c>
      <c r="E125" s="257" t="s">
        <v>19</v>
      </c>
      <c r="F125" s="258" t="s">
        <v>139</v>
      </c>
      <c r="G125" s="256"/>
      <c r="H125" s="259">
        <v>52.5</v>
      </c>
      <c r="I125" s="260"/>
      <c r="J125" s="256"/>
      <c r="K125" s="256"/>
      <c r="L125" s="261"/>
      <c r="M125" s="262"/>
      <c r="N125" s="263"/>
      <c r="O125" s="263"/>
      <c r="P125" s="263"/>
      <c r="Q125" s="263"/>
      <c r="R125" s="263"/>
      <c r="S125" s="263"/>
      <c r="T125" s="264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5" t="s">
        <v>136</v>
      </c>
      <c r="AU125" s="265" t="s">
        <v>79</v>
      </c>
      <c r="AV125" s="15" t="s">
        <v>132</v>
      </c>
      <c r="AW125" s="15" t="s">
        <v>32</v>
      </c>
      <c r="AX125" s="15" t="s">
        <v>77</v>
      </c>
      <c r="AY125" s="265" t="s">
        <v>125</v>
      </c>
    </row>
    <row r="126" s="2" customFormat="1" ht="49.05" customHeight="1">
      <c r="A126" s="41"/>
      <c r="B126" s="42"/>
      <c r="C126" s="215" t="s">
        <v>8</v>
      </c>
      <c r="D126" s="215" t="s">
        <v>127</v>
      </c>
      <c r="E126" s="216" t="s">
        <v>197</v>
      </c>
      <c r="F126" s="217" t="s">
        <v>198</v>
      </c>
      <c r="G126" s="218" t="s">
        <v>151</v>
      </c>
      <c r="H126" s="219">
        <v>455</v>
      </c>
      <c r="I126" s="220"/>
      <c r="J126" s="221">
        <f>ROUND(I126*H126,2)</f>
        <v>0</v>
      </c>
      <c r="K126" s="217" t="s">
        <v>131</v>
      </c>
      <c r="L126" s="47"/>
      <c r="M126" s="222" t="s">
        <v>19</v>
      </c>
      <c r="N126" s="223" t="s">
        <v>41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132</v>
      </c>
      <c r="AT126" s="226" t="s">
        <v>127</v>
      </c>
      <c r="AU126" s="226" t="s">
        <v>79</v>
      </c>
      <c r="AY126" s="20" t="s">
        <v>125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20" t="s">
        <v>77</v>
      </c>
      <c r="BK126" s="227">
        <f>ROUND(I126*H126,2)</f>
        <v>0</v>
      </c>
      <c r="BL126" s="20" t="s">
        <v>132</v>
      </c>
      <c r="BM126" s="226" t="s">
        <v>199</v>
      </c>
    </row>
    <row r="127" s="2" customFormat="1">
      <c r="A127" s="41"/>
      <c r="B127" s="42"/>
      <c r="C127" s="43"/>
      <c r="D127" s="228" t="s">
        <v>134</v>
      </c>
      <c r="E127" s="43"/>
      <c r="F127" s="229" t="s">
        <v>200</v>
      </c>
      <c r="G127" s="43"/>
      <c r="H127" s="43"/>
      <c r="I127" s="230"/>
      <c r="J127" s="43"/>
      <c r="K127" s="43"/>
      <c r="L127" s="47"/>
      <c r="M127" s="231"/>
      <c r="N127" s="232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134</v>
      </c>
      <c r="AU127" s="20" t="s">
        <v>79</v>
      </c>
    </row>
    <row r="128" s="14" customFormat="1">
      <c r="A128" s="14"/>
      <c r="B128" s="244"/>
      <c r="C128" s="245"/>
      <c r="D128" s="235" t="s">
        <v>136</v>
      </c>
      <c r="E128" s="246" t="s">
        <v>19</v>
      </c>
      <c r="F128" s="247" t="s">
        <v>201</v>
      </c>
      <c r="G128" s="245"/>
      <c r="H128" s="248">
        <v>455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136</v>
      </c>
      <c r="AU128" s="254" t="s">
        <v>79</v>
      </c>
      <c r="AV128" s="14" t="s">
        <v>79</v>
      </c>
      <c r="AW128" s="14" t="s">
        <v>32</v>
      </c>
      <c r="AX128" s="14" t="s">
        <v>77</v>
      </c>
      <c r="AY128" s="254" t="s">
        <v>125</v>
      </c>
    </row>
    <row r="129" s="2" customFormat="1" ht="44.25" customHeight="1">
      <c r="A129" s="41"/>
      <c r="B129" s="42"/>
      <c r="C129" s="215" t="s">
        <v>202</v>
      </c>
      <c r="D129" s="215" t="s">
        <v>127</v>
      </c>
      <c r="E129" s="216" t="s">
        <v>203</v>
      </c>
      <c r="F129" s="217" t="s">
        <v>204</v>
      </c>
      <c r="G129" s="218" t="s">
        <v>151</v>
      </c>
      <c r="H129" s="219">
        <v>52.5</v>
      </c>
      <c r="I129" s="220"/>
      <c r="J129" s="221">
        <f>ROUND(I129*H129,2)</f>
        <v>0</v>
      </c>
      <c r="K129" s="217" t="s">
        <v>131</v>
      </c>
      <c r="L129" s="47"/>
      <c r="M129" s="222" t="s">
        <v>19</v>
      </c>
      <c r="N129" s="223" t="s">
        <v>41</v>
      </c>
      <c r="O129" s="87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6" t="s">
        <v>132</v>
      </c>
      <c r="AT129" s="226" t="s">
        <v>127</v>
      </c>
      <c r="AU129" s="226" t="s">
        <v>79</v>
      </c>
      <c r="AY129" s="20" t="s">
        <v>125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20" t="s">
        <v>77</v>
      </c>
      <c r="BK129" s="227">
        <f>ROUND(I129*H129,2)</f>
        <v>0</v>
      </c>
      <c r="BL129" s="20" t="s">
        <v>132</v>
      </c>
      <c r="BM129" s="226" t="s">
        <v>205</v>
      </c>
    </row>
    <row r="130" s="2" customFormat="1">
      <c r="A130" s="41"/>
      <c r="B130" s="42"/>
      <c r="C130" s="43"/>
      <c r="D130" s="228" t="s">
        <v>134</v>
      </c>
      <c r="E130" s="43"/>
      <c r="F130" s="229" t="s">
        <v>206</v>
      </c>
      <c r="G130" s="43"/>
      <c r="H130" s="43"/>
      <c r="I130" s="230"/>
      <c r="J130" s="43"/>
      <c r="K130" s="43"/>
      <c r="L130" s="47"/>
      <c r="M130" s="231"/>
      <c r="N130" s="232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134</v>
      </c>
      <c r="AU130" s="20" t="s">
        <v>79</v>
      </c>
    </row>
    <row r="131" s="2" customFormat="1" ht="16.5" customHeight="1">
      <c r="A131" s="41"/>
      <c r="B131" s="42"/>
      <c r="C131" s="215" t="s">
        <v>207</v>
      </c>
      <c r="D131" s="215" t="s">
        <v>127</v>
      </c>
      <c r="E131" s="216" t="s">
        <v>208</v>
      </c>
      <c r="F131" s="217" t="s">
        <v>209</v>
      </c>
      <c r="G131" s="218" t="s">
        <v>130</v>
      </c>
      <c r="H131" s="219">
        <v>65.632000000000005</v>
      </c>
      <c r="I131" s="220"/>
      <c r="J131" s="221">
        <f>ROUND(I131*H131,2)</f>
        <v>0</v>
      </c>
      <c r="K131" s="217" t="s">
        <v>131</v>
      </c>
      <c r="L131" s="47"/>
      <c r="M131" s="222" t="s">
        <v>19</v>
      </c>
      <c r="N131" s="223" t="s">
        <v>41</v>
      </c>
      <c r="O131" s="87"/>
      <c r="P131" s="224">
        <f>O131*H131</f>
        <v>0</v>
      </c>
      <c r="Q131" s="224">
        <v>0</v>
      </c>
      <c r="R131" s="224">
        <f>Q131*H131</f>
        <v>0</v>
      </c>
      <c r="S131" s="224">
        <v>2</v>
      </c>
      <c r="T131" s="225">
        <f>S131*H131</f>
        <v>131.26400000000001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6" t="s">
        <v>132</v>
      </c>
      <c r="AT131" s="226" t="s">
        <v>127</v>
      </c>
      <c r="AU131" s="226" t="s">
        <v>79</v>
      </c>
      <c r="AY131" s="20" t="s">
        <v>125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20" t="s">
        <v>77</v>
      </c>
      <c r="BK131" s="227">
        <f>ROUND(I131*H131,2)</f>
        <v>0</v>
      </c>
      <c r="BL131" s="20" t="s">
        <v>132</v>
      </c>
      <c r="BM131" s="226" t="s">
        <v>210</v>
      </c>
    </row>
    <row r="132" s="2" customFormat="1">
      <c r="A132" s="41"/>
      <c r="B132" s="42"/>
      <c r="C132" s="43"/>
      <c r="D132" s="228" t="s">
        <v>134</v>
      </c>
      <c r="E132" s="43"/>
      <c r="F132" s="229" t="s">
        <v>211</v>
      </c>
      <c r="G132" s="43"/>
      <c r="H132" s="43"/>
      <c r="I132" s="230"/>
      <c r="J132" s="43"/>
      <c r="K132" s="43"/>
      <c r="L132" s="47"/>
      <c r="M132" s="231"/>
      <c r="N132" s="232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134</v>
      </c>
      <c r="AU132" s="20" t="s">
        <v>79</v>
      </c>
    </row>
    <row r="133" s="13" customFormat="1">
      <c r="A133" s="13"/>
      <c r="B133" s="233"/>
      <c r="C133" s="234"/>
      <c r="D133" s="235" t="s">
        <v>136</v>
      </c>
      <c r="E133" s="236" t="s">
        <v>19</v>
      </c>
      <c r="F133" s="237" t="s">
        <v>212</v>
      </c>
      <c r="G133" s="234"/>
      <c r="H133" s="236" t="s">
        <v>19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136</v>
      </c>
      <c r="AU133" s="243" t="s">
        <v>79</v>
      </c>
      <c r="AV133" s="13" t="s">
        <v>77</v>
      </c>
      <c r="AW133" s="13" t="s">
        <v>32</v>
      </c>
      <c r="AX133" s="13" t="s">
        <v>70</v>
      </c>
      <c r="AY133" s="243" t="s">
        <v>125</v>
      </c>
    </row>
    <row r="134" s="14" customFormat="1">
      <c r="A134" s="14"/>
      <c r="B134" s="244"/>
      <c r="C134" s="245"/>
      <c r="D134" s="235" t="s">
        <v>136</v>
      </c>
      <c r="E134" s="246" t="s">
        <v>19</v>
      </c>
      <c r="F134" s="247" t="s">
        <v>213</v>
      </c>
      <c r="G134" s="245"/>
      <c r="H134" s="248">
        <v>19.914000000000001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136</v>
      </c>
      <c r="AU134" s="254" t="s">
        <v>79</v>
      </c>
      <c r="AV134" s="14" t="s">
        <v>79</v>
      </c>
      <c r="AW134" s="14" t="s">
        <v>32</v>
      </c>
      <c r="AX134" s="14" t="s">
        <v>70</v>
      </c>
      <c r="AY134" s="254" t="s">
        <v>125</v>
      </c>
    </row>
    <row r="135" s="14" customFormat="1">
      <c r="A135" s="14"/>
      <c r="B135" s="244"/>
      <c r="C135" s="245"/>
      <c r="D135" s="235" t="s">
        <v>136</v>
      </c>
      <c r="E135" s="246" t="s">
        <v>19</v>
      </c>
      <c r="F135" s="247" t="s">
        <v>214</v>
      </c>
      <c r="G135" s="245"/>
      <c r="H135" s="248">
        <v>2.0339999999999998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136</v>
      </c>
      <c r="AU135" s="254" t="s">
        <v>79</v>
      </c>
      <c r="AV135" s="14" t="s">
        <v>79</v>
      </c>
      <c r="AW135" s="14" t="s">
        <v>32</v>
      </c>
      <c r="AX135" s="14" t="s">
        <v>70</v>
      </c>
      <c r="AY135" s="254" t="s">
        <v>125</v>
      </c>
    </row>
    <row r="136" s="16" customFormat="1">
      <c r="A136" s="16"/>
      <c r="B136" s="276"/>
      <c r="C136" s="277"/>
      <c r="D136" s="235" t="s">
        <v>136</v>
      </c>
      <c r="E136" s="278" t="s">
        <v>19</v>
      </c>
      <c r="F136" s="279" t="s">
        <v>215</v>
      </c>
      <c r="G136" s="277"/>
      <c r="H136" s="280">
        <v>21.948</v>
      </c>
      <c r="I136" s="281"/>
      <c r="J136" s="277"/>
      <c r="K136" s="277"/>
      <c r="L136" s="282"/>
      <c r="M136" s="283"/>
      <c r="N136" s="284"/>
      <c r="O136" s="284"/>
      <c r="P136" s="284"/>
      <c r="Q136" s="284"/>
      <c r="R136" s="284"/>
      <c r="S136" s="284"/>
      <c r="T136" s="285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T136" s="286" t="s">
        <v>136</v>
      </c>
      <c r="AU136" s="286" t="s">
        <v>79</v>
      </c>
      <c r="AV136" s="16" t="s">
        <v>148</v>
      </c>
      <c r="AW136" s="16" t="s">
        <v>32</v>
      </c>
      <c r="AX136" s="16" t="s">
        <v>70</v>
      </c>
      <c r="AY136" s="286" t="s">
        <v>125</v>
      </c>
    </row>
    <row r="137" s="13" customFormat="1">
      <c r="A137" s="13"/>
      <c r="B137" s="233"/>
      <c r="C137" s="234"/>
      <c r="D137" s="235" t="s">
        <v>136</v>
      </c>
      <c r="E137" s="236" t="s">
        <v>19</v>
      </c>
      <c r="F137" s="237" t="s">
        <v>216</v>
      </c>
      <c r="G137" s="234"/>
      <c r="H137" s="236" t="s">
        <v>19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136</v>
      </c>
      <c r="AU137" s="243" t="s">
        <v>79</v>
      </c>
      <c r="AV137" s="13" t="s">
        <v>77</v>
      </c>
      <c r="AW137" s="13" t="s">
        <v>32</v>
      </c>
      <c r="AX137" s="13" t="s">
        <v>70</v>
      </c>
      <c r="AY137" s="243" t="s">
        <v>125</v>
      </c>
    </row>
    <row r="138" s="14" customFormat="1">
      <c r="A138" s="14"/>
      <c r="B138" s="244"/>
      <c r="C138" s="245"/>
      <c r="D138" s="235" t="s">
        <v>136</v>
      </c>
      <c r="E138" s="246" t="s">
        <v>19</v>
      </c>
      <c r="F138" s="247" t="s">
        <v>217</v>
      </c>
      <c r="G138" s="245"/>
      <c r="H138" s="248">
        <v>33.289000000000001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136</v>
      </c>
      <c r="AU138" s="254" t="s">
        <v>79</v>
      </c>
      <c r="AV138" s="14" t="s">
        <v>79</v>
      </c>
      <c r="AW138" s="14" t="s">
        <v>32</v>
      </c>
      <c r="AX138" s="14" t="s">
        <v>70</v>
      </c>
      <c r="AY138" s="254" t="s">
        <v>125</v>
      </c>
    </row>
    <row r="139" s="13" customFormat="1">
      <c r="A139" s="13"/>
      <c r="B139" s="233"/>
      <c r="C139" s="234"/>
      <c r="D139" s="235" t="s">
        <v>136</v>
      </c>
      <c r="E139" s="236" t="s">
        <v>19</v>
      </c>
      <c r="F139" s="237" t="s">
        <v>218</v>
      </c>
      <c r="G139" s="234"/>
      <c r="H139" s="236" t="s">
        <v>19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136</v>
      </c>
      <c r="AU139" s="243" t="s">
        <v>79</v>
      </c>
      <c r="AV139" s="13" t="s">
        <v>77</v>
      </c>
      <c r="AW139" s="13" t="s">
        <v>32</v>
      </c>
      <c r="AX139" s="13" t="s">
        <v>70</v>
      </c>
      <c r="AY139" s="243" t="s">
        <v>125</v>
      </c>
    </row>
    <row r="140" s="14" customFormat="1">
      <c r="A140" s="14"/>
      <c r="B140" s="244"/>
      <c r="C140" s="245"/>
      <c r="D140" s="235" t="s">
        <v>136</v>
      </c>
      <c r="E140" s="246" t="s">
        <v>19</v>
      </c>
      <c r="F140" s="247" t="s">
        <v>219</v>
      </c>
      <c r="G140" s="245"/>
      <c r="H140" s="248">
        <v>10.395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136</v>
      </c>
      <c r="AU140" s="254" t="s">
        <v>79</v>
      </c>
      <c r="AV140" s="14" t="s">
        <v>79</v>
      </c>
      <c r="AW140" s="14" t="s">
        <v>32</v>
      </c>
      <c r="AX140" s="14" t="s">
        <v>70</v>
      </c>
      <c r="AY140" s="254" t="s">
        <v>125</v>
      </c>
    </row>
    <row r="141" s="15" customFormat="1">
      <c r="A141" s="15"/>
      <c r="B141" s="255"/>
      <c r="C141" s="256"/>
      <c r="D141" s="235" t="s">
        <v>136</v>
      </c>
      <c r="E141" s="257" t="s">
        <v>19</v>
      </c>
      <c r="F141" s="258" t="s">
        <v>139</v>
      </c>
      <c r="G141" s="256"/>
      <c r="H141" s="259">
        <v>65.632000000000005</v>
      </c>
      <c r="I141" s="260"/>
      <c r="J141" s="256"/>
      <c r="K141" s="256"/>
      <c r="L141" s="261"/>
      <c r="M141" s="262"/>
      <c r="N141" s="263"/>
      <c r="O141" s="263"/>
      <c r="P141" s="263"/>
      <c r="Q141" s="263"/>
      <c r="R141" s="263"/>
      <c r="S141" s="263"/>
      <c r="T141" s="264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5" t="s">
        <v>136</v>
      </c>
      <c r="AU141" s="265" t="s">
        <v>79</v>
      </c>
      <c r="AV141" s="15" t="s">
        <v>132</v>
      </c>
      <c r="AW141" s="15" t="s">
        <v>32</v>
      </c>
      <c r="AX141" s="15" t="s">
        <v>77</v>
      </c>
      <c r="AY141" s="265" t="s">
        <v>125</v>
      </c>
    </row>
    <row r="142" s="2" customFormat="1" ht="24.15" customHeight="1">
      <c r="A142" s="41"/>
      <c r="B142" s="42"/>
      <c r="C142" s="215" t="s">
        <v>220</v>
      </c>
      <c r="D142" s="215" t="s">
        <v>127</v>
      </c>
      <c r="E142" s="216" t="s">
        <v>221</v>
      </c>
      <c r="F142" s="217" t="s">
        <v>222</v>
      </c>
      <c r="G142" s="218" t="s">
        <v>223</v>
      </c>
      <c r="H142" s="219">
        <v>14</v>
      </c>
      <c r="I142" s="220"/>
      <c r="J142" s="221">
        <f>ROUND(I142*H142,2)</f>
        <v>0</v>
      </c>
      <c r="K142" s="217" t="s">
        <v>131</v>
      </c>
      <c r="L142" s="47"/>
      <c r="M142" s="222" t="s">
        <v>19</v>
      </c>
      <c r="N142" s="223" t="s">
        <v>41</v>
      </c>
      <c r="O142" s="87"/>
      <c r="P142" s="224">
        <f>O142*H142</f>
        <v>0</v>
      </c>
      <c r="Q142" s="224">
        <v>0</v>
      </c>
      <c r="R142" s="224">
        <f>Q142*H142</f>
        <v>0</v>
      </c>
      <c r="S142" s="224">
        <v>0.087999999999999995</v>
      </c>
      <c r="T142" s="225">
        <f>S142*H142</f>
        <v>1.232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132</v>
      </c>
      <c r="AT142" s="226" t="s">
        <v>127</v>
      </c>
      <c r="AU142" s="226" t="s">
        <v>79</v>
      </c>
      <c r="AY142" s="20" t="s">
        <v>125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20" t="s">
        <v>77</v>
      </c>
      <c r="BK142" s="227">
        <f>ROUND(I142*H142,2)</f>
        <v>0</v>
      </c>
      <c r="BL142" s="20" t="s">
        <v>132</v>
      </c>
      <c r="BM142" s="226" t="s">
        <v>224</v>
      </c>
    </row>
    <row r="143" s="2" customFormat="1">
      <c r="A143" s="41"/>
      <c r="B143" s="42"/>
      <c r="C143" s="43"/>
      <c r="D143" s="228" t="s">
        <v>134</v>
      </c>
      <c r="E143" s="43"/>
      <c r="F143" s="229" t="s">
        <v>225</v>
      </c>
      <c r="G143" s="43"/>
      <c r="H143" s="43"/>
      <c r="I143" s="230"/>
      <c r="J143" s="43"/>
      <c r="K143" s="43"/>
      <c r="L143" s="47"/>
      <c r="M143" s="231"/>
      <c r="N143" s="232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134</v>
      </c>
      <c r="AU143" s="20" t="s">
        <v>79</v>
      </c>
    </row>
    <row r="144" s="2" customFormat="1" ht="55.5" customHeight="1">
      <c r="A144" s="41"/>
      <c r="B144" s="42"/>
      <c r="C144" s="215" t="s">
        <v>226</v>
      </c>
      <c r="D144" s="215" t="s">
        <v>127</v>
      </c>
      <c r="E144" s="216" t="s">
        <v>227</v>
      </c>
      <c r="F144" s="217" t="s">
        <v>228</v>
      </c>
      <c r="G144" s="218" t="s">
        <v>130</v>
      </c>
      <c r="H144" s="219">
        <v>997</v>
      </c>
      <c r="I144" s="220"/>
      <c r="J144" s="221">
        <f>ROUND(I144*H144,2)</f>
        <v>0</v>
      </c>
      <c r="K144" s="217" t="s">
        <v>131</v>
      </c>
      <c r="L144" s="47"/>
      <c r="M144" s="222" t="s">
        <v>19</v>
      </c>
      <c r="N144" s="223" t="s">
        <v>41</v>
      </c>
      <c r="O144" s="87"/>
      <c r="P144" s="224">
        <f>O144*H144</f>
        <v>0</v>
      </c>
      <c r="Q144" s="224">
        <v>0</v>
      </c>
      <c r="R144" s="224">
        <f>Q144*H144</f>
        <v>0</v>
      </c>
      <c r="S144" s="224">
        <v>0.55000000000000004</v>
      </c>
      <c r="T144" s="225">
        <f>S144*H144</f>
        <v>548.35000000000002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132</v>
      </c>
      <c r="AT144" s="226" t="s">
        <v>127</v>
      </c>
      <c r="AU144" s="226" t="s">
        <v>79</v>
      </c>
      <c r="AY144" s="20" t="s">
        <v>125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0" t="s">
        <v>77</v>
      </c>
      <c r="BK144" s="227">
        <f>ROUND(I144*H144,2)</f>
        <v>0</v>
      </c>
      <c r="BL144" s="20" t="s">
        <v>132</v>
      </c>
      <c r="BM144" s="226" t="s">
        <v>229</v>
      </c>
    </row>
    <row r="145" s="2" customFormat="1">
      <c r="A145" s="41"/>
      <c r="B145" s="42"/>
      <c r="C145" s="43"/>
      <c r="D145" s="228" t="s">
        <v>134</v>
      </c>
      <c r="E145" s="43"/>
      <c r="F145" s="229" t="s">
        <v>230</v>
      </c>
      <c r="G145" s="43"/>
      <c r="H145" s="43"/>
      <c r="I145" s="230"/>
      <c r="J145" s="43"/>
      <c r="K145" s="43"/>
      <c r="L145" s="47"/>
      <c r="M145" s="231"/>
      <c r="N145" s="232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134</v>
      </c>
      <c r="AU145" s="20" t="s">
        <v>79</v>
      </c>
    </row>
    <row r="146" s="13" customFormat="1">
      <c r="A146" s="13"/>
      <c r="B146" s="233"/>
      <c r="C146" s="234"/>
      <c r="D146" s="235" t="s">
        <v>136</v>
      </c>
      <c r="E146" s="236" t="s">
        <v>19</v>
      </c>
      <c r="F146" s="237" t="s">
        <v>82</v>
      </c>
      <c r="G146" s="234"/>
      <c r="H146" s="236" t="s">
        <v>19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136</v>
      </c>
      <c r="AU146" s="243" t="s">
        <v>79</v>
      </c>
      <c r="AV146" s="13" t="s">
        <v>77</v>
      </c>
      <c r="AW146" s="13" t="s">
        <v>32</v>
      </c>
      <c r="AX146" s="13" t="s">
        <v>70</v>
      </c>
      <c r="AY146" s="243" t="s">
        <v>125</v>
      </c>
    </row>
    <row r="147" s="14" customFormat="1">
      <c r="A147" s="14"/>
      <c r="B147" s="244"/>
      <c r="C147" s="245"/>
      <c r="D147" s="235" t="s">
        <v>136</v>
      </c>
      <c r="E147" s="246" t="s">
        <v>19</v>
      </c>
      <c r="F147" s="247" t="s">
        <v>231</v>
      </c>
      <c r="G147" s="245"/>
      <c r="H147" s="248">
        <v>997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136</v>
      </c>
      <c r="AU147" s="254" t="s">
        <v>79</v>
      </c>
      <c r="AV147" s="14" t="s">
        <v>79</v>
      </c>
      <c r="AW147" s="14" t="s">
        <v>32</v>
      </c>
      <c r="AX147" s="14" t="s">
        <v>70</v>
      </c>
      <c r="AY147" s="254" t="s">
        <v>125</v>
      </c>
    </row>
    <row r="148" s="15" customFormat="1">
      <c r="A148" s="15"/>
      <c r="B148" s="255"/>
      <c r="C148" s="256"/>
      <c r="D148" s="235" t="s">
        <v>136</v>
      </c>
      <c r="E148" s="257" t="s">
        <v>19</v>
      </c>
      <c r="F148" s="258" t="s">
        <v>139</v>
      </c>
      <c r="G148" s="256"/>
      <c r="H148" s="259">
        <v>997</v>
      </c>
      <c r="I148" s="260"/>
      <c r="J148" s="256"/>
      <c r="K148" s="256"/>
      <c r="L148" s="261"/>
      <c r="M148" s="262"/>
      <c r="N148" s="263"/>
      <c r="O148" s="263"/>
      <c r="P148" s="263"/>
      <c r="Q148" s="263"/>
      <c r="R148" s="263"/>
      <c r="S148" s="263"/>
      <c r="T148" s="264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5" t="s">
        <v>136</v>
      </c>
      <c r="AU148" s="265" t="s">
        <v>79</v>
      </c>
      <c r="AV148" s="15" t="s">
        <v>132</v>
      </c>
      <c r="AW148" s="15" t="s">
        <v>32</v>
      </c>
      <c r="AX148" s="15" t="s">
        <v>77</v>
      </c>
      <c r="AY148" s="265" t="s">
        <v>125</v>
      </c>
    </row>
    <row r="149" s="12" customFormat="1" ht="22.8" customHeight="1">
      <c r="A149" s="12"/>
      <c r="B149" s="199"/>
      <c r="C149" s="200"/>
      <c r="D149" s="201" t="s">
        <v>69</v>
      </c>
      <c r="E149" s="213" t="s">
        <v>231</v>
      </c>
      <c r="F149" s="213" t="s">
        <v>232</v>
      </c>
      <c r="G149" s="200"/>
      <c r="H149" s="200"/>
      <c r="I149" s="203"/>
      <c r="J149" s="214">
        <f>BK149</f>
        <v>0</v>
      </c>
      <c r="K149" s="200"/>
      <c r="L149" s="205"/>
      <c r="M149" s="206"/>
      <c r="N149" s="207"/>
      <c r="O149" s="207"/>
      <c r="P149" s="208">
        <f>SUM(P150:P169)</f>
        <v>0</v>
      </c>
      <c r="Q149" s="207"/>
      <c r="R149" s="208">
        <f>SUM(R150:R169)</f>
        <v>0</v>
      </c>
      <c r="S149" s="207"/>
      <c r="T149" s="209">
        <f>SUM(T150:T169)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0" t="s">
        <v>77</v>
      </c>
      <c r="AT149" s="211" t="s">
        <v>69</v>
      </c>
      <c r="AU149" s="211" t="s">
        <v>77</v>
      </c>
      <c r="AY149" s="210" t="s">
        <v>125</v>
      </c>
      <c r="BK149" s="212">
        <f>SUM(BK150:BK169)</f>
        <v>0</v>
      </c>
    </row>
    <row r="150" s="2" customFormat="1" ht="24.15" customHeight="1">
      <c r="A150" s="41"/>
      <c r="B150" s="42"/>
      <c r="C150" s="215" t="s">
        <v>233</v>
      </c>
      <c r="D150" s="215" t="s">
        <v>127</v>
      </c>
      <c r="E150" s="216" t="s">
        <v>234</v>
      </c>
      <c r="F150" s="217" t="s">
        <v>235</v>
      </c>
      <c r="G150" s="218" t="s">
        <v>143</v>
      </c>
      <c r="H150" s="219">
        <v>863.69100000000003</v>
      </c>
      <c r="I150" s="220"/>
      <c r="J150" s="221">
        <f>ROUND(I150*H150,2)</f>
        <v>0</v>
      </c>
      <c r="K150" s="217" t="s">
        <v>19</v>
      </c>
      <c r="L150" s="47"/>
      <c r="M150" s="222" t="s">
        <v>19</v>
      </c>
      <c r="N150" s="223" t="s">
        <v>41</v>
      </c>
      <c r="O150" s="87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6" t="s">
        <v>132</v>
      </c>
      <c r="AT150" s="226" t="s">
        <v>127</v>
      </c>
      <c r="AU150" s="226" t="s">
        <v>79</v>
      </c>
      <c r="AY150" s="20" t="s">
        <v>125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20" t="s">
        <v>77</v>
      </c>
      <c r="BK150" s="227">
        <f>ROUND(I150*H150,2)</f>
        <v>0</v>
      </c>
      <c r="BL150" s="20" t="s">
        <v>132</v>
      </c>
      <c r="BM150" s="226" t="s">
        <v>236</v>
      </c>
    </row>
    <row r="151" s="14" customFormat="1">
      <c r="A151" s="14"/>
      <c r="B151" s="244"/>
      <c r="C151" s="245"/>
      <c r="D151" s="235" t="s">
        <v>136</v>
      </c>
      <c r="E151" s="246" t="s">
        <v>19</v>
      </c>
      <c r="F151" s="247" t="s">
        <v>237</v>
      </c>
      <c r="G151" s="245"/>
      <c r="H151" s="248">
        <v>863.69100000000003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136</v>
      </c>
      <c r="AU151" s="254" t="s">
        <v>79</v>
      </c>
      <c r="AV151" s="14" t="s">
        <v>79</v>
      </c>
      <c r="AW151" s="14" t="s">
        <v>32</v>
      </c>
      <c r="AX151" s="14" t="s">
        <v>70</v>
      </c>
      <c r="AY151" s="254" t="s">
        <v>125</v>
      </c>
    </row>
    <row r="152" s="15" customFormat="1">
      <c r="A152" s="15"/>
      <c r="B152" s="255"/>
      <c r="C152" s="256"/>
      <c r="D152" s="235" t="s">
        <v>136</v>
      </c>
      <c r="E152" s="257" t="s">
        <v>19</v>
      </c>
      <c r="F152" s="258" t="s">
        <v>139</v>
      </c>
      <c r="G152" s="256"/>
      <c r="H152" s="259">
        <v>863.69100000000003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5" t="s">
        <v>136</v>
      </c>
      <c r="AU152" s="265" t="s">
        <v>79</v>
      </c>
      <c r="AV152" s="15" t="s">
        <v>132</v>
      </c>
      <c r="AW152" s="15" t="s">
        <v>32</v>
      </c>
      <c r="AX152" s="15" t="s">
        <v>77</v>
      </c>
      <c r="AY152" s="265" t="s">
        <v>125</v>
      </c>
    </row>
    <row r="153" s="2" customFormat="1" ht="24.15" customHeight="1">
      <c r="A153" s="41"/>
      <c r="B153" s="42"/>
      <c r="C153" s="215" t="s">
        <v>238</v>
      </c>
      <c r="D153" s="215" t="s">
        <v>127</v>
      </c>
      <c r="E153" s="216" t="s">
        <v>239</v>
      </c>
      <c r="F153" s="217" t="s">
        <v>240</v>
      </c>
      <c r="G153" s="218" t="s">
        <v>143</v>
      </c>
      <c r="H153" s="219">
        <v>683.68200000000002</v>
      </c>
      <c r="I153" s="220"/>
      <c r="J153" s="221">
        <f>ROUND(I153*H153,2)</f>
        <v>0</v>
      </c>
      <c r="K153" s="217" t="s">
        <v>131</v>
      </c>
      <c r="L153" s="47"/>
      <c r="M153" s="222" t="s">
        <v>19</v>
      </c>
      <c r="N153" s="223" t="s">
        <v>41</v>
      </c>
      <c r="O153" s="87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6" t="s">
        <v>132</v>
      </c>
      <c r="AT153" s="226" t="s">
        <v>127</v>
      </c>
      <c r="AU153" s="226" t="s">
        <v>79</v>
      </c>
      <c r="AY153" s="20" t="s">
        <v>125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20" t="s">
        <v>77</v>
      </c>
      <c r="BK153" s="227">
        <f>ROUND(I153*H153,2)</f>
        <v>0</v>
      </c>
      <c r="BL153" s="20" t="s">
        <v>132</v>
      </c>
      <c r="BM153" s="226" t="s">
        <v>241</v>
      </c>
    </row>
    <row r="154" s="2" customFormat="1">
      <c r="A154" s="41"/>
      <c r="B154" s="42"/>
      <c r="C154" s="43"/>
      <c r="D154" s="228" t="s">
        <v>134</v>
      </c>
      <c r="E154" s="43"/>
      <c r="F154" s="229" t="s">
        <v>242</v>
      </c>
      <c r="G154" s="43"/>
      <c r="H154" s="43"/>
      <c r="I154" s="230"/>
      <c r="J154" s="43"/>
      <c r="K154" s="43"/>
      <c r="L154" s="47"/>
      <c r="M154" s="231"/>
      <c r="N154" s="232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134</v>
      </c>
      <c r="AU154" s="20" t="s">
        <v>79</v>
      </c>
    </row>
    <row r="155" s="2" customFormat="1" ht="33" customHeight="1">
      <c r="A155" s="41"/>
      <c r="B155" s="42"/>
      <c r="C155" s="215" t="s">
        <v>243</v>
      </c>
      <c r="D155" s="215" t="s">
        <v>127</v>
      </c>
      <c r="E155" s="216" t="s">
        <v>244</v>
      </c>
      <c r="F155" s="217" t="s">
        <v>245</v>
      </c>
      <c r="G155" s="218" t="s">
        <v>143</v>
      </c>
      <c r="H155" s="219">
        <v>683.68200000000002</v>
      </c>
      <c r="I155" s="220"/>
      <c r="J155" s="221">
        <f>ROUND(I155*H155,2)</f>
        <v>0</v>
      </c>
      <c r="K155" s="217" t="s">
        <v>131</v>
      </c>
      <c r="L155" s="47"/>
      <c r="M155" s="222" t="s">
        <v>19</v>
      </c>
      <c r="N155" s="223" t="s">
        <v>41</v>
      </c>
      <c r="O155" s="87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6" t="s">
        <v>132</v>
      </c>
      <c r="AT155" s="226" t="s">
        <v>127</v>
      </c>
      <c r="AU155" s="226" t="s">
        <v>79</v>
      </c>
      <c r="AY155" s="20" t="s">
        <v>125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20" t="s">
        <v>77</v>
      </c>
      <c r="BK155" s="227">
        <f>ROUND(I155*H155,2)</f>
        <v>0</v>
      </c>
      <c r="BL155" s="20" t="s">
        <v>132</v>
      </c>
      <c r="BM155" s="226" t="s">
        <v>246</v>
      </c>
    </row>
    <row r="156" s="2" customFormat="1">
      <c r="A156" s="41"/>
      <c r="B156" s="42"/>
      <c r="C156" s="43"/>
      <c r="D156" s="228" t="s">
        <v>134</v>
      </c>
      <c r="E156" s="43"/>
      <c r="F156" s="229" t="s">
        <v>247</v>
      </c>
      <c r="G156" s="43"/>
      <c r="H156" s="43"/>
      <c r="I156" s="230"/>
      <c r="J156" s="43"/>
      <c r="K156" s="43"/>
      <c r="L156" s="47"/>
      <c r="M156" s="231"/>
      <c r="N156" s="232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134</v>
      </c>
      <c r="AU156" s="20" t="s">
        <v>79</v>
      </c>
    </row>
    <row r="157" s="2" customFormat="1" ht="37.8" customHeight="1">
      <c r="A157" s="41"/>
      <c r="B157" s="42"/>
      <c r="C157" s="215" t="s">
        <v>248</v>
      </c>
      <c r="D157" s="215" t="s">
        <v>127</v>
      </c>
      <c r="E157" s="216" t="s">
        <v>249</v>
      </c>
      <c r="F157" s="217" t="s">
        <v>250</v>
      </c>
      <c r="G157" s="218" t="s">
        <v>143</v>
      </c>
      <c r="H157" s="219">
        <v>13673.639999999999</v>
      </c>
      <c r="I157" s="220"/>
      <c r="J157" s="221">
        <f>ROUND(I157*H157,2)</f>
        <v>0</v>
      </c>
      <c r="K157" s="217" t="s">
        <v>131</v>
      </c>
      <c r="L157" s="47"/>
      <c r="M157" s="222" t="s">
        <v>19</v>
      </c>
      <c r="N157" s="223" t="s">
        <v>41</v>
      </c>
      <c r="O157" s="87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6" t="s">
        <v>132</v>
      </c>
      <c r="AT157" s="226" t="s">
        <v>127</v>
      </c>
      <c r="AU157" s="226" t="s">
        <v>79</v>
      </c>
      <c r="AY157" s="20" t="s">
        <v>125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20" t="s">
        <v>77</v>
      </c>
      <c r="BK157" s="227">
        <f>ROUND(I157*H157,2)</f>
        <v>0</v>
      </c>
      <c r="BL157" s="20" t="s">
        <v>132</v>
      </c>
      <c r="BM157" s="226" t="s">
        <v>251</v>
      </c>
    </row>
    <row r="158" s="2" customFormat="1">
      <c r="A158" s="41"/>
      <c r="B158" s="42"/>
      <c r="C158" s="43"/>
      <c r="D158" s="228" t="s">
        <v>134</v>
      </c>
      <c r="E158" s="43"/>
      <c r="F158" s="229" t="s">
        <v>252</v>
      </c>
      <c r="G158" s="43"/>
      <c r="H158" s="43"/>
      <c r="I158" s="230"/>
      <c r="J158" s="43"/>
      <c r="K158" s="43"/>
      <c r="L158" s="47"/>
      <c r="M158" s="231"/>
      <c r="N158" s="232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134</v>
      </c>
      <c r="AU158" s="20" t="s">
        <v>79</v>
      </c>
    </row>
    <row r="159" s="14" customFormat="1">
      <c r="A159" s="14"/>
      <c r="B159" s="244"/>
      <c r="C159" s="245"/>
      <c r="D159" s="235" t="s">
        <v>136</v>
      </c>
      <c r="E159" s="246" t="s">
        <v>19</v>
      </c>
      <c r="F159" s="247" t="s">
        <v>253</v>
      </c>
      <c r="G159" s="245"/>
      <c r="H159" s="248">
        <v>13673.639999999999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136</v>
      </c>
      <c r="AU159" s="254" t="s">
        <v>79</v>
      </c>
      <c r="AV159" s="14" t="s">
        <v>79</v>
      </c>
      <c r="AW159" s="14" t="s">
        <v>32</v>
      </c>
      <c r="AX159" s="14" t="s">
        <v>77</v>
      </c>
      <c r="AY159" s="254" t="s">
        <v>125</v>
      </c>
    </row>
    <row r="160" s="2" customFormat="1" ht="44.25" customHeight="1">
      <c r="A160" s="41"/>
      <c r="B160" s="42"/>
      <c r="C160" s="215" t="s">
        <v>7</v>
      </c>
      <c r="D160" s="215" t="s">
        <v>127</v>
      </c>
      <c r="E160" s="216" t="s">
        <v>254</v>
      </c>
      <c r="F160" s="217" t="s">
        <v>255</v>
      </c>
      <c r="G160" s="218" t="s">
        <v>143</v>
      </c>
      <c r="H160" s="219">
        <v>12</v>
      </c>
      <c r="I160" s="220"/>
      <c r="J160" s="221">
        <f>ROUND(I160*H160,2)</f>
        <v>0</v>
      </c>
      <c r="K160" s="217" t="s">
        <v>131</v>
      </c>
      <c r="L160" s="47"/>
      <c r="M160" s="222" t="s">
        <v>19</v>
      </c>
      <c r="N160" s="223" t="s">
        <v>41</v>
      </c>
      <c r="O160" s="87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6" t="s">
        <v>132</v>
      </c>
      <c r="AT160" s="226" t="s">
        <v>127</v>
      </c>
      <c r="AU160" s="226" t="s">
        <v>79</v>
      </c>
      <c r="AY160" s="20" t="s">
        <v>125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20" t="s">
        <v>77</v>
      </c>
      <c r="BK160" s="227">
        <f>ROUND(I160*H160,2)</f>
        <v>0</v>
      </c>
      <c r="BL160" s="20" t="s">
        <v>132</v>
      </c>
      <c r="BM160" s="226" t="s">
        <v>256</v>
      </c>
    </row>
    <row r="161" s="2" customFormat="1">
      <c r="A161" s="41"/>
      <c r="B161" s="42"/>
      <c r="C161" s="43"/>
      <c r="D161" s="228" t="s">
        <v>134</v>
      </c>
      <c r="E161" s="43"/>
      <c r="F161" s="229" t="s">
        <v>257</v>
      </c>
      <c r="G161" s="43"/>
      <c r="H161" s="43"/>
      <c r="I161" s="230"/>
      <c r="J161" s="43"/>
      <c r="K161" s="43"/>
      <c r="L161" s="47"/>
      <c r="M161" s="231"/>
      <c r="N161" s="232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134</v>
      </c>
      <c r="AU161" s="20" t="s">
        <v>79</v>
      </c>
    </row>
    <row r="162" s="2" customFormat="1" ht="44.25" customHeight="1">
      <c r="A162" s="41"/>
      <c r="B162" s="42"/>
      <c r="C162" s="215" t="s">
        <v>258</v>
      </c>
      <c r="D162" s="215" t="s">
        <v>127</v>
      </c>
      <c r="E162" s="216" t="s">
        <v>259</v>
      </c>
      <c r="F162" s="217" t="s">
        <v>260</v>
      </c>
      <c r="G162" s="218" t="s">
        <v>143</v>
      </c>
      <c r="H162" s="219">
        <v>132.49600000000001</v>
      </c>
      <c r="I162" s="220"/>
      <c r="J162" s="221">
        <f>ROUND(I162*H162,2)</f>
        <v>0</v>
      </c>
      <c r="K162" s="217" t="s">
        <v>131</v>
      </c>
      <c r="L162" s="47"/>
      <c r="M162" s="222" t="s">
        <v>19</v>
      </c>
      <c r="N162" s="223" t="s">
        <v>41</v>
      </c>
      <c r="O162" s="87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6" t="s">
        <v>132</v>
      </c>
      <c r="AT162" s="226" t="s">
        <v>127</v>
      </c>
      <c r="AU162" s="226" t="s">
        <v>79</v>
      </c>
      <c r="AY162" s="20" t="s">
        <v>125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20" t="s">
        <v>77</v>
      </c>
      <c r="BK162" s="227">
        <f>ROUND(I162*H162,2)</f>
        <v>0</v>
      </c>
      <c r="BL162" s="20" t="s">
        <v>132</v>
      </c>
      <c r="BM162" s="226" t="s">
        <v>261</v>
      </c>
    </row>
    <row r="163" s="2" customFormat="1">
      <c r="A163" s="41"/>
      <c r="B163" s="42"/>
      <c r="C163" s="43"/>
      <c r="D163" s="228" t="s">
        <v>134</v>
      </c>
      <c r="E163" s="43"/>
      <c r="F163" s="229" t="s">
        <v>262</v>
      </c>
      <c r="G163" s="43"/>
      <c r="H163" s="43"/>
      <c r="I163" s="230"/>
      <c r="J163" s="43"/>
      <c r="K163" s="43"/>
      <c r="L163" s="47"/>
      <c r="M163" s="231"/>
      <c r="N163" s="232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134</v>
      </c>
      <c r="AU163" s="20" t="s">
        <v>79</v>
      </c>
    </row>
    <row r="164" s="14" customFormat="1">
      <c r="A164" s="14"/>
      <c r="B164" s="244"/>
      <c r="C164" s="245"/>
      <c r="D164" s="235" t="s">
        <v>136</v>
      </c>
      <c r="E164" s="246" t="s">
        <v>19</v>
      </c>
      <c r="F164" s="247" t="s">
        <v>263</v>
      </c>
      <c r="G164" s="245"/>
      <c r="H164" s="248">
        <v>132.49600000000001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136</v>
      </c>
      <c r="AU164" s="254" t="s">
        <v>79</v>
      </c>
      <c r="AV164" s="14" t="s">
        <v>79</v>
      </c>
      <c r="AW164" s="14" t="s">
        <v>32</v>
      </c>
      <c r="AX164" s="14" t="s">
        <v>70</v>
      </c>
      <c r="AY164" s="254" t="s">
        <v>125</v>
      </c>
    </row>
    <row r="165" s="15" customFormat="1">
      <c r="A165" s="15"/>
      <c r="B165" s="255"/>
      <c r="C165" s="256"/>
      <c r="D165" s="235" t="s">
        <v>136</v>
      </c>
      <c r="E165" s="257" t="s">
        <v>19</v>
      </c>
      <c r="F165" s="258" t="s">
        <v>139</v>
      </c>
      <c r="G165" s="256"/>
      <c r="H165" s="259">
        <v>132.49600000000001</v>
      </c>
      <c r="I165" s="260"/>
      <c r="J165" s="256"/>
      <c r="K165" s="256"/>
      <c r="L165" s="261"/>
      <c r="M165" s="262"/>
      <c r="N165" s="263"/>
      <c r="O165" s="263"/>
      <c r="P165" s="263"/>
      <c r="Q165" s="263"/>
      <c r="R165" s="263"/>
      <c r="S165" s="263"/>
      <c r="T165" s="264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5" t="s">
        <v>136</v>
      </c>
      <c r="AU165" s="265" t="s">
        <v>79</v>
      </c>
      <c r="AV165" s="15" t="s">
        <v>132</v>
      </c>
      <c r="AW165" s="15" t="s">
        <v>32</v>
      </c>
      <c r="AX165" s="15" t="s">
        <v>77</v>
      </c>
      <c r="AY165" s="265" t="s">
        <v>125</v>
      </c>
    </row>
    <row r="166" s="2" customFormat="1" ht="44.25" customHeight="1">
      <c r="A166" s="41"/>
      <c r="B166" s="42"/>
      <c r="C166" s="215" t="s">
        <v>264</v>
      </c>
      <c r="D166" s="215" t="s">
        <v>127</v>
      </c>
      <c r="E166" s="216" t="s">
        <v>265</v>
      </c>
      <c r="F166" s="217" t="s">
        <v>266</v>
      </c>
      <c r="G166" s="218" t="s">
        <v>143</v>
      </c>
      <c r="H166" s="219">
        <v>548.35000000000002</v>
      </c>
      <c r="I166" s="220"/>
      <c r="J166" s="221">
        <f>ROUND(I166*H166,2)</f>
        <v>0</v>
      </c>
      <c r="K166" s="217" t="s">
        <v>131</v>
      </c>
      <c r="L166" s="47"/>
      <c r="M166" s="222" t="s">
        <v>19</v>
      </c>
      <c r="N166" s="223" t="s">
        <v>41</v>
      </c>
      <c r="O166" s="87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6" t="s">
        <v>132</v>
      </c>
      <c r="AT166" s="226" t="s">
        <v>127</v>
      </c>
      <c r="AU166" s="226" t="s">
        <v>79</v>
      </c>
      <c r="AY166" s="20" t="s">
        <v>125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20" t="s">
        <v>77</v>
      </c>
      <c r="BK166" s="227">
        <f>ROUND(I166*H166,2)</f>
        <v>0</v>
      </c>
      <c r="BL166" s="20" t="s">
        <v>132</v>
      </c>
      <c r="BM166" s="226" t="s">
        <v>267</v>
      </c>
    </row>
    <row r="167" s="2" customFormat="1">
      <c r="A167" s="41"/>
      <c r="B167" s="42"/>
      <c r="C167" s="43"/>
      <c r="D167" s="228" t="s">
        <v>134</v>
      </c>
      <c r="E167" s="43"/>
      <c r="F167" s="229" t="s">
        <v>268</v>
      </c>
      <c r="G167" s="43"/>
      <c r="H167" s="43"/>
      <c r="I167" s="230"/>
      <c r="J167" s="43"/>
      <c r="K167" s="43"/>
      <c r="L167" s="47"/>
      <c r="M167" s="231"/>
      <c r="N167" s="232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134</v>
      </c>
      <c r="AU167" s="20" t="s">
        <v>79</v>
      </c>
    </row>
    <row r="168" s="2" customFormat="1" ht="44.25" customHeight="1">
      <c r="A168" s="41"/>
      <c r="B168" s="42"/>
      <c r="C168" s="215" t="s">
        <v>269</v>
      </c>
      <c r="D168" s="215" t="s">
        <v>127</v>
      </c>
      <c r="E168" s="216" t="s">
        <v>270</v>
      </c>
      <c r="F168" s="217" t="s">
        <v>271</v>
      </c>
      <c r="G168" s="218" t="s">
        <v>143</v>
      </c>
      <c r="H168" s="219">
        <v>2.5790000000000002</v>
      </c>
      <c r="I168" s="220"/>
      <c r="J168" s="221">
        <f>ROUND(I168*H168,2)</f>
        <v>0</v>
      </c>
      <c r="K168" s="217" t="s">
        <v>131</v>
      </c>
      <c r="L168" s="47"/>
      <c r="M168" s="222" t="s">
        <v>19</v>
      </c>
      <c r="N168" s="223" t="s">
        <v>41</v>
      </c>
      <c r="O168" s="87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6" t="s">
        <v>132</v>
      </c>
      <c r="AT168" s="226" t="s">
        <v>127</v>
      </c>
      <c r="AU168" s="226" t="s">
        <v>79</v>
      </c>
      <c r="AY168" s="20" t="s">
        <v>125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20" t="s">
        <v>77</v>
      </c>
      <c r="BK168" s="227">
        <f>ROUND(I168*H168,2)</f>
        <v>0</v>
      </c>
      <c r="BL168" s="20" t="s">
        <v>132</v>
      </c>
      <c r="BM168" s="226" t="s">
        <v>272</v>
      </c>
    </row>
    <row r="169" s="2" customFormat="1">
      <c r="A169" s="41"/>
      <c r="B169" s="42"/>
      <c r="C169" s="43"/>
      <c r="D169" s="228" t="s">
        <v>134</v>
      </c>
      <c r="E169" s="43"/>
      <c r="F169" s="229" t="s">
        <v>273</v>
      </c>
      <c r="G169" s="43"/>
      <c r="H169" s="43"/>
      <c r="I169" s="230"/>
      <c r="J169" s="43"/>
      <c r="K169" s="43"/>
      <c r="L169" s="47"/>
      <c r="M169" s="231"/>
      <c r="N169" s="232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134</v>
      </c>
      <c r="AU169" s="20" t="s">
        <v>79</v>
      </c>
    </row>
    <row r="170" s="12" customFormat="1" ht="25.92" customHeight="1">
      <c r="A170" s="12"/>
      <c r="B170" s="199"/>
      <c r="C170" s="200"/>
      <c r="D170" s="201" t="s">
        <v>69</v>
      </c>
      <c r="E170" s="202" t="s">
        <v>274</v>
      </c>
      <c r="F170" s="202" t="s">
        <v>275</v>
      </c>
      <c r="G170" s="200"/>
      <c r="H170" s="200"/>
      <c r="I170" s="203"/>
      <c r="J170" s="204">
        <f>BK170</f>
        <v>0</v>
      </c>
      <c r="K170" s="200"/>
      <c r="L170" s="205"/>
      <c r="M170" s="206"/>
      <c r="N170" s="207"/>
      <c r="O170" s="207"/>
      <c r="P170" s="208">
        <f>P171</f>
        <v>0</v>
      </c>
      <c r="Q170" s="207"/>
      <c r="R170" s="208">
        <f>R171</f>
        <v>0</v>
      </c>
      <c r="S170" s="207"/>
      <c r="T170" s="209">
        <f>T171</f>
        <v>2.8363499999999999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0" t="s">
        <v>79</v>
      </c>
      <c r="AT170" s="211" t="s">
        <v>69</v>
      </c>
      <c r="AU170" s="211" t="s">
        <v>70</v>
      </c>
      <c r="AY170" s="210" t="s">
        <v>125</v>
      </c>
      <c r="BK170" s="212">
        <f>BK171</f>
        <v>0</v>
      </c>
    </row>
    <row r="171" s="12" customFormat="1" ht="22.8" customHeight="1">
      <c r="A171" s="12"/>
      <c r="B171" s="199"/>
      <c r="C171" s="200"/>
      <c r="D171" s="201" t="s">
        <v>69</v>
      </c>
      <c r="E171" s="213" t="s">
        <v>276</v>
      </c>
      <c r="F171" s="213" t="s">
        <v>277</v>
      </c>
      <c r="G171" s="200"/>
      <c r="H171" s="200"/>
      <c r="I171" s="203"/>
      <c r="J171" s="214">
        <f>BK171</f>
        <v>0</v>
      </c>
      <c r="K171" s="200"/>
      <c r="L171" s="205"/>
      <c r="M171" s="206"/>
      <c r="N171" s="207"/>
      <c r="O171" s="207"/>
      <c r="P171" s="208">
        <f>SUM(P172:P176)</f>
        <v>0</v>
      </c>
      <c r="Q171" s="207"/>
      <c r="R171" s="208">
        <f>SUM(R172:R176)</f>
        <v>0</v>
      </c>
      <c r="S171" s="207"/>
      <c r="T171" s="209">
        <f>SUM(T172:T176)</f>
        <v>2.8363499999999999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0" t="s">
        <v>79</v>
      </c>
      <c r="AT171" s="211" t="s">
        <v>69</v>
      </c>
      <c r="AU171" s="211" t="s">
        <v>77</v>
      </c>
      <c r="AY171" s="210" t="s">
        <v>125</v>
      </c>
      <c r="BK171" s="212">
        <f>SUM(BK172:BK176)</f>
        <v>0</v>
      </c>
    </row>
    <row r="172" s="2" customFormat="1" ht="33" customHeight="1">
      <c r="A172" s="41"/>
      <c r="B172" s="42"/>
      <c r="C172" s="215" t="s">
        <v>278</v>
      </c>
      <c r="D172" s="215" t="s">
        <v>127</v>
      </c>
      <c r="E172" s="216" t="s">
        <v>279</v>
      </c>
      <c r="F172" s="217" t="s">
        <v>280</v>
      </c>
      <c r="G172" s="218" t="s">
        <v>151</v>
      </c>
      <c r="H172" s="219">
        <v>257.85000000000002</v>
      </c>
      <c r="I172" s="220"/>
      <c r="J172" s="221">
        <f>ROUND(I172*H172,2)</f>
        <v>0</v>
      </c>
      <c r="K172" s="217" t="s">
        <v>131</v>
      </c>
      <c r="L172" s="47"/>
      <c r="M172" s="222" t="s">
        <v>19</v>
      </c>
      <c r="N172" s="223" t="s">
        <v>41</v>
      </c>
      <c r="O172" s="87"/>
      <c r="P172" s="224">
        <f>O172*H172</f>
        <v>0</v>
      </c>
      <c r="Q172" s="224">
        <v>0</v>
      </c>
      <c r="R172" s="224">
        <f>Q172*H172</f>
        <v>0</v>
      </c>
      <c r="S172" s="224">
        <v>0.010999999999999999</v>
      </c>
      <c r="T172" s="225">
        <f>S172*H172</f>
        <v>2.8363499999999999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6" t="s">
        <v>226</v>
      </c>
      <c r="AT172" s="226" t="s">
        <v>127</v>
      </c>
      <c r="AU172" s="226" t="s">
        <v>79</v>
      </c>
      <c r="AY172" s="20" t="s">
        <v>125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20" t="s">
        <v>77</v>
      </c>
      <c r="BK172" s="227">
        <f>ROUND(I172*H172,2)</f>
        <v>0</v>
      </c>
      <c r="BL172" s="20" t="s">
        <v>226</v>
      </c>
      <c r="BM172" s="226" t="s">
        <v>281</v>
      </c>
    </row>
    <row r="173" s="2" customFormat="1">
      <c r="A173" s="41"/>
      <c r="B173" s="42"/>
      <c r="C173" s="43"/>
      <c r="D173" s="228" t="s">
        <v>134</v>
      </c>
      <c r="E173" s="43"/>
      <c r="F173" s="229" t="s">
        <v>282</v>
      </c>
      <c r="G173" s="43"/>
      <c r="H173" s="43"/>
      <c r="I173" s="230"/>
      <c r="J173" s="43"/>
      <c r="K173" s="43"/>
      <c r="L173" s="47"/>
      <c r="M173" s="231"/>
      <c r="N173" s="232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134</v>
      </c>
      <c r="AU173" s="20" t="s">
        <v>79</v>
      </c>
    </row>
    <row r="174" s="13" customFormat="1">
      <c r="A174" s="13"/>
      <c r="B174" s="233"/>
      <c r="C174" s="234"/>
      <c r="D174" s="235" t="s">
        <v>136</v>
      </c>
      <c r="E174" s="236" t="s">
        <v>19</v>
      </c>
      <c r="F174" s="237" t="s">
        <v>137</v>
      </c>
      <c r="G174" s="234"/>
      <c r="H174" s="236" t="s">
        <v>19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136</v>
      </c>
      <c r="AU174" s="243" t="s">
        <v>79</v>
      </c>
      <c r="AV174" s="13" t="s">
        <v>77</v>
      </c>
      <c r="AW174" s="13" t="s">
        <v>32</v>
      </c>
      <c r="AX174" s="13" t="s">
        <v>70</v>
      </c>
      <c r="AY174" s="243" t="s">
        <v>125</v>
      </c>
    </row>
    <row r="175" s="14" customFormat="1">
      <c r="A175" s="14"/>
      <c r="B175" s="244"/>
      <c r="C175" s="245"/>
      <c r="D175" s="235" t="s">
        <v>136</v>
      </c>
      <c r="E175" s="246" t="s">
        <v>19</v>
      </c>
      <c r="F175" s="247" t="s">
        <v>283</v>
      </c>
      <c r="G175" s="245"/>
      <c r="H175" s="248">
        <v>257.85000000000002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136</v>
      </c>
      <c r="AU175" s="254" t="s">
        <v>79</v>
      </c>
      <c r="AV175" s="14" t="s">
        <v>79</v>
      </c>
      <c r="AW175" s="14" t="s">
        <v>32</v>
      </c>
      <c r="AX175" s="14" t="s">
        <v>70</v>
      </c>
      <c r="AY175" s="254" t="s">
        <v>125</v>
      </c>
    </row>
    <row r="176" s="15" customFormat="1">
      <c r="A176" s="15"/>
      <c r="B176" s="255"/>
      <c r="C176" s="256"/>
      <c r="D176" s="235" t="s">
        <v>136</v>
      </c>
      <c r="E176" s="257" t="s">
        <v>19</v>
      </c>
      <c r="F176" s="258" t="s">
        <v>139</v>
      </c>
      <c r="G176" s="256"/>
      <c r="H176" s="259">
        <v>257.85000000000002</v>
      </c>
      <c r="I176" s="260"/>
      <c r="J176" s="256"/>
      <c r="K176" s="256"/>
      <c r="L176" s="261"/>
      <c r="M176" s="287"/>
      <c r="N176" s="288"/>
      <c r="O176" s="288"/>
      <c r="P176" s="288"/>
      <c r="Q176" s="288"/>
      <c r="R176" s="288"/>
      <c r="S176" s="288"/>
      <c r="T176" s="289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5" t="s">
        <v>136</v>
      </c>
      <c r="AU176" s="265" t="s">
        <v>79</v>
      </c>
      <c r="AV176" s="15" t="s">
        <v>132</v>
      </c>
      <c r="AW176" s="15" t="s">
        <v>32</v>
      </c>
      <c r="AX176" s="15" t="s">
        <v>77</v>
      </c>
      <c r="AY176" s="265" t="s">
        <v>125</v>
      </c>
    </row>
    <row r="177" s="2" customFormat="1" ht="6.96" customHeight="1">
      <c r="A177" s="41"/>
      <c r="B177" s="62"/>
      <c r="C177" s="63"/>
      <c r="D177" s="63"/>
      <c r="E177" s="63"/>
      <c r="F177" s="63"/>
      <c r="G177" s="63"/>
      <c r="H177" s="63"/>
      <c r="I177" s="63"/>
      <c r="J177" s="63"/>
      <c r="K177" s="63"/>
      <c r="L177" s="47"/>
      <c r="M177" s="41"/>
      <c r="O177" s="41"/>
      <c r="P177" s="41"/>
      <c r="Q177" s="41"/>
      <c r="R177" s="41"/>
      <c r="S177" s="41"/>
      <c r="T177" s="41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</row>
  </sheetData>
  <sheetProtection sheet="1" autoFilter="0" formatColumns="0" formatRows="0" objects="1" scenarios="1" spinCount="100000" saltValue="hFt1P56la4X4I/QD+LHYKQm99BVzxVGfUZMVHBYRXArG1Gj4ehOPbU+vPS105g3jxfb+JstNXlbPGBo3NQbvmQ==" hashValue="5nXCd2jvqjiglRk1F+J8AwGk0QLAiiemqtQ+VN2L/95ae91T6TvraIylDdapa+E/IBaUwdMblB4g3Nka2IeMlA==" algorithmName="SHA-512" password="CC35"/>
  <autoFilter ref="C91:K17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6" r:id="rId1" display="https://podminky.urs.cz/item/CS_URS_2024_01/174111101"/>
    <hyperlink ref="F105" r:id="rId2" display="https://podminky.urs.cz/item/CS_URS_2024_01/181311103"/>
    <hyperlink ref="F108" r:id="rId3" display="https://podminky.urs.cz/item/CS_URS_2024_01/181451311"/>
    <hyperlink ref="F112" r:id="rId4" display="https://podminky.urs.cz/item/CS_URS_2024_01/181911102"/>
    <hyperlink ref="F115" r:id="rId5" display="https://podminky.urs.cz/item/CS_URS_2024_01/998225111"/>
    <hyperlink ref="F117" r:id="rId6" display="https://podminky.urs.cz/item/CS_URS_2024_01/998225194"/>
    <hyperlink ref="F119" r:id="rId7" display="https://podminky.urs.cz/item/CS_URS_2024_01/998225195"/>
    <hyperlink ref="F122" r:id="rId8" display="https://podminky.urs.cz/item/CS_URS_2024_01/941111111"/>
    <hyperlink ref="F127" r:id="rId9" display="https://podminky.urs.cz/item/CS_URS_2024_01/941111211"/>
    <hyperlink ref="F130" r:id="rId10" display="https://podminky.urs.cz/item/CS_URS_2024_01/941111811"/>
    <hyperlink ref="F132" r:id="rId11" display="https://podminky.urs.cz/item/CS_URS_2024_01/961044111"/>
    <hyperlink ref="F143" r:id="rId12" display="https://podminky.urs.cz/item/CS_URS_2024_01/966049831"/>
    <hyperlink ref="F145" r:id="rId13" display="https://podminky.urs.cz/item/CS_URS_2024_01/981011315"/>
    <hyperlink ref="F154" r:id="rId14" display="https://podminky.urs.cz/item/CS_URS_2024_01/997006511"/>
    <hyperlink ref="F156" r:id="rId15" display="https://podminky.urs.cz/item/CS_URS_2024_01/997006512"/>
    <hyperlink ref="F158" r:id="rId16" display="https://podminky.urs.cz/item/CS_URS_2024_01/997006519"/>
    <hyperlink ref="F161" r:id="rId17" display="https://podminky.urs.cz/item/CS_URS_2024_01/997013631"/>
    <hyperlink ref="F163" r:id="rId18" display="https://podminky.urs.cz/item/CS_URS_2024_01/997013861"/>
    <hyperlink ref="F167" r:id="rId19" display="https://podminky.urs.cz/item/CS_URS_2024_01/997013863"/>
    <hyperlink ref="F169" r:id="rId20" display="https://podminky.urs.cz/item/CS_URS_2024_01/997013875"/>
    <hyperlink ref="F173" r:id="rId21" display="https://podminky.urs.cz/item/CS_URS_2024_01/71244083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87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79</v>
      </c>
    </row>
    <row r="4" s="1" customFormat="1" ht="24.96" customHeight="1">
      <c r="B4" s="23"/>
      <c r="D4" s="143" t="s">
        <v>94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Demolice objektů OŘ OVA - 2.etapa 2024</v>
      </c>
      <c r="F7" s="145"/>
      <c r="G7" s="145"/>
      <c r="H7" s="145"/>
      <c r="L7" s="23"/>
    </row>
    <row r="8" s="1" customFormat="1" ht="12" customHeight="1">
      <c r="B8" s="23"/>
      <c r="D8" s="145" t="s">
        <v>95</v>
      </c>
      <c r="L8" s="23"/>
    </row>
    <row r="9" s="2" customFormat="1" ht="16.5" customHeight="1">
      <c r="A9" s="41"/>
      <c r="B9" s="47"/>
      <c r="C9" s="41"/>
      <c r="D9" s="41"/>
      <c r="E9" s="146" t="s">
        <v>96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97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284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22</v>
      </c>
      <c r="G14" s="41"/>
      <c r="H14" s="41"/>
      <c r="I14" s="145" t="s">
        <v>23</v>
      </c>
      <c r="J14" s="149" t="str">
        <f>'Rekapitulace stavby'!AN8</f>
        <v>4. 4. 2024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">
        <v>19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22</v>
      </c>
      <c r="F17" s="41"/>
      <c r="G17" s="41"/>
      <c r="H17" s="41"/>
      <c r="I17" s="145" t="s">
        <v>28</v>
      </c>
      <c r="J17" s="136" t="s">
        <v>19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29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28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31</v>
      </c>
      <c r="E22" s="41"/>
      <c r="F22" s="41"/>
      <c r="G22" s="41"/>
      <c r="H22" s="41"/>
      <c r="I22" s="145" t="s">
        <v>26</v>
      </c>
      <c r="J22" s="136" t="s">
        <v>19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22</v>
      </c>
      <c r="F23" s="41"/>
      <c r="G23" s="41"/>
      <c r="H23" s="41"/>
      <c r="I23" s="145" t="s">
        <v>28</v>
      </c>
      <c r="J23" s="136" t="s">
        <v>19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33</v>
      </c>
      <c r="E25" s="41"/>
      <c r="F25" s="41"/>
      <c r="G25" s="41"/>
      <c r="H25" s="41"/>
      <c r="I25" s="145" t="s">
        <v>26</v>
      </c>
      <c r="J25" s="136" t="s">
        <v>19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22</v>
      </c>
      <c r="F26" s="41"/>
      <c r="G26" s="41"/>
      <c r="H26" s="41"/>
      <c r="I26" s="145" t="s">
        <v>28</v>
      </c>
      <c r="J26" s="136" t="s">
        <v>19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34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36</v>
      </c>
      <c r="E32" s="41"/>
      <c r="F32" s="41"/>
      <c r="G32" s="41"/>
      <c r="H32" s="41"/>
      <c r="I32" s="41"/>
      <c r="J32" s="156">
        <f>ROUND(J90,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38</v>
      </c>
      <c r="G34" s="41"/>
      <c r="H34" s="41"/>
      <c r="I34" s="157" t="s">
        <v>37</v>
      </c>
      <c r="J34" s="157" t="s">
        <v>39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40</v>
      </c>
      <c r="E35" s="145" t="s">
        <v>41</v>
      </c>
      <c r="F35" s="159">
        <f>ROUND((SUM(BE90:BE100)),  2)</f>
        <v>0</v>
      </c>
      <c r="G35" s="41"/>
      <c r="H35" s="41"/>
      <c r="I35" s="160">
        <v>0.20999999999999999</v>
      </c>
      <c r="J35" s="159">
        <f>ROUND(((SUM(BE90:BE100))*I35),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42</v>
      </c>
      <c r="F36" s="159">
        <f>ROUND((SUM(BF90:BF100)),  2)</f>
        <v>0</v>
      </c>
      <c r="G36" s="41"/>
      <c r="H36" s="41"/>
      <c r="I36" s="160">
        <v>0.12</v>
      </c>
      <c r="J36" s="159">
        <f>ROUND(((SUM(BF90:BF100))*I36),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43</v>
      </c>
      <c r="F37" s="159">
        <f>ROUND((SUM(BG90:BG100)),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44</v>
      </c>
      <c r="F38" s="159">
        <f>ROUND((SUM(BH90:BH100)),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45</v>
      </c>
      <c r="F39" s="159">
        <f>ROUND((SUM(BI90:BI100)),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46</v>
      </c>
      <c r="E41" s="163"/>
      <c r="F41" s="163"/>
      <c r="G41" s="164" t="s">
        <v>47</v>
      </c>
      <c r="H41" s="165" t="s">
        <v>48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99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Demolice objektů OŘ OVA - 2.etapa 2024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95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96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97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02 - VRN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 xml:space="preserve"> </v>
      </c>
      <c r="G56" s="43"/>
      <c r="H56" s="43"/>
      <c r="I56" s="35" t="s">
        <v>23</v>
      </c>
      <c r="J56" s="75" t="str">
        <f>IF(J14="","",J14)</f>
        <v>4. 4. 2024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 xml:space="preserve"> </v>
      </c>
      <c r="G58" s="43"/>
      <c r="H58" s="43"/>
      <c r="I58" s="35" t="s">
        <v>31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33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100</v>
      </c>
      <c r="D61" s="174"/>
      <c r="E61" s="174"/>
      <c r="F61" s="174"/>
      <c r="G61" s="174"/>
      <c r="H61" s="174"/>
      <c r="I61" s="174"/>
      <c r="J61" s="175" t="s">
        <v>101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68</v>
      </c>
      <c r="D63" s="43"/>
      <c r="E63" s="43"/>
      <c r="F63" s="43"/>
      <c r="G63" s="43"/>
      <c r="H63" s="43"/>
      <c r="I63" s="43"/>
      <c r="J63" s="105">
        <f>J90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102</v>
      </c>
    </row>
    <row r="64" s="9" customFormat="1" ht="24.96" customHeight="1">
      <c r="A64" s="9"/>
      <c r="B64" s="177"/>
      <c r="C64" s="178"/>
      <c r="D64" s="179" t="s">
        <v>285</v>
      </c>
      <c r="E64" s="180"/>
      <c r="F64" s="180"/>
      <c r="G64" s="180"/>
      <c r="H64" s="180"/>
      <c r="I64" s="180"/>
      <c r="J64" s="181">
        <f>J91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286</v>
      </c>
      <c r="E65" s="185"/>
      <c r="F65" s="185"/>
      <c r="G65" s="185"/>
      <c r="H65" s="185"/>
      <c r="I65" s="185"/>
      <c r="J65" s="186">
        <f>J92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287</v>
      </c>
      <c r="E66" s="185"/>
      <c r="F66" s="185"/>
      <c r="G66" s="185"/>
      <c r="H66" s="185"/>
      <c r="I66" s="185"/>
      <c r="J66" s="186">
        <f>J94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288</v>
      </c>
      <c r="E67" s="185"/>
      <c r="F67" s="185"/>
      <c r="G67" s="185"/>
      <c r="H67" s="185"/>
      <c r="I67" s="185"/>
      <c r="J67" s="186">
        <f>J96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289</v>
      </c>
      <c r="E68" s="185"/>
      <c r="F68" s="185"/>
      <c r="G68" s="185"/>
      <c r="H68" s="185"/>
      <c r="I68" s="185"/>
      <c r="J68" s="186">
        <f>J99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6" t="s">
        <v>110</v>
      </c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16</v>
      </c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172" t="str">
        <f>E7</f>
        <v>Demolice objektů OŘ OVA - 2.etapa 2024</v>
      </c>
      <c r="F78" s="35"/>
      <c r="G78" s="35"/>
      <c r="H78" s="35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" customFormat="1" ht="12" customHeight="1">
      <c r="B79" s="24"/>
      <c r="C79" s="35" t="s">
        <v>95</v>
      </c>
      <c r="D79" s="25"/>
      <c r="E79" s="25"/>
      <c r="F79" s="25"/>
      <c r="G79" s="25"/>
      <c r="H79" s="25"/>
      <c r="I79" s="25"/>
      <c r="J79" s="25"/>
      <c r="K79" s="25"/>
      <c r="L79" s="23"/>
    </row>
    <row r="80" s="2" customFormat="1" ht="16.5" customHeight="1">
      <c r="A80" s="41"/>
      <c r="B80" s="42"/>
      <c r="C80" s="43"/>
      <c r="D80" s="43"/>
      <c r="E80" s="172" t="s">
        <v>96</v>
      </c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97</v>
      </c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72" t="str">
        <f>E11</f>
        <v>02 - VRN</v>
      </c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21</v>
      </c>
      <c r="D84" s="43"/>
      <c r="E84" s="43"/>
      <c r="F84" s="30" t="str">
        <f>F14</f>
        <v xml:space="preserve"> </v>
      </c>
      <c r="G84" s="43"/>
      <c r="H84" s="43"/>
      <c r="I84" s="35" t="s">
        <v>23</v>
      </c>
      <c r="J84" s="75" t="str">
        <f>IF(J14="","",J14)</f>
        <v>4. 4. 2024</v>
      </c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25</v>
      </c>
      <c r="D86" s="43"/>
      <c r="E86" s="43"/>
      <c r="F86" s="30" t="str">
        <f>E17</f>
        <v xml:space="preserve"> </v>
      </c>
      <c r="G86" s="43"/>
      <c r="H86" s="43"/>
      <c r="I86" s="35" t="s">
        <v>31</v>
      </c>
      <c r="J86" s="39" t="str">
        <f>E23</f>
        <v xml:space="preserve"> </v>
      </c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5.15" customHeight="1">
      <c r="A87" s="41"/>
      <c r="B87" s="42"/>
      <c r="C87" s="35" t="s">
        <v>29</v>
      </c>
      <c r="D87" s="43"/>
      <c r="E87" s="43"/>
      <c r="F87" s="30" t="str">
        <f>IF(E20="","",E20)</f>
        <v>Vyplň údaj</v>
      </c>
      <c r="G87" s="43"/>
      <c r="H87" s="43"/>
      <c r="I87" s="35" t="s">
        <v>33</v>
      </c>
      <c r="J87" s="39" t="str">
        <f>E26</f>
        <v xml:space="preserve"> </v>
      </c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0.32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11" customFormat="1" ht="29.28" customHeight="1">
      <c r="A89" s="188"/>
      <c r="B89" s="189"/>
      <c r="C89" s="190" t="s">
        <v>111</v>
      </c>
      <c r="D89" s="191" t="s">
        <v>55</v>
      </c>
      <c r="E89" s="191" t="s">
        <v>51</v>
      </c>
      <c r="F89" s="191" t="s">
        <v>52</v>
      </c>
      <c r="G89" s="191" t="s">
        <v>112</v>
      </c>
      <c r="H89" s="191" t="s">
        <v>113</v>
      </c>
      <c r="I89" s="191" t="s">
        <v>114</v>
      </c>
      <c r="J89" s="191" t="s">
        <v>101</v>
      </c>
      <c r="K89" s="192" t="s">
        <v>115</v>
      </c>
      <c r="L89" s="193"/>
      <c r="M89" s="95" t="s">
        <v>19</v>
      </c>
      <c r="N89" s="96" t="s">
        <v>40</v>
      </c>
      <c r="O89" s="96" t="s">
        <v>116</v>
      </c>
      <c r="P89" s="96" t="s">
        <v>117</v>
      </c>
      <c r="Q89" s="96" t="s">
        <v>118</v>
      </c>
      <c r="R89" s="96" t="s">
        <v>119</v>
      </c>
      <c r="S89" s="96" t="s">
        <v>120</v>
      </c>
      <c r="T89" s="97" t="s">
        <v>121</v>
      </c>
      <c r="U89" s="188"/>
      <c r="V89" s="188"/>
      <c r="W89" s="188"/>
      <c r="X89" s="188"/>
      <c r="Y89" s="188"/>
      <c r="Z89" s="188"/>
      <c r="AA89" s="188"/>
      <c r="AB89" s="188"/>
      <c r="AC89" s="188"/>
      <c r="AD89" s="188"/>
      <c r="AE89" s="188"/>
    </row>
    <row r="90" s="2" customFormat="1" ht="22.8" customHeight="1">
      <c r="A90" s="41"/>
      <c r="B90" s="42"/>
      <c r="C90" s="102" t="s">
        <v>122</v>
      </c>
      <c r="D90" s="43"/>
      <c r="E90" s="43"/>
      <c r="F90" s="43"/>
      <c r="G90" s="43"/>
      <c r="H90" s="43"/>
      <c r="I90" s="43"/>
      <c r="J90" s="194">
        <f>BK90</f>
        <v>0</v>
      </c>
      <c r="K90" s="43"/>
      <c r="L90" s="47"/>
      <c r="M90" s="98"/>
      <c r="N90" s="195"/>
      <c r="O90" s="99"/>
      <c r="P90" s="196">
        <f>P91</f>
        <v>0</v>
      </c>
      <c r="Q90" s="99"/>
      <c r="R90" s="196">
        <f>R91</f>
        <v>0</v>
      </c>
      <c r="S90" s="99"/>
      <c r="T90" s="197">
        <f>T91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69</v>
      </c>
      <c r="AU90" s="20" t="s">
        <v>102</v>
      </c>
      <c r="BK90" s="198">
        <f>BK91</f>
        <v>0</v>
      </c>
    </row>
    <row r="91" s="12" customFormat="1" ht="25.92" customHeight="1">
      <c r="A91" s="12"/>
      <c r="B91" s="199"/>
      <c r="C91" s="200"/>
      <c r="D91" s="201" t="s">
        <v>69</v>
      </c>
      <c r="E91" s="202" t="s">
        <v>86</v>
      </c>
      <c r="F91" s="202" t="s">
        <v>290</v>
      </c>
      <c r="G91" s="200"/>
      <c r="H91" s="200"/>
      <c r="I91" s="203"/>
      <c r="J91" s="204">
        <f>BK91</f>
        <v>0</v>
      </c>
      <c r="K91" s="200"/>
      <c r="L91" s="205"/>
      <c r="M91" s="206"/>
      <c r="N91" s="207"/>
      <c r="O91" s="207"/>
      <c r="P91" s="208">
        <f>P92+P94+P96+P99</f>
        <v>0</v>
      </c>
      <c r="Q91" s="207"/>
      <c r="R91" s="208">
        <f>R92+R94+R96+R99</f>
        <v>0</v>
      </c>
      <c r="S91" s="207"/>
      <c r="T91" s="209">
        <f>T92+T94+T96+T99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157</v>
      </c>
      <c r="AT91" s="211" t="s">
        <v>69</v>
      </c>
      <c r="AU91" s="211" t="s">
        <v>70</v>
      </c>
      <c r="AY91" s="210" t="s">
        <v>125</v>
      </c>
      <c r="BK91" s="212">
        <f>BK92+BK94+BK96+BK99</f>
        <v>0</v>
      </c>
    </row>
    <row r="92" s="12" customFormat="1" ht="22.8" customHeight="1">
      <c r="A92" s="12"/>
      <c r="B92" s="199"/>
      <c r="C92" s="200"/>
      <c r="D92" s="201" t="s">
        <v>69</v>
      </c>
      <c r="E92" s="213" t="s">
        <v>291</v>
      </c>
      <c r="F92" s="213" t="s">
        <v>292</v>
      </c>
      <c r="G92" s="200"/>
      <c r="H92" s="200"/>
      <c r="I92" s="203"/>
      <c r="J92" s="214">
        <f>BK92</f>
        <v>0</v>
      </c>
      <c r="K92" s="200"/>
      <c r="L92" s="205"/>
      <c r="M92" s="206"/>
      <c r="N92" s="207"/>
      <c r="O92" s="207"/>
      <c r="P92" s="208">
        <f>P93</f>
        <v>0</v>
      </c>
      <c r="Q92" s="207"/>
      <c r="R92" s="208">
        <f>R93</f>
        <v>0</v>
      </c>
      <c r="S92" s="207"/>
      <c r="T92" s="209">
        <f>T93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0" t="s">
        <v>157</v>
      </c>
      <c r="AT92" s="211" t="s">
        <v>69</v>
      </c>
      <c r="AU92" s="211" t="s">
        <v>77</v>
      </c>
      <c r="AY92" s="210" t="s">
        <v>125</v>
      </c>
      <c r="BK92" s="212">
        <f>BK93</f>
        <v>0</v>
      </c>
    </row>
    <row r="93" s="2" customFormat="1" ht="24.15" customHeight="1">
      <c r="A93" s="41"/>
      <c r="B93" s="42"/>
      <c r="C93" s="215" t="s">
        <v>77</v>
      </c>
      <c r="D93" s="215" t="s">
        <v>127</v>
      </c>
      <c r="E93" s="216" t="s">
        <v>293</v>
      </c>
      <c r="F93" s="217" t="s">
        <v>294</v>
      </c>
      <c r="G93" s="218" t="s">
        <v>295</v>
      </c>
      <c r="H93" s="219">
        <v>1</v>
      </c>
      <c r="I93" s="220"/>
      <c r="J93" s="221">
        <f>ROUND(I93*H93,2)</f>
        <v>0</v>
      </c>
      <c r="K93" s="217" t="s">
        <v>296</v>
      </c>
      <c r="L93" s="47"/>
      <c r="M93" s="222" t="s">
        <v>19</v>
      </c>
      <c r="N93" s="223" t="s">
        <v>41</v>
      </c>
      <c r="O93" s="87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6" t="s">
        <v>297</v>
      </c>
      <c r="AT93" s="226" t="s">
        <v>127</v>
      </c>
      <c r="AU93" s="226" t="s">
        <v>79</v>
      </c>
      <c r="AY93" s="20" t="s">
        <v>125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20" t="s">
        <v>77</v>
      </c>
      <c r="BK93" s="227">
        <f>ROUND(I93*H93,2)</f>
        <v>0</v>
      </c>
      <c r="BL93" s="20" t="s">
        <v>297</v>
      </c>
      <c r="BM93" s="226" t="s">
        <v>298</v>
      </c>
    </row>
    <row r="94" s="12" customFormat="1" ht="22.8" customHeight="1">
      <c r="A94" s="12"/>
      <c r="B94" s="199"/>
      <c r="C94" s="200"/>
      <c r="D94" s="201" t="s">
        <v>69</v>
      </c>
      <c r="E94" s="213" t="s">
        <v>299</v>
      </c>
      <c r="F94" s="213" t="s">
        <v>300</v>
      </c>
      <c r="G94" s="200"/>
      <c r="H94" s="200"/>
      <c r="I94" s="203"/>
      <c r="J94" s="214">
        <f>BK94</f>
        <v>0</v>
      </c>
      <c r="K94" s="200"/>
      <c r="L94" s="205"/>
      <c r="M94" s="206"/>
      <c r="N94" s="207"/>
      <c r="O94" s="207"/>
      <c r="P94" s="208">
        <f>P95</f>
        <v>0</v>
      </c>
      <c r="Q94" s="207"/>
      <c r="R94" s="208">
        <f>R95</f>
        <v>0</v>
      </c>
      <c r="S94" s="207"/>
      <c r="T94" s="209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0" t="s">
        <v>157</v>
      </c>
      <c r="AT94" s="211" t="s">
        <v>69</v>
      </c>
      <c r="AU94" s="211" t="s">
        <v>77</v>
      </c>
      <c r="AY94" s="210" t="s">
        <v>125</v>
      </c>
      <c r="BK94" s="212">
        <f>BK95</f>
        <v>0</v>
      </c>
    </row>
    <row r="95" s="2" customFormat="1" ht="16.5" customHeight="1">
      <c r="A95" s="41"/>
      <c r="B95" s="42"/>
      <c r="C95" s="215" t="s">
        <v>79</v>
      </c>
      <c r="D95" s="215" t="s">
        <v>127</v>
      </c>
      <c r="E95" s="216" t="s">
        <v>301</v>
      </c>
      <c r="F95" s="217" t="s">
        <v>300</v>
      </c>
      <c r="G95" s="218" t="s">
        <v>295</v>
      </c>
      <c r="H95" s="219">
        <v>1</v>
      </c>
      <c r="I95" s="220"/>
      <c r="J95" s="221">
        <f>ROUND(I95*H95,2)</f>
        <v>0</v>
      </c>
      <c r="K95" s="217" t="s">
        <v>296</v>
      </c>
      <c r="L95" s="47"/>
      <c r="M95" s="222" t="s">
        <v>19</v>
      </c>
      <c r="N95" s="223" t="s">
        <v>41</v>
      </c>
      <c r="O95" s="87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6" t="s">
        <v>297</v>
      </c>
      <c r="AT95" s="226" t="s">
        <v>127</v>
      </c>
      <c r="AU95" s="226" t="s">
        <v>79</v>
      </c>
      <c r="AY95" s="20" t="s">
        <v>125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20" t="s">
        <v>77</v>
      </c>
      <c r="BK95" s="227">
        <f>ROUND(I95*H95,2)</f>
        <v>0</v>
      </c>
      <c r="BL95" s="20" t="s">
        <v>297</v>
      </c>
      <c r="BM95" s="226" t="s">
        <v>302</v>
      </c>
    </row>
    <row r="96" s="12" customFormat="1" ht="22.8" customHeight="1">
      <c r="A96" s="12"/>
      <c r="B96" s="199"/>
      <c r="C96" s="200"/>
      <c r="D96" s="201" t="s">
        <v>69</v>
      </c>
      <c r="E96" s="213" t="s">
        <v>303</v>
      </c>
      <c r="F96" s="213" t="s">
        <v>304</v>
      </c>
      <c r="G96" s="200"/>
      <c r="H96" s="200"/>
      <c r="I96" s="203"/>
      <c r="J96" s="214">
        <f>BK96</f>
        <v>0</v>
      </c>
      <c r="K96" s="200"/>
      <c r="L96" s="205"/>
      <c r="M96" s="206"/>
      <c r="N96" s="207"/>
      <c r="O96" s="207"/>
      <c r="P96" s="208">
        <f>SUM(P97:P98)</f>
        <v>0</v>
      </c>
      <c r="Q96" s="207"/>
      <c r="R96" s="208">
        <f>SUM(R97:R98)</f>
        <v>0</v>
      </c>
      <c r="S96" s="207"/>
      <c r="T96" s="209">
        <f>SUM(T97:T98)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157</v>
      </c>
      <c r="AT96" s="211" t="s">
        <v>69</v>
      </c>
      <c r="AU96" s="211" t="s">
        <v>77</v>
      </c>
      <c r="AY96" s="210" t="s">
        <v>125</v>
      </c>
      <c r="BK96" s="212">
        <f>SUM(BK97:BK98)</f>
        <v>0</v>
      </c>
    </row>
    <row r="97" s="2" customFormat="1" ht="49.05" customHeight="1">
      <c r="A97" s="41"/>
      <c r="B97" s="42"/>
      <c r="C97" s="215" t="s">
        <v>148</v>
      </c>
      <c r="D97" s="215" t="s">
        <v>127</v>
      </c>
      <c r="E97" s="216" t="s">
        <v>305</v>
      </c>
      <c r="F97" s="217" t="s">
        <v>306</v>
      </c>
      <c r="G97" s="218" t="s">
        <v>295</v>
      </c>
      <c r="H97" s="219">
        <v>1</v>
      </c>
      <c r="I97" s="220"/>
      <c r="J97" s="221">
        <f>ROUND(I97*H97,2)</f>
        <v>0</v>
      </c>
      <c r="K97" s="217" t="s">
        <v>296</v>
      </c>
      <c r="L97" s="47"/>
      <c r="M97" s="222" t="s">
        <v>19</v>
      </c>
      <c r="N97" s="223" t="s">
        <v>41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297</v>
      </c>
      <c r="AT97" s="226" t="s">
        <v>127</v>
      </c>
      <c r="AU97" s="226" t="s">
        <v>79</v>
      </c>
      <c r="AY97" s="20" t="s">
        <v>125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77</v>
      </c>
      <c r="BK97" s="227">
        <f>ROUND(I97*H97,2)</f>
        <v>0</v>
      </c>
      <c r="BL97" s="20" t="s">
        <v>297</v>
      </c>
      <c r="BM97" s="226" t="s">
        <v>307</v>
      </c>
    </row>
    <row r="98" s="2" customFormat="1" ht="24.15" customHeight="1">
      <c r="A98" s="41"/>
      <c r="B98" s="42"/>
      <c r="C98" s="215" t="s">
        <v>132</v>
      </c>
      <c r="D98" s="215" t="s">
        <v>127</v>
      </c>
      <c r="E98" s="216" t="s">
        <v>308</v>
      </c>
      <c r="F98" s="217" t="s">
        <v>309</v>
      </c>
      <c r="G98" s="218" t="s">
        <v>310</v>
      </c>
      <c r="H98" s="219">
        <v>1</v>
      </c>
      <c r="I98" s="220"/>
      <c r="J98" s="221">
        <f>ROUND(I98*H98,2)</f>
        <v>0</v>
      </c>
      <c r="K98" s="217" t="s">
        <v>296</v>
      </c>
      <c r="L98" s="47"/>
      <c r="M98" s="222" t="s">
        <v>19</v>
      </c>
      <c r="N98" s="223" t="s">
        <v>41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297</v>
      </c>
      <c r="AT98" s="226" t="s">
        <v>127</v>
      </c>
      <c r="AU98" s="226" t="s">
        <v>79</v>
      </c>
      <c r="AY98" s="20" t="s">
        <v>125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77</v>
      </c>
      <c r="BK98" s="227">
        <f>ROUND(I98*H98,2)</f>
        <v>0</v>
      </c>
      <c r="BL98" s="20" t="s">
        <v>297</v>
      </c>
      <c r="BM98" s="226" t="s">
        <v>311</v>
      </c>
    </row>
    <row r="99" s="12" customFormat="1" ht="22.8" customHeight="1">
      <c r="A99" s="12"/>
      <c r="B99" s="199"/>
      <c r="C99" s="200"/>
      <c r="D99" s="201" t="s">
        <v>69</v>
      </c>
      <c r="E99" s="213" t="s">
        <v>312</v>
      </c>
      <c r="F99" s="213" t="s">
        <v>313</v>
      </c>
      <c r="G99" s="200"/>
      <c r="H99" s="200"/>
      <c r="I99" s="203"/>
      <c r="J99" s="214">
        <f>BK99</f>
        <v>0</v>
      </c>
      <c r="K99" s="200"/>
      <c r="L99" s="205"/>
      <c r="M99" s="206"/>
      <c r="N99" s="207"/>
      <c r="O99" s="207"/>
      <c r="P99" s="208">
        <f>P100</f>
        <v>0</v>
      </c>
      <c r="Q99" s="207"/>
      <c r="R99" s="208">
        <f>R100</f>
        <v>0</v>
      </c>
      <c r="S99" s="207"/>
      <c r="T99" s="209">
        <f>T100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0" t="s">
        <v>157</v>
      </c>
      <c r="AT99" s="211" t="s">
        <v>69</v>
      </c>
      <c r="AU99" s="211" t="s">
        <v>77</v>
      </c>
      <c r="AY99" s="210" t="s">
        <v>125</v>
      </c>
      <c r="BK99" s="212">
        <f>BK100</f>
        <v>0</v>
      </c>
    </row>
    <row r="100" s="2" customFormat="1" ht="76.35" customHeight="1">
      <c r="A100" s="41"/>
      <c r="B100" s="42"/>
      <c r="C100" s="215" t="s">
        <v>157</v>
      </c>
      <c r="D100" s="215" t="s">
        <v>127</v>
      </c>
      <c r="E100" s="216" t="s">
        <v>314</v>
      </c>
      <c r="F100" s="217" t="s">
        <v>315</v>
      </c>
      <c r="G100" s="218" t="s">
        <v>295</v>
      </c>
      <c r="H100" s="219">
        <v>1</v>
      </c>
      <c r="I100" s="220"/>
      <c r="J100" s="221">
        <f>ROUND(I100*H100,2)</f>
        <v>0</v>
      </c>
      <c r="K100" s="217" t="s">
        <v>296</v>
      </c>
      <c r="L100" s="47"/>
      <c r="M100" s="290" t="s">
        <v>19</v>
      </c>
      <c r="N100" s="291" t="s">
        <v>41</v>
      </c>
      <c r="O100" s="292"/>
      <c r="P100" s="293">
        <f>O100*H100</f>
        <v>0</v>
      </c>
      <c r="Q100" s="293">
        <v>0</v>
      </c>
      <c r="R100" s="293">
        <f>Q100*H100</f>
        <v>0</v>
      </c>
      <c r="S100" s="293">
        <v>0</v>
      </c>
      <c r="T100" s="294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297</v>
      </c>
      <c r="AT100" s="226" t="s">
        <v>127</v>
      </c>
      <c r="AU100" s="226" t="s">
        <v>79</v>
      </c>
      <c r="AY100" s="20" t="s">
        <v>125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77</v>
      </c>
      <c r="BK100" s="227">
        <f>ROUND(I100*H100,2)</f>
        <v>0</v>
      </c>
      <c r="BL100" s="20" t="s">
        <v>297</v>
      </c>
      <c r="BM100" s="226" t="s">
        <v>316</v>
      </c>
    </row>
    <row r="101" s="2" customFormat="1" ht="6.96" customHeight="1">
      <c r="A101" s="41"/>
      <c r="B101" s="62"/>
      <c r="C101" s="63"/>
      <c r="D101" s="63"/>
      <c r="E101" s="63"/>
      <c r="F101" s="63"/>
      <c r="G101" s="63"/>
      <c r="H101" s="63"/>
      <c r="I101" s="63"/>
      <c r="J101" s="63"/>
      <c r="K101" s="63"/>
      <c r="L101" s="47"/>
      <c r="M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</sheetData>
  <sheetProtection sheet="1" autoFilter="0" formatColumns="0" formatRows="0" objects="1" scenarios="1" spinCount="100000" saltValue="AenJl6A6u4TJhNhLAoZ6WRVKT96YU2lcrDEKo8Nj2HBr5fmOGcBsCgEYiER3YJBWqCwhMuPKgFVq7VhrJ9OScA==" hashValue="bLLLSgvcKxnzVorCMsc1ueTaUwMXVyLuyodvQWUzIjAf049kjm0pm/r1GATUNgv4qWqaRx3bnlLas7DdJoEHRA==" algorithmName="SHA-512" password="CC35"/>
  <autoFilter ref="C89:K10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79</v>
      </c>
    </row>
    <row r="4" s="1" customFormat="1" ht="24.96" customHeight="1">
      <c r="B4" s="23"/>
      <c r="D4" s="143" t="s">
        <v>94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Demolice objektů OŘ OVA - 2.etapa 2024</v>
      </c>
      <c r="F7" s="145"/>
      <c r="G7" s="145"/>
      <c r="H7" s="145"/>
      <c r="L7" s="23"/>
    </row>
    <row r="8" s="1" customFormat="1" ht="12" customHeight="1">
      <c r="B8" s="23"/>
      <c r="D8" s="145" t="s">
        <v>95</v>
      </c>
      <c r="L8" s="23"/>
    </row>
    <row r="9" s="2" customFormat="1" ht="16.5" customHeight="1">
      <c r="A9" s="41"/>
      <c r="B9" s="47"/>
      <c r="C9" s="41"/>
      <c r="D9" s="41"/>
      <c r="E9" s="146" t="s">
        <v>317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97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318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22</v>
      </c>
      <c r="G14" s="41"/>
      <c r="H14" s="41"/>
      <c r="I14" s="145" t="s">
        <v>23</v>
      </c>
      <c r="J14" s="149" t="str">
        <f>'Rekapitulace stavby'!AN8</f>
        <v>4. 4. 2024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tr">
        <f>IF('Rekapitulace stavby'!AN10="","",'Rekapitulace stavby'!AN10)</f>
        <v/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tr">
        <f>IF('Rekapitulace stavby'!E11="","",'Rekapitulace stavby'!E11)</f>
        <v>Správa železnic s.o.</v>
      </c>
      <c r="F17" s="41"/>
      <c r="G17" s="41"/>
      <c r="H17" s="41"/>
      <c r="I17" s="145" t="s">
        <v>28</v>
      </c>
      <c r="J17" s="136" t="str">
        <f>IF('Rekapitulace stavby'!AN11="","",'Rekapitulace stavby'!AN11)</f>
        <v/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29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28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31</v>
      </c>
      <c r="E22" s="41"/>
      <c r="F22" s="41"/>
      <c r="G22" s="41"/>
      <c r="H22" s="41"/>
      <c r="I22" s="145" t="s">
        <v>26</v>
      </c>
      <c r="J22" s="136" t="str">
        <f>IF('Rekapitulace stavby'!AN16="","",'Rekapitulace stavby'!AN16)</f>
        <v/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tr">
        <f>IF('Rekapitulace stavby'!E17="","",'Rekapitulace stavby'!E17)</f>
        <v xml:space="preserve"> </v>
      </c>
      <c r="F23" s="41"/>
      <c r="G23" s="41"/>
      <c r="H23" s="41"/>
      <c r="I23" s="145" t="s">
        <v>28</v>
      </c>
      <c r="J23" s="136" t="str">
        <f>IF('Rekapitulace stavby'!AN17="","",'Rekapitulace stavby'!AN17)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33</v>
      </c>
      <c r="E25" s="41"/>
      <c r="F25" s="41"/>
      <c r="G25" s="41"/>
      <c r="H25" s="41"/>
      <c r="I25" s="145" t="s">
        <v>26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28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34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36</v>
      </c>
      <c r="E32" s="41"/>
      <c r="F32" s="41"/>
      <c r="G32" s="41"/>
      <c r="H32" s="41"/>
      <c r="I32" s="41"/>
      <c r="J32" s="156">
        <f>ROUND(J95,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38</v>
      </c>
      <c r="G34" s="41"/>
      <c r="H34" s="41"/>
      <c r="I34" s="157" t="s">
        <v>37</v>
      </c>
      <c r="J34" s="157" t="s">
        <v>39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40</v>
      </c>
      <c r="E35" s="145" t="s">
        <v>41</v>
      </c>
      <c r="F35" s="159">
        <f>ROUND((SUM(BE95:BE207)),  2)</f>
        <v>0</v>
      </c>
      <c r="G35" s="41"/>
      <c r="H35" s="41"/>
      <c r="I35" s="160">
        <v>0.20999999999999999</v>
      </c>
      <c r="J35" s="159">
        <f>ROUND(((SUM(BE95:BE207))*I35),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42</v>
      </c>
      <c r="F36" s="159">
        <f>ROUND((SUM(BF95:BF207)),  2)</f>
        <v>0</v>
      </c>
      <c r="G36" s="41"/>
      <c r="H36" s="41"/>
      <c r="I36" s="160">
        <v>0.12</v>
      </c>
      <c r="J36" s="159">
        <f>ROUND(((SUM(BF95:BF207))*I36),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43</v>
      </c>
      <c r="F37" s="159">
        <f>ROUND((SUM(BG95:BG207)),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44</v>
      </c>
      <c r="F38" s="159">
        <f>ROUND((SUM(BH95:BH207)),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45</v>
      </c>
      <c r="F39" s="159">
        <f>ROUND((SUM(BI95:BI207)),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46</v>
      </c>
      <c r="E41" s="163"/>
      <c r="F41" s="163"/>
      <c r="G41" s="164" t="s">
        <v>47</v>
      </c>
      <c r="H41" s="165" t="s">
        <v>48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99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Demolice objektů OŘ OVA - 2.etapa 2024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95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317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97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01 - Plechový sklad a rampa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 xml:space="preserve"> </v>
      </c>
      <c r="G56" s="43"/>
      <c r="H56" s="43"/>
      <c r="I56" s="35" t="s">
        <v>23</v>
      </c>
      <c r="J56" s="75" t="str">
        <f>IF(J14="","",J14)</f>
        <v>4. 4. 2024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>Správa železnic s.o.</v>
      </c>
      <c r="G58" s="43"/>
      <c r="H58" s="43"/>
      <c r="I58" s="35" t="s">
        <v>31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33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100</v>
      </c>
      <c r="D61" s="174"/>
      <c r="E61" s="174"/>
      <c r="F61" s="174"/>
      <c r="G61" s="174"/>
      <c r="H61" s="174"/>
      <c r="I61" s="174"/>
      <c r="J61" s="175" t="s">
        <v>101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68</v>
      </c>
      <c r="D63" s="43"/>
      <c r="E63" s="43"/>
      <c r="F63" s="43"/>
      <c r="G63" s="43"/>
      <c r="H63" s="43"/>
      <c r="I63" s="43"/>
      <c r="J63" s="105">
        <f>J95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102</v>
      </c>
    </row>
    <row r="64" s="9" customFormat="1" ht="24.96" customHeight="1">
      <c r="A64" s="9"/>
      <c r="B64" s="177"/>
      <c r="C64" s="178"/>
      <c r="D64" s="179" t="s">
        <v>103</v>
      </c>
      <c r="E64" s="180"/>
      <c r="F64" s="180"/>
      <c r="G64" s="180"/>
      <c r="H64" s="180"/>
      <c r="I64" s="180"/>
      <c r="J64" s="181">
        <f>J96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104</v>
      </c>
      <c r="E65" s="185"/>
      <c r="F65" s="185"/>
      <c r="G65" s="185"/>
      <c r="H65" s="185"/>
      <c r="I65" s="185"/>
      <c r="J65" s="186">
        <f>J97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319</v>
      </c>
      <c r="E66" s="185"/>
      <c r="F66" s="185"/>
      <c r="G66" s="185"/>
      <c r="H66" s="185"/>
      <c r="I66" s="185"/>
      <c r="J66" s="186">
        <f>J126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320</v>
      </c>
      <c r="E67" s="185"/>
      <c r="F67" s="185"/>
      <c r="G67" s="185"/>
      <c r="H67" s="185"/>
      <c r="I67" s="185"/>
      <c r="J67" s="186">
        <f>J127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321</v>
      </c>
      <c r="E68" s="185"/>
      <c r="F68" s="185"/>
      <c r="G68" s="185"/>
      <c r="H68" s="185"/>
      <c r="I68" s="185"/>
      <c r="J68" s="186">
        <f>J151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106</v>
      </c>
      <c r="E69" s="185"/>
      <c r="F69" s="185"/>
      <c r="G69" s="185"/>
      <c r="H69" s="185"/>
      <c r="I69" s="185"/>
      <c r="J69" s="186">
        <f>J155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107</v>
      </c>
      <c r="E70" s="185"/>
      <c r="F70" s="185"/>
      <c r="G70" s="185"/>
      <c r="H70" s="185"/>
      <c r="I70" s="185"/>
      <c r="J70" s="186">
        <f>J187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322</v>
      </c>
      <c r="E71" s="185"/>
      <c r="F71" s="185"/>
      <c r="G71" s="185"/>
      <c r="H71" s="185"/>
      <c r="I71" s="185"/>
      <c r="J71" s="186">
        <f>J200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77"/>
      <c r="C72" s="178"/>
      <c r="D72" s="179" t="s">
        <v>108</v>
      </c>
      <c r="E72" s="180"/>
      <c r="F72" s="180"/>
      <c r="G72" s="180"/>
      <c r="H72" s="180"/>
      <c r="I72" s="180"/>
      <c r="J72" s="181">
        <f>J203</f>
        <v>0</v>
      </c>
      <c r="K72" s="178"/>
      <c r="L72" s="182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83"/>
      <c r="C73" s="128"/>
      <c r="D73" s="184" t="s">
        <v>323</v>
      </c>
      <c r="E73" s="185"/>
      <c r="F73" s="185"/>
      <c r="G73" s="185"/>
      <c r="H73" s="185"/>
      <c r="I73" s="185"/>
      <c r="J73" s="186">
        <f>J204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9" s="2" customFormat="1" ht="6.96" customHeight="1">
      <c r="A79" s="41"/>
      <c r="B79" s="64"/>
      <c r="C79" s="65"/>
      <c r="D79" s="65"/>
      <c r="E79" s="65"/>
      <c r="F79" s="65"/>
      <c r="G79" s="65"/>
      <c r="H79" s="65"/>
      <c r="I79" s="65"/>
      <c r="J79" s="65"/>
      <c r="K79" s="65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4.96" customHeight="1">
      <c r="A80" s="41"/>
      <c r="B80" s="42"/>
      <c r="C80" s="26" t="s">
        <v>110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16</v>
      </c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172" t="str">
        <f>E7</f>
        <v>Demolice objektů OŘ OVA - 2.etapa 2024</v>
      </c>
      <c r="F83" s="35"/>
      <c r="G83" s="35"/>
      <c r="H83" s="35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" customFormat="1" ht="12" customHeight="1">
      <c r="B84" s="24"/>
      <c r="C84" s="35" t="s">
        <v>95</v>
      </c>
      <c r="D84" s="25"/>
      <c r="E84" s="25"/>
      <c r="F84" s="25"/>
      <c r="G84" s="25"/>
      <c r="H84" s="25"/>
      <c r="I84" s="25"/>
      <c r="J84" s="25"/>
      <c r="K84" s="25"/>
      <c r="L84" s="23"/>
    </row>
    <row r="85" s="2" customFormat="1" ht="16.5" customHeight="1">
      <c r="A85" s="41"/>
      <c r="B85" s="42"/>
      <c r="C85" s="43"/>
      <c r="D85" s="43"/>
      <c r="E85" s="172" t="s">
        <v>317</v>
      </c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97</v>
      </c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2" t="str">
        <f>E11</f>
        <v>01 - Plechový sklad a rampa</v>
      </c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5" t="s">
        <v>21</v>
      </c>
      <c r="D89" s="43"/>
      <c r="E89" s="43"/>
      <c r="F89" s="30" t="str">
        <f>F14</f>
        <v xml:space="preserve"> </v>
      </c>
      <c r="G89" s="43"/>
      <c r="H89" s="43"/>
      <c r="I89" s="35" t="s">
        <v>23</v>
      </c>
      <c r="J89" s="75" t="str">
        <f>IF(J14="","",J14)</f>
        <v>4. 4. 2024</v>
      </c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25</v>
      </c>
      <c r="D91" s="43"/>
      <c r="E91" s="43"/>
      <c r="F91" s="30" t="str">
        <f>E17</f>
        <v>Správa železnic s.o.</v>
      </c>
      <c r="G91" s="43"/>
      <c r="H91" s="43"/>
      <c r="I91" s="35" t="s">
        <v>31</v>
      </c>
      <c r="J91" s="39" t="str">
        <f>E23</f>
        <v xml:space="preserve"> </v>
      </c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5" t="s">
        <v>29</v>
      </c>
      <c r="D92" s="43"/>
      <c r="E92" s="43"/>
      <c r="F92" s="30" t="str">
        <f>IF(E20="","",E20)</f>
        <v>Vyplň údaj</v>
      </c>
      <c r="G92" s="43"/>
      <c r="H92" s="43"/>
      <c r="I92" s="35" t="s">
        <v>33</v>
      </c>
      <c r="J92" s="39" t="str">
        <f>E26</f>
        <v xml:space="preserve"> </v>
      </c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11" customFormat="1" ht="29.28" customHeight="1">
      <c r="A94" s="188"/>
      <c r="B94" s="189"/>
      <c r="C94" s="190" t="s">
        <v>111</v>
      </c>
      <c r="D94" s="191" t="s">
        <v>55</v>
      </c>
      <c r="E94" s="191" t="s">
        <v>51</v>
      </c>
      <c r="F94" s="191" t="s">
        <v>52</v>
      </c>
      <c r="G94" s="191" t="s">
        <v>112</v>
      </c>
      <c r="H94" s="191" t="s">
        <v>113</v>
      </c>
      <c r="I94" s="191" t="s">
        <v>114</v>
      </c>
      <c r="J94" s="191" t="s">
        <v>101</v>
      </c>
      <c r="K94" s="192" t="s">
        <v>115</v>
      </c>
      <c r="L94" s="193"/>
      <c r="M94" s="95" t="s">
        <v>19</v>
      </c>
      <c r="N94" s="96" t="s">
        <v>40</v>
      </c>
      <c r="O94" s="96" t="s">
        <v>116</v>
      </c>
      <c r="P94" s="96" t="s">
        <v>117</v>
      </c>
      <c r="Q94" s="96" t="s">
        <v>118</v>
      </c>
      <c r="R94" s="96" t="s">
        <v>119</v>
      </c>
      <c r="S94" s="96" t="s">
        <v>120</v>
      </c>
      <c r="T94" s="97" t="s">
        <v>121</v>
      </c>
      <c r="U94" s="188"/>
      <c r="V94" s="188"/>
      <c r="W94" s="188"/>
      <c r="X94" s="188"/>
      <c r="Y94" s="188"/>
      <c r="Z94" s="188"/>
      <c r="AA94" s="188"/>
      <c r="AB94" s="188"/>
      <c r="AC94" s="188"/>
      <c r="AD94" s="188"/>
      <c r="AE94" s="188"/>
    </row>
    <row r="95" s="2" customFormat="1" ht="22.8" customHeight="1">
      <c r="A95" s="41"/>
      <c r="B95" s="42"/>
      <c r="C95" s="102" t="s">
        <v>122</v>
      </c>
      <c r="D95" s="43"/>
      <c r="E95" s="43"/>
      <c r="F95" s="43"/>
      <c r="G95" s="43"/>
      <c r="H95" s="43"/>
      <c r="I95" s="43"/>
      <c r="J95" s="194">
        <f>BK95</f>
        <v>0</v>
      </c>
      <c r="K95" s="43"/>
      <c r="L95" s="47"/>
      <c r="M95" s="98"/>
      <c r="N95" s="195"/>
      <c r="O95" s="99"/>
      <c r="P95" s="196">
        <f>P96+P203</f>
        <v>0</v>
      </c>
      <c r="Q95" s="99"/>
      <c r="R95" s="196">
        <f>R96+R203</f>
        <v>63.520859999999999</v>
      </c>
      <c r="S95" s="99"/>
      <c r="T95" s="197">
        <f>T96+T203</f>
        <v>142.88204400000001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69</v>
      </c>
      <c r="AU95" s="20" t="s">
        <v>102</v>
      </c>
      <c r="BK95" s="198">
        <f>BK96+BK203</f>
        <v>0</v>
      </c>
    </row>
    <row r="96" s="12" customFormat="1" ht="25.92" customHeight="1">
      <c r="A96" s="12"/>
      <c r="B96" s="199"/>
      <c r="C96" s="200"/>
      <c r="D96" s="201" t="s">
        <v>69</v>
      </c>
      <c r="E96" s="202" t="s">
        <v>123</v>
      </c>
      <c r="F96" s="202" t="s">
        <v>124</v>
      </c>
      <c r="G96" s="200"/>
      <c r="H96" s="200"/>
      <c r="I96" s="203"/>
      <c r="J96" s="204">
        <f>BK96</f>
        <v>0</v>
      </c>
      <c r="K96" s="200"/>
      <c r="L96" s="205"/>
      <c r="M96" s="206"/>
      <c r="N96" s="207"/>
      <c r="O96" s="207"/>
      <c r="P96" s="208">
        <f>P97+P126+P127+P151+P155+P187+P200</f>
        <v>0</v>
      </c>
      <c r="Q96" s="207"/>
      <c r="R96" s="208">
        <f>R97+R126+R127+R151+R155+R187+R200</f>
        <v>63.520859999999999</v>
      </c>
      <c r="S96" s="207"/>
      <c r="T96" s="209">
        <f>T97+T126+T127+T151+T155+T187+T200</f>
        <v>138.68684400000001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77</v>
      </c>
      <c r="AT96" s="211" t="s">
        <v>69</v>
      </c>
      <c r="AU96" s="211" t="s">
        <v>70</v>
      </c>
      <c r="AY96" s="210" t="s">
        <v>125</v>
      </c>
      <c r="BK96" s="212">
        <f>BK97+BK126+BK127+BK151+BK155+BK187+BK200</f>
        <v>0</v>
      </c>
    </row>
    <row r="97" s="12" customFormat="1" ht="22.8" customHeight="1">
      <c r="A97" s="12"/>
      <c r="B97" s="199"/>
      <c r="C97" s="200"/>
      <c r="D97" s="201" t="s">
        <v>69</v>
      </c>
      <c r="E97" s="213" t="s">
        <v>77</v>
      </c>
      <c r="F97" s="213" t="s">
        <v>126</v>
      </c>
      <c r="G97" s="200"/>
      <c r="H97" s="200"/>
      <c r="I97" s="203"/>
      <c r="J97" s="214">
        <f>BK97</f>
        <v>0</v>
      </c>
      <c r="K97" s="200"/>
      <c r="L97" s="205"/>
      <c r="M97" s="206"/>
      <c r="N97" s="207"/>
      <c r="O97" s="207"/>
      <c r="P97" s="208">
        <f>SUM(P98:P125)</f>
        <v>0</v>
      </c>
      <c r="Q97" s="207"/>
      <c r="R97" s="208">
        <f>SUM(R98:R125)</f>
        <v>50.280000000000001</v>
      </c>
      <c r="S97" s="207"/>
      <c r="T97" s="209">
        <f>SUM(T98:T125)</f>
        <v>11.551499999999999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0" t="s">
        <v>77</v>
      </c>
      <c r="AT97" s="211" t="s">
        <v>69</v>
      </c>
      <c r="AU97" s="211" t="s">
        <v>77</v>
      </c>
      <c r="AY97" s="210" t="s">
        <v>125</v>
      </c>
      <c r="BK97" s="212">
        <f>SUM(BK98:BK125)</f>
        <v>0</v>
      </c>
    </row>
    <row r="98" s="2" customFormat="1" ht="33" customHeight="1">
      <c r="A98" s="41"/>
      <c r="B98" s="42"/>
      <c r="C98" s="215" t="s">
        <v>77</v>
      </c>
      <c r="D98" s="215" t="s">
        <v>127</v>
      </c>
      <c r="E98" s="216" t="s">
        <v>324</v>
      </c>
      <c r="F98" s="217" t="s">
        <v>325</v>
      </c>
      <c r="G98" s="218" t="s">
        <v>223</v>
      </c>
      <c r="H98" s="219">
        <v>15</v>
      </c>
      <c r="I98" s="220"/>
      <c r="J98" s="221">
        <f>ROUND(I98*H98,2)</f>
        <v>0</v>
      </c>
      <c r="K98" s="217" t="s">
        <v>131</v>
      </c>
      <c r="L98" s="47"/>
      <c r="M98" s="222" t="s">
        <v>19</v>
      </c>
      <c r="N98" s="223" t="s">
        <v>41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132</v>
      </c>
      <c r="AT98" s="226" t="s">
        <v>127</v>
      </c>
      <c r="AU98" s="226" t="s">
        <v>79</v>
      </c>
      <c r="AY98" s="20" t="s">
        <v>125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77</v>
      </c>
      <c r="BK98" s="227">
        <f>ROUND(I98*H98,2)</f>
        <v>0</v>
      </c>
      <c r="BL98" s="20" t="s">
        <v>132</v>
      </c>
      <c r="BM98" s="226" t="s">
        <v>326</v>
      </c>
    </row>
    <row r="99" s="2" customFormat="1">
      <c r="A99" s="41"/>
      <c r="B99" s="42"/>
      <c r="C99" s="43"/>
      <c r="D99" s="228" t="s">
        <v>134</v>
      </c>
      <c r="E99" s="43"/>
      <c r="F99" s="229" t="s">
        <v>327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134</v>
      </c>
      <c r="AU99" s="20" t="s">
        <v>79</v>
      </c>
    </row>
    <row r="100" s="2" customFormat="1" ht="33" customHeight="1">
      <c r="A100" s="41"/>
      <c r="B100" s="42"/>
      <c r="C100" s="215" t="s">
        <v>79</v>
      </c>
      <c r="D100" s="215" t="s">
        <v>127</v>
      </c>
      <c r="E100" s="216" t="s">
        <v>328</v>
      </c>
      <c r="F100" s="217" t="s">
        <v>329</v>
      </c>
      <c r="G100" s="218" t="s">
        <v>223</v>
      </c>
      <c r="H100" s="219">
        <v>10</v>
      </c>
      <c r="I100" s="220"/>
      <c r="J100" s="221">
        <f>ROUND(I100*H100,2)</f>
        <v>0</v>
      </c>
      <c r="K100" s="217" t="s">
        <v>131</v>
      </c>
      <c r="L100" s="47"/>
      <c r="M100" s="222" t="s">
        <v>19</v>
      </c>
      <c r="N100" s="223" t="s">
        <v>41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132</v>
      </c>
      <c r="AT100" s="226" t="s">
        <v>127</v>
      </c>
      <c r="AU100" s="226" t="s">
        <v>79</v>
      </c>
      <c r="AY100" s="20" t="s">
        <v>125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77</v>
      </c>
      <c r="BK100" s="227">
        <f>ROUND(I100*H100,2)</f>
        <v>0</v>
      </c>
      <c r="BL100" s="20" t="s">
        <v>132</v>
      </c>
      <c r="BM100" s="226" t="s">
        <v>330</v>
      </c>
    </row>
    <row r="101" s="2" customFormat="1">
      <c r="A101" s="41"/>
      <c r="B101" s="42"/>
      <c r="C101" s="43"/>
      <c r="D101" s="228" t="s">
        <v>134</v>
      </c>
      <c r="E101" s="43"/>
      <c r="F101" s="229" t="s">
        <v>331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134</v>
      </c>
      <c r="AU101" s="20" t="s">
        <v>79</v>
      </c>
    </row>
    <row r="102" s="2" customFormat="1" ht="33" customHeight="1">
      <c r="A102" s="41"/>
      <c r="B102" s="42"/>
      <c r="C102" s="215" t="s">
        <v>148</v>
      </c>
      <c r="D102" s="215" t="s">
        <v>127</v>
      </c>
      <c r="E102" s="216" t="s">
        <v>332</v>
      </c>
      <c r="F102" s="217" t="s">
        <v>333</v>
      </c>
      <c r="G102" s="218" t="s">
        <v>223</v>
      </c>
      <c r="H102" s="219">
        <v>6</v>
      </c>
      <c r="I102" s="220"/>
      <c r="J102" s="221">
        <f>ROUND(I102*H102,2)</f>
        <v>0</v>
      </c>
      <c r="K102" s="217" t="s">
        <v>131</v>
      </c>
      <c r="L102" s="47"/>
      <c r="M102" s="222" t="s">
        <v>19</v>
      </c>
      <c r="N102" s="223" t="s">
        <v>41</v>
      </c>
      <c r="O102" s="87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132</v>
      </c>
      <c r="AT102" s="226" t="s">
        <v>127</v>
      </c>
      <c r="AU102" s="226" t="s">
        <v>79</v>
      </c>
      <c r="AY102" s="20" t="s">
        <v>125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77</v>
      </c>
      <c r="BK102" s="227">
        <f>ROUND(I102*H102,2)</f>
        <v>0</v>
      </c>
      <c r="BL102" s="20" t="s">
        <v>132</v>
      </c>
      <c r="BM102" s="226" t="s">
        <v>334</v>
      </c>
    </row>
    <row r="103" s="2" customFormat="1">
      <c r="A103" s="41"/>
      <c r="B103" s="42"/>
      <c r="C103" s="43"/>
      <c r="D103" s="228" t="s">
        <v>134</v>
      </c>
      <c r="E103" s="43"/>
      <c r="F103" s="229" t="s">
        <v>335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134</v>
      </c>
      <c r="AU103" s="20" t="s">
        <v>79</v>
      </c>
    </row>
    <row r="104" s="2" customFormat="1" ht="33" customHeight="1">
      <c r="A104" s="41"/>
      <c r="B104" s="42"/>
      <c r="C104" s="215" t="s">
        <v>132</v>
      </c>
      <c r="D104" s="215" t="s">
        <v>127</v>
      </c>
      <c r="E104" s="216" t="s">
        <v>336</v>
      </c>
      <c r="F104" s="217" t="s">
        <v>337</v>
      </c>
      <c r="G104" s="218" t="s">
        <v>223</v>
      </c>
      <c r="H104" s="219">
        <v>4</v>
      </c>
      <c r="I104" s="220"/>
      <c r="J104" s="221">
        <f>ROUND(I104*H104,2)</f>
        <v>0</v>
      </c>
      <c r="K104" s="217" t="s">
        <v>131</v>
      </c>
      <c r="L104" s="47"/>
      <c r="M104" s="222" t="s">
        <v>19</v>
      </c>
      <c r="N104" s="223" t="s">
        <v>41</v>
      </c>
      <c r="O104" s="87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132</v>
      </c>
      <c r="AT104" s="226" t="s">
        <v>127</v>
      </c>
      <c r="AU104" s="226" t="s">
        <v>79</v>
      </c>
      <c r="AY104" s="20" t="s">
        <v>125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20" t="s">
        <v>77</v>
      </c>
      <c r="BK104" s="227">
        <f>ROUND(I104*H104,2)</f>
        <v>0</v>
      </c>
      <c r="BL104" s="20" t="s">
        <v>132</v>
      </c>
      <c r="BM104" s="226" t="s">
        <v>338</v>
      </c>
    </row>
    <row r="105" s="2" customFormat="1">
      <c r="A105" s="41"/>
      <c r="B105" s="42"/>
      <c r="C105" s="43"/>
      <c r="D105" s="228" t="s">
        <v>134</v>
      </c>
      <c r="E105" s="43"/>
      <c r="F105" s="229" t="s">
        <v>339</v>
      </c>
      <c r="G105" s="43"/>
      <c r="H105" s="43"/>
      <c r="I105" s="230"/>
      <c r="J105" s="43"/>
      <c r="K105" s="43"/>
      <c r="L105" s="47"/>
      <c r="M105" s="231"/>
      <c r="N105" s="232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134</v>
      </c>
      <c r="AU105" s="20" t="s">
        <v>79</v>
      </c>
    </row>
    <row r="106" s="2" customFormat="1" ht="33" customHeight="1">
      <c r="A106" s="41"/>
      <c r="B106" s="42"/>
      <c r="C106" s="215" t="s">
        <v>157</v>
      </c>
      <c r="D106" s="215" t="s">
        <v>127</v>
      </c>
      <c r="E106" s="216" t="s">
        <v>340</v>
      </c>
      <c r="F106" s="217" t="s">
        <v>341</v>
      </c>
      <c r="G106" s="218" t="s">
        <v>223</v>
      </c>
      <c r="H106" s="219">
        <v>2</v>
      </c>
      <c r="I106" s="220"/>
      <c r="J106" s="221">
        <f>ROUND(I106*H106,2)</f>
        <v>0</v>
      </c>
      <c r="K106" s="217" t="s">
        <v>131</v>
      </c>
      <c r="L106" s="47"/>
      <c r="M106" s="222" t="s">
        <v>19</v>
      </c>
      <c r="N106" s="223" t="s">
        <v>41</v>
      </c>
      <c r="O106" s="87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132</v>
      </c>
      <c r="AT106" s="226" t="s">
        <v>127</v>
      </c>
      <c r="AU106" s="226" t="s">
        <v>79</v>
      </c>
      <c r="AY106" s="20" t="s">
        <v>125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20" t="s">
        <v>77</v>
      </c>
      <c r="BK106" s="227">
        <f>ROUND(I106*H106,2)</f>
        <v>0</v>
      </c>
      <c r="BL106" s="20" t="s">
        <v>132</v>
      </c>
      <c r="BM106" s="226" t="s">
        <v>342</v>
      </c>
    </row>
    <row r="107" s="2" customFormat="1">
      <c r="A107" s="41"/>
      <c r="B107" s="42"/>
      <c r="C107" s="43"/>
      <c r="D107" s="228" t="s">
        <v>134</v>
      </c>
      <c r="E107" s="43"/>
      <c r="F107" s="229" t="s">
        <v>343</v>
      </c>
      <c r="G107" s="43"/>
      <c r="H107" s="43"/>
      <c r="I107" s="230"/>
      <c r="J107" s="43"/>
      <c r="K107" s="43"/>
      <c r="L107" s="47"/>
      <c r="M107" s="231"/>
      <c r="N107" s="232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134</v>
      </c>
      <c r="AU107" s="20" t="s">
        <v>79</v>
      </c>
    </row>
    <row r="108" s="2" customFormat="1" ht="76.35" customHeight="1">
      <c r="A108" s="41"/>
      <c r="B108" s="42"/>
      <c r="C108" s="215" t="s">
        <v>162</v>
      </c>
      <c r="D108" s="215" t="s">
        <v>127</v>
      </c>
      <c r="E108" s="216" t="s">
        <v>344</v>
      </c>
      <c r="F108" s="217" t="s">
        <v>345</v>
      </c>
      <c r="G108" s="218" t="s">
        <v>151</v>
      </c>
      <c r="H108" s="219">
        <v>45.299999999999997</v>
      </c>
      <c r="I108" s="220"/>
      <c r="J108" s="221">
        <f>ROUND(I108*H108,2)</f>
        <v>0</v>
      </c>
      <c r="K108" s="217" t="s">
        <v>131</v>
      </c>
      <c r="L108" s="47"/>
      <c r="M108" s="222" t="s">
        <v>19</v>
      </c>
      <c r="N108" s="223" t="s">
        <v>41</v>
      </c>
      <c r="O108" s="87"/>
      <c r="P108" s="224">
        <f>O108*H108</f>
        <v>0</v>
      </c>
      <c r="Q108" s="224">
        <v>0</v>
      </c>
      <c r="R108" s="224">
        <f>Q108*H108</f>
        <v>0</v>
      </c>
      <c r="S108" s="224">
        <v>0.255</v>
      </c>
      <c r="T108" s="225">
        <f>S108*H108</f>
        <v>11.551499999999999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6" t="s">
        <v>132</v>
      </c>
      <c r="AT108" s="226" t="s">
        <v>127</v>
      </c>
      <c r="AU108" s="226" t="s">
        <v>79</v>
      </c>
      <c r="AY108" s="20" t="s">
        <v>125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20" t="s">
        <v>77</v>
      </c>
      <c r="BK108" s="227">
        <f>ROUND(I108*H108,2)</f>
        <v>0</v>
      </c>
      <c r="BL108" s="20" t="s">
        <v>132</v>
      </c>
      <c r="BM108" s="226" t="s">
        <v>346</v>
      </c>
    </row>
    <row r="109" s="2" customFormat="1">
      <c r="A109" s="41"/>
      <c r="B109" s="42"/>
      <c r="C109" s="43"/>
      <c r="D109" s="228" t="s">
        <v>134</v>
      </c>
      <c r="E109" s="43"/>
      <c r="F109" s="229" t="s">
        <v>347</v>
      </c>
      <c r="G109" s="43"/>
      <c r="H109" s="43"/>
      <c r="I109" s="230"/>
      <c r="J109" s="43"/>
      <c r="K109" s="43"/>
      <c r="L109" s="47"/>
      <c r="M109" s="231"/>
      <c r="N109" s="232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134</v>
      </c>
      <c r="AU109" s="20" t="s">
        <v>79</v>
      </c>
    </row>
    <row r="110" s="2" customFormat="1" ht="44.25" customHeight="1">
      <c r="A110" s="41"/>
      <c r="B110" s="42"/>
      <c r="C110" s="215" t="s">
        <v>168</v>
      </c>
      <c r="D110" s="215" t="s">
        <v>127</v>
      </c>
      <c r="E110" s="216" t="s">
        <v>128</v>
      </c>
      <c r="F110" s="217" t="s">
        <v>129</v>
      </c>
      <c r="G110" s="218" t="s">
        <v>130</v>
      </c>
      <c r="H110" s="219">
        <v>21.600000000000001</v>
      </c>
      <c r="I110" s="220"/>
      <c r="J110" s="221">
        <f>ROUND(I110*H110,2)</f>
        <v>0</v>
      </c>
      <c r="K110" s="217" t="s">
        <v>131</v>
      </c>
      <c r="L110" s="47"/>
      <c r="M110" s="222" t="s">
        <v>19</v>
      </c>
      <c r="N110" s="223" t="s">
        <v>41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132</v>
      </c>
      <c r="AT110" s="226" t="s">
        <v>127</v>
      </c>
      <c r="AU110" s="226" t="s">
        <v>79</v>
      </c>
      <c r="AY110" s="20" t="s">
        <v>125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20" t="s">
        <v>77</v>
      </c>
      <c r="BK110" s="227">
        <f>ROUND(I110*H110,2)</f>
        <v>0</v>
      </c>
      <c r="BL110" s="20" t="s">
        <v>132</v>
      </c>
      <c r="BM110" s="226" t="s">
        <v>348</v>
      </c>
    </row>
    <row r="111" s="2" customFormat="1">
      <c r="A111" s="41"/>
      <c r="B111" s="42"/>
      <c r="C111" s="43"/>
      <c r="D111" s="228" t="s">
        <v>134</v>
      </c>
      <c r="E111" s="43"/>
      <c r="F111" s="229" t="s">
        <v>135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134</v>
      </c>
      <c r="AU111" s="20" t="s">
        <v>79</v>
      </c>
    </row>
    <row r="112" s="14" customFormat="1">
      <c r="A112" s="14"/>
      <c r="B112" s="244"/>
      <c r="C112" s="245"/>
      <c r="D112" s="235" t="s">
        <v>136</v>
      </c>
      <c r="E112" s="246" t="s">
        <v>19</v>
      </c>
      <c r="F112" s="247" t="s">
        <v>349</v>
      </c>
      <c r="G112" s="245"/>
      <c r="H112" s="248">
        <v>21.600000000000001</v>
      </c>
      <c r="I112" s="249"/>
      <c r="J112" s="245"/>
      <c r="K112" s="245"/>
      <c r="L112" s="250"/>
      <c r="M112" s="251"/>
      <c r="N112" s="252"/>
      <c r="O112" s="252"/>
      <c r="P112" s="252"/>
      <c r="Q112" s="252"/>
      <c r="R112" s="252"/>
      <c r="S112" s="252"/>
      <c r="T112" s="25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4" t="s">
        <v>136</v>
      </c>
      <c r="AU112" s="254" t="s">
        <v>79</v>
      </c>
      <c r="AV112" s="14" t="s">
        <v>79</v>
      </c>
      <c r="AW112" s="14" t="s">
        <v>32</v>
      </c>
      <c r="AX112" s="14" t="s">
        <v>77</v>
      </c>
      <c r="AY112" s="254" t="s">
        <v>125</v>
      </c>
    </row>
    <row r="113" s="2" customFormat="1" ht="16.5" customHeight="1">
      <c r="A113" s="41"/>
      <c r="B113" s="42"/>
      <c r="C113" s="266" t="s">
        <v>144</v>
      </c>
      <c r="D113" s="266" t="s">
        <v>140</v>
      </c>
      <c r="E113" s="267" t="s">
        <v>350</v>
      </c>
      <c r="F113" s="268" t="s">
        <v>351</v>
      </c>
      <c r="G113" s="269" t="s">
        <v>143</v>
      </c>
      <c r="H113" s="270">
        <v>38.880000000000003</v>
      </c>
      <c r="I113" s="271"/>
      <c r="J113" s="272">
        <f>ROUND(I113*H113,2)</f>
        <v>0</v>
      </c>
      <c r="K113" s="268" t="s">
        <v>131</v>
      </c>
      <c r="L113" s="273"/>
      <c r="M113" s="274" t="s">
        <v>19</v>
      </c>
      <c r="N113" s="275" t="s">
        <v>41</v>
      </c>
      <c r="O113" s="87"/>
      <c r="P113" s="224">
        <f>O113*H113</f>
        <v>0</v>
      </c>
      <c r="Q113" s="224">
        <v>1</v>
      </c>
      <c r="R113" s="224">
        <f>Q113*H113</f>
        <v>38.880000000000003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144</v>
      </c>
      <c r="AT113" s="226" t="s">
        <v>140</v>
      </c>
      <c r="AU113" s="226" t="s">
        <v>79</v>
      </c>
      <c r="AY113" s="20" t="s">
        <v>125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77</v>
      </c>
      <c r="BK113" s="227">
        <f>ROUND(I113*H113,2)</f>
        <v>0</v>
      </c>
      <c r="BL113" s="20" t="s">
        <v>132</v>
      </c>
      <c r="BM113" s="226" t="s">
        <v>352</v>
      </c>
    </row>
    <row r="114" s="14" customFormat="1">
      <c r="A114" s="14"/>
      <c r="B114" s="244"/>
      <c r="C114" s="245"/>
      <c r="D114" s="235" t="s">
        <v>136</v>
      </c>
      <c r="E114" s="246" t="s">
        <v>19</v>
      </c>
      <c r="F114" s="247" t="s">
        <v>353</v>
      </c>
      <c r="G114" s="245"/>
      <c r="H114" s="248">
        <v>38.880000000000003</v>
      </c>
      <c r="I114" s="249"/>
      <c r="J114" s="245"/>
      <c r="K114" s="245"/>
      <c r="L114" s="250"/>
      <c r="M114" s="251"/>
      <c r="N114" s="252"/>
      <c r="O114" s="252"/>
      <c r="P114" s="252"/>
      <c r="Q114" s="252"/>
      <c r="R114" s="252"/>
      <c r="S114" s="252"/>
      <c r="T114" s="25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4" t="s">
        <v>136</v>
      </c>
      <c r="AU114" s="254" t="s">
        <v>79</v>
      </c>
      <c r="AV114" s="14" t="s">
        <v>79</v>
      </c>
      <c r="AW114" s="14" t="s">
        <v>32</v>
      </c>
      <c r="AX114" s="14" t="s">
        <v>77</v>
      </c>
      <c r="AY114" s="254" t="s">
        <v>125</v>
      </c>
    </row>
    <row r="115" s="2" customFormat="1" ht="49.05" customHeight="1">
      <c r="A115" s="41"/>
      <c r="B115" s="42"/>
      <c r="C115" s="215" t="s">
        <v>179</v>
      </c>
      <c r="D115" s="215" t="s">
        <v>127</v>
      </c>
      <c r="E115" s="216" t="s">
        <v>354</v>
      </c>
      <c r="F115" s="217" t="s">
        <v>355</v>
      </c>
      <c r="G115" s="218" t="s">
        <v>223</v>
      </c>
      <c r="H115" s="219">
        <v>25</v>
      </c>
      <c r="I115" s="220"/>
      <c r="J115" s="221">
        <f>ROUND(I115*H115,2)</f>
        <v>0</v>
      </c>
      <c r="K115" s="217" t="s">
        <v>131</v>
      </c>
      <c r="L115" s="47"/>
      <c r="M115" s="222" t="s">
        <v>19</v>
      </c>
      <c r="N115" s="223" t="s">
        <v>41</v>
      </c>
      <c r="O115" s="87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6" t="s">
        <v>132</v>
      </c>
      <c r="AT115" s="226" t="s">
        <v>127</v>
      </c>
      <c r="AU115" s="226" t="s">
        <v>79</v>
      </c>
      <c r="AY115" s="20" t="s">
        <v>125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20" t="s">
        <v>77</v>
      </c>
      <c r="BK115" s="227">
        <f>ROUND(I115*H115,2)</f>
        <v>0</v>
      </c>
      <c r="BL115" s="20" t="s">
        <v>132</v>
      </c>
      <c r="BM115" s="226" t="s">
        <v>356</v>
      </c>
    </row>
    <row r="116" s="2" customFormat="1">
      <c r="A116" s="41"/>
      <c r="B116" s="42"/>
      <c r="C116" s="43"/>
      <c r="D116" s="228" t="s">
        <v>134</v>
      </c>
      <c r="E116" s="43"/>
      <c r="F116" s="229" t="s">
        <v>357</v>
      </c>
      <c r="G116" s="43"/>
      <c r="H116" s="43"/>
      <c r="I116" s="230"/>
      <c r="J116" s="43"/>
      <c r="K116" s="43"/>
      <c r="L116" s="47"/>
      <c r="M116" s="231"/>
      <c r="N116" s="232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134</v>
      </c>
      <c r="AU116" s="20" t="s">
        <v>79</v>
      </c>
    </row>
    <row r="117" s="2" customFormat="1" ht="49.05" customHeight="1">
      <c r="A117" s="41"/>
      <c r="B117" s="42"/>
      <c r="C117" s="215" t="s">
        <v>184</v>
      </c>
      <c r="D117" s="215" t="s">
        <v>127</v>
      </c>
      <c r="E117" s="216" t="s">
        <v>358</v>
      </c>
      <c r="F117" s="217" t="s">
        <v>359</v>
      </c>
      <c r="G117" s="218" t="s">
        <v>223</v>
      </c>
      <c r="H117" s="219">
        <v>10</v>
      </c>
      <c r="I117" s="220"/>
      <c r="J117" s="221">
        <f>ROUND(I117*H117,2)</f>
        <v>0</v>
      </c>
      <c r="K117" s="217" t="s">
        <v>131</v>
      </c>
      <c r="L117" s="47"/>
      <c r="M117" s="222" t="s">
        <v>19</v>
      </c>
      <c r="N117" s="223" t="s">
        <v>41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132</v>
      </c>
      <c r="AT117" s="226" t="s">
        <v>127</v>
      </c>
      <c r="AU117" s="226" t="s">
        <v>79</v>
      </c>
      <c r="AY117" s="20" t="s">
        <v>125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77</v>
      </c>
      <c r="BK117" s="227">
        <f>ROUND(I117*H117,2)</f>
        <v>0</v>
      </c>
      <c r="BL117" s="20" t="s">
        <v>132</v>
      </c>
      <c r="BM117" s="226" t="s">
        <v>360</v>
      </c>
    </row>
    <row r="118" s="2" customFormat="1">
      <c r="A118" s="41"/>
      <c r="B118" s="42"/>
      <c r="C118" s="43"/>
      <c r="D118" s="228" t="s">
        <v>134</v>
      </c>
      <c r="E118" s="43"/>
      <c r="F118" s="229" t="s">
        <v>361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134</v>
      </c>
      <c r="AU118" s="20" t="s">
        <v>79</v>
      </c>
    </row>
    <row r="119" s="2" customFormat="1" ht="49.05" customHeight="1">
      <c r="A119" s="41"/>
      <c r="B119" s="42"/>
      <c r="C119" s="215" t="s">
        <v>190</v>
      </c>
      <c r="D119" s="215" t="s">
        <v>127</v>
      </c>
      <c r="E119" s="216" t="s">
        <v>362</v>
      </c>
      <c r="F119" s="217" t="s">
        <v>363</v>
      </c>
      <c r="G119" s="218" t="s">
        <v>223</v>
      </c>
      <c r="H119" s="219">
        <v>2</v>
      </c>
      <c r="I119" s="220"/>
      <c r="J119" s="221">
        <f>ROUND(I119*H119,2)</f>
        <v>0</v>
      </c>
      <c r="K119" s="217" t="s">
        <v>131</v>
      </c>
      <c r="L119" s="47"/>
      <c r="M119" s="222" t="s">
        <v>19</v>
      </c>
      <c r="N119" s="223" t="s">
        <v>41</v>
      </c>
      <c r="O119" s="87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132</v>
      </c>
      <c r="AT119" s="226" t="s">
        <v>127</v>
      </c>
      <c r="AU119" s="226" t="s">
        <v>79</v>
      </c>
      <c r="AY119" s="20" t="s">
        <v>125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0" t="s">
        <v>77</v>
      </c>
      <c r="BK119" s="227">
        <f>ROUND(I119*H119,2)</f>
        <v>0</v>
      </c>
      <c r="BL119" s="20" t="s">
        <v>132</v>
      </c>
      <c r="BM119" s="226" t="s">
        <v>364</v>
      </c>
    </row>
    <row r="120" s="2" customFormat="1">
      <c r="A120" s="41"/>
      <c r="B120" s="42"/>
      <c r="C120" s="43"/>
      <c r="D120" s="228" t="s">
        <v>134</v>
      </c>
      <c r="E120" s="43"/>
      <c r="F120" s="229" t="s">
        <v>365</v>
      </c>
      <c r="G120" s="43"/>
      <c r="H120" s="43"/>
      <c r="I120" s="230"/>
      <c r="J120" s="43"/>
      <c r="K120" s="43"/>
      <c r="L120" s="47"/>
      <c r="M120" s="231"/>
      <c r="N120" s="232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134</v>
      </c>
      <c r="AU120" s="20" t="s">
        <v>79</v>
      </c>
    </row>
    <row r="121" s="2" customFormat="1" ht="66.75" customHeight="1">
      <c r="A121" s="41"/>
      <c r="B121" s="42"/>
      <c r="C121" s="215" t="s">
        <v>8</v>
      </c>
      <c r="D121" s="215" t="s">
        <v>127</v>
      </c>
      <c r="E121" s="216" t="s">
        <v>366</v>
      </c>
      <c r="F121" s="217" t="s">
        <v>367</v>
      </c>
      <c r="G121" s="218" t="s">
        <v>130</v>
      </c>
      <c r="H121" s="219">
        <v>5.7000000000000002</v>
      </c>
      <c r="I121" s="220"/>
      <c r="J121" s="221">
        <f>ROUND(I121*H121,2)</f>
        <v>0</v>
      </c>
      <c r="K121" s="217" t="s">
        <v>131</v>
      </c>
      <c r="L121" s="47"/>
      <c r="M121" s="222" t="s">
        <v>19</v>
      </c>
      <c r="N121" s="223" t="s">
        <v>41</v>
      </c>
      <c r="O121" s="87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132</v>
      </c>
      <c r="AT121" s="226" t="s">
        <v>127</v>
      </c>
      <c r="AU121" s="226" t="s">
        <v>79</v>
      </c>
      <c r="AY121" s="20" t="s">
        <v>125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20" t="s">
        <v>77</v>
      </c>
      <c r="BK121" s="227">
        <f>ROUND(I121*H121,2)</f>
        <v>0</v>
      </c>
      <c r="BL121" s="20" t="s">
        <v>132</v>
      </c>
      <c r="BM121" s="226" t="s">
        <v>368</v>
      </c>
    </row>
    <row r="122" s="2" customFormat="1">
      <c r="A122" s="41"/>
      <c r="B122" s="42"/>
      <c r="C122" s="43"/>
      <c r="D122" s="228" t="s">
        <v>134</v>
      </c>
      <c r="E122" s="43"/>
      <c r="F122" s="229" t="s">
        <v>369</v>
      </c>
      <c r="G122" s="43"/>
      <c r="H122" s="43"/>
      <c r="I122" s="230"/>
      <c r="J122" s="43"/>
      <c r="K122" s="43"/>
      <c r="L122" s="47"/>
      <c r="M122" s="231"/>
      <c r="N122" s="232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134</v>
      </c>
      <c r="AU122" s="20" t="s">
        <v>79</v>
      </c>
    </row>
    <row r="123" s="14" customFormat="1">
      <c r="A123" s="14"/>
      <c r="B123" s="244"/>
      <c r="C123" s="245"/>
      <c r="D123" s="235" t="s">
        <v>136</v>
      </c>
      <c r="E123" s="246" t="s">
        <v>19</v>
      </c>
      <c r="F123" s="247" t="s">
        <v>370</v>
      </c>
      <c r="G123" s="245"/>
      <c r="H123" s="248">
        <v>5.7000000000000002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136</v>
      </c>
      <c r="AU123" s="254" t="s">
        <v>79</v>
      </c>
      <c r="AV123" s="14" t="s">
        <v>79</v>
      </c>
      <c r="AW123" s="14" t="s">
        <v>32</v>
      </c>
      <c r="AX123" s="14" t="s">
        <v>77</v>
      </c>
      <c r="AY123" s="254" t="s">
        <v>125</v>
      </c>
    </row>
    <row r="124" s="2" customFormat="1" ht="16.5" customHeight="1">
      <c r="A124" s="41"/>
      <c r="B124" s="42"/>
      <c r="C124" s="266" t="s">
        <v>202</v>
      </c>
      <c r="D124" s="266" t="s">
        <v>140</v>
      </c>
      <c r="E124" s="267" t="s">
        <v>371</v>
      </c>
      <c r="F124" s="268" t="s">
        <v>372</v>
      </c>
      <c r="G124" s="269" t="s">
        <v>143</v>
      </c>
      <c r="H124" s="270">
        <v>11.4</v>
      </c>
      <c r="I124" s="271"/>
      <c r="J124" s="272">
        <f>ROUND(I124*H124,2)</f>
        <v>0</v>
      </c>
      <c r="K124" s="268" t="s">
        <v>131</v>
      </c>
      <c r="L124" s="273"/>
      <c r="M124" s="274" t="s">
        <v>19</v>
      </c>
      <c r="N124" s="275" t="s">
        <v>41</v>
      </c>
      <c r="O124" s="87"/>
      <c r="P124" s="224">
        <f>O124*H124</f>
        <v>0</v>
      </c>
      <c r="Q124" s="224">
        <v>1</v>
      </c>
      <c r="R124" s="224">
        <f>Q124*H124</f>
        <v>11.4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144</v>
      </c>
      <c r="AT124" s="226" t="s">
        <v>140</v>
      </c>
      <c r="AU124" s="226" t="s">
        <v>79</v>
      </c>
      <c r="AY124" s="20" t="s">
        <v>125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77</v>
      </c>
      <c r="BK124" s="227">
        <f>ROUND(I124*H124,2)</f>
        <v>0</v>
      </c>
      <c r="BL124" s="20" t="s">
        <v>132</v>
      </c>
      <c r="BM124" s="226" t="s">
        <v>373</v>
      </c>
    </row>
    <row r="125" s="14" customFormat="1">
      <c r="A125" s="14"/>
      <c r="B125" s="244"/>
      <c r="C125" s="245"/>
      <c r="D125" s="235" t="s">
        <v>136</v>
      </c>
      <c r="E125" s="245"/>
      <c r="F125" s="247" t="s">
        <v>374</v>
      </c>
      <c r="G125" s="245"/>
      <c r="H125" s="248">
        <v>11.4</v>
      </c>
      <c r="I125" s="249"/>
      <c r="J125" s="245"/>
      <c r="K125" s="245"/>
      <c r="L125" s="250"/>
      <c r="M125" s="251"/>
      <c r="N125" s="252"/>
      <c r="O125" s="252"/>
      <c r="P125" s="252"/>
      <c r="Q125" s="252"/>
      <c r="R125" s="252"/>
      <c r="S125" s="252"/>
      <c r="T125" s="25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4" t="s">
        <v>136</v>
      </c>
      <c r="AU125" s="254" t="s">
        <v>79</v>
      </c>
      <c r="AV125" s="14" t="s">
        <v>79</v>
      </c>
      <c r="AW125" s="14" t="s">
        <v>4</v>
      </c>
      <c r="AX125" s="14" t="s">
        <v>77</v>
      </c>
      <c r="AY125" s="254" t="s">
        <v>125</v>
      </c>
    </row>
    <row r="126" s="12" customFormat="1" ht="22.8" customHeight="1">
      <c r="A126" s="12"/>
      <c r="B126" s="199"/>
      <c r="C126" s="200"/>
      <c r="D126" s="201" t="s">
        <v>69</v>
      </c>
      <c r="E126" s="213" t="s">
        <v>79</v>
      </c>
      <c r="F126" s="213" t="s">
        <v>375</v>
      </c>
      <c r="G126" s="200"/>
      <c r="H126" s="200"/>
      <c r="I126" s="203"/>
      <c r="J126" s="214">
        <f>BK126</f>
        <v>0</v>
      </c>
      <c r="K126" s="200"/>
      <c r="L126" s="205"/>
      <c r="M126" s="206"/>
      <c r="N126" s="207"/>
      <c r="O126" s="207"/>
      <c r="P126" s="208">
        <v>0</v>
      </c>
      <c r="Q126" s="207"/>
      <c r="R126" s="208">
        <v>0</v>
      </c>
      <c r="S126" s="207"/>
      <c r="T126" s="209"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0" t="s">
        <v>77</v>
      </c>
      <c r="AT126" s="211" t="s">
        <v>69</v>
      </c>
      <c r="AU126" s="211" t="s">
        <v>77</v>
      </c>
      <c r="AY126" s="210" t="s">
        <v>125</v>
      </c>
      <c r="BK126" s="212">
        <v>0</v>
      </c>
    </row>
    <row r="127" s="12" customFormat="1" ht="22.8" customHeight="1">
      <c r="A127" s="12"/>
      <c r="B127" s="199"/>
      <c r="C127" s="200"/>
      <c r="D127" s="201" t="s">
        <v>69</v>
      </c>
      <c r="E127" s="213" t="s">
        <v>148</v>
      </c>
      <c r="F127" s="213" t="s">
        <v>376</v>
      </c>
      <c r="G127" s="200"/>
      <c r="H127" s="200"/>
      <c r="I127" s="203"/>
      <c r="J127" s="214">
        <f>BK127</f>
        <v>0</v>
      </c>
      <c r="K127" s="200"/>
      <c r="L127" s="205"/>
      <c r="M127" s="206"/>
      <c r="N127" s="207"/>
      <c r="O127" s="207"/>
      <c r="P127" s="208">
        <f>SUM(P128:P150)</f>
        <v>0</v>
      </c>
      <c r="Q127" s="207"/>
      <c r="R127" s="208">
        <f>SUM(R128:R150)</f>
        <v>8.2918599999999998</v>
      </c>
      <c r="S127" s="207"/>
      <c r="T127" s="209">
        <f>SUM(T128:T150)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0" t="s">
        <v>77</v>
      </c>
      <c r="AT127" s="211" t="s">
        <v>69</v>
      </c>
      <c r="AU127" s="211" t="s">
        <v>77</v>
      </c>
      <c r="AY127" s="210" t="s">
        <v>125</v>
      </c>
      <c r="BK127" s="212">
        <f>SUM(BK128:BK150)</f>
        <v>0</v>
      </c>
    </row>
    <row r="128" s="2" customFormat="1" ht="44.25" customHeight="1">
      <c r="A128" s="41"/>
      <c r="B128" s="42"/>
      <c r="C128" s="215" t="s">
        <v>207</v>
      </c>
      <c r="D128" s="215" t="s">
        <v>127</v>
      </c>
      <c r="E128" s="216" t="s">
        <v>377</v>
      </c>
      <c r="F128" s="217" t="s">
        <v>378</v>
      </c>
      <c r="G128" s="218" t="s">
        <v>223</v>
      </c>
      <c r="H128" s="219">
        <v>26</v>
      </c>
      <c r="I128" s="220"/>
      <c r="J128" s="221">
        <f>ROUND(I128*H128,2)</f>
        <v>0</v>
      </c>
      <c r="K128" s="217" t="s">
        <v>131</v>
      </c>
      <c r="L128" s="47"/>
      <c r="M128" s="222" t="s">
        <v>19</v>
      </c>
      <c r="N128" s="223" t="s">
        <v>41</v>
      </c>
      <c r="O128" s="87"/>
      <c r="P128" s="224">
        <f>O128*H128</f>
        <v>0</v>
      </c>
      <c r="Q128" s="224">
        <v>0.17488999999999999</v>
      </c>
      <c r="R128" s="224">
        <f>Q128*H128</f>
        <v>4.5471399999999997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132</v>
      </c>
      <c r="AT128" s="226" t="s">
        <v>127</v>
      </c>
      <c r="AU128" s="226" t="s">
        <v>79</v>
      </c>
      <c r="AY128" s="20" t="s">
        <v>125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0" t="s">
        <v>77</v>
      </c>
      <c r="BK128" s="227">
        <f>ROUND(I128*H128,2)</f>
        <v>0</v>
      </c>
      <c r="BL128" s="20" t="s">
        <v>132</v>
      </c>
      <c r="BM128" s="226" t="s">
        <v>379</v>
      </c>
    </row>
    <row r="129" s="2" customFormat="1">
      <c r="A129" s="41"/>
      <c r="B129" s="42"/>
      <c r="C129" s="43"/>
      <c r="D129" s="228" t="s">
        <v>134</v>
      </c>
      <c r="E129" s="43"/>
      <c r="F129" s="229" t="s">
        <v>380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134</v>
      </c>
      <c r="AU129" s="20" t="s">
        <v>79</v>
      </c>
    </row>
    <row r="130" s="2" customFormat="1" ht="33" customHeight="1">
      <c r="A130" s="41"/>
      <c r="B130" s="42"/>
      <c r="C130" s="266" t="s">
        <v>220</v>
      </c>
      <c r="D130" s="266" t="s">
        <v>140</v>
      </c>
      <c r="E130" s="267" t="s">
        <v>381</v>
      </c>
      <c r="F130" s="268" t="s">
        <v>382</v>
      </c>
      <c r="G130" s="269" t="s">
        <v>223</v>
      </c>
      <c r="H130" s="270">
        <v>26</v>
      </c>
      <c r="I130" s="271"/>
      <c r="J130" s="272">
        <f>ROUND(I130*H130,2)</f>
        <v>0</v>
      </c>
      <c r="K130" s="268" t="s">
        <v>131</v>
      </c>
      <c r="L130" s="273"/>
      <c r="M130" s="274" t="s">
        <v>19</v>
      </c>
      <c r="N130" s="275" t="s">
        <v>41</v>
      </c>
      <c r="O130" s="87"/>
      <c r="P130" s="224">
        <f>O130*H130</f>
        <v>0</v>
      </c>
      <c r="Q130" s="224">
        <v>0.0053</v>
      </c>
      <c r="R130" s="224">
        <f>Q130*H130</f>
        <v>0.13780000000000001</v>
      </c>
      <c r="S130" s="224">
        <v>0</v>
      </c>
      <c r="T130" s="225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6" t="s">
        <v>144</v>
      </c>
      <c r="AT130" s="226" t="s">
        <v>140</v>
      </c>
      <c r="AU130" s="226" t="s">
        <v>79</v>
      </c>
      <c r="AY130" s="20" t="s">
        <v>125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20" t="s">
        <v>77</v>
      </c>
      <c r="BK130" s="227">
        <f>ROUND(I130*H130,2)</f>
        <v>0</v>
      </c>
      <c r="BL130" s="20" t="s">
        <v>132</v>
      </c>
      <c r="BM130" s="226" t="s">
        <v>383</v>
      </c>
    </row>
    <row r="131" s="2" customFormat="1" ht="33" customHeight="1">
      <c r="A131" s="41"/>
      <c r="B131" s="42"/>
      <c r="C131" s="215" t="s">
        <v>226</v>
      </c>
      <c r="D131" s="215" t="s">
        <v>127</v>
      </c>
      <c r="E131" s="216" t="s">
        <v>384</v>
      </c>
      <c r="F131" s="217" t="s">
        <v>385</v>
      </c>
      <c r="G131" s="218" t="s">
        <v>223</v>
      </c>
      <c r="H131" s="219">
        <v>2</v>
      </c>
      <c r="I131" s="220"/>
      <c r="J131" s="221">
        <f>ROUND(I131*H131,2)</f>
        <v>0</v>
      </c>
      <c r="K131" s="217" t="s">
        <v>131</v>
      </c>
      <c r="L131" s="47"/>
      <c r="M131" s="222" t="s">
        <v>19</v>
      </c>
      <c r="N131" s="223" t="s">
        <v>41</v>
      </c>
      <c r="O131" s="87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6" t="s">
        <v>132</v>
      </c>
      <c r="AT131" s="226" t="s">
        <v>127</v>
      </c>
      <c r="AU131" s="226" t="s">
        <v>79</v>
      </c>
      <c r="AY131" s="20" t="s">
        <v>125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20" t="s">
        <v>77</v>
      </c>
      <c r="BK131" s="227">
        <f>ROUND(I131*H131,2)</f>
        <v>0</v>
      </c>
      <c r="BL131" s="20" t="s">
        <v>132</v>
      </c>
      <c r="BM131" s="226" t="s">
        <v>386</v>
      </c>
    </row>
    <row r="132" s="2" customFormat="1">
      <c r="A132" s="41"/>
      <c r="B132" s="42"/>
      <c r="C132" s="43"/>
      <c r="D132" s="228" t="s">
        <v>134</v>
      </c>
      <c r="E132" s="43"/>
      <c r="F132" s="229" t="s">
        <v>387</v>
      </c>
      <c r="G132" s="43"/>
      <c r="H132" s="43"/>
      <c r="I132" s="230"/>
      <c r="J132" s="43"/>
      <c r="K132" s="43"/>
      <c r="L132" s="47"/>
      <c r="M132" s="231"/>
      <c r="N132" s="232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134</v>
      </c>
      <c r="AU132" s="20" t="s">
        <v>79</v>
      </c>
    </row>
    <row r="133" s="2" customFormat="1" ht="21.75" customHeight="1">
      <c r="A133" s="41"/>
      <c r="B133" s="42"/>
      <c r="C133" s="266" t="s">
        <v>233</v>
      </c>
      <c r="D133" s="266" t="s">
        <v>140</v>
      </c>
      <c r="E133" s="267" t="s">
        <v>388</v>
      </c>
      <c r="F133" s="268" t="s">
        <v>389</v>
      </c>
      <c r="G133" s="269" t="s">
        <v>223</v>
      </c>
      <c r="H133" s="270">
        <v>1</v>
      </c>
      <c r="I133" s="271"/>
      <c r="J133" s="272">
        <f>ROUND(I133*H133,2)</f>
        <v>0</v>
      </c>
      <c r="K133" s="268" t="s">
        <v>19</v>
      </c>
      <c r="L133" s="273"/>
      <c r="M133" s="274" t="s">
        <v>19</v>
      </c>
      <c r="N133" s="275" t="s">
        <v>41</v>
      </c>
      <c r="O133" s="87"/>
      <c r="P133" s="224">
        <f>O133*H133</f>
        <v>0</v>
      </c>
      <c r="Q133" s="224">
        <v>0.055030000000000003</v>
      </c>
      <c r="R133" s="224">
        <f>Q133*H133</f>
        <v>0.055030000000000003</v>
      </c>
      <c r="S133" s="224">
        <v>0</v>
      </c>
      <c r="T133" s="225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144</v>
      </c>
      <c r="AT133" s="226" t="s">
        <v>140</v>
      </c>
      <c r="AU133" s="226" t="s">
        <v>79</v>
      </c>
      <c r="AY133" s="20" t="s">
        <v>125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20" t="s">
        <v>77</v>
      </c>
      <c r="BK133" s="227">
        <f>ROUND(I133*H133,2)</f>
        <v>0</v>
      </c>
      <c r="BL133" s="20" t="s">
        <v>132</v>
      </c>
      <c r="BM133" s="226" t="s">
        <v>390</v>
      </c>
    </row>
    <row r="134" s="2" customFormat="1">
      <c r="A134" s="41"/>
      <c r="B134" s="42"/>
      <c r="C134" s="43"/>
      <c r="D134" s="235" t="s">
        <v>391</v>
      </c>
      <c r="E134" s="43"/>
      <c r="F134" s="295" t="s">
        <v>392</v>
      </c>
      <c r="G134" s="43"/>
      <c r="H134" s="43"/>
      <c r="I134" s="230"/>
      <c r="J134" s="43"/>
      <c r="K134" s="43"/>
      <c r="L134" s="47"/>
      <c r="M134" s="231"/>
      <c r="N134" s="232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391</v>
      </c>
      <c r="AU134" s="20" t="s">
        <v>79</v>
      </c>
    </row>
    <row r="135" s="2" customFormat="1" ht="24.15" customHeight="1">
      <c r="A135" s="41"/>
      <c r="B135" s="42"/>
      <c r="C135" s="215" t="s">
        <v>238</v>
      </c>
      <c r="D135" s="215" t="s">
        <v>127</v>
      </c>
      <c r="E135" s="216" t="s">
        <v>393</v>
      </c>
      <c r="F135" s="217" t="s">
        <v>394</v>
      </c>
      <c r="G135" s="218" t="s">
        <v>223</v>
      </c>
      <c r="H135" s="219">
        <v>26</v>
      </c>
      <c r="I135" s="220"/>
      <c r="J135" s="221">
        <f>ROUND(I135*H135,2)</f>
        <v>0</v>
      </c>
      <c r="K135" s="217" t="s">
        <v>131</v>
      </c>
      <c r="L135" s="47"/>
      <c r="M135" s="222" t="s">
        <v>19</v>
      </c>
      <c r="N135" s="223" t="s">
        <v>41</v>
      </c>
      <c r="O135" s="87"/>
      <c r="P135" s="224">
        <f>O135*H135</f>
        <v>0</v>
      </c>
      <c r="Q135" s="224">
        <v>0.0011999999999999999</v>
      </c>
      <c r="R135" s="224">
        <f>Q135*H135</f>
        <v>0.031199999999999999</v>
      </c>
      <c r="S135" s="224">
        <v>0</v>
      </c>
      <c r="T135" s="225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6" t="s">
        <v>132</v>
      </c>
      <c r="AT135" s="226" t="s">
        <v>127</v>
      </c>
      <c r="AU135" s="226" t="s">
        <v>79</v>
      </c>
      <c r="AY135" s="20" t="s">
        <v>125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20" t="s">
        <v>77</v>
      </c>
      <c r="BK135" s="227">
        <f>ROUND(I135*H135,2)</f>
        <v>0</v>
      </c>
      <c r="BL135" s="20" t="s">
        <v>132</v>
      </c>
      <c r="BM135" s="226" t="s">
        <v>395</v>
      </c>
    </row>
    <row r="136" s="2" customFormat="1">
      <c r="A136" s="41"/>
      <c r="B136" s="42"/>
      <c r="C136" s="43"/>
      <c r="D136" s="228" t="s">
        <v>134</v>
      </c>
      <c r="E136" s="43"/>
      <c r="F136" s="229" t="s">
        <v>396</v>
      </c>
      <c r="G136" s="43"/>
      <c r="H136" s="43"/>
      <c r="I136" s="230"/>
      <c r="J136" s="43"/>
      <c r="K136" s="43"/>
      <c r="L136" s="47"/>
      <c r="M136" s="231"/>
      <c r="N136" s="232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134</v>
      </c>
      <c r="AU136" s="20" t="s">
        <v>79</v>
      </c>
    </row>
    <row r="137" s="2" customFormat="1" ht="37.8" customHeight="1">
      <c r="A137" s="41"/>
      <c r="B137" s="42"/>
      <c r="C137" s="266" t="s">
        <v>243</v>
      </c>
      <c r="D137" s="266" t="s">
        <v>140</v>
      </c>
      <c r="E137" s="267" t="s">
        <v>397</v>
      </c>
      <c r="F137" s="268" t="s">
        <v>398</v>
      </c>
      <c r="G137" s="269" t="s">
        <v>223</v>
      </c>
      <c r="H137" s="270">
        <v>26</v>
      </c>
      <c r="I137" s="271"/>
      <c r="J137" s="272">
        <f>ROUND(I137*H137,2)</f>
        <v>0</v>
      </c>
      <c r="K137" s="268" t="s">
        <v>131</v>
      </c>
      <c r="L137" s="273"/>
      <c r="M137" s="274" t="s">
        <v>19</v>
      </c>
      <c r="N137" s="275" t="s">
        <v>41</v>
      </c>
      <c r="O137" s="87"/>
      <c r="P137" s="224">
        <f>O137*H137</f>
        <v>0</v>
      </c>
      <c r="Q137" s="224">
        <v>0.11600000000000001</v>
      </c>
      <c r="R137" s="224">
        <f>Q137*H137</f>
        <v>3.016</v>
      </c>
      <c r="S137" s="224">
        <v>0</v>
      </c>
      <c r="T137" s="225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6" t="s">
        <v>144</v>
      </c>
      <c r="AT137" s="226" t="s">
        <v>140</v>
      </c>
      <c r="AU137" s="226" t="s">
        <v>79</v>
      </c>
      <c r="AY137" s="20" t="s">
        <v>125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20" t="s">
        <v>77</v>
      </c>
      <c r="BK137" s="227">
        <f>ROUND(I137*H137,2)</f>
        <v>0</v>
      </c>
      <c r="BL137" s="20" t="s">
        <v>132</v>
      </c>
      <c r="BM137" s="226" t="s">
        <v>399</v>
      </c>
    </row>
    <row r="138" s="2" customFormat="1" ht="33" customHeight="1">
      <c r="A138" s="41"/>
      <c r="B138" s="42"/>
      <c r="C138" s="215" t="s">
        <v>248</v>
      </c>
      <c r="D138" s="215" t="s">
        <v>127</v>
      </c>
      <c r="E138" s="216" t="s">
        <v>400</v>
      </c>
      <c r="F138" s="217" t="s">
        <v>401</v>
      </c>
      <c r="G138" s="218" t="s">
        <v>402</v>
      </c>
      <c r="H138" s="219">
        <v>49</v>
      </c>
      <c r="I138" s="220"/>
      <c r="J138" s="221">
        <f>ROUND(I138*H138,2)</f>
        <v>0</v>
      </c>
      <c r="K138" s="217" t="s">
        <v>19</v>
      </c>
      <c r="L138" s="47"/>
      <c r="M138" s="222" t="s">
        <v>19</v>
      </c>
      <c r="N138" s="223" t="s">
        <v>41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132</v>
      </c>
      <c r="AT138" s="226" t="s">
        <v>127</v>
      </c>
      <c r="AU138" s="226" t="s">
        <v>79</v>
      </c>
      <c r="AY138" s="20" t="s">
        <v>125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0" t="s">
        <v>77</v>
      </c>
      <c r="BK138" s="227">
        <f>ROUND(I138*H138,2)</f>
        <v>0</v>
      </c>
      <c r="BL138" s="20" t="s">
        <v>132</v>
      </c>
      <c r="BM138" s="226" t="s">
        <v>403</v>
      </c>
    </row>
    <row r="139" s="14" customFormat="1">
      <c r="A139" s="14"/>
      <c r="B139" s="244"/>
      <c r="C139" s="245"/>
      <c r="D139" s="235" t="s">
        <v>136</v>
      </c>
      <c r="E139" s="246" t="s">
        <v>19</v>
      </c>
      <c r="F139" s="247" t="s">
        <v>404</v>
      </c>
      <c r="G139" s="245"/>
      <c r="H139" s="248">
        <v>49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136</v>
      </c>
      <c r="AU139" s="254" t="s">
        <v>79</v>
      </c>
      <c r="AV139" s="14" t="s">
        <v>79</v>
      </c>
      <c r="AW139" s="14" t="s">
        <v>32</v>
      </c>
      <c r="AX139" s="14" t="s">
        <v>77</v>
      </c>
      <c r="AY139" s="254" t="s">
        <v>125</v>
      </c>
    </row>
    <row r="140" s="2" customFormat="1" ht="44.25" customHeight="1">
      <c r="A140" s="41"/>
      <c r="B140" s="42"/>
      <c r="C140" s="266" t="s">
        <v>7</v>
      </c>
      <c r="D140" s="266" t="s">
        <v>140</v>
      </c>
      <c r="E140" s="267" t="s">
        <v>405</v>
      </c>
      <c r="F140" s="268" t="s">
        <v>406</v>
      </c>
      <c r="G140" s="269" t="s">
        <v>223</v>
      </c>
      <c r="H140" s="270">
        <v>24</v>
      </c>
      <c r="I140" s="271"/>
      <c r="J140" s="272">
        <f>ROUND(I140*H140,2)</f>
        <v>0</v>
      </c>
      <c r="K140" s="268" t="s">
        <v>131</v>
      </c>
      <c r="L140" s="273"/>
      <c r="M140" s="274" t="s">
        <v>19</v>
      </c>
      <c r="N140" s="275" t="s">
        <v>41</v>
      </c>
      <c r="O140" s="87"/>
      <c r="P140" s="224">
        <f>O140*H140</f>
        <v>0</v>
      </c>
      <c r="Q140" s="224">
        <v>0.019099999999999999</v>
      </c>
      <c r="R140" s="224">
        <f>Q140*H140</f>
        <v>0.45839999999999997</v>
      </c>
      <c r="S140" s="224">
        <v>0</v>
      </c>
      <c r="T140" s="225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6" t="s">
        <v>144</v>
      </c>
      <c r="AT140" s="226" t="s">
        <v>140</v>
      </c>
      <c r="AU140" s="226" t="s">
        <v>79</v>
      </c>
      <c r="AY140" s="20" t="s">
        <v>125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20" t="s">
        <v>77</v>
      </c>
      <c r="BK140" s="227">
        <f>ROUND(I140*H140,2)</f>
        <v>0</v>
      </c>
      <c r="BL140" s="20" t="s">
        <v>132</v>
      </c>
      <c r="BM140" s="226" t="s">
        <v>407</v>
      </c>
    </row>
    <row r="141" s="14" customFormat="1">
      <c r="A141" s="14"/>
      <c r="B141" s="244"/>
      <c r="C141" s="245"/>
      <c r="D141" s="235" t="s">
        <v>136</v>
      </c>
      <c r="E141" s="245"/>
      <c r="F141" s="247" t="s">
        <v>408</v>
      </c>
      <c r="G141" s="245"/>
      <c r="H141" s="248">
        <v>24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136</v>
      </c>
      <c r="AU141" s="254" t="s">
        <v>79</v>
      </c>
      <c r="AV141" s="14" t="s">
        <v>79</v>
      </c>
      <c r="AW141" s="14" t="s">
        <v>4</v>
      </c>
      <c r="AX141" s="14" t="s">
        <v>77</v>
      </c>
      <c r="AY141" s="254" t="s">
        <v>125</v>
      </c>
    </row>
    <row r="142" s="2" customFormat="1" ht="24.15" customHeight="1">
      <c r="A142" s="41"/>
      <c r="B142" s="42"/>
      <c r="C142" s="215" t="s">
        <v>258</v>
      </c>
      <c r="D142" s="215" t="s">
        <v>127</v>
      </c>
      <c r="E142" s="216" t="s">
        <v>409</v>
      </c>
      <c r="F142" s="217" t="s">
        <v>410</v>
      </c>
      <c r="G142" s="218" t="s">
        <v>402</v>
      </c>
      <c r="H142" s="219">
        <v>98</v>
      </c>
      <c r="I142" s="220"/>
      <c r="J142" s="221">
        <f>ROUND(I142*H142,2)</f>
        <v>0</v>
      </c>
      <c r="K142" s="217" t="s">
        <v>131</v>
      </c>
      <c r="L142" s="47"/>
      <c r="M142" s="222" t="s">
        <v>19</v>
      </c>
      <c r="N142" s="223" t="s">
        <v>41</v>
      </c>
      <c r="O142" s="87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132</v>
      </c>
      <c r="AT142" s="226" t="s">
        <v>127</v>
      </c>
      <c r="AU142" s="226" t="s">
        <v>79</v>
      </c>
      <c r="AY142" s="20" t="s">
        <v>125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20" t="s">
        <v>77</v>
      </c>
      <c r="BK142" s="227">
        <f>ROUND(I142*H142,2)</f>
        <v>0</v>
      </c>
      <c r="BL142" s="20" t="s">
        <v>132</v>
      </c>
      <c r="BM142" s="226" t="s">
        <v>411</v>
      </c>
    </row>
    <row r="143" s="2" customFormat="1">
      <c r="A143" s="41"/>
      <c r="B143" s="42"/>
      <c r="C143" s="43"/>
      <c r="D143" s="228" t="s">
        <v>134</v>
      </c>
      <c r="E143" s="43"/>
      <c r="F143" s="229" t="s">
        <v>412</v>
      </c>
      <c r="G143" s="43"/>
      <c r="H143" s="43"/>
      <c r="I143" s="230"/>
      <c r="J143" s="43"/>
      <c r="K143" s="43"/>
      <c r="L143" s="47"/>
      <c r="M143" s="231"/>
      <c r="N143" s="232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134</v>
      </c>
      <c r="AU143" s="20" t="s">
        <v>79</v>
      </c>
    </row>
    <row r="144" s="14" customFormat="1">
      <c r="A144" s="14"/>
      <c r="B144" s="244"/>
      <c r="C144" s="245"/>
      <c r="D144" s="235" t="s">
        <v>136</v>
      </c>
      <c r="E144" s="246" t="s">
        <v>19</v>
      </c>
      <c r="F144" s="247" t="s">
        <v>413</v>
      </c>
      <c r="G144" s="245"/>
      <c r="H144" s="248">
        <v>98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136</v>
      </c>
      <c r="AU144" s="254" t="s">
        <v>79</v>
      </c>
      <c r="AV144" s="14" t="s">
        <v>79</v>
      </c>
      <c r="AW144" s="14" t="s">
        <v>32</v>
      </c>
      <c r="AX144" s="14" t="s">
        <v>77</v>
      </c>
      <c r="AY144" s="254" t="s">
        <v>125</v>
      </c>
    </row>
    <row r="145" s="2" customFormat="1" ht="16.5" customHeight="1">
      <c r="A145" s="41"/>
      <c r="B145" s="42"/>
      <c r="C145" s="266" t="s">
        <v>264</v>
      </c>
      <c r="D145" s="266" t="s">
        <v>140</v>
      </c>
      <c r="E145" s="267" t="s">
        <v>414</v>
      </c>
      <c r="F145" s="268" t="s">
        <v>415</v>
      </c>
      <c r="G145" s="269" t="s">
        <v>402</v>
      </c>
      <c r="H145" s="270">
        <v>102.90000000000001</v>
      </c>
      <c r="I145" s="271"/>
      <c r="J145" s="272">
        <f>ROUND(I145*H145,2)</f>
        <v>0</v>
      </c>
      <c r="K145" s="268" t="s">
        <v>131</v>
      </c>
      <c r="L145" s="273"/>
      <c r="M145" s="274" t="s">
        <v>19</v>
      </c>
      <c r="N145" s="275" t="s">
        <v>41</v>
      </c>
      <c r="O145" s="87"/>
      <c r="P145" s="224">
        <f>O145*H145</f>
        <v>0</v>
      </c>
      <c r="Q145" s="224">
        <v>0.00010000000000000001</v>
      </c>
      <c r="R145" s="224">
        <f>Q145*H145</f>
        <v>0.010290000000000001</v>
      </c>
      <c r="S145" s="224">
        <v>0</v>
      </c>
      <c r="T145" s="225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6" t="s">
        <v>144</v>
      </c>
      <c r="AT145" s="226" t="s">
        <v>140</v>
      </c>
      <c r="AU145" s="226" t="s">
        <v>79</v>
      </c>
      <c r="AY145" s="20" t="s">
        <v>125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20" t="s">
        <v>77</v>
      </c>
      <c r="BK145" s="227">
        <f>ROUND(I145*H145,2)</f>
        <v>0</v>
      </c>
      <c r="BL145" s="20" t="s">
        <v>132</v>
      </c>
      <c r="BM145" s="226" t="s">
        <v>416</v>
      </c>
    </row>
    <row r="146" s="14" customFormat="1">
      <c r="A146" s="14"/>
      <c r="B146" s="244"/>
      <c r="C146" s="245"/>
      <c r="D146" s="235" t="s">
        <v>136</v>
      </c>
      <c r="E146" s="245"/>
      <c r="F146" s="247" t="s">
        <v>417</v>
      </c>
      <c r="G146" s="245"/>
      <c r="H146" s="248">
        <v>102.90000000000001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136</v>
      </c>
      <c r="AU146" s="254" t="s">
        <v>79</v>
      </c>
      <c r="AV146" s="14" t="s">
        <v>79</v>
      </c>
      <c r="AW146" s="14" t="s">
        <v>4</v>
      </c>
      <c r="AX146" s="14" t="s">
        <v>77</v>
      </c>
      <c r="AY146" s="254" t="s">
        <v>125</v>
      </c>
    </row>
    <row r="147" s="2" customFormat="1" ht="21.75" customHeight="1">
      <c r="A147" s="41"/>
      <c r="B147" s="42"/>
      <c r="C147" s="215" t="s">
        <v>269</v>
      </c>
      <c r="D147" s="215" t="s">
        <v>127</v>
      </c>
      <c r="E147" s="216" t="s">
        <v>418</v>
      </c>
      <c r="F147" s="217" t="s">
        <v>419</v>
      </c>
      <c r="G147" s="218" t="s">
        <v>223</v>
      </c>
      <c r="H147" s="219">
        <v>24</v>
      </c>
      <c r="I147" s="220"/>
      <c r="J147" s="221">
        <f>ROUND(I147*H147,2)</f>
        <v>0</v>
      </c>
      <c r="K147" s="217" t="s">
        <v>131</v>
      </c>
      <c r="L147" s="47"/>
      <c r="M147" s="222" t="s">
        <v>19</v>
      </c>
      <c r="N147" s="223" t="s">
        <v>41</v>
      </c>
      <c r="O147" s="87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6" t="s">
        <v>132</v>
      </c>
      <c r="AT147" s="226" t="s">
        <v>127</v>
      </c>
      <c r="AU147" s="226" t="s">
        <v>79</v>
      </c>
      <c r="AY147" s="20" t="s">
        <v>125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20" t="s">
        <v>77</v>
      </c>
      <c r="BK147" s="227">
        <f>ROUND(I147*H147,2)</f>
        <v>0</v>
      </c>
      <c r="BL147" s="20" t="s">
        <v>132</v>
      </c>
      <c r="BM147" s="226" t="s">
        <v>420</v>
      </c>
    </row>
    <row r="148" s="2" customFormat="1">
      <c r="A148" s="41"/>
      <c r="B148" s="42"/>
      <c r="C148" s="43"/>
      <c r="D148" s="228" t="s">
        <v>134</v>
      </c>
      <c r="E148" s="43"/>
      <c r="F148" s="229" t="s">
        <v>421</v>
      </c>
      <c r="G148" s="43"/>
      <c r="H148" s="43"/>
      <c r="I148" s="230"/>
      <c r="J148" s="43"/>
      <c r="K148" s="43"/>
      <c r="L148" s="47"/>
      <c r="M148" s="231"/>
      <c r="N148" s="232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134</v>
      </c>
      <c r="AU148" s="20" t="s">
        <v>79</v>
      </c>
    </row>
    <row r="149" s="2" customFormat="1" ht="37.8" customHeight="1">
      <c r="A149" s="41"/>
      <c r="B149" s="42"/>
      <c r="C149" s="266" t="s">
        <v>278</v>
      </c>
      <c r="D149" s="266" t="s">
        <v>140</v>
      </c>
      <c r="E149" s="267" t="s">
        <v>422</v>
      </c>
      <c r="F149" s="268" t="s">
        <v>423</v>
      </c>
      <c r="G149" s="269" t="s">
        <v>223</v>
      </c>
      <c r="H149" s="270">
        <v>24</v>
      </c>
      <c r="I149" s="271"/>
      <c r="J149" s="272">
        <f>ROUND(I149*H149,2)</f>
        <v>0</v>
      </c>
      <c r="K149" s="268" t="s">
        <v>131</v>
      </c>
      <c r="L149" s="273"/>
      <c r="M149" s="274" t="s">
        <v>19</v>
      </c>
      <c r="N149" s="275" t="s">
        <v>41</v>
      </c>
      <c r="O149" s="87"/>
      <c r="P149" s="224">
        <f>O149*H149</f>
        <v>0</v>
      </c>
      <c r="Q149" s="224">
        <v>0.0015</v>
      </c>
      <c r="R149" s="224">
        <f>Q149*H149</f>
        <v>0.036000000000000004</v>
      </c>
      <c r="S149" s="224">
        <v>0</v>
      </c>
      <c r="T149" s="22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6" t="s">
        <v>144</v>
      </c>
      <c r="AT149" s="226" t="s">
        <v>140</v>
      </c>
      <c r="AU149" s="226" t="s">
        <v>79</v>
      </c>
      <c r="AY149" s="20" t="s">
        <v>125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20" t="s">
        <v>77</v>
      </c>
      <c r="BK149" s="227">
        <f>ROUND(I149*H149,2)</f>
        <v>0</v>
      </c>
      <c r="BL149" s="20" t="s">
        <v>132</v>
      </c>
      <c r="BM149" s="226" t="s">
        <v>424</v>
      </c>
    </row>
    <row r="150" s="2" customFormat="1" ht="16.5" customHeight="1">
      <c r="A150" s="41"/>
      <c r="B150" s="42"/>
      <c r="C150" s="215" t="s">
        <v>425</v>
      </c>
      <c r="D150" s="215" t="s">
        <v>127</v>
      </c>
      <c r="E150" s="216" t="s">
        <v>426</v>
      </c>
      <c r="F150" s="217" t="s">
        <v>427</v>
      </c>
      <c r="G150" s="218" t="s">
        <v>223</v>
      </c>
      <c r="H150" s="219">
        <v>1</v>
      </c>
      <c r="I150" s="220"/>
      <c r="J150" s="221">
        <f>ROUND(I150*H150,2)</f>
        <v>0</v>
      </c>
      <c r="K150" s="217" t="s">
        <v>19</v>
      </c>
      <c r="L150" s="47"/>
      <c r="M150" s="222" t="s">
        <v>19</v>
      </c>
      <c r="N150" s="223" t="s">
        <v>41</v>
      </c>
      <c r="O150" s="87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6" t="s">
        <v>132</v>
      </c>
      <c r="AT150" s="226" t="s">
        <v>127</v>
      </c>
      <c r="AU150" s="226" t="s">
        <v>79</v>
      </c>
      <c r="AY150" s="20" t="s">
        <v>125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20" t="s">
        <v>77</v>
      </c>
      <c r="BK150" s="227">
        <f>ROUND(I150*H150,2)</f>
        <v>0</v>
      </c>
      <c r="BL150" s="20" t="s">
        <v>132</v>
      </c>
      <c r="BM150" s="226" t="s">
        <v>428</v>
      </c>
    </row>
    <row r="151" s="12" customFormat="1" ht="22.8" customHeight="1">
      <c r="A151" s="12"/>
      <c r="B151" s="199"/>
      <c r="C151" s="200"/>
      <c r="D151" s="201" t="s">
        <v>69</v>
      </c>
      <c r="E151" s="213" t="s">
        <v>157</v>
      </c>
      <c r="F151" s="213" t="s">
        <v>429</v>
      </c>
      <c r="G151" s="200"/>
      <c r="H151" s="200"/>
      <c r="I151" s="203"/>
      <c r="J151" s="214">
        <f>BK151</f>
        <v>0</v>
      </c>
      <c r="K151" s="200"/>
      <c r="L151" s="205"/>
      <c r="M151" s="206"/>
      <c r="N151" s="207"/>
      <c r="O151" s="207"/>
      <c r="P151" s="208">
        <f>SUM(P152:P154)</f>
        <v>0</v>
      </c>
      <c r="Q151" s="207"/>
      <c r="R151" s="208">
        <f>SUM(R152:R154)</f>
        <v>4.9490000000000007</v>
      </c>
      <c r="S151" s="207"/>
      <c r="T151" s="209">
        <f>SUM(T152:T154)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0" t="s">
        <v>77</v>
      </c>
      <c r="AT151" s="211" t="s">
        <v>69</v>
      </c>
      <c r="AU151" s="211" t="s">
        <v>77</v>
      </c>
      <c r="AY151" s="210" t="s">
        <v>125</v>
      </c>
      <c r="BK151" s="212">
        <f>SUM(BK152:BK154)</f>
        <v>0</v>
      </c>
    </row>
    <row r="152" s="2" customFormat="1" ht="66.75" customHeight="1">
      <c r="A152" s="41"/>
      <c r="B152" s="42"/>
      <c r="C152" s="215" t="s">
        <v>430</v>
      </c>
      <c r="D152" s="215" t="s">
        <v>127</v>
      </c>
      <c r="E152" s="216" t="s">
        <v>431</v>
      </c>
      <c r="F152" s="217" t="s">
        <v>432</v>
      </c>
      <c r="G152" s="218" t="s">
        <v>151</v>
      </c>
      <c r="H152" s="219">
        <v>49</v>
      </c>
      <c r="I152" s="220"/>
      <c r="J152" s="221">
        <f>ROUND(I152*H152,2)</f>
        <v>0</v>
      </c>
      <c r="K152" s="217" t="s">
        <v>131</v>
      </c>
      <c r="L152" s="47"/>
      <c r="M152" s="222" t="s">
        <v>19</v>
      </c>
      <c r="N152" s="223" t="s">
        <v>41</v>
      </c>
      <c r="O152" s="87"/>
      <c r="P152" s="224">
        <f>O152*H152</f>
        <v>0</v>
      </c>
      <c r="Q152" s="224">
        <v>0.10100000000000001</v>
      </c>
      <c r="R152" s="224">
        <f>Q152*H152</f>
        <v>4.9490000000000007</v>
      </c>
      <c r="S152" s="224">
        <v>0</v>
      </c>
      <c r="T152" s="225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6" t="s">
        <v>132</v>
      </c>
      <c r="AT152" s="226" t="s">
        <v>127</v>
      </c>
      <c r="AU152" s="226" t="s">
        <v>79</v>
      </c>
      <c r="AY152" s="20" t="s">
        <v>125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20" t="s">
        <v>77</v>
      </c>
      <c r="BK152" s="227">
        <f>ROUND(I152*H152,2)</f>
        <v>0</v>
      </c>
      <c r="BL152" s="20" t="s">
        <v>132</v>
      </c>
      <c r="BM152" s="226" t="s">
        <v>433</v>
      </c>
    </row>
    <row r="153" s="2" customFormat="1">
      <c r="A153" s="41"/>
      <c r="B153" s="42"/>
      <c r="C153" s="43"/>
      <c r="D153" s="228" t="s">
        <v>134</v>
      </c>
      <c r="E153" s="43"/>
      <c r="F153" s="229" t="s">
        <v>434</v>
      </c>
      <c r="G153" s="43"/>
      <c r="H153" s="43"/>
      <c r="I153" s="230"/>
      <c r="J153" s="43"/>
      <c r="K153" s="43"/>
      <c r="L153" s="47"/>
      <c r="M153" s="231"/>
      <c r="N153" s="232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134</v>
      </c>
      <c r="AU153" s="20" t="s">
        <v>79</v>
      </c>
    </row>
    <row r="154" s="14" customFormat="1">
      <c r="A154" s="14"/>
      <c r="B154" s="244"/>
      <c r="C154" s="245"/>
      <c r="D154" s="235" t="s">
        <v>136</v>
      </c>
      <c r="E154" s="246" t="s">
        <v>19</v>
      </c>
      <c r="F154" s="247" t="s">
        <v>435</v>
      </c>
      <c r="G154" s="245"/>
      <c r="H154" s="248">
        <v>49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136</v>
      </c>
      <c r="AU154" s="254" t="s">
        <v>79</v>
      </c>
      <c r="AV154" s="14" t="s">
        <v>79</v>
      </c>
      <c r="AW154" s="14" t="s">
        <v>32</v>
      </c>
      <c r="AX154" s="14" t="s">
        <v>77</v>
      </c>
      <c r="AY154" s="254" t="s">
        <v>125</v>
      </c>
    </row>
    <row r="155" s="12" customFormat="1" ht="22.8" customHeight="1">
      <c r="A155" s="12"/>
      <c r="B155" s="199"/>
      <c r="C155" s="200"/>
      <c r="D155" s="201" t="s">
        <v>69</v>
      </c>
      <c r="E155" s="213" t="s">
        <v>179</v>
      </c>
      <c r="F155" s="213" t="s">
        <v>189</v>
      </c>
      <c r="G155" s="200"/>
      <c r="H155" s="200"/>
      <c r="I155" s="203"/>
      <c r="J155" s="214">
        <f>BK155</f>
        <v>0</v>
      </c>
      <c r="K155" s="200"/>
      <c r="L155" s="205"/>
      <c r="M155" s="206"/>
      <c r="N155" s="207"/>
      <c r="O155" s="207"/>
      <c r="P155" s="208">
        <f>SUM(P156:P186)</f>
        <v>0</v>
      </c>
      <c r="Q155" s="207"/>
      <c r="R155" s="208">
        <f>SUM(R156:R186)</f>
        <v>0</v>
      </c>
      <c r="S155" s="207"/>
      <c r="T155" s="209">
        <f>SUM(T156:T186)</f>
        <v>125.135344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0" t="s">
        <v>77</v>
      </c>
      <c r="AT155" s="211" t="s">
        <v>69</v>
      </c>
      <c r="AU155" s="211" t="s">
        <v>77</v>
      </c>
      <c r="AY155" s="210" t="s">
        <v>125</v>
      </c>
      <c r="BK155" s="212">
        <f>SUM(BK156:BK186)</f>
        <v>0</v>
      </c>
    </row>
    <row r="156" s="2" customFormat="1" ht="16.5" customHeight="1">
      <c r="A156" s="41"/>
      <c r="B156" s="42"/>
      <c r="C156" s="215" t="s">
        <v>436</v>
      </c>
      <c r="D156" s="215" t="s">
        <v>127</v>
      </c>
      <c r="E156" s="216" t="s">
        <v>208</v>
      </c>
      <c r="F156" s="217" t="s">
        <v>437</v>
      </c>
      <c r="G156" s="218" t="s">
        <v>130</v>
      </c>
      <c r="H156" s="219">
        <v>15.574999999999999</v>
      </c>
      <c r="I156" s="220"/>
      <c r="J156" s="221">
        <f>ROUND(I156*H156,2)</f>
        <v>0</v>
      </c>
      <c r="K156" s="217" t="s">
        <v>131</v>
      </c>
      <c r="L156" s="47"/>
      <c r="M156" s="222" t="s">
        <v>19</v>
      </c>
      <c r="N156" s="223" t="s">
        <v>41</v>
      </c>
      <c r="O156" s="87"/>
      <c r="P156" s="224">
        <f>O156*H156</f>
        <v>0</v>
      </c>
      <c r="Q156" s="224">
        <v>0</v>
      </c>
      <c r="R156" s="224">
        <f>Q156*H156</f>
        <v>0</v>
      </c>
      <c r="S156" s="224">
        <v>2</v>
      </c>
      <c r="T156" s="225">
        <f>S156*H156</f>
        <v>31.149999999999999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6" t="s">
        <v>132</v>
      </c>
      <c r="AT156" s="226" t="s">
        <v>127</v>
      </c>
      <c r="AU156" s="226" t="s">
        <v>79</v>
      </c>
      <c r="AY156" s="20" t="s">
        <v>125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20" t="s">
        <v>77</v>
      </c>
      <c r="BK156" s="227">
        <f>ROUND(I156*H156,2)</f>
        <v>0</v>
      </c>
      <c r="BL156" s="20" t="s">
        <v>132</v>
      </c>
      <c r="BM156" s="226" t="s">
        <v>438</v>
      </c>
    </row>
    <row r="157" s="2" customFormat="1">
      <c r="A157" s="41"/>
      <c r="B157" s="42"/>
      <c r="C157" s="43"/>
      <c r="D157" s="228" t="s">
        <v>134</v>
      </c>
      <c r="E157" s="43"/>
      <c r="F157" s="229" t="s">
        <v>211</v>
      </c>
      <c r="G157" s="43"/>
      <c r="H157" s="43"/>
      <c r="I157" s="230"/>
      <c r="J157" s="43"/>
      <c r="K157" s="43"/>
      <c r="L157" s="47"/>
      <c r="M157" s="231"/>
      <c r="N157" s="232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134</v>
      </c>
      <c r="AU157" s="20" t="s">
        <v>79</v>
      </c>
    </row>
    <row r="158" s="14" customFormat="1">
      <c r="A158" s="14"/>
      <c r="B158" s="244"/>
      <c r="C158" s="245"/>
      <c r="D158" s="235" t="s">
        <v>136</v>
      </c>
      <c r="E158" s="246" t="s">
        <v>19</v>
      </c>
      <c r="F158" s="247" t="s">
        <v>439</v>
      </c>
      <c r="G158" s="245"/>
      <c r="H158" s="248">
        <v>11.574999999999999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136</v>
      </c>
      <c r="AU158" s="254" t="s">
        <v>79</v>
      </c>
      <c r="AV158" s="14" t="s">
        <v>79</v>
      </c>
      <c r="AW158" s="14" t="s">
        <v>32</v>
      </c>
      <c r="AX158" s="14" t="s">
        <v>70</v>
      </c>
      <c r="AY158" s="254" t="s">
        <v>125</v>
      </c>
    </row>
    <row r="159" s="14" customFormat="1">
      <c r="A159" s="14"/>
      <c r="B159" s="244"/>
      <c r="C159" s="245"/>
      <c r="D159" s="235" t="s">
        <v>136</v>
      </c>
      <c r="E159" s="246" t="s">
        <v>19</v>
      </c>
      <c r="F159" s="247" t="s">
        <v>440</v>
      </c>
      <c r="G159" s="245"/>
      <c r="H159" s="248">
        <v>4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136</v>
      </c>
      <c r="AU159" s="254" t="s">
        <v>79</v>
      </c>
      <c r="AV159" s="14" t="s">
        <v>79</v>
      </c>
      <c r="AW159" s="14" t="s">
        <v>32</v>
      </c>
      <c r="AX159" s="14" t="s">
        <v>70</v>
      </c>
      <c r="AY159" s="254" t="s">
        <v>125</v>
      </c>
    </row>
    <row r="160" s="15" customFormat="1">
      <c r="A160" s="15"/>
      <c r="B160" s="255"/>
      <c r="C160" s="256"/>
      <c r="D160" s="235" t="s">
        <v>136</v>
      </c>
      <c r="E160" s="257" t="s">
        <v>19</v>
      </c>
      <c r="F160" s="258" t="s">
        <v>139</v>
      </c>
      <c r="G160" s="256"/>
      <c r="H160" s="259">
        <v>15.574999999999999</v>
      </c>
      <c r="I160" s="260"/>
      <c r="J160" s="256"/>
      <c r="K160" s="256"/>
      <c r="L160" s="261"/>
      <c r="M160" s="262"/>
      <c r="N160" s="263"/>
      <c r="O160" s="263"/>
      <c r="P160" s="263"/>
      <c r="Q160" s="263"/>
      <c r="R160" s="263"/>
      <c r="S160" s="263"/>
      <c r="T160" s="264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5" t="s">
        <v>136</v>
      </c>
      <c r="AU160" s="265" t="s">
        <v>79</v>
      </c>
      <c r="AV160" s="15" t="s">
        <v>132</v>
      </c>
      <c r="AW160" s="15" t="s">
        <v>32</v>
      </c>
      <c r="AX160" s="15" t="s">
        <v>77</v>
      </c>
      <c r="AY160" s="265" t="s">
        <v>125</v>
      </c>
    </row>
    <row r="161" s="2" customFormat="1" ht="16.5" customHeight="1">
      <c r="A161" s="41"/>
      <c r="B161" s="42"/>
      <c r="C161" s="215" t="s">
        <v>441</v>
      </c>
      <c r="D161" s="215" t="s">
        <v>127</v>
      </c>
      <c r="E161" s="216" t="s">
        <v>442</v>
      </c>
      <c r="F161" s="217" t="s">
        <v>443</v>
      </c>
      <c r="G161" s="218" t="s">
        <v>130</v>
      </c>
      <c r="H161" s="219">
        <v>24.030000000000001</v>
      </c>
      <c r="I161" s="220"/>
      <c r="J161" s="221">
        <f>ROUND(I161*H161,2)</f>
        <v>0</v>
      </c>
      <c r="K161" s="217" t="s">
        <v>131</v>
      </c>
      <c r="L161" s="47"/>
      <c r="M161" s="222" t="s">
        <v>19</v>
      </c>
      <c r="N161" s="223" t="s">
        <v>41</v>
      </c>
      <c r="O161" s="87"/>
      <c r="P161" s="224">
        <f>O161*H161</f>
        <v>0</v>
      </c>
      <c r="Q161" s="224">
        <v>0</v>
      </c>
      <c r="R161" s="224">
        <f>Q161*H161</f>
        <v>0</v>
      </c>
      <c r="S161" s="224">
        <v>2.3999999999999999</v>
      </c>
      <c r="T161" s="225">
        <f>S161*H161</f>
        <v>57.671999999999997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6" t="s">
        <v>132</v>
      </c>
      <c r="AT161" s="226" t="s">
        <v>127</v>
      </c>
      <c r="AU161" s="226" t="s">
        <v>79</v>
      </c>
      <c r="AY161" s="20" t="s">
        <v>125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20" t="s">
        <v>77</v>
      </c>
      <c r="BK161" s="227">
        <f>ROUND(I161*H161,2)</f>
        <v>0</v>
      </c>
      <c r="BL161" s="20" t="s">
        <v>132</v>
      </c>
      <c r="BM161" s="226" t="s">
        <v>444</v>
      </c>
    </row>
    <row r="162" s="2" customFormat="1">
      <c r="A162" s="41"/>
      <c r="B162" s="42"/>
      <c r="C162" s="43"/>
      <c r="D162" s="228" t="s">
        <v>134</v>
      </c>
      <c r="E162" s="43"/>
      <c r="F162" s="229" t="s">
        <v>445</v>
      </c>
      <c r="G162" s="43"/>
      <c r="H162" s="43"/>
      <c r="I162" s="230"/>
      <c r="J162" s="43"/>
      <c r="K162" s="43"/>
      <c r="L162" s="47"/>
      <c r="M162" s="231"/>
      <c r="N162" s="232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134</v>
      </c>
      <c r="AU162" s="20" t="s">
        <v>79</v>
      </c>
    </row>
    <row r="163" s="13" customFormat="1">
      <c r="A163" s="13"/>
      <c r="B163" s="233"/>
      <c r="C163" s="234"/>
      <c r="D163" s="235" t="s">
        <v>136</v>
      </c>
      <c r="E163" s="236" t="s">
        <v>19</v>
      </c>
      <c r="F163" s="237" t="s">
        <v>446</v>
      </c>
      <c r="G163" s="234"/>
      <c r="H163" s="236" t="s">
        <v>19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136</v>
      </c>
      <c r="AU163" s="243" t="s">
        <v>79</v>
      </c>
      <c r="AV163" s="13" t="s">
        <v>77</v>
      </c>
      <c r="AW163" s="13" t="s">
        <v>32</v>
      </c>
      <c r="AX163" s="13" t="s">
        <v>70</v>
      </c>
      <c r="AY163" s="243" t="s">
        <v>125</v>
      </c>
    </row>
    <row r="164" s="14" customFormat="1">
      <c r="A164" s="14"/>
      <c r="B164" s="244"/>
      <c r="C164" s="245"/>
      <c r="D164" s="235" t="s">
        <v>136</v>
      </c>
      <c r="E164" s="246" t="s">
        <v>19</v>
      </c>
      <c r="F164" s="247" t="s">
        <v>447</v>
      </c>
      <c r="G164" s="245"/>
      <c r="H164" s="248">
        <v>21.600000000000001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136</v>
      </c>
      <c r="AU164" s="254" t="s">
        <v>79</v>
      </c>
      <c r="AV164" s="14" t="s">
        <v>79</v>
      </c>
      <c r="AW164" s="14" t="s">
        <v>32</v>
      </c>
      <c r="AX164" s="14" t="s">
        <v>70</v>
      </c>
      <c r="AY164" s="254" t="s">
        <v>125</v>
      </c>
    </row>
    <row r="165" s="14" customFormat="1">
      <c r="A165" s="14"/>
      <c r="B165" s="244"/>
      <c r="C165" s="245"/>
      <c r="D165" s="235" t="s">
        <v>136</v>
      </c>
      <c r="E165" s="246" t="s">
        <v>19</v>
      </c>
      <c r="F165" s="247" t="s">
        <v>448</v>
      </c>
      <c r="G165" s="245"/>
      <c r="H165" s="248">
        <v>2.4300000000000002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136</v>
      </c>
      <c r="AU165" s="254" t="s">
        <v>79</v>
      </c>
      <c r="AV165" s="14" t="s">
        <v>79</v>
      </c>
      <c r="AW165" s="14" t="s">
        <v>32</v>
      </c>
      <c r="AX165" s="14" t="s">
        <v>70</v>
      </c>
      <c r="AY165" s="254" t="s">
        <v>125</v>
      </c>
    </row>
    <row r="166" s="15" customFormat="1">
      <c r="A166" s="15"/>
      <c r="B166" s="255"/>
      <c r="C166" s="256"/>
      <c r="D166" s="235" t="s">
        <v>136</v>
      </c>
      <c r="E166" s="257" t="s">
        <v>19</v>
      </c>
      <c r="F166" s="258" t="s">
        <v>139</v>
      </c>
      <c r="G166" s="256"/>
      <c r="H166" s="259">
        <v>24.030000000000001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5" t="s">
        <v>136</v>
      </c>
      <c r="AU166" s="265" t="s">
        <v>79</v>
      </c>
      <c r="AV166" s="15" t="s">
        <v>132</v>
      </c>
      <c r="AW166" s="15" t="s">
        <v>32</v>
      </c>
      <c r="AX166" s="15" t="s">
        <v>77</v>
      </c>
      <c r="AY166" s="265" t="s">
        <v>125</v>
      </c>
    </row>
    <row r="167" s="2" customFormat="1" ht="49.05" customHeight="1">
      <c r="A167" s="41"/>
      <c r="B167" s="42"/>
      <c r="C167" s="215" t="s">
        <v>449</v>
      </c>
      <c r="D167" s="215" t="s">
        <v>127</v>
      </c>
      <c r="E167" s="216" t="s">
        <v>450</v>
      </c>
      <c r="F167" s="217" t="s">
        <v>451</v>
      </c>
      <c r="G167" s="218" t="s">
        <v>130</v>
      </c>
      <c r="H167" s="219">
        <v>18.315000000000001</v>
      </c>
      <c r="I167" s="220"/>
      <c r="J167" s="221">
        <f>ROUND(I167*H167,2)</f>
        <v>0</v>
      </c>
      <c r="K167" s="217" t="s">
        <v>131</v>
      </c>
      <c r="L167" s="47"/>
      <c r="M167" s="222" t="s">
        <v>19</v>
      </c>
      <c r="N167" s="223" t="s">
        <v>41</v>
      </c>
      <c r="O167" s="87"/>
      <c r="P167" s="224">
        <f>O167*H167</f>
        <v>0</v>
      </c>
      <c r="Q167" s="224">
        <v>0</v>
      </c>
      <c r="R167" s="224">
        <f>Q167*H167</f>
        <v>0</v>
      </c>
      <c r="S167" s="224">
        <v>1.8</v>
      </c>
      <c r="T167" s="225">
        <f>S167*H167</f>
        <v>32.967000000000006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6" t="s">
        <v>132</v>
      </c>
      <c r="AT167" s="226" t="s">
        <v>127</v>
      </c>
      <c r="AU167" s="226" t="s">
        <v>79</v>
      </c>
      <c r="AY167" s="20" t="s">
        <v>125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20" t="s">
        <v>77</v>
      </c>
      <c r="BK167" s="227">
        <f>ROUND(I167*H167,2)</f>
        <v>0</v>
      </c>
      <c r="BL167" s="20" t="s">
        <v>132</v>
      </c>
      <c r="BM167" s="226" t="s">
        <v>452</v>
      </c>
    </row>
    <row r="168" s="2" customFormat="1">
      <c r="A168" s="41"/>
      <c r="B168" s="42"/>
      <c r="C168" s="43"/>
      <c r="D168" s="228" t="s">
        <v>134</v>
      </c>
      <c r="E168" s="43"/>
      <c r="F168" s="229" t="s">
        <v>453</v>
      </c>
      <c r="G168" s="43"/>
      <c r="H168" s="43"/>
      <c r="I168" s="230"/>
      <c r="J168" s="43"/>
      <c r="K168" s="43"/>
      <c r="L168" s="47"/>
      <c r="M168" s="231"/>
      <c r="N168" s="232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134</v>
      </c>
      <c r="AU168" s="20" t="s">
        <v>79</v>
      </c>
    </row>
    <row r="169" s="14" customFormat="1">
      <c r="A169" s="14"/>
      <c r="B169" s="244"/>
      <c r="C169" s="245"/>
      <c r="D169" s="235" t="s">
        <v>136</v>
      </c>
      <c r="E169" s="246" t="s">
        <v>19</v>
      </c>
      <c r="F169" s="247" t="s">
        <v>454</v>
      </c>
      <c r="G169" s="245"/>
      <c r="H169" s="248">
        <v>6.7949999999999999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136</v>
      </c>
      <c r="AU169" s="254" t="s">
        <v>79</v>
      </c>
      <c r="AV169" s="14" t="s">
        <v>79</v>
      </c>
      <c r="AW169" s="14" t="s">
        <v>32</v>
      </c>
      <c r="AX169" s="14" t="s">
        <v>70</v>
      </c>
      <c r="AY169" s="254" t="s">
        <v>125</v>
      </c>
    </row>
    <row r="170" s="14" customFormat="1">
      <c r="A170" s="14"/>
      <c r="B170" s="244"/>
      <c r="C170" s="245"/>
      <c r="D170" s="235" t="s">
        <v>136</v>
      </c>
      <c r="E170" s="246" t="s">
        <v>19</v>
      </c>
      <c r="F170" s="247" t="s">
        <v>455</v>
      </c>
      <c r="G170" s="245"/>
      <c r="H170" s="248">
        <v>11.52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136</v>
      </c>
      <c r="AU170" s="254" t="s">
        <v>79</v>
      </c>
      <c r="AV170" s="14" t="s">
        <v>79</v>
      </c>
      <c r="AW170" s="14" t="s">
        <v>32</v>
      </c>
      <c r="AX170" s="14" t="s">
        <v>70</v>
      </c>
      <c r="AY170" s="254" t="s">
        <v>125</v>
      </c>
    </row>
    <row r="171" s="15" customFormat="1">
      <c r="A171" s="15"/>
      <c r="B171" s="255"/>
      <c r="C171" s="256"/>
      <c r="D171" s="235" t="s">
        <v>136</v>
      </c>
      <c r="E171" s="257" t="s">
        <v>19</v>
      </c>
      <c r="F171" s="258" t="s">
        <v>139</v>
      </c>
      <c r="G171" s="256"/>
      <c r="H171" s="259">
        <v>18.315000000000001</v>
      </c>
      <c r="I171" s="260"/>
      <c r="J171" s="256"/>
      <c r="K171" s="256"/>
      <c r="L171" s="261"/>
      <c r="M171" s="262"/>
      <c r="N171" s="263"/>
      <c r="O171" s="263"/>
      <c r="P171" s="263"/>
      <c r="Q171" s="263"/>
      <c r="R171" s="263"/>
      <c r="S171" s="263"/>
      <c r="T171" s="264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5" t="s">
        <v>136</v>
      </c>
      <c r="AU171" s="265" t="s">
        <v>79</v>
      </c>
      <c r="AV171" s="15" t="s">
        <v>132</v>
      </c>
      <c r="AW171" s="15" t="s">
        <v>32</v>
      </c>
      <c r="AX171" s="15" t="s">
        <v>77</v>
      </c>
      <c r="AY171" s="265" t="s">
        <v>125</v>
      </c>
    </row>
    <row r="172" s="2" customFormat="1" ht="33" customHeight="1">
      <c r="A172" s="41"/>
      <c r="B172" s="42"/>
      <c r="C172" s="215" t="s">
        <v>456</v>
      </c>
      <c r="D172" s="215" t="s">
        <v>127</v>
      </c>
      <c r="E172" s="216" t="s">
        <v>457</v>
      </c>
      <c r="F172" s="217" t="s">
        <v>458</v>
      </c>
      <c r="G172" s="218" t="s">
        <v>223</v>
      </c>
      <c r="H172" s="219">
        <v>2</v>
      </c>
      <c r="I172" s="220"/>
      <c r="J172" s="221">
        <f>ROUND(I172*H172,2)</f>
        <v>0</v>
      </c>
      <c r="K172" s="217" t="s">
        <v>131</v>
      </c>
      <c r="L172" s="47"/>
      <c r="M172" s="222" t="s">
        <v>19</v>
      </c>
      <c r="N172" s="223" t="s">
        <v>41</v>
      </c>
      <c r="O172" s="87"/>
      <c r="P172" s="224">
        <f>O172*H172</f>
        <v>0</v>
      </c>
      <c r="Q172" s="224">
        <v>0</v>
      </c>
      <c r="R172" s="224">
        <f>Q172*H172</f>
        <v>0</v>
      </c>
      <c r="S172" s="224">
        <v>0.16500000000000001</v>
      </c>
      <c r="T172" s="225">
        <f>S172*H172</f>
        <v>0.33000000000000002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6" t="s">
        <v>132</v>
      </c>
      <c r="AT172" s="226" t="s">
        <v>127</v>
      </c>
      <c r="AU172" s="226" t="s">
        <v>79</v>
      </c>
      <c r="AY172" s="20" t="s">
        <v>125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20" t="s">
        <v>77</v>
      </c>
      <c r="BK172" s="227">
        <f>ROUND(I172*H172,2)</f>
        <v>0</v>
      </c>
      <c r="BL172" s="20" t="s">
        <v>132</v>
      </c>
      <c r="BM172" s="226" t="s">
        <v>459</v>
      </c>
    </row>
    <row r="173" s="2" customFormat="1">
      <c r="A173" s="41"/>
      <c r="B173" s="42"/>
      <c r="C173" s="43"/>
      <c r="D173" s="228" t="s">
        <v>134</v>
      </c>
      <c r="E173" s="43"/>
      <c r="F173" s="229" t="s">
        <v>460</v>
      </c>
      <c r="G173" s="43"/>
      <c r="H173" s="43"/>
      <c r="I173" s="230"/>
      <c r="J173" s="43"/>
      <c r="K173" s="43"/>
      <c r="L173" s="47"/>
      <c r="M173" s="231"/>
      <c r="N173" s="232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134</v>
      </c>
      <c r="AU173" s="20" t="s">
        <v>79</v>
      </c>
    </row>
    <row r="174" s="2" customFormat="1" ht="24.15" customHeight="1">
      <c r="A174" s="41"/>
      <c r="B174" s="42"/>
      <c r="C174" s="215" t="s">
        <v>461</v>
      </c>
      <c r="D174" s="215" t="s">
        <v>127</v>
      </c>
      <c r="E174" s="216" t="s">
        <v>462</v>
      </c>
      <c r="F174" s="217" t="s">
        <v>463</v>
      </c>
      <c r="G174" s="218" t="s">
        <v>402</v>
      </c>
      <c r="H174" s="219">
        <v>45.299999999999997</v>
      </c>
      <c r="I174" s="220"/>
      <c r="J174" s="221">
        <f>ROUND(I174*H174,2)</f>
        <v>0</v>
      </c>
      <c r="K174" s="217" t="s">
        <v>131</v>
      </c>
      <c r="L174" s="47"/>
      <c r="M174" s="222" t="s">
        <v>19</v>
      </c>
      <c r="N174" s="223" t="s">
        <v>41</v>
      </c>
      <c r="O174" s="87"/>
      <c r="P174" s="224">
        <f>O174*H174</f>
        <v>0</v>
      </c>
      <c r="Q174" s="224">
        <v>0</v>
      </c>
      <c r="R174" s="224">
        <f>Q174*H174</f>
        <v>0</v>
      </c>
      <c r="S174" s="224">
        <v>0.00248</v>
      </c>
      <c r="T174" s="225">
        <f>S174*H174</f>
        <v>0.112344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6" t="s">
        <v>132</v>
      </c>
      <c r="AT174" s="226" t="s">
        <v>127</v>
      </c>
      <c r="AU174" s="226" t="s">
        <v>79</v>
      </c>
      <c r="AY174" s="20" t="s">
        <v>125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20" t="s">
        <v>77</v>
      </c>
      <c r="BK174" s="227">
        <f>ROUND(I174*H174,2)</f>
        <v>0</v>
      </c>
      <c r="BL174" s="20" t="s">
        <v>132</v>
      </c>
      <c r="BM174" s="226" t="s">
        <v>464</v>
      </c>
    </row>
    <row r="175" s="2" customFormat="1">
      <c r="A175" s="41"/>
      <c r="B175" s="42"/>
      <c r="C175" s="43"/>
      <c r="D175" s="228" t="s">
        <v>134</v>
      </c>
      <c r="E175" s="43"/>
      <c r="F175" s="229" t="s">
        <v>465</v>
      </c>
      <c r="G175" s="43"/>
      <c r="H175" s="43"/>
      <c r="I175" s="230"/>
      <c r="J175" s="43"/>
      <c r="K175" s="43"/>
      <c r="L175" s="47"/>
      <c r="M175" s="231"/>
      <c r="N175" s="232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134</v>
      </c>
      <c r="AU175" s="20" t="s">
        <v>79</v>
      </c>
    </row>
    <row r="176" s="14" customFormat="1">
      <c r="A176" s="14"/>
      <c r="B176" s="244"/>
      <c r="C176" s="245"/>
      <c r="D176" s="235" t="s">
        <v>136</v>
      </c>
      <c r="E176" s="246" t="s">
        <v>19</v>
      </c>
      <c r="F176" s="247" t="s">
        <v>466</v>
      </c>
      <c r="G176" s="245"/>
      <c r="H176" s="248">
        <v>45.299999999999997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136</v>
      </c>
      <c r="AU176" s="254" t="s">
        <v>79</v>
      </c>
      <c r="AV176" s="14" t="s">
        <v>79</v>
      </c>
      <c r="AW176" s="14" t="s">
        <v>32</v>
      </c>
      <c r="AX176" s="14" t="s">
        <v>77</v>
      </c>
      <c r="AY176" s="254" t="s">
        <v>125</v>
      </c>
    </row>
    <row r="177" s="2" customFormat="1" ht="24.15" customHeight="1">
      <c r="A177" s="41"/>
      <c r="B177" s="42"/>
      <c r="C177" s="215" t="s">
        <v>467</v>
      </c>
      <c r="D177" s="215" t="s">
        <v>127</v>
      </c>
      <c r="E177" s="216" t="s">
        <v>468</v>
      </c>
      <c r="F177" s="217" t="s">
        <v>469</v>
      </c>
      <c r="G177" s="218" t="s">
        <v>223</v>
      </c>
      <c r="H177" s="219">
        <v>2</v>
      </c>
      <c r="I177" s="220"/>
      <c r="J177" s="221">
        <f>ROUND(I177*H177,2)</f>
        <v>0</v>
      </c>
      <c r="K177" s="217" t="s">
        <v>131</v>
      </c>
      <c r="L177" s="47"/>
      <c r="M177" s="222" t="s">
        <v>19</v>
      </c>
      <c r="N177" s="223" t="s">
        <v>41</v>
      </c>
      <c r="O177" s="87"/>
      <c r="P177" s="224">
        <f>O177*H177</f>
        <v>0</v>
      </c>
      <c r="Q177" s="224">
        <v>0</v>
      </c>
      <c r="R177" s="224">
        <f>Q177*H177</f>
        <v>0</v>
      </c>
      <c r="S177" s="224">
        <v>0.20999999999999999</v>
      </c>
      <c r="T177" s="225">
        <f>S177*H177</f>
        <v>0.41999999999999998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6" t="s">
        <v>132</v>
      </c>
      <c r="AT177" s="226" t="s">
        <v>127</v>
      </c>
      <c r="AU177" s="226" t="s">
        <v>79</v>
      </c>
      <c r="AY177" s="20" t="s">
        <v>125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20" t="s">
        <v>77</v>
      </c>
      <c r="BK177" s="227">
        <f>ROUND(I177*H177,2)</f>
        <v>0</v>
      </c>
      <c r="BL177" s="20" t="s">
        <v>132</v>
      </c>
      <c r="BM177" s="226" t="s">
        <v>470</v>
      </c>
    </row>
    <row r="178" s="2" customFormat="1">
      <c r="A178" s="41"/>
      <c r="B178" s="42"/>
      <c r="C178" s="43"/>
      <c r="D178" s="228" t="s">
        <v>134</v>
      </c>
      <c r="E178" s="43"/>
      <c r="F178" s="229" t="s">
        <v>471</v>
      </c>
      <c r="G178" s="43"/>
      <c r="H178" s="43"/>
      <c r="I178" s="230"/>
      <c r="J178" s="43"/>
      <c r="K178" s="43"/>
      <c r="L178" s="47"/>
      <c r="M178" s="231"/>
      <c r="N178" s="232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134</v>
      </c>
      <c r="AU178" s="20" t="s">
        <v>79</v>
      </c>
    </row>
    <row r="179" s="2" customFormat="1" ht="33" customHeight="1">
      <c r="A179" s="41"/>
      <c r="B179" s="42"/>
      <c r="C179" s="215" t="s">
        <v>472</v>
      </c>
      <c r="D179" s="215" t="s">
        <v>127</v>
      </c>
      <c r="E179" s="216" t="s">
        <v>473</v>
      </c>
      <c r="F179" s="217" t="s">
        <v>474</v>
      </c>
      <c r="G179" s="218" t="s">
        <v>143</v>
      </c>
      <c r="H179" s="219">
        <v>2.484</v>
      </c>
      <c r="I179" s="220"/>
      <c r="J179" s="221">
        <f>ROUND(I179*H179,2)</f>
        <v>0</v>
      </c>
      <c r="K179" s="217" t="s">
        <v>131</v>
      </c>
      <c r="L179" s="47"/>
      <c r="M179" s="222" t="s">
        <v>19</v>
      </c>
      <c r="N179" s="223" t="s">
        <v>41</v>
      </c>
      <c r="O179" s="87"/>
      <c r="P179" s="224">
        <f>O179*H179</f>
        <v>0</v>
      </c>
      <c r="Q179" s="224">
        <v>0</v>
      </c>
      <c r="R179" s="224">
        <f>Q179*H179</f>
        <v>0</v>
      </c>
      <c r="S179" s="224">
        <v>1</v>
      </c>
      <c r="T179" s="225">
        <f>S179*H179</f>
        <v>2.484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6" t="s">
        <v>132</v>
      </c>
      <c r="AT179" s="226" t="s">
        <v>127</v>
      </c>
      <c r="AU179" s="226" t="s">
        <v>79</v>
      </c>
      <c r="AY179" s="20" t="s">
        <v>125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20" t="s">
        <v>77</v>
      </c>
      <c r="BK179" s="227">
        <f>ROUND(I179*H179,2)</f>
        <v>0</v>
      </c>
      <c r="BL179" s="20" t="s">
        <v>132</v>
      </c>
      <c r="BM179" s="226" t="s">
        <v>475</v>
      </c>
    </row>
    <row r="180" s="2" customFormat="1">
      <c r="A180" s="41"/>
      <c r="B180" s="42"/>
      <c r="C180" s="43"/>
      <c r="D180" s="228" t="s">
        <v>134</v>
      </c>
      <c r="E180" s="43"/>
      <c r="F180" s="229" t="s">
        <v>476</v>
      </c>
      <c r="G180" s="43"/>
      <c r="H180" s="43"/>
      <c r="I180" s="230"/>
      <c r="J180" s="43"/>
      <c r="K180" s="43"/>
      <c r="L180" s="47"/>
      <c r="M180" s="231"/>
      <c r="N180" s="232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134</v>
      </c>
      <c r="AU180" s="20" t="s">
        <v>79</v>
      </c>
    </row>
    <row r="181" s="14" customFormat="1">
      <c r="A181" s="14"/>
      <c r="B181" s="244"/>
      <c r="C181" s="245"/>
      <c r="D181" s="235" t="s">
        <v>136</v>
      </c>
      <c r="E181" s="246" t="s">
        <v>19</v>
      </c>
      <c r="F181" s="247" t="s">
        <v>477</v>
      </c>
      <c r="G181" s="245"/>
      <c r="H181" s="248">
        <v>0.28999999999999998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136</v>
      </c>
      <c r="AU181" s="254" t="s">
        <v>79</v>
      </c>
      <c r="AV181" s="14" t="s">
        <v>79</v>
      </c>
      <c r="AW181" s="14" t="s">
        <v>32</v>
      </c>
      <c r="AX181" s="14" t="s">
        <v>70</v>
      </c>
      <c r="AY181" s="254" t="s">
        <v>125</v>
      </c>
    </row>
    <row r="182" s="14" customFormat="1">
      <c r="A182" s="14"/>
      <c r="B182" s="244"/>
      <c r="C182" s="245"/>
      <c r="D182" s="235" t="s">
        <v>136</v>
      </c>
      <c r="E182" s="246" t="s">
        <v>19</v>
      </c>
      <c r="F182" s="247" t="s">
        <v>478</v>
      </c>
      <c r="G182" s="245"/>
      <c r="H182" s="248">
        <v>0.017999999999999999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136</v>
      </c>
      <c r="AU182" s="254" t="s">
        <v>79</v>
      </c>
      <c r="AV182" s="14" t="s">
        <v>79</v>
      </c>
      <c r="AW182" s="14" t="s">
        <v>32</v>
      </c>
      <c r="AX182" s="14" t="s">
        <v>70</v>
      </c>
      <c r="AY182" s="254" t="s">
        <v>125</v>
      </c>
    </row>
    <row r="183" s="14" customFormat="1">
      <c r="A183" s="14"/>
      <c r="B183" s="244"/>
      <c r="C183" s="245"/>
      <c r="D183" s="235" t="s">
        <v>136</v>
      </c>
      <c r="E183" s="246" t="s">
        <v>19</v>
      </c>
      <c r="F183" s="247" t="s">
        <v>479</v>
      </c>
      <c r="G183" s="245"/>
      <c r="H183" s="248">
        <v>0.47999999999999998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136</v>
      </c>
      <c r="AU183" s="254" t="s">
        <v>79</v>
      </c>
      <c r="AV183" s="14" t="s">
        <v>79</v>
      </c>
      <c r="AW183" s="14" t="s">
        <v>32</v>
      </c>
      <c r="AX183" s="14" t="s">
        <v>70</v>
      </c>
      <c r="AY183" s="254" t="s">
        <v>125</v>
      </c>
    </row>
    <row r="184" s="14" customFormat="1">
      <c r="A184" s="14"/>
      <c r="B184" s="244"/>
      <c r="C184" s="245"/>
      <c r="D184" s="235" t="s">
        <v>136</v>
      </c>
      <c r="E184" s="246" t="s">
        <v>19</v>
      </c>
      <c r="F184" s="247" t="s">
        <v>480</v>
      </c>
      <c r="G184" s="245"/>
      <c r="H184" s="248">
        <v>0.73599999999999999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136</v>
      </c>
      <c r="AU184" s="254" t="s">
        <v>79</v>
      </c>
      <c r="AV184" s="14" t="s">
        <v>79</v>
      </c>
      <c r="AW184" s="14" t="s">
        <v>32</v>
      </c>
      <c r="AX184" s="14" t="s">
        <v>70</v>
      </c>
      <c r="AY184" s="254" t="s">
        <v>125</v>
      </c>
    </row>
    <row r="185" s="14" customFormat="1">
      <c r="A185" s="14"/>
      <c r="B185" s="244"/>
      <c r="C185" s="245"/>
      <c r="D185" s="235" t="s">
        <v>136</v>
      </c>
      <c r="E185" s="246" t="s">
        <v>19</v>
      </c>
      <c r="F185" s="247" t="s">
        <v>481</v>
      </c>
      <c r="G185" s="245"/>
      <c r="H185" s="248">
        <v>0.95999999999999996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136</v>
      </c>
      <c r="AU185" s="254" t="s">
        <v>79</v>
      </c>
      <c r="AV185" s="14" t="s">
        <v>79</v>
      </c>
      <c r="AW185" s="14" t="s">
        <v>32</v>
      </c>
      <c r="AX185" s="14" t="s">
        <v>70</v>
      </c>
      <c r="AY185" s="254" t="s">
        <v>125</v>
      </c>
    </row>
    <row r="186" s="15" customFormat="1">
      <c r="A186" s="15"/>
      <c r="B186" s="255"/>
      <c r="C186" s="256"/>
      <c r="D186" s="235" t="s">
        <v>136</v>
      </c>
      <c r="E186" s="257" t="s">
        <v>19</v>
      </c>
      <c r="F186" s="258" t="s">
        <v>139</v>
      </c>
      <c r="G186" s="256"/>
      <c r="H186" s="259">
        <v>2.484</v>
      </c>
      <c r="I186" s="260"/>
      <c r="J186" s="256"/>
      <c r="K186" s="256"/>
      <c r="L186" s="261"/>
      <c r="M186" s="262"/>
      <c r="N186" s="263"/>
      <c r="O186" s="263"/>
      <c r="P186" s="263"/>
      <c r="Q186" s="263"/>
      <c r="R186" s="263"/>
      <c r="S186" s="263"/>
      <c r="T186" s="264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5" t="s">
        <v>136</v>
      </c>
      <c r="AU186" s="265" t="s">
        <v>79</v>
      </c>
      <c r="AV186" s="15" t="s">
        <v>132</v>
      </c>
      <c r="AW186" s="15" t="s">
        <v>32</v>
      </c>
      <c r="AX186" s="15" t="s">
        <v>77</v>
      </c>
      <c r="AY186" s="265" t="s">
        <v>125</v>
      </c>
    </row>
    <row r="187" s="12" customFormat="1" ht="22.8" customHeight="1">
      <c r="A187" s="12"/>
      <c r="B187" s="199"/>
      <c r="C187" s="200"/>
      <c r="D187" s="201" t="s">
        <v>69</v>
      </c>
      <c r="E187" s="213" t="s">
        <v>231</v>
      </c>
      <c r="F187" s="213" t="s">
        <v>232</v>
      </c>
      <c r="G187" s="200"/>
      <c r="H187" s="200"/>
      <c r="I187" s="203"/>
      <c r="J187" s="214">
        <f>BK187</f>
        <v>0</v>
      </c>
      <c r="K187" s="200"/>
      <c r="L187" s="205"/>
      <c r="M187" s="206"/>
      <c r="N187" s="207"/>
      <c r="O187" s="207"/>
      <c r="P187" s="208">
        <f>SUM(P188:P199)</f>
        <v>0</v>
      </c>
      <c r="Q187" s="207"/>
      <c r="R187" s="208">
        <f>SUM(R188:R199)</f>
        <v>0</v>
      </c>
      <c r="S187" s="207"/>
      <c r="T187" s="209">
        <f>SUM(T188:T199)</f>
        <v>2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0" t="s">
        <v>77</v>
      </c>
      <c r="AT187" s="211" t="s">
        <v>69</v>
      </c>
      <c r="AU187" s="211" t="s">
        <v>77</v>
      </c>
      <c r="AY187" s="210" t="s">
        <v>125</v>
      </c>
      <c r="BK187" s="212">
        <f>SUM(BK188:BK199)</f>
        <v>0</v>
      </c>
    </row>
    <row r="188" s="2" customFormat="1" ht="16.5" customHeight="1">
      <c r="A188" s="41"/>
      <c r="B188" s="42"/>
      <c r="C188" s="215" t="s">
        <v>482</v>
      </c>
      <c r="D188" s="215" t="s">
        <v>127</v>
      </c>
      <c r="E188" s="216" t="s">
        <v>483</v>
      </c>
      <c r="F188" s="217" t="s">
        <v>484</v>
      </c>
      <c r="G188" s="218" t="s">
        <v>143</v>
      </c>
      <c r="H188" s="219">
        <v>142.88200000000001</v>
      </c>
      <c r="I188" s="220"/>
      <c r="J188" s="221">
        <f>ROUND(I188*H188,2)</f>
        <v>0</v>
      </c>
      <c r="K188" s="217" t="s">
        <v>131</v>
      </c>
      <c r="L188" s="47"/>
      <c r="M188" s="222" t="s">
        <v>19</v>
      </c>
      <c r="N188" s="223" t="s">
        <v>41</v>
      </c>
      <c r="O188" s="87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26" t="s">
        <v>132</v>
      </c>
      <c r="AT188" s="226" t="s">
        <v>127</v>
      </c>
      <c r="AU188" s="226" t="s">
        <v>79</v>
      </c>
      <c r="AY188" s="20" t="s">
        <v>125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20" t="s">
        <v>77</v>
      </c>
      <c r="BK188" s="227">
        <f>ROUND(I188*H188,2)</f>
        <v>0</v>
      </c>
      <c r="BL188" s="20" t="s">
        <v>132</v>
      </c>
      <c r="BM188" s="226" t="s">
        <v>485</v>
      </c>
    </row>
    <row r="189" s="2" customFormat="1">
      <c r="A189" s="41"/>
      <c r="B189" s="42"/>
      <c r="C189" s="43"/>
      <c r="D189" s="228" t="s">
        <v>134</v>
      </c>
      <c r="E189" s="43"/>
      <c r="F189" s="229" t="s">
        <v>486</v>
      </c>
      <c r="G189" s="43"/>
      <c r="H189" s="43"/>
      <c r="I189" s="230"/>
      <c r="J189" s="43"/>
      <c r="K189" s="43"/>
      <c r="L189" s="47"/>
      <c r="M189" s="231"/>
      <c r="N189" s="232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134</v>
      </c>
      <c r="AU189" s="20" t="s">
        <v>79</v>
      </c>
    </row>
    <row r="190" s="2" customFormat="1" ht="33" customHeight="1">
      <c r="A190" s="41"/>
      <c r="B190" s="42"/>
      <c r="C190" s="215" t="s">
        <v>487</v>
      </c>
      <c r="D190" s="215" t="s">
        <v>127</v>
      </c>
      <c r="E190" s="216" t="s">
        <v>244</v>
      </c>
      <c r="F190" s="217" t="s">
        <v>245</v>
      </c>
      <c r="G190" s="218" t="s">
        <v>143</v>
      </c>
      <c r="H190" s="219">
        <v>142.88200000000001</v>
      </c>
      <c r="I190" s="220"/>
      <c r="J190" s="221">
        <f>ROUND(I190*H190,2)</f>
        <v>0</v>
      </c>
      <c r="K190" s="217" t="s">
        <v>131</v>
      </c>
      <c r="L190" s="47"/>
      <c r="M190" s="222" t="s">
        <v>19</v>
      </c>
      <c r="N190" s="223" t="s">
        <v>41</v>
      </c>
      <c r="O190" s="87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6" t="s">
        <v>132</v>
      </c>
      <c r="AT190" s="226" t="s">
        <v>127</v>
      </c>
      <c r="AU190" s="226" t="s">
        <v>79</v>
      </c>
      <c r="AY190" s="20" t="s">
        <v>125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20" t="s">
        <v>77</v>
      </c>
      <c r="BK190" s="227">
        <f>ROUND(I190*H190,2)</f>
        <v>0</v>
      </c>
      <c r="BL190" s="20" t="s">
        <v>132</v>
      </c>
      <c r="BM190" s="226" t="s">
        <v>488</v>
      </c>
    </row>
    <row r="191" s="2" customFormat="1">
      <c r="A191" s="41"/>
      <c r="B191" s="42"/>
      <c r="C191" s="43"/>
      <c r="D191" s="228" t="s">
        <v>134</v>
      </c>
      <c r="E191" s="43"/>
      <c r="F191" s="229" t="s">
        <v>247</v>
      </c>
      <c r="G191" s="43"/>
      <c r="H191" s="43"/>
      <c r="I191" s="230"/>
      <c r="J191" s="43"/>
      <c r="K191" s="43"/>
      <c r="L191" s="47"/>
      <c r="M191" s="231"/>
      <c r="N191" s="232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134</v>
      </c>
      <c r="AU191" s="20" t="s">
        <v>79</v>
      </c>
    </row>
    <row r="192" s="2" customFormat="1" ht="24.15" customHeight="1">
      <c r="A192" s="41"/>
      <c r="B192" s="42"/>
      <c r="C192" s="215" t="s">
        <v>489</v>
      </c>
      <c r="D192" s="215" t="s">
        <v>127</v>
      </c>
      <c r="E192" s="216" t="s">
        <v>249</v>
      </c>
      <c r="F192" s="217" t="s">
        <v>490</v>
      </c>
      <c r="G192" s="218" t="s">
        <v>143</v>
      </c>
      <c r="H192" s="219">
        <v>5715.2799999999997</v>
      </c>
      <c r="I192" s="220"/>
      <c r="J192" s="221">
        <f>ROUND(I192*H192,2)</f>
        <v>0</v>
      </c>
      <c r="K192" s="217" t="s">
        <v>131</v>
      </c>
      <c r="L192" s="47"/>
      <c r="M192" s="222" t="s">
        <v>19</v>
      </c>
      <c r="N192" s="223" t="s">
        <v>41</v>
      </c>
      <c r="O192" s="87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6" t="s">
        <v>132</v>
      </c>
      <c r="AT192" s="226" t="s">
        <v>127</v>
      </c>
      <c r="AU192" s="226" t="s">
        <v>79</v>
      </c>
      <c r="AY192" s="20" t="s">
        <v>125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20" t="s">
        <v>77</v>
      </c>
      <c r="BK192" s="227">
        <f>ROUND(I192*H192,2)</f>
        <v>0</v>
      </c>
      <c r="BL192" s="20" t="s">
        <v>132</v>
      </c>
      <c r="BM192" s="226" t="s">
        <v>491</v>
      </c>
    </row>
    <row r="193" s="2" customFormat="1">
      <c r="A193" s="41"/>
      <c r="B193" s="42"/>
      <c r="C193" s="43"/>
      <c r="D193" s="228" t="s">
        <v>134</v>
      </c>
      <c r="E193" s="43"/>
      <c r="F193" s="229" t="s">
        <v>252</v>
      </c>
      <c r="G193" s="43"/>
      <c r="H193" s="43"/>
      <c r="I193" s="230"/>
      <c r="J193" s="43"/>
      <c r="K193" s="43"/>
      <c r="L193" s="47"/>
      <c r="M193" s="231"/>
      <c r="N193" s="232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134</v>
      </c>
      <c r="AU193" s="20" t="s">
        <v>79</v>
      </c>
    </row>
    <row r="194" s="14" customFormat="1">
      <c r="A194" s="14"/>
      <c r="B194" s="244"/>
      <c r="C194" s="245"/>
      <c r="D194" s="235" t="s">
        <v>136</v>
      </c>
      <c r="E194" s="245"/>
      <c r="F194" s="247" t="s">
        <v>492</v>
      </c>
      <c r="G194" s="245"/>
      <c r="H194" s="248">
        <v>5715.2799999999997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136</v>
      </c>
      <c r="AU194" s="254" t="s">
        <v>79</v>
      </c>
      <c r="AV194" s="14" t="s">
        <v>79</v>
      </c>
      <c r="AW194" s="14" t="s">
        <v>4</v>
      </c>
      <c r="AX194" s="14" t="s">
        <v>77</v>
      </c>
      <c r="AY194" s="254" t="s">
        <v>125</v>
      </c>
    </row>
    <row r="195" s="2" customFormat="1" ht="37.8" customHeight="1">
      <c r="A195" s="41"/>
      <c r="B195" s="42"/>
      <c r="C195" s="215" t="s">
        <v>493</v>
      </c>
      <c r="D195" s="215" t="s">
        <v>127</v>
      </c>
      <c r="E195" s="216" t="s">
        <v>494</v>
      </c>
      <c r="F195" s="217" t="s">
        <v>495</v>
      </c>
      <c r="G195" s="218" t="s">
        <v>143</v>
      </c>
      <c r="H195" s="219">
        <v>6</v>
      </c>
      <c r="I195" s="220"/>
      <c r="J195" s="221">
        <f>ROUND(I195*H195,2)</f>
        <v>0</v>
      </c>
      <c r="K195" s="217" t="s">
        <v>131</v>
      </c>
      <c r="L195" s="47"/>
      <c r="M195" s="222" t="s">
        <v>19</v>
      </c>
      <c r="N195" s="223" t="s">
        <v>41</v>
      </c>
      <c r="O195" s="87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6" t="s">
        <v>132</v>
      </c>
      <c r="AT195" s="226" t="s">
        <v>127</v>
      </c>
      <c r="AU195" s="226" t="s">
        <v>79</v>
      </c>
      <c r="AY195" s="20" t="s">
        <v>125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20" t="s">
        <v>77</v>
      </c>
      <c r="BK195" s="227">
        <f>ROUND(I195*H195,2)</f>
        <v>0</v>
      </c>
      <c r="BL195" s="20" t="s">
        <v>132</v>
      </c>
      <c r="BM195" s="226" t="s">
        <v>496</v>
      </c>
    </row>
    <row r="196" s="2" customFormat="1">
      <c r="A196" s="41"/>
      <c r="B196" s="42"/>
      <c r="C196" s="43"/>
      <c r="D196" s="228" t="s">
        <v>134</v>
      </c>
      <c r="E196" s="43"/>
      <c r="F196" s="229" t="s">
        <v>497</v>
      </c>
      <c r="G196" s="43"/>
      <c r="H196" s="43"/>
      <c r="I196" s="230"/>
      <c r="J196" s="43"/>
      <c r="K196" s="43"/>
      <c r="L196" s="47"/>
      <c r="M196" s="231"/>
      <c r="N196" s="232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134</v>
      </c>
      <c r="AU196" s="20" t="s">
        <v>79</v>
      </c>
    </row>
    <row r="197" s="2" customFormat="1" ht="44.25" customHeight="1">
      <c r="A197" s="41"/>
      <c r="B197" s="42"/>
      <c r="C197" s="215" t="s">
        <v>498</v>
      </c>
      <c r="D197" s="215" t="s">
        <v>127</v>
      </c>
      <c r="E197" s="216" t="s">
        <v>499</v>
      </c>
      <c r="F197" s="217" t="s">
        <v>500</v>
      </c>
      <c r="G197" s="218" t="s">
        <v>143</v>
      </c>
      <c r="H197" s="219">
        <v>57.671999999999997</v>
      </c>
      <c r="I197" s="220"/>
      <c r="J197" s="221">
        <f>ROUND(I197*H197,2)</f>
        <v>0</v>
      </c>
      <c r="K197" s="217" t="s">
        <v>131</v>
      </c>
      <c r="L197" s="47"/>
      <c r="M197" s="222" t="s">
        <v>19</v>
      </c>
      <c r="N197" s="223" t="s">
        <v>41</v>
      </c>
      <c r="O197" s="87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6" t="s">
        <v>132</v>
      </c>
      <c r="AT197" s="226" t="s">
        <v>127</v>
      </c>
      <c r="AU197" s="226" t="s">
        <v>79</v>
      </c>
      <c r="AY197" s="20" t="s">
        <v>125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20" t="s">
        <v>77</v>
      </c>
      <c r="BK197" s="227">
        <f>ROUND(I197*H197,2)</f>
        <v>0</v>
      </c>
      <c r="BL197" s="20" t="s">
        <v>132</v>
      </c>
      <c r="BM197" s="226" t="s">
        <v>501</v>
      </c>
    </row>
    <row r="198" s="2" customFormat="1">
      <c r="A198" s="41"/>
      <c r="B198" s="42"/>
      <c r="C198" s="43"/>
      <c r="D198" s="228" t="s">
        <v>134</v>
      </c>
      <c r="E198" s="43"/>
      <c r="F198" s="229" t="s">
        <v>502</v>
      </c>
      <c r="G198" s="43"/>
      <c r="H198" s="43"/>
      <c r="I198" s="230"/>
      <c r="J198" s="43"/>
      <c r="K198" s="43"/>
      <c r="L198" s="47"/>
      <c r="M198" s="231"/>
      <c r="N198" s="232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134</v>
      </c>
      <c r="AU198" s="20" t="s">
        <v>79</v>
      </c>
    </row>
    <row r="199" s="2" customFormat="1" ht="16.5" customHeight="1">
      <c r="A199" s="41"/>
      <c r="B199" s="42"/>
      <c r="C199" s="215" t="s">
        <v>503</v>
      </c>
      <c r="D199" s="215" t="s">
        <v>127</v>
      </c>
      <c r="E199" s="216" t="s">
        <v>504</v>
      </c>
      <c r="F199" s="217" t="s">
        <v>505</v>
      </c>
      <c r="G199" s="218" t="s">
        <v>143</v>
      </c>
      <c r="H199" s="219">
        <v>2</v>
      </c>
      <c r="I199" s="220"/>
      <c r="J199" s="221">
        <f>ROUND(I199*H199,2)</f>
        <v>0</v>
      </c>
      <c r="K199" s="217" t="s">
        <v>19</v>
      </c>
      <c r="L199" s="47"/>
      <c r="M199" s="222" t="s">
        <v>19</v>
      </c>
      <c r="N199" s="223" t="s">
        <v>41</v>
      </c>
      <c r="O199" s="87"/>
      <c r="P199" s="224">
        <f>O199*H199</f>
        <v>0</v>
      </c>
      <c r="Q199" s="224">
        <v>0</v>
      </c>
      <c r="R199" s="224">
        <f>Q199*H199</f>
        <v>0</v>
      </c>
      <c r="S199" s="224">
        <v>1</v>
      </c>
      <c r="T199" s="225">
        <f>S199*H199</f>
        <v>2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6" t="s">
        <v>132</v>
      </c>
      <c r="AT199" s="226" t="s">
        <v>127</v>
      </c>
      <c r="AU199" s="226" t="s">
        <v>79</v>
      </c>
      <c r="AY199" s="20" t="s">
        <v>125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20" t="s">
        <v>77</v>
      </c>
      <c r="BK199" s="227">
        <f>ROUND(I199*H199,2)</f>
        <v>0</v>
      </c>
      <c r="BL199" s="20" t="s">
        <v>132</v>
      </c>
      <c r="BM199" s="226" t="s">
        <v>506</v>
      </c>
    </row>
    <row r="200" s="12" customFormat="1" ht="22.8" customHeight="1">
      <c r="A200" s="12"/>
      <c r="B200" s="199"/>
      <c r="C200" s="200"/>
      <c r="D200" s="201" t="s">
        <v>69</v>
      </c>
      <c r="E200" s="213" t="s">
        <v>173</v>
      </c>
      <c r="F200" s="213" t="s">
        <v>174</v>
      </c>
      <c r="G200" s="200"/>
      <c r="H200" s="200"/>
      <c r="I200" s="203"/>
      <c r="J200" s="214">
        <f>BK200</f>
        <v>0</v>
      </c>
      <c r="K200" s="200"/>
      <c r="L200" s="205"/>
      <c r="M200" s="206"/>
      <c r="N200" s="207"/>
      <c r="O200" s="207"/>
      <c r="P200" s="208">
        <f>SUM(P201:P202)</f>
        <v>0</v>
      </c>
      <c r="Q200" s="207"/>
      <c r="R200" s="208">
        <f>SUM(R201:R202)</f>
        <v>0</v>
      </c>
      <c r="S200" s="207"/>
      <c r="T200" s="209">
        <f>SUM(T201:T202)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0" t="s">
        <v>77</v>
      </c>
      <c r="AT200" s="211" t="s">
        <v>69</v>
      </c>
      <c r="AU200" s="211" t="s">
        <v>77</v>
      </c>
      <c r="AY200" s="210" t="s">
        <v>125</v>
      </c>
      <c r="BK200" s="212">
        <f>SUM(BK201:BK202)</f>
        <v>0</v>
      </c>
    </row>
    <row r="201" s="2" customFormat="1" ht="21.75" customHeight="1">
      <c r="A201" s="41"/>
      <c r="B201" s="42"/>
      <c r="C201" s="215" t="s">
        <v>507</v>
      </c>
      <c r="D201" s="215" t="s">
        <v>127</v>
      </c>
      <c r="E201" s="216" t="s">
        <v>508</v>
      </c>
      <c r="F201" s="217" t="s">
        <v>509</v>
      </c>
      <c r="G201" s="218" t="s">
        <v>143</v>
      </c>
      <c r="H201" s="219">
        <v>63.521000000000001</v>
      </c>
      <c r="I201" s="220"/>
      <c r="J201" s="221">
        <f>ROUND(I201*H201,2)</f>
        <v>0</v>
      </c>
      <c r="K201" s="217" t="s">
        <v>131</v>
      </c>
      <c r="L201" s="47"/>
      <c r="M201" s="222" t="s">
        <v>19</v>
      </c>
      <c r="N201" s="223" t="s">
        <v>41</v>
      </c>
      <c r="O201" s="87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6" t="s">
        <v>132</v>
      </c>
      <c r="AT201" s="226" t="s">
        <v>127</v>
      </c>
      <c r="AU201" s="226" t="s">
        <v>79</v>
      </c>
      <c r="AY201" s="20" t="s">
        <v>125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20" t="s">
        <v>77</v>
      </c>
      <c r="BK201" s="227">
        <f>ROUND(I201*H201,2)</f>
        <v>0</v>
      </c>
      <c r="BL201" s="20" t="s">
        <v>132</v>
      </c>
      <c r="BM201" s="226" t="s">
        <v>510</v>
      </c>
    </row>
    <row r="202" s="2" customFormat="1">
      <c r="A202" s="41"/>
      <c r="B202" s="42"/>
      <c r="C202" s="43"/>
      <c r="D202" s="228" t="s">
        <v>134</v>
      </c>
      <c r="E202" s="43"/>
      <c r="F202" s="229" t="s">
        <v>511</v>
      </c>
      <c r="G202" s="43"/>
      <c r="H202" s="43"/>
      <c r="I202" s="230"/>
      <c r="J202" s="43"/>
      <c r="K202" s="43"/>
      <c r="L202" s="47"/>
      <c r="M202" s="231"/>
      <c r="N202" s="232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134</v>
      </c>
      <c r="AU202" s="20" t="s">
        <v>79</v>
      </c>
    </row>
    <row r="203" s="12" customFormat="1" ht="25.92" customHeight="1">
      <c r="A203" s="12"/>
      <c r="B203" s="199"/>
      <c r="C203" s="200"/>
      <c r="D203" s="201" t="s">
        <v>69</v>
      </c>
      <c r="E203" s="202" t="s">
        <v>274</v>
      </c>
      <c r="F203" s="202" t="s">
        <v>275</v>
      </c>
      <c r="G203" s="200"/>
      <c r="H203" s="200"/>
      <c r="I203" s="203"/>
      <c r="J203" s="204">
        <f>BK203</f>
        <v>0</v>
      </c>
      <c r="K203" s="200"/>
      <c r="L203" s="205"/>
      <c r="M203" s="206"/>
      <c r="N203" s="207"/>
      <c r="O203" s="207"/>
      <c r="P203" s="208">
        <f>P204</f>
        <v>0</v>
      </c>
      <c r="Q203" s="207"/>
      <c r="R203" s="208">
        <f>R204</f>
        <v>0</v>
      </c>
      <c r="S203" s="207"/>
      <c r="T203" s="209">
        <f>T204</f>
        <v>4.1951999999999998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0" t="s">
        <v>79</v>
      </c>
      <c r="AT203" s="211" t="s">
        <v>69</v>
      </c>
      <c r="AU203" s="211" t="s">
        <v>70</v>
      </c>
      <c r="AY203" s="210" t="s">
        <v>125</v>
      </c>
      <c r="BK203" s="212">
        <f>BK204</f>
        <v>0</v>
      </c>
    </row>
    <row r="204" s="12" customFormat="1" ht="22.8" customHeight="1">
      <c r="A204" s="12"/>
      <c r="B204" s="199"/>
      <c r="C204" s="200"/>
      <c r="D204" s="201" t="s">
        <v>69</v>
      </c>
      <c r="E204" s="213" t="s">
        <v>512</v>
      </c>
      <c r="F204" s="213" t="s">
        <v>513</v>
      </c>
      <c r="G204" s="200"/>
      <c r="H204" s="200"/>
      <c r="I204" s="203"/>
      <c r="J204" s="214">
        <f>BK204</f>
        <v>0</v>
      </c>
      <c r="K204" s="200"/>
      <c r="L204" s="205"/>
      <c r="M204" s="206"/>
      <c r="N204" s="207"/>
      <c r="O204" s="207"/>
      <c r="P204" s="208">
        <f>SUM(P205:P207)</f>
        <v>0</v>
      </c>
      <c r="Q204" s="207"/>
      <c r="R204" s="208">
        <f>SUM(R205:R207)</f>
        <v>0</v>
      </c>
      <c r="S204" s="207"/>
      <c r="T204" s="209">
        <f>SUM(T205:T207)</f>
        <v>4.1951999999999998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0" t="s">
        <v>79</v>
      </c>
      <c r="AT204" s="211" t="s">
        <v>69</v>
      </c>
      <c r="AU204" s="211" t="s">
        <v>77</v>
      </c>
      <c r="AY204" s="210" t="s">
        <v>125</v>
      </c>
      <c r="BK204" s="212">
        <f>SUM(BK205:BK207)</f>
        <v>0</v>
      </c>
    </row>
    <row r="205" s="2" customFormat="1" ht="33" customHeight="1">
      <c r="A205" s="41"/>
      <c r="B205" s="42"/>
      <c r="C205" s="215" t="s">
        <v>514</v>
      </c>
      <c r="D205" s="215" t="s">
        <v>127</v>
      </c>
      <c r="E205" s="216" t="s">
        <v>515</v>
      </c>
      <c r="F205" s="217" t="s">
        <v>516</v>
      </c>
      <c r="G205" s="218" t="s">
        <v>165</v>
      </c>
      <c r="H205" s="219">
        <v>4195.1999999999998</v>
      </c>
      <c r="I205" s="220"/>
      <c r="J205" s="221">
        <f>ROUND(I205*H205,2)</f>
        <v>0</v>
      </c>
      <c r="K205" s="217" t="s">
        <v>131</v>
      </c>
      <c r="L205" s="47"/>
      <c r="M205" s="222" t="s">
        <v>19</v>
      </c>
      <c r="N205" s="223" t="s">
        <v>41</v>
      </c>
      <c r="O205" s="87"/>
      <c r="P205" s="224">
        <f>O205*H205</f>
        <v>0</v>
      </c>
      <c r="Q205" s="224">
        <v>0</v>
      </c>
      <c r="R205" s="224">
        <f>Q205*H205</f>
        <v>0</v>
      </c>
      <c r="S205" s="224">
        <v>0.001</v>
      </c>
      <c r="T205" s="225">
        <f>S205*H205</f>
        <v>4.1951999999999998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26" t="s">
        <v>226</v>
      </c>
      <c r="AT205" s="226" t="s">
        <v>127</v>
      </c>
      <c r="AU205" s="226" t="s">
        <v>79</v>
      </c>
      <c r="AY205" s="20" t="s">
        <v>125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20" t="s">
        <v>77</v>
      </c>
      <c r="BK205" s="227">
        <f>ROUND(I205*H205,2)</f>
        <v>0</v>
      </c>
      <c r="BL205" s="20" t="s">
        <v>226</v>
      </c>
      <c r="BM205" s="226" t="s">
        <v>517</v>
      </c>
    </row>
    <row r="206" s="2" customFormat="1">
      <c r="A206" s="41"/>
      <c r="B206" s="42"/>
      <c r="C206" s="43"/>
      <c r="D206" s="228" t="s">
        <v>134</v>
      </c>
      <c r="E206" s="43"/>
      <c r="F206" s="229" t="s">
        <v>518</v>
      </c>
      <c r="G206" s="43"/>
      <c r="H206" s="43"/>
      <c r="I206" s="230"/>
      <c r="J206" s="43"/>
      <c r="K206" s="43"/>
      <c r="L206" s="47"/>
      <c r="M206" s="231"/>
      <c r="N206" s="232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134</v>
      </c>
      <c r="AU206" s="20" t="s">
        <v>79</v>
      </c>
    </row>
    <row r="207" s="14" customFormat="1">
      <c r="A207" s="14"/>
      <c r="B207" s="244"/>
      <c r="C207" s="245"/>
      <c r="D207" s="235" t="s">
        <v>136</v>
      </c>
      <c r="E207" s="246" t="s">
        <v>19</v>
      </c>
      <c r="F207" s="247" t="s">
        <v>519</v>
      </c>
      <c r="G207" s="245"/>
      <c r="H207" s="248">
        <v>4195.1999999999998</v>
      </c>
      <c r="I207" s="249"/>
      <c r="J207" s="245"/>
      <c r="K207" s="245"/>
      <c r="L207" s="250"/>
      <c r="M207" s="296"/>
      <c r="N207" s="297"/>
      <c r="O207" s="297"/>
      <c r="P207" s="297"/>
      <c r="Q207" s="297"/>
      <c r="R207" s="297"/>
      <c r="S207" s="297"/>
      <c r="T207" s="29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136</v>
      </c>
      <c r="AU207" s="254" t="s">
        <v>79</v>
      </c>
      <c r="AV207" s="14" t="s">
        <v>79</v>
      </c>
      <c r="AW207" s="14" t="s">
        <v>32</v>
      </c>
      <c r="AX207" s="14" t="s">
        <v>77</v>
      </c>
      <c r="AY207" s="254" t="s">
        <v>125</v>
      </c>
    </row>
    <row r="208" s="2" customFormat="1" ht="6.96" customHeight="1">
      <c r="A208" s="41"/>
      <c r="B208" s="62"/>
      <c r="C208" s="63"/>
      <c r="D208" s="63"/>
      <c r="E208" s="63"/>
      <c r="F208" s="63"/>
      <c r="G208" s="63"/>
      <c r="H208" s="63"/>
      <c r="I208" s="63"/>
      <c r="J208" s="63"/>
      <c r="K208" s="63"/>
      <c r="L208" s="47"/>
      <c r="M208" s="41"/>
      <c r="O208" s="41"/>
      <c r="P208" s="41"/>
      <c r="Q208" s="41"/>
      <c r="R208" s="41"/>
      <c r="S208" s="41"/>
      <c r="T208" s="41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</row>
  </sheetData>
  <sheetProtection sheet="1" autoFilter="0" formatColumns="0" formatRows="0" objects="1" scenarios="1" spinCount="100000" saltValue="5P3UzQQdHZ/QfbqolcTKQ9mdKPsz/NwHVFPrhSToPnlXDJAhdzUV5j3bCbuD5kyLPGptiMYfNzMxhfdPrPXpuQ==" hashValue="3JKezGL+r/KO+2UOLHmy2zGb5fVjRuiwgSIM74uidyWYPgWG7PcrpU1z9CZUJcByknmuIIRuQhRg9/LQ1gJLkQ==" algorithmName="SHA-512" password="CC35"/>
  <autoFilter ref="C94:K20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99" r:id="rId1" display="https://podminky.urs.cz/item/CS_URS_2024_01/112201111"/>
    <hyperlink ref="F101" r:id="rId2" display="https://podminky.urs.cz/item/CS_URS_2024_01/112201112"/>
    <hyperlink ref="F103" r:id="rId3" display="https://podminky.urs.cz/item/CS_URS_2024_01/112201113"/>
    <hyperlink ref="F105" r:id="rId4" display="https://podminky.urs.cz/item/CS_URS_2024_01/112201114"/>
    <hyperlink ref="F107" r:id="rId5" display="https://podminky.urs.cz/item/CS_URS_2024_01/112201115"/>
    <hyperlink ref="F109" r:id="rId6" display="https://podminky.urs.cz/item/CS_URS_2024_01/113106121"/>
    <hyperlink ref="F111" r:id="rId7" display="https://podminky.urs.cz/item/CS_URS_2024_01/174111101"/>
    <hyperlink ref="F116" r:id="rId8" display="https://podminky.urs.cz/item/CS_URS_2024_01/174211201"/>
    <hyperlink ref="F118" r:id="rId9" display="https://podminky.urs.cz/item/CS_URS_2024_01/174211202"/>
    <hyperlink ref="F120" r:id="rId10" display="https://podminky.urs.cz/item/CS_URS_2024_01/174211203"/>
    <hyperlink ref="F122" r:id="rId11" display="https://podminky.urs.cz/item/CS_URS_2024_01/175111201"/>
    <hyperlink ref="F129" r:id="rId12" display="https://podminky.urs.cz/item/CS_URS_2024_01/338171113"/>
    <hyperlink ref="F132" r:id="rId13" display="https://podminky.urs.cz/item/CS_URS_2024_01/348101130"/>
    <hyperlink ref="F136" r:id="rId14" display="https://podminky.urs.cz/item/CS_URS_2024_01/348121221"/>
    <hyperlink ref="F143" r:id="rId15" display="https://podminky.urs.cz/item/CS_URS_2024_01/348401320"/>
    <hyperlink ref="F148" r:id="rId16" display="https://podminky.urs.cz/item/CS_URS_2024_01/348401411"/>
    <hyperlink ref="F153" r:id="rId17" display="https://podminky.urs.cz/item/CS_URS_2024_01/596811120"/>
    <hyperlink ref="F157" r:id="rId18" display="https://podminky.urs.cz/item/CS_URS_2024_01/961044111"/>
    <hyperlink ref="F162" r:id="rId19" display="https://podminky.urs.cz/item/CS_URS_2024_01/961055111"/>
    <hyperlink ref="F168" r:id="rId20" display="https://podminky.urs.cz/item/CS_URS_2024_01/962032231"/>
    <hyperlink ref="F173" r:id="rId21" display="https://podminky.urs.cz/item/CS_URS_2024_01/966071711"/>
    <hyperlink ref="F175" r:id="rId22" display="https://podminky.urs.cz/item/CS_URS_2024_01/966071822"/>
    <hyperlink ref="F178" r:id="rId23" display="https://podminky.urs.cz/item/CS_URS_2024_01/966073811"/>
    <hyperlink ref="F180" r:id="rId24" display="https://podminky.urs.cz/item/CS_URS_2024_01/981332111"/>
    <hyperlink ref="F189" r:id="rId25" display="https://podminky.urs.cz/item/CS_URS_2024_01/997006012"/>
    <hyperlink ref="F191" r:id="rId26" display="https://podminky.urs.cz/item/CS_URS_2024_01/997006512"/>
    <hyperlink ref="F193" r:id="rId27" display="https://podminky.urs.cz/item/CS_URS_2024_01/997006519"/>
    <hyperlink ref="F196" r:id="rId28" display="https://podminky.urs.cz/item/CS_URS_2024_01/997013811"/>
    <hyperlink ref="F198" r:id="rId29" display="https://podminky.urs.cz/item/CS_URS_2024_01/997013862"/>
    <hyperlink ref="F202" r:id="rId30" display="https://podminky.urs.cz/item/CS_URS_2024_01/998001123"/>
    <hyperlink ref="F206" r:id="rId31" display="https://podminky.urs.cz/item/CS_URS_2024_01/7679967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79</v>
      </c>
    </row>
    <row r="4" s="1" customFormat="1" ht="24.96" customHeight="1">
      <c r="B4" s="23"/>
      <c r="D4" s="143" t="s">
        <v>94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Demolice objektů OŘ OVA - 2.etapa 2024</v>
      </c>
      <c r="F7" s="145"/>
      <c r="G7" s="145"/>
      <c r="H7" s="145"/>
      <c r="L7" s="23"/>
    </row>
    <row r="8" s="1" customFormat="1" ht="12" customHeight="1">
      <c r="B8" s="23"/>
      <c r="D8" s="145" t="s">
        <v>95</v>
      </c>
      <c r="L8" s="23"/>
    </row>
    <row r="9" s="2" customFormat="1" ht="16.5" customHeight="1">
      <c r="A9" s="41"/>
      <c r="B9" s="47"/>
      <c r="C9" s="41"/>
      <c r="D9" s="41"/>
      <c r="E9" s="146" t="s">
        <v>317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97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284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22</v>
      </c>
      <c r="G14" s="41"/>
      <c r="H14" s="41"/>
      <c r="I14" s="145" t="s">
        <v>23</v>
      </c>
      <c r="J14" s="149" t="str">
        <f>'Rekapitulace stavby'!AN8</f>
        <v>4. 4. 2024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tr">
        <f>IF('Rekapitulace stavby'!AN10="","",'Rekapitulace stavby'!AN10)</f>
        <v/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tr">
        <f>IF('Rekapitulace stavby'!E11="","",'Rekapitulace stavby'!E11)</f>
        <v>Správa železnic s.o.</v>
      </c>
      <c r="F17" s="41"/>
      <c r="G17" s="41"/>
      <c r="H17" s="41"/>
      <c r="I17" s="145" t="s">
        <v>28</v>
      </c>
      <c r="J17" s="136" t="str">
        <f>IF('Rekapitulace stavby'!AN11="","",'Rekapitulace stavby'!AN11)</f>
        <v/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29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28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31</v>
      </c>
      <c r="E22" s="41"/>
      <c r="F22" s="41"/>
      <c r="G22" s="41"/>
      <c r="H22" s="41"/>
      <c r="I22" s="145" t="s">
        <v>26</v>
      </c>
      <c r="J22" s="136" t="str">
        <f>IF('Rekapitulace stavby'!AN16="","",'Rekapitulace stavby'!AN16)</f>
        <v/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tr">
        <f>IF('Rekapitulace stavby'!E17="","",'Rekapitulace stavby'!E17)</f>
        <v xml:space="preserve"> </v>
      </c>
      <c r="F23" s="41"/>
      <c r="G23" s="41"/>
      <c r="H23" s="41"/>
      <c r="I23" s="145" t="s">
        <v>28</v>
      </c>
      <c r="J23" s="136" t="str">
        <f>IF('Rekapitulace stavby'!AN17="","",'Rekapitulace stavby'!AN17)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33</v>
      </c>
      <c r="E25" s="41"/>
      <c r="F25" s="41"/>
      <c r="G25" s="41"/>
      <c r="H25" s="41"/>
      <c r="I25" s="145" t="s">
        <v>26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28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34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36</v>
      </c>
      <c r="E32" s="41"/>
      <c r="F32" s="41"/>
      <c r="G32" s="41"/>
      <c r="H32" s="41"/>
      <c r="I32" s="41"/>
      <c r="J32" s="156">
        <f>ROUND(J90,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38</v>
      </c>
      <c r="G34" s="41"/>
      <c r="H34" s="41"/>
      <c r="I34" s="157" t="s">
        <v>37</v>
      </c>
      <c r="J34" s="157" t="s">
        <v>39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40</v>
      </c>
      <c r="E35" s="145" t="s">
        <v>41</v>
      </c>
      <c r="F35" s="159">
        <f>ROUND((SUM(BE90:BE103)),  2)</f>
        <v>0</v>
      </c>
      <c r="G35" s="41"/>
      <c r="H35" s="41"/>
      <c r="I35" s="160">
        <v>0.20999999999999999</v>
      </c>
      <c r="J35" s="159">
        <f>ROUND(((SUM(BE90:BE103))*I35),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42</v>
      </c>
      <c r="F36" s="159">
        <f>ROUND((SUM(BF90:BF103)),  2)</f>
        <v>0</v>
      </c>
      <c r="G36" s="41"/>
      <c r="H36" s="41"/>
      <c r="I36" s="160">
        <v>0.12</v>
      </c>
      <c r="J36" s="159">
        <f>ROUND(((SUM(BF90:BF103))*I36),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43</v>
      </c>
      <c r="F37" s="159">
        <f>ROUND((SUM(BG90:BG103)),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44</v>
      </c>
      <c r="F38" s="159">
        <f>ROUND((SUM(BH90:BH103)),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45</v>
      </c>
      <c r="F39" s="159">
        <f>ROUND((SUM(BI90:BI103)),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46</v>
      </c>
      <c r="E41" s="163"/>
      <c r="F41" s="163"/>
      <c r="G41" s="164" t="s">
        <v>47</v>
      </c>
      <c r="H41" s="165" t="s">
        <v>48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99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Demolice objektů OŘ OVA - 2.etapa 2024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95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317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97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02 - VRN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 xml:space="preserve"> </v>
      </c>
      <c r="G56" s="43"/>
      <c r="H56" s="43"/>
      <c r="I56" s="35" t="s">
        <v>23</v>
      </c>
      <c r="J56" s="75" t="str">
        <f>IF(J14="","",J14)</f>
        <v>4. 4. 2024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>Správa železnic s.o.</v>
      </c>
      <c r="G58" s="43"/>
      <c r="H58" s="43"/>
      <c r="I58" s="35" t="s">
        <v>31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33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100</v>
      </c>
      <c r="D61" s="174"/>
      <c r="E61" s="174"/>
      <c r="F61" s="174"/>
      <c r="G61" s="174"/>
      <c r="H61" s="174"/>
      <c r="I61" s="174"/>
      <c r="J61" s="175" t="s">
        <v>101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68</v>
      </c>
      <c r="D63" s="43"/>
      <c r="E63" s="43"/>
      <c r="F63" s="43"/>
      <c r="G63" s="43"/>
      <c r="H63" s="43"/>
      <c r="I63" s="43"/>
      <c r="J63" s="105">
        <f>J90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102</v>
      </c>
    </row>
    <row r="64" s="9" customFormat="1" ht="24.96" customHeight="1">
      <c r="A64" s="9"/>
      <c r="B64" s="177"/>
      <c r="C64" s="178"/>
      <c r="D64" s="179" t="s">
        <v>285</v>
      </c>
      <c r="E64" s="180"/>
      <c r="F64" s="180"/>
      <c r="G64" s="180"/>
      <c r="H64" s="180"/>
      <c r="I64" s="180"/>
      <c r="J64" s="181">
        <f>J91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520</v>
      </c>
      <c r="E65" s="185"/>
      <c r="F65" s="185"/>
      <c r="G65" s="185"/>
      <c r="H65" s="185"/>
      <c r="I65" s="185"/>
      <c r="J65" s="186">
        <f>J92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287</v>
      </c>
      <c r="E66" s="185"/>
      <c r="F66" s="185"/>
      <c r="G66" s="185"/>
      <c r="H66" s="185"/>
      <c r="I66" s="185"/>
      <c r="J66" s="186">
        <f>J95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521</v>
      </c>
      <c r="E67" s="185"/>
      <c r="F67" s="185"/>
      <c r="G67" s="185"/>
      <c r="H67" s="185"/>
      <c r="I67" s="185"/>
      <c r="J67" s="186">
        <f>J98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288</v>
      </c>
      <c r="E68" s="185"/>
      <c r="F68" s="185"/>
      <c r="G68" s="185"/>
      <c r="H68" s="185"/>
      <c r="I68" s="185"/>
      <c r="J68" s="186">
        <f>J101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6" t="s">
        <v>110</v>
      </c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16</v>
      </c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172" t="str">
        <f>E7</f>
        <v>Demolice objektů OŘ OVA - 2.etapa 2024</v>
      </c>
      <c r="F78" s="35"/>
      <c r="G78" s="35"/>
      <c r="H78" s="35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" customFormat="1" ht="12" customHeight="1">
      <c r="B79" s="24"/>
      <c r="C79" s="35" t="s">
        <v>95</v>
      </c>
      <c r="D79" s="25"/>
      <c r="E79" s="25"/>
      <c r="F79" s="25"/>
      <c r="G79" s="25"/>
      <c r="H79" s="25"/>
      <c r="I79" s="25"/>
      <c r="J79" s="25"/>
      <c r="K79" s="25"/>
      <c r="L79" s="23"/>
    </row>
    <row r="80" s="2" customFormat="1" ht="16.5" customHeight="1">
      <c r="A80" s="41"/>
      <c r="B80" s="42"/>
      <c r="C80" s="43"/>
      <c r="D80" s="43"/>
      <c r="E80" s="172" t="s">
        <v>317</v>
      </c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97</v>
      </c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72" t="str">
        <f>E11</f>
        <v>02 - VRN</v>
      </c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21</v>
      </c>
      <c r="D84" s="43"/>
      <c r="E84" s="43"/>
      <c r="F84" s="30" t="str">
        <f>F14</f>
        <v xml:space="preserve"> </v>
      </c>
      <c r="G84" s="43"/>
      <c r="H84" s="43"/>
      <c r="I84" s="35" t="s">
        <v>23</v>
      </c>
      <c r="J84" s="75" t="str">
        <f>IF(J14="","",J14)</f>
        <v>4. 4. 2024</v>
      </c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25</v>
      </c>
      <c r="D86" s="43"/>
      <c r="E86" s="43"/>
      <c r="F86" s="30" t="str">
        <f>E17</f>
        <v>Správa železnic s.o.</v>
      </c>
      <c r="G86" s="43"/>
      <c r="H86" s="43"/>
      <c r="I86" s="35" t="s">
        <v>31</v>
      </c>
      <c r="J86" s="39" t="str">
        <f>E23</f>
        <v xml:space="preserve"> </v>
      </c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5.15" customHeight="1">
      <c r="A87" s="41"/>
      <c r="B87" s="42"/>
      <c r="C87" s="35" t="s">
        <v>29</v>
      </c>
      <c r="D87" s="43"/>
      <c r="E87" s="43"/>
      <c r="F87" s="30" t="str">
        <f>IF(E20="","",E20)</f>
        <v>Vyplň údaj</v>
      </c>
      <c r="G87" s="43"/>
      <c r="H87" s="43"/>
      <c r="I87" s="35" t="s">
        <v>33</v>
      </c>
      <c r="J87" s="39" t="str">
        <f>E26</f>
        <v xml:space="preserve"> </v>
      </c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0.32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11" customFormat="1" ht="29.28" customHeight="1">
      <c r="A89" s="188"/>
      <c r="B89" s="189"/>
      <c r="C89" s="190" t="s">
        <v>111</v>
      </c>
      <c r="D89" s="191" t="s">
        <v>55</v>
      </c>
      <c r="E89" s="191" t="s">
        <v>51</v>
      </c>
      <c r="F89" s="191" t="s">
        <v>52</v>
      </c>
      <c r="G89" s="191" t="s">
        <v>112</v>
      </c>
      <c r="H89" s="191" t="s">
        <v>113</v>
      </c>
      <c r="I89" s="191" t="s">
        <v>114</v>
      </c>
      <c r="J89" s="191" t="s">
        <v>101</v>
      </c>
      <c r="K89" s="192" t="s">
        <v>115</v>
      </c>
      <c r="L89" s="193"/>
      <c r="M89" s="95" t="s">
        <v>19</v>
      </c>
      <c r="N89" s="96" t="s">
        <v>40</v>
      </c>
      <c r="O89" s="96" t="s">
        <v>116</v>
      </c>
      <c r="P89" s="96" t="s">
        <v>117</v>
      </c>
      <c r="Q89" s="96" t="s">
        <v>118</v>
      </c>
      <c r="R89" s="96" t="s">
        <v>119</v>
      </c>
      <c r="S89" s="96" t="s">
        <v>120</v>
      </c>
      <c r="T89" s="97" t="s">
        <v>121</v>
      </c>
      <c r="U89" s="188"/>
      <c r="V89" s="188"/>
      <c r="W89" s="188"/>
      <c r="X89" s="188"/>
      <c r="Y89" s="188"/>
      <c r="Z89" s="188"/>
      <c r="AA89" s="188"/>
      <c r="AB89" s="188"/>
      <c r="AC89" s="188"/>
      <c r="AD89" s="188"/>
      <c r="AE89" s="188"/>
    </row>
    <row r="90" s="2" customFormat="1" ht="22.8" customHeight="1">
      <c r="A90" s="41"/>
      <c r="B90" s="42"/>
      <c r="C90" s="102" t="s">
        <v>122</v>
      </c>
      <c r="D90" s="43"/>
      <c r="E90" s="43"/>
      <c r="F90" s="43"/>
      <c r="G90" s="43"/>
      <c r="H90" s="43"/>
      <c r="I90" s="43"/>
      <c r="J90" s="194">
        <f>BK90</f>
        <v>0</v>
      </c>
      <c r="K90" s="43"/>
      <c r="L90" s="47"/>
      <c r="M90" s="98"/>
      <c r="N90" s="195"/>
      <c r="O90" s="99"/>
      <c r="P90" s="196">
        <f>P91</f>
        <v>0</v>
      </c>
      <c r="Q90" s="99"/>
      <c r="R90" s="196">
        <f>R91</f>
        <v>0</v>
      </c>
      <c r="S90" s="99"/>
      <c r="T90" s="197">
        <f>T91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69</v>
      </c>
      <c r="AU90" s="20" t="s">
        <v>102</v>
      </c>
      <c r="BK90" s="198">
        <f>BK91</f>
        <v>0</v>
      </c>
    </row>
    <row r="91" s="12" customFormat="1" ht="25.92" customHeight="1">
      <c r="A91" s="12"/>
      <c r="B91" s="199"/>
      <c r="C91" s="200"/>
      <c r="D91" s="201" t="s">
        <v>69</v>
      </c>
      <c r="E91" s="202" t="s">
        <v>86</v>
      </c>
      <c r="F91" s="202" t="s">
        <v>290</v>
      </c>
      <c r="G91" s="200"/>
      <c r="H91" s="200"/>
      <c r="I91" s="203"/>
      <c r="J91" s="204">
        <f>BK91</f>
        <v>0</v>
      </c>
      <c r="K91" s="200"/>
      <c r="L91" s="205"/>
      <c r="M91" s="206"/>
      <c r="N91" s="207"/>
      <c r="O91" s="207"/>
      <c r="P91" s="208">
        <f>P92+P95+P98+P101</f>
        <v>0</v>
      </c>
      <c r="Q91" s="207"/>
      <c r="R91" s="208">
        <f>R92+R95+R98+R101</f>
        <v>0</v>
      </c>
      <c r="S91" s="207"/>
      <c r="T91" s="209">
        <f>T92+T95+T98+T101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157</v>
      </c>
      <c r="AT91" s="211" t="s">
        <v>69</v>
      </c>
      <c r="AU91" s="211" t="s">
        <v>70</v>
      </c>
      <c r="AY91" s="210" t="s">
        <v>125</v>
      </c>
      <c r="BK91" s="212">
        <f>BK92+BK95+BK98+BK101</f>
        <v>0</v>
      </c>
    </row>
    <row r="92" s="12" customFormat="1" ht="22.8" customHeight="1">
      <c r="A92" s="12"/>
      <c r="B92" s="199"/>
      <c r="C92" s="200"/>
      <c r="D92" s="201" t="s">
        <v>69</v>
      </c>
      <c r="E92" s="213" t="s">
        <v>522</v>
      </c>
      <c r="F92" s="213" t="s">
        <v>523</v>
      </c>
      <c r="G92" s="200"/>
      <c r="H92" s="200"/>
      <c r="I92" s="203"/>
      <c r="J92" s="214">
        <f>BK92</f>
        <v>0</v>
      </c>
      <c r="K92" s="200"/>
      <c r="L92" s="205"/>
      <c r="M92" s="206"/>
      <c r="N92" s="207"/>
      <c r="O92" s="207"/>
      <c r="P92" s="208">
        <f>SUM(P93:P94)</f>
        <v>0</v>
      </c>
      <c r="Q92" s="207"/>
      <c r="R92" s="208">
        <f>SUM(R93:R94)</f>
        <v>0</v>
      </c>
      <c r="S92" s="207"/>
      <c r="T92" s="209">
        <f>SUM(T93:T94)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0" t="s">
        <v>157</v>
      </c>
      <c r="AT92" s="211" t="s">
        <v>69</v>
      </c>
      <c r="AU92" s="211" t="s">
        <v>77</v>
      </c>
      <c r="AY92" s="210" t="s">
        <v>125</v>
      </c>
      <c r="BK92" s="212">
        <f>SUM(BK93:BK94)</f>
        <v>0</v>
      </c>
    </row>
    <row r="93" s="2" customFormat="1" ht="16.5" customHeight="1">
      <c r="A93" s="41"/>
      <c r="B93" s="42"/>
      <c r="C93" s="215" t="s">
        <v>77</v>
      </c>
      <c r="D93" s="215" t="s">
        <v>127</v>
      </c>
      <c r="E93" s="216" t="s">
        <v>524</v>
      </c>
      <c r="F93" s="217" t="s">
        <v>525</v>
      </c>
      <c r="G93" s="218" t="s">
        <v>526</v>
      </c>
      <c r="H93" s="219">
        <v>1</v>
      </c>
      <c r="I93" s="220"/>
      <c r="J93" s="221">
        <f>ROUND(I93*H93,2)</f>
        <v>0</v>
      </c>
      <c r="K93" s="217" t="s">
        <v>131</v>
      </c>
      <c r="L93" s="47"/>
      <c r="M93" s="222" t="s">
        <v>19</v>
      </c>
      <c r="N93" s="223" t="s">
        <v>41</v>
      </c>
      <c r="O93" s="87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6" t="s">
        <v>297</v>
      </c>
      <c r="AT93" s="226" t="s">
        <v>127</v>
      </c>
      <c r="AU93" s="226" t="s">
        <v>79</v>
      </c>
      <c r="AY93" s="20" t="s">
        <v>125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20" t="s">
        <v>77</v>
      </c>
      <c r="BK93" s="227">
        <f>ROUND(I93*H93,2)</f>
        <v>0</v>
      </c>
      <c r="BL93" s="20" t="s">
        <v>297</v>
      </c>
      <c r="BM93" s="226" t="s">
        <v>527</v>
      </c>
    </row>
    <row r="94" s="2" customFormat="1">
      <c r="A94" s="41"/>
      <c r="B94" s="42"/>
      <c r="C94" s="43"/>
      <c r="D94" s="228" t="s">
        <v>134</v>
      </c>
      <c r="E94" s="43"/>
      <c r="F94" s="229" t="s">
        <v>528</v>
      </c>
      <c r="G94" s="43"/>
      <c r="H94" s="43"/>
      <c r="I94" s="230"/>
      <c r="J94" s="43"/>
      <c r="K94" s="43"/>
      <c r="L94" s="47"/>
      <c r="M94" s="231"/>
      <c r="N94" s="232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134</v>
      </c>
      <c r="AU94" s="20" t="s">
        <v>79</v>
      </c>
    </row>
    <row r="95" s="12" customFormat="1" ht="22.8" customHeight="1">
      <c r="A95" s="12"/>
      <c r="B95" s="199"/>
      <c r="C95" s="200"/>
      <c r="D95" s="201" t="s">
        <v>69</v>
      </c>
      <c r="E95" s="213" t="s">
        <v>299</v>
      </c>
      <c r="F95" s="213" t="s">
        <v>300</v>
      </c>
      <c r="G95" s="200"/>
      <c r="H95" s="200"/>
      <c r="I95" s="203"/>
      <c r="J95" s="214">
        <f>BK95</f>
        <v>0</v>
      </c>
      <c r="K95" s="200"/>
      <c r="L95" s="205"/>
      <c r="M95" s="206"/>
      <c r="N95" s="207"/>
      <c r="O95" s="207"/>
      <c r="P95" s="208">
        <f>SUM(P96:P97)</f>
        <v>0</v>
      </c>
      <c r="Q95" s="207"/>
      <c r="R95" s="208">
        <f>SUM(R96:R97)</f>
        <v>0</v>
      </c>
      <c r="S95" s="207"/>
      <c r="T95" s="209">
        <f>SUM(T96:T97)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0" t="s">
        <v>157</v>
      </c>
      <c r="AT95" s="211" t="s">
        <v>69</v>
      </c>
      <c r="AU95" s="211" t="s">
        <v>77</v>
      </c>
      <c r="AY95" s="210" t="s">
        <v>125</v>
      </c>
      <c r="BK95" s="212">
        <f>SUM(BK96:BK97)</f>
        <v>0</v>
      </c>
    </row>
    <row r="96" s="2" customFormat="1" ht="16.5" customHeight="1">
      <c r="A96" s="41"/>
      <c r="B96" s="42"/>
      <c r="C96" s="215" t="s">
        <v>79</v>
      </c>
      <c r="D96" s="215" t="s">
        <v>127</v>
      </c>
      <c r="E96" s="216" t="s">
        <v>301</v>
      </c>
      <c r="F96" s="217" t="s">
        <v>300</v>
      </c>
      <c r="G96" s="218" t="s">
        <v>529</v>
      </c>
      <c r="H96" s="219">
        <v>1</v>
      </c>
      <c r="I96" s="220"/>
      <c r="J96" s="221">
        <f>ROUND(I96*H96,2)</f>
        <v>0</v>
      </c>
      <c r="K96" s="217" t="s">
        <v>131</v>
      </c>
      <c r="L96" s="47"/>
      <c r="M96" s="222" t="s">
        <v>19</v>
      </c>
      <c r="N96" s="223" t="s">
        <v>41</v>
      </c>
      <c r="O96" s="87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6" t="s">
        <v>297</v>
      </c>
      <c r="AT96" s="226" t="s">
        <v>127</v>
      </c>
      <c r="AU96" s="226" t="s">
        <v>79</v>
      </c>
      <c r="AY96" s="20" t="s">
        <v>125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20" t="s">
        <v>77</v>
      </c>
      <c r="BK96" s="227">
        <f>ROUND(I96*H96,2)</f>
        <v>0</v>
      </c>
      <c r="BL96" s="20" t="s">
        <v>297</v>
      </c>
      <c r="BM96" s="226" t="s">
        <v>530</v>
      </c>
    </row>
    <row r="97" s="2" customFormat="1">
      <c r="A97" s="41"/>
      <c r="B97" s="42"/>
      <c r="C97" s="43"/>
      <c r="D97" s="228" t="s">
        <v>134</v>
      </c>
      <c r="E97" s="43"/>
      <c r="F97" s="229" t="s">
        <v>531</v>
      </c>
      <c r="G97" s="43"/>
      <c r="H97" s="43"/>
      <c r="I97" s="230"/>
      <c r="J97" s="43"/>
      <c r="K97" s="43"/>
      <c r="L97" s="47"/>
      <c r="M97" s="231"/>
      <c r="N97" s="232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134</v>
      </c>
      <c r="AU97" s="20" t="s">
        <v>79</v>
      </c>
    </row>
    <row r="98" s="12" customFormat="1" ht="22.8" customHeight="1">
      <c r="A98" s="12"/>
      <c r="B98" s="199"/>
      <c r="C98" s="200"/>
      <c r="D98" s="201" t="s">
        <v>69</v>
      </c>
      <c r="E98" s="213" t="s">
        <v>532</v>
      </c>
      <c r="F98" s="213" t="s">
        <v>533</v>
      </c>
      <c r="G98" s="200"/>
      <c r="H98" s="200"/>
      <c r="I98" s="203"/>
      <c r="J98" s="214">
        <f>BK98</f>
        <v>0</v>
      </c>
      <c r="K98" s="200"/>
      <c r="L98" s="205"/>
      <c r="M98" s="206"/>
      <c r="N98" s="207"/>
      <c r="O98" s="207"/>
      <c r="P98" s="208">
        <f>SUM(P99:P100)</f>
        <v>0</v>
      </c>
      <c r="Q98" s="207"/>
      <c r="R98" s="208">
        <f>SUM(R99:R100)</f>
        <v>0</v>
      </c>
      <c r="S98" s="207"/>
      <c r="T98" s="209">
        <f>SUM(T99:T100)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0" t="s">
        <v>157</v>
      </c>
      <c r="AT98" s="211" t="s">
        <v>69</v>
      </c>
      <c r="AU98" s="211" t="s">
        <v>77</v>
      </c>
      <c r="AY98" s="210" t="s">
        <v>125</v>
      </c>
      <c r="BK98" s="212">
        <f>SUM(BK99:BK100)</f>
        <v>0</v>
      </c>
    </row>
    <row r="99" s="2" customFormat="1" ht="16.5" customHeight="1">
      <c r="A99" s="41"/>
      <c r="B99" s="42"/>
      <c r="C99" s="215" t="s">
        <v>148</v>
      </c>
      <c r="D99" s="215" t="s">
        <v>127</v>
      </c>
      <c r="E99" s="216" t="s">
        <v>534</v>
      </c>
      <c r="F99" s="217" t="s">
        <v>535</v>
      </c>
      <c r="G99" s="218" t="s">
        <v>529</v>
      </c>
      <c r="H99" s="219">
        <v>1</v>
      </c>
      <c r="I99" s="220"/>
      <c r="J99" s="221">
        <f>ROUND(I99*H99,2)</f>
        <v>0</v>
      </c>
      <c r="K99" s="217" t="s">
        <v>131</v>
      </c>
      <c r="L99" s="47"/>
      <c r="M99" s="222" t="s">
        <v>19</v>
      </c>
      <c r="N99" s="223" t="s">
        <v>41</v>
      </c>
      <c r="O99" s="87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297</v>
      </c>
      <c r="AT99" s="226" t="s">
        <v>127</v>
      </c>
      <c r="AU99" s="226" t="s">
        <v>79</v>
      </c>
      <c r="AY99" s="20" t="s">
        <v>125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77</v>
      </c>
      <c r="BK99" s="227">
        <f>ROUND(I99*H99,2)</f>
        <v>0</v>
      </c>
      <c r="BL99" s="20" t="s">
        <v>297</v>
      </c>
      <c r="BM99" s="226" t="s">
        <v>536</v>
      </c>
    </row>
    <row r="100" s="2" customFormat="1">
      <c r="A100" s="41"/>
      <c r="B100" s="42"/>
      <c r="C100" s="43"/>
      <c r="D100" s="228" t="s">
        <v>134</v>
      </c>
      <c r="E100" s="43"/>
      <c r="F100" s="229" t="s">
        <v>537</v>
      </c>
      <c r="G100" s="43"/>
      <c r="H100" s="43"/>
      <c r="I100" s="230"/>
      <c r="J100" s="43"/>
      <c r="K100" s="43"/>
      <c r="L100" s="47"/>
      <c r="M100" s="231"/>
      <c r="N100" s="232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134</v>
      </c>
      <c r="AU100" s="20" t="s">
        <v>79</v>
      </c>
    </row>
    <row r="101" s="12" customFormat="1" ht="22.8" customHeight="1">
      <c r="A101" s="12"/>
      <c r="B101" s="199"/>
      <c r="C101" s="200"/>
      <c r="D101" s="201" t="s">
        <v>69</v>
      </c>
      <c r="E101" s="213" t="s">
        <v>303</v>
      </c>
      <c r="F101" s="213" t="s">
        <v>304</v>
      </c>
      <c r="G101" s="200"/>
      <c r="H101" s="200"/>
      <c r="I101" s="203"/>
      <c r="J101" s="214">
        <f>BK101</f>
        <v>0</v>
      </c>
      <c r="K101" s="200"/>
      <c r="L101" s="205"/>
      <c r="M101" s="206"/>
      <c r="N101" s="207"/>
      <c r="O101" s="207"/>
      <c r="P101" s="208">
        <f>SUM(P102:P103)</f>
        <v>0</v>
      </c>
      <c r="Q101" s="207"/>
      <c r="R101" s="208">
        <f>SUM(R102:R103)</f>
        <v>0</v>
      </c>
      <c r="S101" s="207"/>
      <c r="T101" s="209">
        <f>SUM(T102:T103)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0" t="s">
        <v>157</v>
      </c>
      <c r="AT101" s="211" t="s">
        <v>69</v>
      </c>
      <c r="AU101" s="211" t="s">
        <v>77</v>
      </c>
      <c r="AY101" s="210" t="s">
        <v>125</v>
      </c>
      <c r="BK101" s="212">
        <f>SUM(BK102:BK103)</f>
        <v>0</v>
      </c>
    </row>
    <row r="102" s="2" customFormat="1" ht="16.5" customHeight="1">
      <c r="A102" s="41"/>
      <c r="B102" s="42"/>
      <c r="C102" s="215" t="s">
        <v>132</v>
      </c>
      <c r="D102" s="215" t="s">
        <v>127</v>
      </c>
      <c r="E102" s="216" t="s">
        <v>308</v>
      </c>
      <c r="F102" s="217" t="s">
        <v>309</v>
      </c>
      <c r="G102" s="218" t="s">
        <v>529</v>
      </c>
      <c r="H102" s="219">
        <v>1</v>
      </c>
      <c r="I102" s="220"/>
      <c r="J102" s="221">
        <f>ROUND(I102*H102,2)</f>
        <v>0</v>
      </c>
      <c r="K102" s="217" t="s">
        <v>131</v>
      </c>
      <c r="L102" s="47"/>
      <c r="M102" s="222" t="s">
        <v>19</v>
      </c>
      <c r="N102" s="223" t="s">
        <v>41</v>
      </c>
      <c r="O102" s="87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297</v>
      </c>
      <c r="AT102" s="226" t="s">
        <v>127</v>
      </c>
      <c r="AU102" s="226" t="s">
        <v>79</v>
      </c>
      <c r="AY102" s="20" t="s">
        <v>125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77</v>
      </c>
      <c r="BK102" s="227">
        <f>ROUND(I102*H102,2)</f>
        <v>0</v>
      </c>
      <c r="BL102" s="20" t="s">
        <v>297</v>
      </c>
      <c r="BM102" s="226" t="s">
        <v>538</v>
      </c>
    </row>
    <row r="103" s="2" customFormat="1">
      <c r="A103" s="41"/>
      <c r="B103" s="42"/>
      <c r="C103" s="43"/>
      <c r="D103" s="228" t="s">
        <v>134</v>
      </c>
      <c r="E103" s="43"/>
      <c r="F103" s="229" t="s">
        <v>539</v>
      </c>
      <c r="G103" s="43"/>
      <c r="H103" s="43"/>
      <c r="I103" s="230"/>
      <c r="J103" s="43"/>
      <c r="K103" s="43"/>
      <c r="L103" s="47"/>
      <c r="M103" s="299"/>
      <c r="N103" s="300"/>
      <c r="O103" s="292"/>
      <c r="P103" s="292"/>
      <c r="Q103" s="292"/>
      <c r="R103" s="292"/>
      <c r="S103" s="292"/>
      <c r="T103" s="30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134</v>
      </c>
      <c r="AU103" s="20" t="s">
        <v>79</v>
      </c>
    </row>
    <row r="104" s="2" customFormat="1" ht="6.96" customHeight="1">
      <c r="A104" s="41"/>
      <c r="B104" s="62"/>
      <c r="C104" s="63"/>
      <c r="D104" s="63"/>
      <c r="E104" s="63"/>
      <c r="F104" s="63"/>
      <c r="G104" s="63"/>
      <c r="H104" s="63"/>
      <c r="I104" s="63"/>
      <c r="J104" s="63"/>
      <c r="K104" s="63"/>
      <c r="L104" s="47"/>
      <c r="M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</row>
  </sheetData>
  <sheetProtection sheet="1" autoFilter="0" formatColumns="0" formatRows="0" objects="1" scenarios="1" spinCount="100000" saltValue="K0US4VvpYTvHeSnGlBIm5O0SiAPJxmWu1hR852OreM6ITjbQxt0+UF0rUduJT45l9Lh/ziQsu3YiY1FL1lQXRw==" hashValue="H5bM8kYZve+bkGQuOO8e0VnsPgznhcVE7PdtEU8v1f/eXOdFtMir9mEcc2kpOtqJ1I9MXZGNBhiXMhs2YSc5Pw==" algorithmName="SHA-512" password="CC35"/>
  <autoFilter ref="C89:K10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4" r:id="rId1" display="https://podminky.urs.cz/item/CS_URS_2024_01/012002000"/>
    <hyperlink ref="F97" r:id="rId2" display="https://podminky.urs.cz/item/CS_URS_2024_01/030001000"/>
    <hyperlink ref="F100" r:id="rId3" display="https://podminky.urs.cz/item/CS_URS_2024_01/045002000"/>
    <hyperlink ref="F103" r:id="rId4" display="https://podminky.urs.cz/item/CS_URS_2024_01/071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302" customWidth="1"/>
    <col min="2" max="2" width="1.667969" style="302" customWidth="1"/>
    <col min="3" max="4" width="5" style="302" customWidth="1"/>
    <col min="5" max="5" width="11.66016" style="302" customWidth="1"/>
    <col min="6" max="6" width="9.160156" style="302" customWidth="1"/>
    <col min="7" max="7" width="5" style="302" customWidth="1"/>
    <col min="8" max="8" width="77.83203" style="302" customWidth="1"/>
    <col min="9" max="10" width="20" style="302" customWidth="1"/>
    <col min="11" max="11" width="1.667969" style="302" customWidth="1"/>
  </cols>
  <sheetData>
    <row r="1" s="1" customFormat="1" ht="37.5" customHeight="1"/>
    <row r="2" s="1" customFormat="1" ht="7.5" customHeight="1">
      <c r="B2" s="303"/>
      <c r="C2" s="304"/>
      <c r="D2" s="304"/>
      <c r="E2" s="304"/>
      <c r="F2" s="304"/>
      <c r="G2" s="304"/>
      <c r="H2" s="304"/>
      <c r="I2" s="304"/>
      <c r="J2" s="304"/>
      <c r="K2" s="305"/>
    </row>
    <row r="3" s="17" customFormat="1" ht="45" customHeight="1">
      <c r="B3" s="306"/>
      <c r="C3" s="307" t="s">
        <v>540</v>
      </c>
      <c r="D3" s="307"/>
      <c r="E3" s="307"/>
      <c r="F3" s="307"/>
      <c r="G3" s="307"/>
      <c r="H3" s="307"/>
      <c r="I3" s="307"/>
      <c r="J3" s="307"/>
      <c r="K3" s="308"/>
    </row>
    <row r="4" s="1" customFormat="1" ht="25.5" customHeight="1">
      <c r="B4" s="309"/>
      <c r="C4" s="310" t="s">
        <v>541</v>
      </c>
      <c r="D4" s="310"/>
      <c r="E4" s="310"/>
      <c r="F4" s="310"/>
      <c r="G4" s="310"/>
      <c r="H4" s="310"/>
      <c r="I4" s="310"/>
      <c r="J4" s="310"/>
      <c r="K4" s="311"/>
    </row>
    <row r="5" s="1" customFormat="1" ht="5.25" customHeight="1">
      <c r="B5" s="309"/>
      <c r="C5" s="312"/>
      <c r="D5" s="312"/>
      <c r="E5" s="312"/>
      <c r="F5" s="312"/>
      <c r="G5" s="312"/>
      <c r="H5" s="312"/>
      <c r="I5" s="312"/>
      <c r="J5" s="312"/>
      <c r="K5" s="311"/>
    </row>
    <row r="6" s="1" customFormat="1" ht="15" customHeight="1">
      <c r="B6" s="309"/>
      <c r="C6" s="313" t="s">
        <v>542</v>
      </c>
      <c r="D6" s="313"/>
      <c r="E6" s="313"/>
      <c r="F6" s="313"/>
      <c r="G6" s="313"/>
      <c r="H6" s="313"/>
      <c r="I6" s="313"/>
      <c r="J6" s="313"/>
      <c r="K6" s="311"/>
    </row>
    <row r="7" s="1" customFormat="1" ht="15" customHeight="1">
      <c r="B7" s="314"/>
      <c r="C7" s="313" t="s">
        <v>543</v>
      </c>
      <c r="D7" s="313"/>
      <c r="E7" s="313"/>
      <c r="F7" s="313"/>
      <c r="G7" s="313"/>
      <c r="H7" s="313"/>
      <c r="I7" s="313"/>
      <c r="J7" s="313"/>
      <c r="K7" s="311"/>
    </row>
    <row r="8" s="1" customFormat="1" ht="12.75" customHeight="1">
      <c r="B8" s="314"/>
      <c r="C8" s="313"/>
      <c r="D8" s="313"/>
      <c r="E8" s="313"/>
      <c r="F8" s="313"/>
      <c r="G8" s="313"/>
      <c r="H8" s="313"/>
      <c r="I8" s="313"/>
      <c r="J8" s="313"/>
      <c r="K8" s="311"/>
    </row>
    <row r="9" s="1" customFormat="1" ht="15" customHeight="1">
      <c r="B9" s="314"/>
      <c r="C9" s="313" t="s">
        <v>544</v>
      </c>
      <c r="D9" s="313"/>
      <c r="E9" s="313"/>
      <c r="F9" s="313"/>
      <c r="G9" s="313"/>
      <c r="H9" s="313"/>
      <c r="I9" s="313"/>
      <c r="J9" s="313"/>
      <c r="K9" s="311"/>
    </row>
    <row r="10" s="1" customFormat="1" ht="15" customHeight="1">
      <c r="B10" s="314"/>
      <c r="C10" s="313"/>
      <c r="D10" s="313" t="s">
        <v>545</v>
      </c>
      <c r="E10" s="313"/>
      <c r="F10" s="313"/>
      <c r="G10" s="313"/>
      <c r="H10" s="313"/>
      <c r="I10" s="313"/>
      <c r="J10" s="313"/>
      <c r="K10" s="311"/>
    </row>
    <row r="11" s="1" customFormat="1" ht="15" customHeight="1">
      <c r="B11" s="314"/>
      <c r="C11" s="315"/>
      <c r="D11" s="313" t="s">
        <v>546</v>
      </c>
      <c r="E11" s="313"/>
      <c r="F11" s="313"/>
      <c r="G11" s="313"/>
      <c r="H11" s="313"/>
      <c r="I11" s="313"/>
      <c r="J11" s="313"/>
      <c r="K11" s="311"/>
    </row>
    <row r="12" s="1" customFormat="1" ht="15" customHeight="1">
      <c r="B12" s="314"/>
      <c r="C12" s="315"/>
      <c r="D12" s="313"/>
      <c r="E12" s="313"/>
      <c r="F12" s="313"/>
      <c r="G12" s="313"/>
      <c r="H12" s="313"/>
      <c r="I12" s="313"/>
      <c r="J12" s="313"/>
      <c r="K12" s="311"/>
    </row>
    <row r="13" s="1" customFormat="1" ht="15" customHeight="1">
      <c r="B13" s="314"/>
      <c r="C13" s="315"/>
      <c r="D13" s="316" t="s">
        <v>547</v>
      </c>
      <c r="E13" s="313"/>
      <c r="F13" s="313"/>
      <c r="G13" s="313"/>
      <c r="H13" s="313"/>
      <c r="I13" s="313"/>
      <c r="J13" s="313"/>
      <c r="K13" s="311"/>
    </row>
    <row r="14" s="1" customFormat="1" ht="12.75" customHeight="1">
      <c r="B14" s="314"/>
      <c r="C14" s="315"/>
      <c r="D14" s="315"/>
      <c r="E14" s="315"/>
      <c r="F14" s="315"/>
      <c r="G14" s="315"/>
      <c r="H14" s="315"/>
      <c r="I14" s="315"/>
      <c r="J14" s="315"/>
      <c r="K14" s="311"/>
    </row>
    <row r="15" s="1" customFormat="1" ht="15" customHeight="1">
      <c r="B15" s="314"/>
      <c r="C15" s="315"/>
      <c r="D15" s="313" t="s">
        <v>548</v>
      </c>
      <c r="E15" s="313"/>
      <c r="F15" s="313"/>
      <c r="G15" s="313"/>
      <c r="H15" s="313"/>
      <c r="I15" s="313"/>
      <c r="J15" s="313"/>
      <c r="K15" s="311"/>
    </row>
    <row r="16" s="1" customFormat="1" ht="15" customHeight="1">
      <c r="B16" s="314"/>
      <c r="C16" s="315"/>
      <c r="D16" s="313" t="s">
        <v>549</v>
      </c>
      <c r="E16" s="313"/>
      <c r="F16" s="313"/>
      <c r="G16" s="313"/>
      <c r="H16" s="313"/>
      <c r="I16" s="313"/>
      <c r="J16" s="313"/>
      <c r="K16" s="311"/>
    </row>
    <row r="17" s="1" customFormat="1" ht="15" customHeight="1">
      <c r="B17" s="314"/>
      <c r="C17" s="315"/>
      <c r="D17" s="313" t="s">
        <v>550</v>
      </c>
      <c r="E17" s="313"/>
      <c r="F17" s="313"/>
      <c r="G17" s="313"/>
      <c r="H17" s="313"/>
      <c r="I17" s="313"/>
      <c r="J17" s="313"/>
      <c r="K17" s="311"/>
    </row>
    <row r="18" s="1" customFormat="1" ht="15" customHeight="1">
      <c r="B18" s="314"/>
      <c r="C18" s="315"/>
      <c r="D18" s="315"/>
      <c r="E18" s="317" t="s">
        <v>76</v>
      </c>
      <c r="F18" s="313" t="s">
        <v>551</v>
      </c>
      <c r="G18" s="313"/>
      <c r="H18" s="313"/>
      <c r="I18" s="313"/>
      <c r="J18" s="313"/>
      <c r="K18" s="311"/>
    </row>
    <row r="19" s="1" customFormat="1" ht="15" customHeight="1">
      <c r="B19" s="314"/>
      <c r="C19" s="315"/>
      <c r="D19" s="315"/>
      <c r="E19" s="317" t="s">
        <v>552</v>
      </c>
      <c r="F19" s="313" t="s">
        <v>553</v>
      </c>
      <c r="G19" s="313"/>
      <c r="H19" s="313"/>
      <c r="I19" s="313"/>
      <c r="J19" s="313"/>
      <c r="K19" s="311"/>
    </row>
    <row r="20" s="1" customFormat="1" ht="15" customHeight="1">
      <c r="B20" s="314"/>
      <c r="C20" s="315"/>
      <c r="D20" s="315"/>
      <c r="E20" s="317" t="s">
        <v>554</v>
      </c>
      <c r="F20" s="313" t="s">
        <v>555</v>
      </c>
      <c r="G20" s="313"/>
      <c r="H20" s="313"/>
      <c r="I20" s="313"/>
      <c r="J20" s="313"/>
      <c r="K20" s="311"/>
    </row>
    <row r="21" s="1" customFormat="1" ht="15" customHeight="1">
      <c r="B21" s="314"/>
      <c r="C21" s="315"/>
      <c r="D21" s="315"/>
      <c r="E21" s="317" t="s">
        <v>556</v>
      </c>
      <c r="F21" s="313" t="s">
        <v>557</v>
      </c>
      <c r="G21" s="313"/>
      <c r="H21" s="313"/>
      <c r="I21" s="313"/>
      <c r="J21" s="313"/>
      <c r="K21" s="311"/>
    </row>
    <row r="22" s="1" customFormat="1" ht="15" customHeight="1">
      <c r="B22" s="314"/>
      <c r="C22" s="315"/>
      <c r="D22" s="315"/>
      <c r="E22" s="317" t="s">
        <v>558</v>
      </c>
      <c r="F22" s="313" t="s">
        <v>559</v>
      </c>
      <c r="G22" s="313"/>
      <c r="H22" s="313"/>
      <c r="I22" s="313"/>
      <c r="J22" s="313"/>
      <c r="K22" s="311"/>
    </row>
    <row r="23" s="1" customFormat="1" ht="15" customHeight="1">
      <c r="B23" s="314"/>
      <c r="C23" s="315"/>
      <c r="D23" s="315"/>
      <c r="E23" s="317" t="s">
        <v>83</v>
      </c>
      <c r="F23" s="313" t="s">
        <v>560</v>
      </c>
      <c r="G23" s="313"/>
      <c r="H23" s="313"/>
      <c r="I23" s="313"/>
      <c r="J23" s="313"/>
      <c r="K23" s="311"/>
    </row>
    <row r="24" s="1" customFormat="1" ht="12.75" customHeight="1">
      <c r="B24" s="314"/>
      <c r="C24" s="315"/>
      <c r="D24" s="315"/>
      <c r="E24" s="315"/>
      <c r="F24" s="315"/>
      <c r="G24" s="315"/>
      <c r="H24" s="315"/>
      <c r="I24" s="315"/>
      <c r="J24" s="315"/>
      <c r="K24" s="311"/>
    </row>
    <row r="25" s="1" customFormat="1" ht="15" customHeight="1">
      <c r="B25" s="314"/>
      <c r="C25" s="313" t="s">
        <v>561</v>
      </c>
      <c r="D25" s="313"/>
      <c r="E25" s="313"/>
      <c r="F25" s="313"/>
      <c r="G25" s="313"/>
      <c r="H25" s="313"/>
      <c r="I25" s="313"/>
      <c r="J25" s="313"/>
      <c r="K25" s="311"/>
    </row>
    <row r="26" s="1" customFormat="1" ht="15" customHeight="1">
      <c r="B26" s="314"/>
      <c r="C26" s="313" t="s">
        <v>562</v>
      </c>
      <c r="D26" s="313"/>
      <c r="E26" s="313"/>
      <c r="F26" s="313"/>
      <c r="G26" s="313"/>
      <c r="H26" s="313"/>
      <c r="I26" s="313"/>
      <c r="J26" s="313"/>
      <c r="K26" s="311"/>
    </row>
    <row r="27" s="1" customFormat="1" ht="15" customHeight="1">
      <c r="B27" s="314"/>
      <c r="C27" s="313"/>
      <c r="D27" s="313" t="s">
        <v>563</v>
      </c>
      <c r="E27" s="313"/>
      <c r="F27" s="313"/>
      <c r="G27" s="313"/>
      <c r="H27" s="313"/>
      <c r="I27" s="313"/>
      <c r="J27" s="313"/>
      <c r="K27" s="311"/>
    </row>
    <row r="28" s="1" customFormat="1" ht="15" customHeight="1">
      <c r="B28" s="314"/>
      <c r="C28" s="315"/>
      <c r="D28" s="313" t="s">
        <v>564</v>
      </c>
      <c r="E28" s="313"/>
      <c r="F28" s="313"/>
      <c r="G28" s="313"/>
      <c r="H28" s="313"/>
      <c r="I28" s="313"/>
      <c r="J28" s="313"/>
      <c r="K28" s="311"/>
    </row>
    <row r="29" s="1" customFormat="1" ht="12.75" customHeight="1">
      <c r="B29" s="314"/>
      <c r="C29" s="315"/>
      <c r="D29" s="315"/>
      <c r="E29" s="315"/>
      <c r="F29" s="315"/>
      <c r="G29" s="315"/>
      <c r="H29" s="315"/>
      <c r="I29" s="315"/>
      <c r="J29" s="315"/>
      <c r="K29" s="311"/>
    </row>
    <row r="30" s="1" customFormat="1" ht="15" customHeight="1">
      <c r="B30" s="314"/>
      <c r="C30" s="315"/>
      <c r="D30" s="313" t="s">
        <v>565</v>
      </c>
      <c r="E30" s="313"/>
      <c r="F30" s="313"/>
      <c r="G30" s="313"/>
      <c r="H30" s="313"/>
      <c r="I30" s="313"/>
      <c r="J30" s="313"/>
      <c r="K30" s="311"/>
    </row>
    <row r="31" s="1" customFormat="1" ht="15" customHeight="1">
      <c r="B31" s="314"/>
      <c r="C31" s="315"/>
      <c r="D31" s="313" t="s">
        <v>566</v>
      </c>
      <c r="E31" s="313"/>
      <c r="F31" s="313"/>
      <c r="G31" s="313"/>
      <c r="H31" s="313"/>
      <c r="I31" s="313"/>
      <c r="J31" s="313"/>
      <c r="K31" s="311"/>
    </row>
    <row r="32" s="1" customFormat="1" ht="12.75" customHeight="1">
      <c r="B32" s="314"/>
      <c r="C32" s="315"/>
      <c r="D32" s="315"/>
      <c r="E32" s="315"/>
      <c r="F32" s="315"/>
      <c r="G32" s="315"/>
      <c r="H32" s="315"/>
      <c r="I32" s="315"/>
      <c r="J32" s="315"/>
      <c r="K32" s="311"/>
    </row>
    <row r="33" s="1" customFormat="1" ht="15" customHeight="1">
      <c r="B33" s="314"/>
      <c r="C33" s="315"/>
      <c r="D33" s="313" t="s">
        <v>567</v>
      </c>
      <c r="E33" s="313"/>
      <c r="F33" s="313"/>
      <c r="G33" s="313"/>
      <c r="H33" s="313"/>
      <c r="I33" s="313"/>
      <c r="J33" s="313"/>
      <c r="K33" s="311"/>
    </row>
    <row r="34" s="1" customFormat="1" ht="15" customHeight="1">
      <c r="B34" s="314"/>
      <c r="C34" s="315"/>
      <c r="D34" s="313" t="s">
        <v>568</v>
      </c>
      <c r="E34" s="313"/>
      <c r="F34" s="313"/>
      <c r="G34" s="313"/>
      <c r="H34" s="313"/>
      <c r="I34" s="313"/>
      <c r="J34" s="313"/>
      <c r="K34" s="311"/>
    </row>
    <row r="35" s="1" customFormat="1" ht="15" customHeight="1">
      <c r="B35" s="314"/>
      <c r="C35" s="315"/>
      <c r="D35" s="313" t="s">
        <v>569</v>
      </c>
      <c r="E35" s="313"/>
      <c r="F35" s="313"/>
      <c r="G35" s="313"/>
      <c r="H35" s="313"/>
      <c r="I35" s="313"/>
      <c r="J35" s="313"/>
      <c r="K35" s="311"/>
    </row>
    <row r="36" s="1" customFormat="1" ht="15" customHeight="1">
      <c r="B36" s="314"/>
      <c r="C36" s="315"/>
      <c r="D36" s="313"/>
      <c r="E36" s="316" t="s">
        <v>111</v>
      </c>
      <c r="F36" s="313"/>
      <c r="G36" s="313" t="s">
        <v>570</v>
      </c>
      <c r="H36" s="313"/>
      <c r="I36" s="313"/>
      <c r="J36" s="313"/>
      <c r="K36" s="311"/>
    </row>
    <row r="37" s="1" customFormat="1" ht="30.75" customHeight="1">
      <c r="B37" s="314"/>
      <c r="C37" s="315"/>
      <c r="D37" s="313"/>
      <c r="E37" s="316" t="s">
        <v>571</v>
      </c>
      <c r="F37" s="313"/>
      <c r="G37" s="313" t="s">
        <v>572</v>
      </c>
      <c r="H37" s="313"/>
      <c r="I37" s="313"/>
      <c r="J37" s="313"/>
      <c r="K37" s="311"/>
    </row>
    <row r="38" s="1" customFormat="1" ht="15" customHeight="1">
      <c r="B38" s="314"/>
      <c r="C38" s="315"/>
      <c r="D38" s="313"/>
      <c r="E38" s="316" t="s">
        <v>51</v>
      </c>
      <c r="F38" s="313"/>
      <c r="G38" s="313" t="s">
        <v>573</v>
      </c>
      <c r="H38" s="313"/>
      <c r="I38" s="313"/>
      <c r="J38" s="313"/>
      <c r="K38" s="311"/>
    </row>
    <row r="39" s="1" customFormat="1" ht="15" customHeight="1">
      <c r="B39" s="314"/>
      <c r="C39" s="315"/>
      <c r="D39" s="313"/>
      <c r="E39" s="316" t="s">
        <v>52</v>
      </c>
      <c r="F39" s="313"/>
      <c r="G39" s="313" t="s">
        <v>574</v>
      </c>
      <c r="H39" s="313"/>
      <c r="I39" s="313"/>
      <c r="J39" s="313"/>
      <c r="K39" s="311"/>
    </row>
    <row r="40" s="1" customFormat="1" ht="15" customHeight="1">
      <c r="B40" s="314"/>
      <c r="C40" s="315"/>
      <c r="D40" s="313"/>
      <c r="E40" s="316" t="s">
        <v>112</v>
      </c>
      <c r="F40" s="313"/>
      <c r="G40" s="313" t="s">
        <v>575</v>
      </c>
      <c r="H40" s="313"/>
      <c r="I40" s="313"/>
      <c r="J40" s="313"/>
      <c r="K40" s="311"/>
    </row>
    <row r="41" s="1" customFormat="1" ht="15" customHeight="1">
      <c r="B41" s="314"/>
      <c r="C41" s="315"/>
      <c r="D41" s="313"/>
      <c r="E41" s="316" t="s">
        <v>113</v>
      </c>
      <c r="F41" s="313"/>
      <c r="G41" s="313" t="s">
        <v>576</v>
      </c>
      <c r="H41" s="313"/>
      <c r="I41" s="313"/>
      <c r="J41" s="313"/>
      <c r="K41" s="311"/>
    </row>
    <row r="42" s="1" customFormat="1" ht="15" customHeight="1">
      <c r="B42" s="314"/>
      <c r="C42" s="315"/>
      <c r="D42" s="313"/>
      <c r="E42" s="316" t="s">
        <v>577</v>
      </c>
      <c r="F42" s="313"/>
      <c r="G42" s="313" t="s">
        <v>578</v>
      </c>
      <c r="H42" s="313"/>
      <c r="I42" s="313"/>
      <c r="J42" s="313"/>
      <c r="K42" s="311"/>
    </row>
    <row r="43" s="1" customFormat="1" ht="15" customHeight="1">
      <c r="B43" s="314"/>
      <c r="C43" s="315"/>
      <c r="D43" s="313"/>
      <c r="E43" s="316"/>
      <c r="F43" s="313"/>
      <c r="G43" s="313" t="s">
        <v>579</v>
      </c>
      <c r="H43" s="313"/>
      <c r="I43" s="313"/>
      <c r="J43" s="313"/>
      <c r="K43" s="311"/>
    </row>
    <row r="44" s="1" customFormat="1" ht="15" customHeight="1">
      <c r="B44" s="314"/>
      <c r="C44" s="315"/>
      <c r="D44" s="313"/>
      <c r="E44" s="316" t="s">
        <v>580</v>
      </c>
      <c r="F44" s="313"/>
      <c r="G44" s="313" t="s">
        <v>581</v>
      </c>
      <c r="H44" s="313"/>
      <c r="I44" s="313"/>
      <c r="J44" s="313"/>
      <c r="K44" s="311"/>
    </row>
    <row r="45" s="1" customFormat="1" ht="15" customHeight="1">
      <c r="B45" s="314"/>
      <c r="C45" s="315"/>
      <c r="D45" s="313"/>
      <c r="E45" s="316" t="s">
        <v>115</v>
      </c>
      <c r="F45" s="313"/>
      <c r="G45" s="313" t="s">
        <v>582</v>
      </c>
      <c r="H45" s="313"/>
      <c r="I45" s="313"/>
      <c r="J45" s="313"/>
      <c r="K45" s="311"/>
    </row>
    <row r="46" s="1" customFormat="1" ht="12.75" customHeight="1">
      <c r="B46" s="314"/>
      <c r="C46" s="315"/>
      <c r="D46" s="313"/>
      <c r="E46" s="313"/>
      <c r="F46" s="313"/>
      <c r="G46" s="313"/>
      <c r="H46" s="313"/>
      <c r="I46" s="313"/>
      <c r="J46" s="313"/>
      <c r="K46" s="311"/>
    </row>
    <row r="47" s="1" customFormat="1" ht="15" customHeight="1">
      <c r="B47" s="314"/>
      <c r="C47" s="315"/>
      <c r="D47" s="313" t="s">
        <v>583</v>
      </c>
      <c r="E47" s="313"/>
      <c r="F47" s="313"/>
      <c r="G47" s="313"/>
      <c r="H47" s="313"/>
      <c r="I47" s="313"/>
      <c r="J47" s="313"/>
      <c r="K47" s="311"/>
    </row>
    <row r="48" s="1" customFormat="1" ht="15" customHeight="1">
      <c r="B48" s="314"/>
      <c r="C48" s="315"/>
      <c r="D48" s="315"/>
      <c r="E48" s="313" t="s">
        <v>584</v>
      </c>
      <c r="F48" s="313"/>
      <c r="G48" s="313"/>
      <c r="H48" s="313"/>
      <c r="I48" s="313"/>
      <c r="J48" s="313"/>
      <c r="K48" s="311"/>
    </row>
    <row r="49" s="1" customFormat="1" ht="15" customHeight="1">
      <c r="B49" s="314"/>
      <c r="C49" s="315"/>
      <c r="D49" s="315"/>
      <c r="E49" s="313" t="s">
        <v>585</v>
      </c>
      <c r="F49" s="313"/>
      <c r="G49" s="313"/>
      <c r="H49" s="313"/>
      <c r="I49" s="313"/>
      <c r="J49" s="313"/>
      <c r="K49" s="311"/>
    </row>
    <row r="50" s="1" customFormat="1" ht="15" customHeight="1">
      <c r="B50" s="314"/>
      <c r="C50" s="315"/>
      <c r="D50" s="315"/>
      <c r="E50" s="313" t="s">
        <v>586</v>
      </c>
      <c r="F50" s="313"/>
      <c r="G50" s="313"/>
      <c r="H50" s="313"/>
      <c r="I50" s="313"/>
      <c r="J50" s="313"/>
      <c r="K50" s="311"/>
    </row>
    <row r="51" s="1" customFormat="1" ht="15" customHeight="1">
      <c r="B51" s="314"/>
      <c r="C51" s="315"/>
      <c r="D51" s="313" t="s">
        <v>587</v>
      </c>
      <c r="E51" s="313"/>
      <c r="F51" s="313"/>
      <c r="G51" s="313"/>
      <c r="H51" s="313"/>
      <c r="I51" s="313"/>
      <c r="J51" s="313"/>
      <c r="K51" s="311"/>
    </row>
    <row r="52" s="1" customFormat="1" ht="25.5" customHeight="1">
      <c r="B52" s="309"/>
      <c r="C52" s="310" t="s">
        <v>588</v>
      </c>
      <c r="D52" s="310"/>
      <c r="E52" s="310"/>
      <c r="F52" s="310"/>
      <c r="G52" s="310"/>
      <c r="H52" s="310"/>
      <c r="I52" s="310"/>
      <c r="J52" s="310"/>
      <c r="K52" s="311"/>
    </row>
    <row r="53" s="1" customFormat="1" ht="5.25" customHeight="1">
      <c r="B53" s="309"/>
      <c r="C53" s="312"/>
      <c r="D53" s="312"/>
      <c r="E53" s="312"/>
      <c r="F53" s="312"/>
      <c r="G53" s="312"/>
      <c r="H53" s="312"/>
      <c r="I53" s="312"/>
      <c r="J53" s="312"/>
      <c r="K53" s="311"/>
    </row>
    <row r="54" s="1" customFormat="1" ht="15" customHeight="1">
      <c r="B54" s="309"/>
      <c r="C54" s="313" t="s">
        <v>589</v>
      </c>
      <c r="D54" s="313"/>
      <c r="E54" s="313"/>
      <c r="F54" s="313"/>
      <c r="G54" s="313"/>
      <c r="H54" s="313"/>
      <c r="I54" s="313"/>
      <c r="J54" s="313"/>
      <c r="K54" s="311"/>
    </row>
    <row r="55" s="1" customFormat="1" ht="15" customHeight="1">
      <c r="B55" s="309"/>
      <c r="C55" s="313" t="s">
        <v>590</v>
      </c>
      <c r="D55" s="313"/>
      <c r="E55" s="313"/>
      <c r="F55" s="313"/>
      <c r="G55" s="313"/>
      <c r="H55" s="313"/>
      <c r="I55" s="313"/>
      <c r="J55" s="313"/>
      <c r="K55" s="311"/>
    </row>
    <row r="56" s="1" customFormat="1" ht="12.75" customHeight="1">
      <c r="B56" s="309"/>
      <c r="C56" s="313"/>
      <c r="D56" s="313"/>
      <c r="E56" s="313"/>
      <c r="F56" s="313"/>
      <c r="G56" s="313"/>
      <c r="H56" s="313"/>
      <c r="I56" s="313"/>
      <c r="J56" s="313"/>
      <c r="K56" s="311"/>
    </row>
    <row r="57" s="1" customFormat="1" ht="15" customHeight="1">
      <c r="B57" s="309"/>
      <c r="C57" s="313" t="s">
        <v>591</v>
      </c>
      <c r="D57" s="313"/>
      <c r="E57" s="313"/>
      <c r="F57" s="313"/>
      <c r="G57" s="313"/>
      <c r="H57" s="313"/>
      <c r="I57" s="313"/>
      <c r="J57" s="313"/>
      <c r="K57" s="311"/>
    </row>
    <row r="58" s="1" customFormat="1" ht="15" customHeight="1">
      <c r="B58" s="309"/>
      <c r="C58" s="315"/>
      <c r="D58" s="313" t="s">
        <v>592</v>
      </c>
      <c r="E58" s="313"/>
      <c r="F58" s="313"/>
      <c r="G58" s="313"/>
      <c r="H58" s="313"/>
      <c r="I58" s="313"/>
      <c r="J58" s="313"/>
      <c r="K58" s="311"/>
    </row>
    <row r="59" s="1" customFormat="1" ht="15" customHeight="1">
      <c r="B59" s="309"/>
      <c r="C59" s="315"/>
      <c r="D59" s="313" t="s">
        <v>593</v>
      </c>
      <c r="E59" s="313"/>
      <c r="F59" s="313"/>
      <c r="G59" s="313"/>
      <c r="H59" s="313"/>
      <c r="I59" s="313"/>
      <c r="J59" s="313"/>
      <c r="K59" s="311"/>
    </row>
    <row r="60" s="1" customFormat="1" ht="15" customHeight="1">
      <c r="B60" s="309"/>
      <c r="C60" s="315"/>
      <c r="D60" s="313" t="s">
        <v>594</v>
      </c>
      <c r="E60" s="313"/>
      <c r="F60" s="313"/>
      <c r="G60" s="313"/>
      <c r="H60" s="313"/>
      <c r="I60" s="313"/>
      <c r="J60" s="313"/>
      <c r="K60" s="311"/>
    </row>
    <row r="61" s="1" customFormat="1" ht="15" customHeight="1">
      <c r="B61" s="309"/>
      <c r="C61" s="315"/>
      <c r="D61" s="313" t="s">
        <v>595</v>
      </c>
      <c r="E61" s="313"/>
      <c r="F61" s="313"/>
      <c r="G61" s="313"/>
      <c r="H61" s="313"/>
      <c r="I61" s="313"/>
      <c r="J61" s="313"/>
      <c r="K61" s="311"/>
    </row>
    <row r="62" s="1" customFormat="1" ht="15" customHeight="1">
      <c r="B62" s="309"/>
      <c r="C62" s="315"/>
      <c r="D62" s="318" t="s">
        <v>596</v>
      </c>
      <c r="E62" s="318"/>
      <c r="F62" s="318"/>
      <c r="G62" s="318"/>
      <c r="H62" s="318"/>
      <c r="I62" s="318"/>
      <c r="J62" s="318"/>
      <c r="K62" s="311"/>
    </row>
    <row r="63" s="1" customFormat="1" ht="15" customHeight="1">
      <c r="B63" s="309"/>
      <c r="C63" s="315"/>
      <c r="D63" s="313" t="s">
        <v>597</v>
      </c>
      <c r="E63" s="313"/>
      <c r="F63" s="313"/>
      <c r="G63" s="313"/>
      <c r="H63" s="313"/>
      <c r="I63" s="313"/>
      <c r="J63" s="313"/>
      <c r="K63" s="311"/>
    </row>
    <row r="64" s="1" customFormat="1" ht="12.75" customHeight="1">
      <c r="B64" s="309"/>
      <c r="C64" s="315"/>
      <c r="D64" s="315"/>
      <c r="E64" s="319"/>
      <c r="F64" s="315"/>
      <c r="G64" s="315"/>
      <c r="H64" s="315"/>
      <c r="I64" s="315"/>
      <c r="J64" s="315"/>
      <c r="K64" s="311"/>
    </row>
    <row r="65" s="1" customFormat="1" ht="15" customHeight="1">
      <c r="B65" s="309"/>
      <c r="C65" s="315"/>
      <c r="D65" s="313" t="s">
        <v>598</v>
      </c>
      <c r="E65" s="313"/>
      <c r="F65" s="313"/>
      <c r="G65" s="313"/>
      <c r="H65" s="313"/>
      <c r="I65" s="313"/>
      <c r="J65" s="313"/>
      <c r="K65" s="311"/>
    </row>
    <row r="66" s="1" customFormat="1" ht="15" customHeight="1">
      <c r="B66" s="309"/>
      <c r="C66" s="315"/>
      <c r="D66" s="318" t="s">
        <v>599</v>
      </c>
      <c r="E66" s="318"/>
      <c r="F66" s="318"/>
      <c r="G66" s="318"/>
      <c r="H66" s="318"/>
      <c r="I66" s="318"/>
      <c r="J66" s="318"/>
      <c r="K66" s="311"/>
    </row>
    <row r="67" s="1" customFormat="1" ht="15" customHeight="1">
      <c r="B67" s="309"/>
      <c r="C67" s="315"/>
      <c r="D67" s="313" t="s">
        <v>600</v>
      </c>
      <c r="E67" s="313"/>
      <c r="F67" s="313"/>
      <c r="G67" s="313"/>
      <c r="H67" s="313"/>
      <c r="I67" s="313"/>
      <c r="J67" s="313"/>
      <c r="K67" s="311"/>
    </row>
    <row r="68" s="1" customFormat="1" ht="15" customHeight="1">
      <c r="B68" s="309"/>
      <c r="C68" s="315"/>
      <c r="D68" s="313" t="s">
        <v>601</v>
      </c>
      <c r="E68" s="313"/>
      <c r="F68" s="313"/>
      <c r="G68" s="313"/>
      <c r="H68" s="313"/>
      <c r="I68" s="313"/>
      <c r="J68" s="313"/>
      <c r="K68" s="311"/>
    </row>
    <row r="69" s="1" customFormat="1" ht="15" customHeight="1">
      <c r="B69" s="309"/>
      <c r="C69" s="315"/>
      <c r="D69" s="313" t="s">
        <v>602</v>
      </c>
      <c r="E69" s="313"/>
      <c r="F69" s="313"/>
      <c r="G69" s="313"/>
      <c r="H69" s="313"/>
      <c r="I69" s="313"/>
      <c r="J69" s="313"/>
      <c r="K69" s="311"/>
    </row>
    <row r="70" s="1" customFormat="1" ht="15" customHeight="1">
      <c r="B70" s="309"/>
      <c r="C70" s="315"/>
      <c r="D70" s="313" t="s">
        <v>603</v>
      </c>
      <c r="E70" s="313"/>
      <c r="F70" s="313"/>
      <c r="G70" s="313"/>
      <c r="H70" s="313"/>
      <c r="I70" s="313"/>
      <c r="J70" s="313"/>
      <c r="K70" s="311"/>
    </row>
    <row r="71" s="1" customFormat="1" ht="12.75" customHeight="1">
      <c r="B71" s="320"/>
      <c r="C71" s="321"/>
      <c r="D71" s="321"/>
      <c r="E71" s="321"/>
      <c r="F71" s="321"/>
      <c r="G71" s="321"/>
      <c r="H71" s="321"/>
      <c r="I71" s="321"/>
      <c r="J71" s="321"/>
      <c r="K71" s="322"/>
    </row>
    <row r="72" s="1" customFormat="1" ht="18.75" customHeight="1">
      <c r="B72" s="323"/>
      <c r="C72" s="323"/>
      <c r="D72" s="323"/>
      <c r="E72" s="323"/>
      <c r="F72" s="323"/>
      <c r="G72" s="323"/>
      <c r="H72" s="323"/>
      <c r="I72" s="323"/>
      <c r="J72" s="323"/>
      <c r="K72" s="324"/>
    </row>
    <row r="73" s="1" customFormat="1" ht="18.75" customHeight="1">
      <c r="B73" s="324"/>
      <c r="C73" s="324"/>
      <c r="D73" s="324"/>
      <c r="E73" s="324"/>
      <c r="F73" s="324"/>
      <c r="G73" s="324"/>
      <c r="H73" s="324"/>
      <c r="I73" s="324"/>
      <c r="J73" s="324"/>
      <c r="K73" s="324"/>
    </row>
    <row r="74" s="1" customFormat="1" ht="7.5" customHeight="1">
      <c r="B74" s="325"/>
      <c r="C74" s="326"/>
      <c r="D74" s="326"/>
      <c r="E74" s="326"/>
      <c r="F74" s="326"/>
      <c r="G74" s="326"/>
      <c r="H74" s="326"/>
      <c r="I74" s="326"/>
      <c r="J74" s="326"/>
      <c r="K74" s="327"/>
    </row>
    <row r="75" s="1" customFormat="1" ht="45" customHeight="1">
      <c r="B75" s="328"/>
      <c r="C75" s="329" t="s">
        <v>604</v>
      </c>
      <c r="D75" s="329"/>
      <c r="E75" s="329"/>
      <c r="F75" s="329"/>
      <c r="G75" s="329"/>
      <c r="H75" s="329"/>
      <c r="I75" s="329"/>
      <c r="J75" s="329"/>
      <c r="K75" s="330"/>
    </row>
    <row r="76" s="1" customFormat="1" ht="17.25" customHeight="1">
      <c r="B76" s="328"/>
      <c r="C76" s="331" t="s">
        <v>605</v>
      </c>
      <c r="D76" s="331"/>
      <c r="E76" s="331"/>
      <c r="F76" s="331" t="s">
        <v>606</v>
      </c>
      <c r="G76" s="332"/>
      <c r="H76" s="331" t="s">
        <v>52</v>
      </c>
      <c r="I76" s="331" t="s">
        <v>55</v>
      </c>
      <c r="J76" s="331" t="s">
        <v>607</v>
      </c>
      <c r="K76" s="330"/>
    </row>
    <row r="77" s="1" customFormat="1" ht="17.25" customHeight="1">
      <c r="B77" s="328"/>
      <c r="C77" s="333" t="s">
        <v>608</v>
      </c>
      <c r="D77" s="333"/>
      <c r="E77" s="333"/>
      <c r="F77" s="334" t="s">
        <v>609</v>
      </c>
      <c r="G77" s="335"/>
      <c r="H77" s="333"/>
      <c r="I77" s="333"/>
      <c r="J77" s="333" t="s">
        <v>610</v>
      </c>
      <c r="K77" s="330"/>
    </row>
    <row r="78" s="1" customFormat="1" ht="5.25" customHeight="1">
      <c r="B78" s="328"/>
      <c r="C78" s="336"/>
      <c r="D78" s="336"/>
      <c r="E78" s="336"/>
      <c r="F78" s="336"/>
      <c r="G78" s="337"/>
      <c r="H78" s="336"/>
      <c r="I78" s="336"/>
      <c r="J78" s="336"/>
      <c r="K78" s="330"/>
    </row>
    <row r="79" s="1" customFormat="1" ht="15" customHeight="1">
      <c r="B79" s="328"/>
      <c r="C79" s="316" t="s">
        <v>51</v>
      </c>
      <c r="D79" s="338"/>
      <c r="E79" s="338"/>
      <c r="F79" s="339" t="s">
        <v>611</v>
      </c>
      <c r="G79" s="340"/>
      <c r="H79" s="316" t="s">
        <v>612</v>
      </c>
      <c r="I79" s="316" t="s">
        <v>613</v>
      </c>
      <c r="J79" s="316">
        <v>20</v>
      </c>
      <c r="K79" s="330"/>
    </row>
    <row r="80" s="1" customFormat="1" ht="15" customHeight="1">
      <c r="B80" s="328"/>
      <c r="C80" s="316" t="s">
        <v>614</v>
      </c>
      <c r="D80" s="316"/>
      <c r="E80" s="316"/>
      <c r="F80" s="339" t="s">
        <v>611</v>
      </c>
      <c r="G80" s="340"/>
      <c r="H80" s="316" t="s">
        <v>615</v>
      </c>
      <c r="I80" s="316" t="s">
        <v>613</v>
      </c>
      <c r="J80" s="316">
        <v>120</v>
      </c>
      <c r="K80" s="330"/>
    </row>
    <row r="81" s="1" customFormat="1" ht="15" customHeight="1">
      <c r="B81" s="341"/>
      <c r="C81" s="316" t="s">
        <v>616</v>
      </c>
      <c r="D81" s="316"/>
      <c r="E81" s="316"/>
      <c r="F81" s="339" t="s">
        <v>617</v>
      </c>
      <c r="G81" s="340"/>
      <c r="H81" s="316" t="s">
        <v>618</v>
      </c>
      <c r="I81" s="316" t="s">
        <v>613</v>
      </c>
      <c r="J81" s="316">
        <v>50</v>
      </c>
      <c r="K81" s="330"/>
    </row>
    <row r="82" s="1" customFormat="1" ht="15" customHeight="1">
      <c r="B82" s="341"/>
      <c r="C82" s="316" t="s">
        <v>619</v>
      </c>
      <c r="D82" s="316"/>
      <c r="E82" s="316"/>
      <c r="F82" s="339" t="s">
        <v>611</v>
      </c>
      <c r="G82" s="340"/>
      <c r="H82" s="316" t="s">
        <v>620</v>
      </c>
      <c r="I82" s="316" t="s">
        <v>621</v>
      </c>
      <c r="J82" s="316"/>
      <c r="K82" s="330"/>
    </row>
    <row r="83" s="1" customFormat="1" ht="15" customHeight="1">
      <c r="B83" s="341"/>
      <c r="C83" s="342" t="s">
        <v>622</v>
      </c>
      <c r="D83" s="342"/>
      <c r="E83" s="342"/>
      <c r="F83" s="343" t="s">
        <v>617</v>
      </c>
      <c r="G83" s="342"/>
      <c r="H83" s="342" t="s">
        <v>623</v>
      </c>
      <c r="I83" s="342" t="s">
        <v>613</v>
      </c>
      <c r="J83" s="342">
        <v>15</v>
      </c>
      <c r="K83" s="330"/>
    </row>
    <row r="84" s="1" customFormat="1" ht="15" customHeight="1">
      <c r="B84" s="341"/>
      <c r="C84" s="342" t="s">
        <v>624</v>
      </c>
      <c r="D84" s="342"/>
      <c r="E84" s="342"/>
      <c r="F84" s="343" t="s">
        <v>617</v>
      </c>
      <c r="G84" s="342"/>
      <c r="H84" s="342" t="s">
        <v>625</v>
      </c>
      <c r="I84" s="342" t="s">
        <v>613</v>
      </c>
      <c r="J84" s="342">
        <v>15</v>
      </c>
      <c r="K84" s="330"/>
    </row>
    <row r="85" s="1" customFormat="1" ht="15" customHeight="1">
      <c r="B85" s="341"/>
      <c r="C85" s="342" t="s">
        <v>626</v>
      </c>
      <c r="D85" s="342"/>
      <c r="E85" s="342"/>
      <c r="F85" s="343" t="s">
        <v>617</v>
      </c>
      <c r="G85" s="342"/>
      <c r="H85" s="342" t="s">
        <v>627</v>
      </c>
      <c r="I85" s="342" t="s">
        <v>613</v>
      </c>
      <c r="J85" s="342">
        <v>20</v>
      </c>
      <c r="K85" s="330"/>
    </row>
    <row r="86" s="1" customFormat="1" ht="15" customHeight="1">
      <c r="B86" s="341"/>
      <c r="C86" s="342" t="s">
        <v>628</v>
      </c>
      <c r="D86" s="342"/>
      <c r="E86" s="342"/>
      <c r="F86" s="343" t="s">
        <v>617</v>
      </c>
      <c r="G86" s="342"/>
      <c r="H86" s="342" t="s">
        <v>629</v>
      </c>
      <c r="I86" s="342" t="s">
        <v>613</v>
      </c>
      <c r="J86" s="342">
        <v>20</v>
      </c>
      <c r="K86" s="330"/>
    </row>
    <row r="87" s="1" customFormat="1" ht="15" customHeight="1">
      <c r="B87" s="341"/>
      <c r="C87" s="316" t="s">
        <v>630</v>
      </c>
      <c r="D87" s="316"/>
      <c r="E87" s="316"/>
      <c r="F87" s="339" t="s">
        <v>617</v>
      </c>
      <c r="G87" s="340"/>
      <c r="H87" s="316" t="s">
        <v>631</v>
      </c>
      <c r="I87" s="316" t="s">
        <v>613</v>
      </c>
      <c r="J87" s="316">
        <v>50</v>
      </c>
      <c r="K87" s="330"/>
    </row>
    <row r="88" s="1" customFormat="1" ht="15" customHeight="1">
      <c r="B88" s="341"/>
      <c r="C88" s="316" t="s">
        <v>632</v>
      </c>
      <c r="D88" s="316"/>
      <c r="E88" s="316"/>
      <c r="F88" s="339" t="s">
        <v>617</v>
      </c>
      <c r="G88" s="340"/>
      <c r="H88" s="316" t="s">
        <v>633</v>
      </c>
      <c r="I88" s="316" t="s">
        <v>613</v>
      </c>
      <c r="J88" s="316">
        <v>20</v>
      </c>
      <c r="K88" s="330"/>
    </row>
    <row r="89" s="1" customFormat="1" ht="15" customHeight="1">
      <c r="B89" s="341"/>
      <c r="C89" s="316" t="s">
        <v>634</v>
      </c>
      <c r="D89" s="316"/>
      <c r="E89" s="316"/>
      <c r="F89" s="339" t="s">
        <v>617</v>
      </c>
      <c r="G89" s="340"/>
      <c r="H89" s="316" t="s">
        <v>635</v>
      </c>
      <c r="I89" s="316" t="s">
        <v>613</v>
      </c>
      <c r="J89" s="316">
        <v>20</v>
      </c>
      <c r="K89" s="330"/>
    </row>
    <row r="90" s="1" customFormat="1" ht="15" customHeight="1">
      <c r="B90" s="341"/>
      <c r="C90" s="316" t="s">
        <v>636</v>
      </c>
      <c r="D90" s="316"/>
      <c r="E90" s="316"/>
      <c r="F90" s="339" t="s">
        <v>617</v>
      </c>
      <c r="G90" s="340"/>
      <c r="H90" s="316" t="s">
        <v>637</v>
      </c>
      <c r="I90" s="316" t="s">
        <v>613</v>
      </c>
      <c r="J90" s="316">
        <v>50</v>
      </c>
      <c r="K90" s="330"/>
    </row>
    <row r="91" s="1" customFormat="1" ht="15" customHeight="1">
      <c r="B91" s="341"/>
      <c r="C91" s="316" t="s">
        <v>638</v>
      </c>
      <c r="D91" s="316"/>
      <c r="E91" s="316"/>
      <c r="F91" s="339" t="s">
        <v>617</v>
      </c>
      <c r="G91" s="340"/>
      <c r="H91" s="316" t="s">
        <v>638</v>
      </c>
      <c r="I91" s="316" t="s">
        <v>613</v>
      </c>
      <c r="J91" s="316">
        <v>50</v>
      </c>
      <c r="K91" s="330"/>
    </row>
    <row r="92" s="1" customFormat="1" ht="15" customHeight="1">
      <c r="B92" s="341"/>
      <c r="C92" s="316" t="s">
        <v>639</v>
      </c>
      <c r="D92" s="316"/>
      <c r="E92" s="316"/>
      <c r="F92" s="339" t="s">
        <v>617</v>
      </c>
      <c r="G92" s="340"/>
      <c r="H92" s="316" t="s">
        <v>640</v>
      </c>
      <c r="I92" s="316" t="s">
        <v>613</v>
      </c>
      <c r="J92" s="316">
        <v>255</v>
      </c>
      <c r="K92" s="330"/>
    </row>
    <row r="93" s="1" customFormat="1" ht="15" customHeight="1">
      <c r="B93" s="341"/>
      <c r="C93" s="316" t="s">
        <v>641</v>
      </c>
      <c r="D93" s="316"/>
      <c r="E93" s="316"/>
      <c r="F93" s="339" t="s">
        <v>611</v>
      </c>
      <c r="G93" s="340"/>
      <c r="H93" s="316" t="s">
        <v>642</v>
      </c>
      <c r="I93" s="316" t="s">
        <v>643</v>
      </c>
      <c r="J93" s="316"/>
      <c r="K93" s="330"/>
    </row>
    <row r="94" s="1" customFormat="1" ht="15" customHeight="1">
      <c r="B94" s="341"/>
      <c r="C94" s="316" t="s">
        <v>644</v>
      </c>
      <c r="D94" s="316"/>
      <c r="E94" s="316"/>
      <c r="F94" s="339" t="s">
        <v>611</v>
      </c>
      <c r="G94" s="340"/>
      <c r="H94" s="316" t="s">
        <v>645</v>
      </c>
      <c r="I94" s="316" t="s">
        <v>646</v>
      </c>
      <c r="J94" s="316"/>
      <c r="K94" s="330"/>
    </row>
    <row r="95" s="1" customFormat="1" ht="15" customHeight="1">
      <c r="B95" s="341"/>
      <c r="C95" s="316" t="s">
        <v>647</v>
      </c>
      <c r="D95" s="316"/>
      <c r="E95" s="316"/>
      <c r="F95" s="339" t="s">
        <v>611</v>
      </c>
      <c r="G95" s="340"/>
      <c r="H95" s="316" t="s">
        <v>647</v>
      </c>
      <c r="I95" s="316" t="s">
        <v>646</v>
      </c>
      <c r="J95" s="316"/>
      <c r="K95" s="330"/>
    </row>
    <row r="96" s="1" customFormat="1" ht="15" customHeight="1">
      <c r="B96" s="341"/>
      <c r="C96" s="316" t="s">
        <v>36</v>
      </c>
      <c r="D96" s="316"/>
      <c r="E96" s="316"/>
      <c r="F96" s="339" t="s">
        <v>611</v>
      </c>
      <c r="G96" s="340"/>
      <c r="H96" s="316" t="s">
        <v>648</v>
      </c>
      <c r="I96" s="316" t="s">
        <v>646</v>
      </c>
      <c r="J96" s="316"/>
      <c r="K96" s="330"/>
    </row>
    <row r="97" s="1" customFormat="1" ht="15" customHeight="1">
      <c r="B97" s="341"/>
      <c r="C97" s="316" t="s">
        <v>46</v>
      </c>
      <c r="D97" s="316"/>
      <c r="E97" s="316"/>
      <c r="F97" s="339" t="s">
        <v>611</v>
      </c>
      <c r="G97" s="340"/>
      <c r="H97" s="316" t="s">
        <v>649</v>
      </c>
      <c r="I97" s="316" t="s">
        <v>646</v>
      </c>
      <c r="J97" s="316"/>
      <c r="K97" s="330"/>
    </row>
    <row r="98" s="1" customFormat="1" ht="15" customHeight="1">
      <c r="B98" s="344"/>
      <c r="C98" s="345"/>
      <c r="D98" s="345"/>
      <c r="E98" s="345"/>
      <c r="F98" s="345"/>
      <c r="G98" s="345"/>
      <c r="H98" s="345"/>
      <c r="I98" s="345"/>
      <c r="J98" s="345"/>
      <c r="K98" s="346"/>
    </row>
    <row r="99" s="1" customFormat="1" ht="18.75" customHeight="1">
      <c r="B99" s="347"/>
      <c r="C99" s="348"/>
      <c r="D99" s="348"/>
      <c r="E99" s="348"/>
      <c r="F99" s="348"/>
      <c r="G99" s="348"/>
      <c r="H99" s="348"/>
      <c r="I99" s="348"/>
      <c r="J99" s="348"/>
      <c r="K99" s="347"/>
    </row>
    <row r="100" s="1" customFormat="1" ht="18.75" customHeight="1">
      <c r="B100" s="324"/>
      <c r="C100" s="324"/>
      <c r="D100" s="324"/>
      <c r="E100" s="324"/>
      <c r="F100" s="324"/>
      <c r="G100" s="324"/>
      <c r="H100" s="324"/>
      <c r="I100" s="324"/>
      <c r="J100" s="324"/>
      <c r="K100" s="324"/>
    </row>
    <row r="101" s="1" customFormat="1" ht="7.5" customHeight="1">
      <c r="B101" s="325"/>
      <c r="C101" s="326"/>
      <c r="D101" s="326"/>
      <c r="E101" s="326"/>
      <c r="F101" s="326"/>
      <c r="G101" s="326"/>
      <c r="H101" s="326"/>
      <c r="I101" s="326"/>
      <c r="J101" s="326"/>
      <c r="K101" s="327"/>
    </row>
    <row r="102" s="1" customFormat="1" ht="45" customHeight="1">
      <c r="B102" s="328"/>
      <c r="C102" s="329" t="s">
        <v>650</v>
      </c>
      <c r="D102" s="329"/>
      <c r="E102" s="329"/>
      <c r="F102" s="329"/>
      <c r="G102" s="329"/>
      <c r="H102" s="329"/>
      <c r="I102" s="329"/>
      <c r="J102" s="329"/>
      <c r="K102" s="330"/>
    </row>
    <row r="103" s="1" customFormat="1" ht="17.25" customHeight="1">
      <c r="B103" s="328"/>
      <c r="C103" s="331" t="s">
        <v>605</v>
      </c>
      <c r="D103" s="331"/>
      <c r="E103" s="331"/>
      <c r="F103" s="331" t="s">
        <v>606</v>
      </c>
      <c r="G103" s="332"/>
      <c r="H103" s="331" t="s">
        <v>52</v>
      </c>
      <c r="I103" s="331" t="s">
        <v>55</v>
      </c>
      <c r="J103" s="331" t="s">
        <v>607</v>
      </c>
      <c r="K103" s="330"/>
    </row>
    <row r="104" s="1" customFormat="1" ht="17.25" customHeight="1">
      <c r="B104" s="328"/>
      <c r="C104" s="333" t="s">
        <v>608</v>
      </c>
      <c r="D104" s="333"/>
      <c r="E104" s="333"/>
      <c r="F104" s="334" t="s">
        <v>609</v>
      </c>
      <c r="G104" s="335"/>
      <c r="H104" s="333"/>
      <c r="I104" s="333"/>
      <c r="J104" s="333" t="s">
        <v>610</v>
      </c>
      <c r="K104" s="330"/>
    </row>
    <row r="105" s="1" customFormat="1" ht="5.25" customHeight="1">
      <c r="B105" s="328"/>
      <c r="C105" s="331"/>
      <c r="D105" s="331"/>
      <c r="E105" s="331"/>
      <c r="F105" s="331"/>
      <c r="G105" s="349"/>
      <c r="H105" s="331"/>
      <c r="I105" s="331"/>
      <c r="J105" s="331"/>
      <c r="K105" s="330"/>
    </row>
    <row r="106" s="1" customFormat="1" ht="15" customHeight="1">
      <c r="B106" s="328"/>
      <c r="C106" s="316" t="s">
        <v>51</v>
      </c>
      <c r="D106" s="338"/>
      <c r="E106" s="338"/>
      <c r="F106" s="339" t="s">
        <v>611</v>
      </c>
      <c r="G106" s="316"/>
      <c r="H106" s="316" t="s">
        <v>651</v>
      </c>
      <c r="I106" s="316" t="s">
        <v>613</v>
      </c>
      <c r="J106" s="316">
        <v>20</v>
      </c>
      <c r="K106" s="330"/>
    </row>
    <row r="107" s="1" customFormat="1" ht="15" customHeight="1">
      <c r="B107" s="328"/>
      <c r="C107" s="316" t="s">
        <v>614</v>
      </c>
      <c r="D107" s="316"/>
      <c r="E107" s="316"/>
      <c r="F107" s="339" t="s">
        <v>611</v>
      </c>
      <c r="G107" s="316"/>
      <c r="H107" s="316" t="s">
        <v>651</v>
      </c>
      <c r="I107" s="316" t="s">
        <v>613</v>
      </c>
      <c r="J107" s="316">
        <v>120</v>
      </c>
      <c r="K107" s="330"/>
    </row>
    <row r="108" s="1" customFormat="1" ht="15" customHeight="1">
      <c r="B108" s="341"/>
      <c r="C108" s="316" t="s">
        <v>616</v>
      </c>
      <c r="D108" s="316"/>
      <c r="E108" s="316"/>
      <c r="F108" s="339" t="s">
        <v>617</v>
      </c>
      <c r="G108" s="316"/>
      <c r="H108" s="316" t="s">
        <v>651</v>
      </c>
      <c r="I108" s="316" t="s">
        <v>613</v>
      </c>
      <c r="J108" s="316">
        <v>50</v>
      </c>
      <c r="K108" s="330"/>
    </row>
    <row r="109" s="1" customFormat="1" ht="15" customHeight="1">
      <c r="B109" s="341"/>
      <c r="C109" s="316" t="s">
        <v>619</v>
      </c>
      <c r="D109" s="316"/>
      <c r="E109" s="316"/>
      <c r="F109" s="339" t="s">
        <v>611</v>
      </c>
      <c r="G109" s="316"/>
      <c r="H109" s="316" t="s">
        <v>651</v>
      </c>
      <c r="I109" s="316" t="s">
        <v>621</v>
      </c>
      <c r="J109" s="316"/>
      <c r="K109" s="330"/>
    </row>
    <row r="110" s="1" customFormat="1" ht="15" customHeight="1">
      <c r="B110" s="341"/>
      <c r="C110" s="316" t="s">
        <v>630</v>
      </c>
      <c r="D110" s="316"/>
      <c r="E110" s="316"/>
      <c r="F110" s="339" t="s">
        <v>617</v>
      </c>
      <c r="G110" s="316"/>
      <c r="H110" s="316" t="s">
        <v>651</v>
      </c>
      <c r="I110" s="316" t="s">
        <v>613</v>
      </c>
      <c r="J110" s="316">
        <v>50</v>
      </c>
      <c r="K110" s="330"/>
    </row>
    <row r="111" s="1" customFormat="1" ht="15" customHeight="1">
      <c r="B111" s="341"/>
      <c r="C111" s="316" t="s">
        <v>638</v>
      </c>
      <c r="D111" s="316"/>
      <c r="E111" s="316"/>
      <c r="F111" s="339" t="s">
        <v>617</v>
      </c>
      <c r="G111" s="316"/>
      <c r="H111" s="316" t="s">
        <v>651</v>
      </c>
      <c r="I111" s="316" t="s">
        <v>613</v>
      </c>
      <c r="J111" s="316">
        <v>50</v>
      </c>
      <c r="K111" s="330"/>
    </row>
    <row r="112" s="1" customFormat="1" ht="15" customHeight="1">
      <c r="B112" s="341"/>
      <c r="C112" s="316" t="s">
        <v>636</v>
      </c>
      <c r="D112" s="316"/>
      <c r="E112" s="316"/>
      <c r="F112" s="339" t="s">
        <v>617</v>
      </c>
      <c r="G112" s="316"/>
      <c r="H112" s="316" t="s">
        <v>651</v>
      </c>
      <c r="I112" s="316" t="s">
        <v>613</v>
      </c>
      <c r="J112" s="316">
        <v>50</v>
      </c>
      <c r="K112" s="330"/>
    </row>
    <row r="113" s="1" customFormat="1" ht="15" customHeight="1">
      <c r="B113" s="341"/>
      <c r="C113" s="316" t="s">
        <v>51</v>
      </c>
      <c r="D113" s="316"/>
      <c r="E113" s="316"/>
      <c r="F113" s="339" t="s">
        <v>611</v>
      </c>
      <c r="G113" s="316"/>
      <c r="H113" s="316" t="s">
        <v>652</v>
      </c>
      <c r="I113" s="316" t="s">
        <v>613</v>
      </c>
      <c r="J113" s="316">
        <v>20</v>
      </c>
      <c r="K113" s="330"/>
    </row>
    <row r="114" s="1" customFormat="1" ht="15" customHeight="1">
      <c r="B114" s="341"/>
      <c r="C114" s="316" t="s">
        <v>653</v>
      </c>
      <c r="D114" s="316"/>
      <c r="E114" s="316"/>
      <c r="F114" s="339" t="s">
        <v>611</v>
      </c>
      <c r="G114" s="316"/>
      <c r="H114" s="316" t="s">
        <v>654</v>
      </c>
      <c r="I114" s="316" t="s">
        <v>613</v>
      </c>
      <c r="J114" s="316">
        <v>120</v>
      </c>
      <c r="K114" s="330"/>
    </row>
    <row r="115" s="1" customFormat="1" ht="15" customHeight="1">
      <c r="B115" s="341"/>
      <c r="C115" s="316" t="s">
        <v>36</v>
      </c>
      <c r="D115" s="316"/>
      <c r="E115" s="316"/>
      <c r="F115" s="339" t="s">
        <v>611</v>
      </c>
      <c r="G115" s="316"/>
      <c r="H115" s="316" t="s">
        <v>655</v>
      </c>
      <c r="I115" s="316" t="s">
        <v>646</v>
      </c>
      <c r="J115" s="316"/>
      <c r="K115" s="330"/>
    </row>
    <row r="116" s="1" customFormat="1" ht="15" customHeight="1">
      <c r="B116" s="341"/>
      <c r="C116" s="316" t="s">
        <v>46</v>
      </c>
      <c r="D116" s="316"/>
      <c r="E116" s="316"/>
      <c r="F116" s="339" t="s">
        <v>611</v>
      </c>
      <c r="G116" s="316"/>
      <c r="H116" s="316" t="s">
        <v>656</v>
      </c>
      <c r="I116" s="316" t="s">
        <v>646</v>
      </c>
      <c r="J116" s="316"/>
      <c r="K116" s="330"/>
    </row>
    <row r="117" s="1" customFormat="1" ht="15" customHeight="1">
      <c r="B117" s="341"/>
      <c r="C117" s="316" t="s">
        <v>55</v>
      </c>
      <c r="D117" s="316"/>
      <c r="E117" s="316"/>
      <c r="F117" s="339" t="s">
        <v>611</v>
      </c>
      <c r="G117" s="316"/>
      <c r="H117" s="316" t="s">
        <v>657</v>
      </c>
      <c r="I117" s="316" t="s">
        <v>658</v>
      </c>
      <c r="J117" s="316"/>
      <c r="K117" s="330"/>
    </row>
    <row r="118" s="1" customFormat="1" ht="15" customHeight="1">
      <c r="B118" s="344"/>
      <c r="C118" s="350"/>
      <c r="D118" s="350"/>
      <c r="E118" s="350"/>
      <c r="F118" s="350"/>
      <c r="G118" s="350"/>
      <c r="H118" s="350"/>
      <c r="I118" s="350"/>
      <c r="J118" s="350"/>
      <c r="K118" s="346"/>
    </row>
    <row r="119" s="1" customFormat="1" ht="18.75" customHeight="1">
      <c r="B119" s="351"/>
      <c r="C119" s="352"/>
      <c r="D119" s="352"/>
      <c r="E119" s="352"/>
      <c r="F119" s="353"/>
      <c r="G119" s="352"/>
      <c r="H119" s="352"/>
      <c r="I119" s="352"/>
      <c r="J119" s="352"/>
      <c r="K119" s="351"/>
    </row>
    <row r="120" s="1" customFormat="1" ht="18.75" customHeight="1">
      <c r="B120" s="324"/>
      <c r="C120" s="324"/>
      <c r="D120" s="324"/>
      <c r="E120" s="324"/>
      <c r="F120" s="324"/>
      <c r="G120" s="324"/>
      <c r="H120" s="324"/>
      <c r="I120" s="324"/>
      <c r="J120" s="324"/>
      <c r="K120" s="324"/>
    </row>
    <row r="121" s="1" customFormat="1" ht="7.5" customHeight="1">
      <c r="B121" s="354"/>
      <c r="C121" s="355"/>
      <c r="D121" s="355"/>
      <c r="E121" s="355"/>
      <c r="F121" s="355"/>
      <c r="G121" s="355"/>
      <c r="H121" s="355"/>
      <c r="I121" s="355"/>
      <c r="J121" s="355"/>
      <c r="K121" s="356"/>
    </row>
    <row r="122" s="1" customFormat="1" ht="45" customHeight="1">
      <c r="B122" s="357"/>
      <c r="C122" s="307" t="s">
        <v>659</v>
      </c>
      <c r="D122" s="307"/>
      <c r="E122" s="307"/>
      <c r="F122" s="307"/>
      <c r="G122" s="307"/>
      <c r="H122" s="307"/>
      <c r="I122" s="307"/>
      <c r="J122" s="307"/>
      <c r="K122" s="358"/>
    </row>
    <row r="123" s="1" customFormat="1" ht="17.25" customHeight="1">
      <c r="B123" s="359"/>
      <c r="C123" s="331" t="s">
        <v>605</v>
      </c>
      <c r="D123" s="331"/>
      <c r="E123" s="331"/>
      <c r="F123" s="331" t="s">
        <v>606</v>
      </c>
      <c r="G123" s="332"/>
      <c r="H123" s="331" t="s">
        <v>52</v>
      </c>
      <c r="I123" s="331" t="s">
        <v>55</v>
      </c>
      <c r="J123" s="331" t="s">
        <v>607</v>
      </c>
      <c r="K123" s="360"/>
    </row>
    <row r="124" s="1" customFormat="1" ht="17.25" customHeight="1">
      <c r="B124" s="359"/>
      <c r="C124" s="333" t="s">
        <v>608</v>
      </c>
      <c r="D124" s="333"/>
      <c r="E124" s="333"/>
      <c r="F124" s="334" t="s">
        <v>609</v>
      </c>
      <c r="G124" s="335"/>
      <c r="H124" s="333"/>
      <c r="I124" s="333"/>
      <c r="J124" s="333" t="s">
        <v>610</v>
      </c>
      <c r="K124" s="360"/>
    </row>
    <row r="125" s="1" customFormat="1" ht="5.25" customHeight="1">
      <c r="B125" s="361"/>
      <c r="C125" s="336"/>
      <c r="D125" s="336"/>
      <c r="E125" s="336"/>
      <c r="F125" s="336"/>
      <c r="G125" s="362"/>
      <c r="H125" s="336"/>
      <c r="I125" s="336"/>
      <c r="J125" s="336"/>
      <c r="K125" s="363"/>
    </row>
    <row r="126" s="1" customFormat="1" ht="15" customHeight="1">
      <c r="B126" s="361"/>
      <c r="C126" s="316" t="s">
        <v>614</v>
      </c>
      <c r="D126" s="338"/>
      <c r="E126" s="338"/>
      <c r="F126" s="339" t="s">
        <v>611</v>
      </c>
      <c r="G126" s="316"/>
      <c r="H126" s="316" t="s">
        <v>651</v>
      </c>
      <c r="I126" s="316" t="s">
        <v>613</v>
      </c>
      <c r="J126" s="316">
        <v>120</v>
      </c>
      <c r="K126" s="364"/>
    </row>
    <row r="127" s="1" customFormat="1" ht="15" customHeight="1">
      <c r="B127" s="361"/>
      <c r="C127" s="316" t="s">
        <v>660</v>
      </c>
      <c r="D127" s="316"/>
      <c r="E127" s="316"/>
      <c r="F127" s="339" t="s">
        <v>611</v>
      </c>
      <c r="G127" s="316"/>
      <c r="H127" s="316" t="s">
        <v>661</v>
      </c>
      <c r="I127" s="316" t="s">
        <v>613</v>
      </c>
      <c r="J127" s="316" t="s">
        <v>662</v>
      </c>
      <c r="K127" s="364"/>
    </row>
    <row r="128" s="1" customFormat="1" ht="15" customHeight="1">
      <c r="B128" s="361"/>
      <c r="C128" s="316" t="s">
        <v>83</v>
      </c>
      <c r="D128" s="316"/>
      <c r="E128" s="316"/>
      <c r="F128" s="339" t="s">
        <v>611</v>
      </c>
      <c r="G128" s="316"/>
      <c r="H128" s="316" t="s">
        <v>663</v>
      </c>
      <c r="I128" s="316" t="s">
        <v>613</v>
      </c>
      <c r="J128" s="316" t="s">
        <v>662</v>
      </c>
      <c r="K128" s="364"/>
    </row>
    <row r="129" s="1" customFormat="1" ht="15" customHeight="1">
      <c r="B129" s="361"/>
      <c r="C129" s="316" t="s">
        <v>622</v>
      </c>
      <c r="D129" s="316"/>
      <c r="E129" s="316"/>
      <c r="F129" s="339" t="s">
        <v>617</v>
      </c>
      <c r="G129" s="316"/>
      <c r="H129" s="316" t="s">
        <v>623</v>
      </c>
      <c r="I129" s="316" t="s">
        <v>613</v>
      </c>
      <c r="J129" s="316">
        <v>15</v>
      </c>
      <c r="K129" s="364"/>
    </row>
    <row r="130" s="1" customFormat="1" ht="15" customHeight="1">
      <c r="B130" s="361"/>
      <c r="C130" s="342" t="s">
        <v>624</v>
      </c>
      <c r="D130" s="342"/>
      <c r="E130" s="342"/>
      <c r="F130" s="343" t="s">
        <v>617</v>
      </c>
      <c r="G130" s="342"/>
      <c r="H130" s="342" t="s">
        <v>625</v>
      </c>
      <c r="I130" s="342" t="s">
        <v>613</v>
      </c>
      <c r="J130" s="342">
        <v>15</v>
      </c>
      <c r="K130" s="364"/>
    </row>
    <row r="131" s="1" customFormat="1" ht="15" customHeight="1">
      <c r="B131" s="361"/>
      <c r="C131" s="342" t="s">
        <v>626</v>
      </c>
      <c r="D131" s="342"/>
      <c r="E131" s="342"/>
      <c r="F131" s="343" t="s">
        <v>617</v>
      </c>
      <c r="G131" s="342"/>
      <c r="H131" s="342" t="s">
        <v>627</v>
      </c>
      <c r="I131" s="342" t="s">
        <v>613</v>
      </c>
      <c r="J131" s="342">
        <v>20</v>
      </c>
      <c r="K131" s="364"/>
    </row>
    <row r="132" s="1" customFormat="1" ht="15" customHeight="1">
      <c r="B132" s="361"/>
      <c r="C132" s="342" t="s">
        <v>628</v>
      </c>
      <c r="D132" s="342"/>
      <c r="E132" s="342"/>
      <c r="F132" s="343" t="s">
        <v>617</v>
      </c>
      <c r="G132" s="342"/>
      <c r="H132" s="342" t="s">
        <v>629</v>
      </c>
      <c r="I132" s="342" t="s">
        <v>613</v>
      </c>
      <c r="J132" s="342">
        <v>20</v>
      </c>
      <c r="K132" s="364"/>
    </row>
    <row r="133" s="1" customFormat="1" ht="15" customHeight="1">
      <c r="B133" s="361"/>
      <c r="C133" s="316" t="s">
        <v>616</v>
      </c>
      <c r="D133" s="316"/>
      <c r="E133" s="316"/>
      <c r="F133" s="339" t="s">
        <v>617</v>
      </c>
      <c r="G133" s="316"/>
      <c r="H133" s="316" t="s">
        <v>651</v>
      </c>
      <c r="I133" s="316" t="s">
        <v>613</v>
      </c>
      <c r="J133" s="316">
        <v>50</v>
      </c>
      <c r="K133" s="364"/>
    </row>
    <row r="134" s="1" customFormat="1" ht="15" customHeight="1">
      <c r="B134" s="361"/>
      <c r="C134" s="316" t="s">
        <v>630</v>
      </c>
      <c r="D134" s="316"/>
      <c r="E134" s="316"/>
      <c r="F134" s="339" t="s">
        <v>617</v>
      </c>
      <c r="G134" s="316"/>
      <c r="H134" s="316" t="s">
        <v>651</v>
      </c>
      <c r="I134" s="316" t="s">
        <v>613</v>
      </c>
      <c r="J134" s="316">
        <v>50</v>
      </c>
      <c r="K134" s="364"/>
    </row>
    <row r="135" s="1" customFormat="1" ht="15" customHeight="1">
      <c r="B135" s="361"/>
      <c r="C135" s="316" t="s">
        <v>636</v>
      </c>
      <c r="D135" s="316"/>
      <c r="E135" s="316"/>
      <c r="F135" s="339" t="s">
        <v>617</v>
      </c>
      <c r="G135" s="316"/>
      <c r="H135" s="316" t="s">
        <v>651</v>
      </c>
      <c r="I135" s="316" t="s">
        <v>613</v>
      </c>
      <c r="J135" s="316">
        <v>50</v>
      </c>
      <c r="K135" s="364"/>
    </row>
    <row r="136" s="1" customFormat="1" ht="15" customHeight="1">
      <c r="B136" s="361"/>
      <c r="C136" s="316" t="s">
        <v>638</v>
      </c>
      <c r="D136" s="316"/>
      <c r="E136" s="316"/>
      <c r="F136" s="339" t="s">
        <v>617</v>
      </c>
      <c r="G136" s="316"/>
      <c r="H136" s="316" t="s">
        <v>651</v>
      </c>
      <c r="I136" s="316" t="s">
        <v>613</v>
      </c>
      <c r="J136" s="316">
        <v>50</v>
      </c>
      <c r="K136" s="364"/>
    </row>
    <row r="137" s="1" customFormat="1" ht="15" customHeight="1">
      <c r="B137" s="361"/>
      <c r="C137" s="316" t="s">
        <v>639</v>
      </c>
      <c r="D137" s="316"/>
      <c r="E137" s="316"/>
      <c r="F137" s="339" t="s">
        <v>617</v>
      </c>
      <c r="G137" s="316"/>
      <c r="H137" s="316" t="s">
        <v>664</v>
      </c>
      <c r="I137" s="316" t="s">
        <v>613</v>
      </c>
      <c r="J137" s="316">
        <v>255</v>
      </c>
      <c r="K137" s="364"/>
    </row>
    <row r="138" s="1" customFormat="1" ht="15" customHeight="1">
      <c r="B138" s="361"/>
      <c r="C138" s="316" t="s">
        <v>641</v>
      </c>
      <c r="D138" s="316"/>
      <c r="E138" s="316"/>
      <c r="F138" s="339" t="s">
        <v>611</v>
      </c>
      <c r="G138" s="316"/>
      <c r="H138" s="316" t="s">
        <v>665</v>
      </c>
      <c r="I138" s="316" t="s">
        <v>643</v>
      </c>
      <c r="J138" s="316"/>
      <c r="K138" s="364"/>
    </row>
    <row r="139" s="1" customFormat="1" ht="15" customHeight="1">
      <c r="B139" s="361"/>
      <c r="C139" s="316" t="s">
        <v>644</v>
      </c>
      <c r="D139" s="316"/>
      <c r="E139" s="316"/>
      <c r="F139" s="339" t="s">
        <v>611</v>
      </c>
      <c r="G139" s="316"/>
      <c r="H139" s="316" t="s">
        <v>666</v>
      </c>
      <c r="I139" s="316" t="s">
        <v>646</v>
      </c>
      <c r="J139" s="316"/>
      <c r="K139" s="364"/>
    </row>
    <row r="140" s="1" customFormat="1" ht="15" customHeight="1">
      <c r="B140" s="361"/>
      <c r="C140" s="316" t="s">
        <v>647</v>
      </c>
      <c r="D140" s="316"/>
      <c r="E140" s="316"/>
      <c r="F140" s="339" t="s">
        <v>611</v>
      </c>
      <c r="G140" s="316"/>
      <c r="H140" s="316" t="s">
        <v>647</v>
      </c>
      <c r="I140" s="316" t="s">
        <v>646</v>
      </c>
      <c r="J140" s="316"/>
      <c r="K140" s="364"/>
    </row>
    <row r="141" s="1" customFormat="1" ht="15" customHeight="1">
      <c r="B141" s="361"/>
      <c r="C141" s="316" t="s">
        <v>36</v>
      </c>
      <c r="D141" s="316"/>
      <c r="E141" s="316"/>
      <c r="F141" s="339" t="s">
        <v>611</v>
      </c>
      <c r="G141" s="316"/>
      <c r="H141" s="316" t="s">
        <v>667</v>
      </c>
      <c r="I141" s="316" t="s">
        <v>646</v>
      </c>
      <c r="J141" s="316"/>
      <c r="K141" s="364"/>
    </row>
    <row r="142" s="1" customFormat="1" ht="15" customHeight="1">
      <c r="B142" s="361"/>
      <c r="C142" s="316" t="s">
        <v>668</v>
      </c>
      <c r="D142" s="316"/>
      <c r="E142" s="316"/>
      <c r="F142" s="339" t="s">
        <v>611</v>
      </c>
      <c r="G142" s="316"/>
      <c r="H142" s="316" t="s">
        <v>669</v>
      </c>
      <c r="I142" s="316" t="s">
        <v>646</v>
      </c>
      <c r="J142" s="316"/>
      <c r="K142" s="364"/>
    </row>
    <row r="143" s="1" customFormat="1" ht="15" customHeight="1">
      <c r="B143" s="365"/>
      <c r="C143" s="366"/>
      <c r="D143" s="366"/>
      <c r="E143" s="366"/>
      <c r="F143" s="366"/>
      <c r="G143" s="366"/>
      <c r="H143" s="366"/>
      <c r="I143" s="366"/>
      <c r="J143" s="366"/>
      <c r="K143" s="367"/>
    </row>
    <row r="144" s="1" customFormat="1" ht="18.75" customHeight="1">
      <c r="B144" s="352"/>
      <c r="C144" s="352"/>
      <c r="D144" s="352"/>
      <c r="E144" s="352"/>
      <c r="F144" s="353"/>
      <c r="G144" s="352"/>
      <c r="H144" s="352"/>
      <c r="I144" s="352"/>
      <c r="J144" s="352"/>
      <c r="K144" s="352"/>
    </row>
    <row r="145" s="1" customFormat="1" ht="18.75" customHeight="1">
      <c r="B145" s="324"/>
      <c r="C145" s="324"/>
      <c r="D145" s="324"/>
      <c r="E145" s="324"/>
      <c r="F145" s="324"/>
      <c r="G145" s="324"/>
      <c r="H145" s="324"/>
      <c r="I145" s="324"/>
      <c r="J145" s="324"/>
      <c r="K145" s="324"/>
    </row>
    <row r="146" s="1" customFormat="1" ht="7.5" customHeight="1">
      <c r="B146" s="325"/>
      <c r="C146" s="326"/>
      <c r="D146" s="326"/>
      <c r="E146" s="326"/>
      <c r="F146" s="326"/>
      <c r="G146" s="326"/>
      <c r="H146" s="326"/>
      <c r="I146" s="326"/>
      <c r="J146" s="326"/>
      <c r="K146" s="327"/>
    </row>
    <row r="147" s="1" customFormat="1" ht="45" customHeight="1">
      <c r="B147" s="328"/>
      <c r="C147" s="329" t="s">
        <v>670</v>
      </c>
      <c r="D147" s="329"/>
      <c r="E147" s="329"/>
      <c r="F147" s="329"/>
      <c r="G147" s="329"/>
      <c r="H147" s="329"/>
      <c r="I147" s="329"/>
      <c r="J147" s="329"/>
      <c r="K147" s="330"/>
    </row>
    <row r="148" s="1" customFormat="1" ht="17.25" customHeight="1">
      <c r="B148" s="328"/>
      <c r="C148" s="331" t="s">
        <v>605</v>
      </c>
      <c r="D148" s="331"/>
      <c r="E148" s="331"/>
      <c r="F148" s="331" t="s">
        <v>606</v>
      </c>
      <c r="G148" s="332"/>
      <c r="H148" s="331" t="s">
        <v>52</v>
      </c>
      <c r="I148" s="331" t="s">
        <v>55</v>
      </c>
      <c r="J148" s="331" t="s">
        <v>607</v>
      </c>
      <c r="K148" s="330"/>
    </row>
    <row r="149" s="1" customFormat="1" ht="17.25" customHeight="1">
      <c r="B149" s="328"/>
      <c r="C149" s="333" t="s">
        <v>608</v>
      </c>
      <c r="D149" s="333"/>
      <c r="E149" s="333"/>
      <c r="F149" s="334" t="s">
        <v>609</v>
      </c>
      <c r="G149" s="335"/>
      <c r="H149" s="333"/>
      <c r="I149" s="333"/>
      <c r="J149" s="333" t="s">
        <v>610</v>
      </c>
      <c r="K149" s="330"/>
    </row>
    <row r="150" s="1" customFormat="1" ht="5.25" customHeight="1">
      <c r="B150" s="341"/>
      <c r="C150" s="336"/>
      <c r="D150" s="336"/>
      <c r="E150" s="336"/>
      <c r="F150" s="336"/>
      <c r="G150" s="337"/>
      <c r="H150" s="336"/>
      <c r="I150" s="336"/>
      <c r="J150" s="336"/>
      <c r="K150" s="364"/>
    </row>
    <row r="151" s="1" customFormat="1" ht="15" customHeight="1">
      <c r="B151" s="341"/>
      <c r="C151" s="368" t="s">
        <v>614</v>
      </c>
      <c r="D151" s="316"/>
      <c r="E151" s="316"/>
      <c r="F151" s="369" t="s">
        <v>611</v>
      </c>
      <c r="G151" s="316"/>
      <c r="H151" s="368" t="s">
        <v>651</v>
      </c>
      <c r="I151" s="368" t="s">
        <v>613</v>
      </c>
      <c r="J151" s="368">
        <v>120</v>
      </c>
      <c r="K151" s="364"/>
    </row>
    <row r="152" s="1" customFormat="1" ht="15" customHeight="1">
      <c r="B152" s="341"/>
      <c r="C152" s="368" t="s">
        <v>660</v>
      </c>
      <c r="D152" s="316"/>
      <c r="E152" s="316"/>
      <c r="F152" s="369" t="s">
        <v>611</v>
      </c>
      <c r="G152" s="316"/>
      <c r="H152" s="368" t="s">
        <v>671</v>
      </c>
      <c r="I152" s="368" t="s">
        <v>613</v>
      </c>
      <c r="J152" s="368" t="s">
        <v>662</v>
      </c>
      <c r="K152" s="364"/>
    </row>
    <row r="153" s="1" customFormat="1" ht="15" customHeight="1">
      <c r="B153" s="341"/>
      <c r="C153" s="368" t="s">
        <v>83</v>
      </c>
      <c r="D153" s="316"/>
      <c r="E153" s="316"/>
      <c r="F153" s="369" t="s">
        <v>611</v>
      </c>
      <c r="G153" s="316"/>
      <c r="H153" s="368" t="s">
        <v>672</v>
      </c>
      <c r="I153" s="368" t="s">
        <v>613</v>
      </c>
      <c r="J153" s="368" t="s">
        <v>662</v>
      </c>
      <c r="K153" s="364"/>
    </row>
    <row r="154" s="1" customFormat="1" ht="15" customHeight="1">
      <c r="B154" s="341"/>
      <c r="C154" s="368" t="s">
        <v>616</v>
      </c>
      <c r="D154" s="316"/>
      <c r="E154" s="316"/>
      <c r="F154" s="369" t="s">
        <v>617</v>
      </c>
      <c r="G154" s="316"/>
      <c r="H154" s="368" t="s">
        <v>651</v>
      </c>
      <c r="I154" s="368" t="s">
        <v>613</v>
      </c>
      <c r="J154" s="368">
        <v>50</v>
      </c>
      <c r="K154" s="364"/>
    </row>
    <row r="155" s="1" customFormat="1" ht="15" customHeight="1">
      <c r="B155" s="341"/>
      <c r="C155" s="368" t="s">
        <v>619</v>
      </c>
      <c r="D155" s="316"/>
      <c r="E155" s="316"/>
      <c r="F155" s="369" t="s">
        <v>611</v>
      </c>
      <c r="G155" s="316"/>
      <c r="H155" s="368" t="s">
        <v>651</v>
      </c>
      <c r="I155" s="368" t="s">
        <v>621</v>
      </c>
      <c r="J155" s="368"/>
      <c r="K155" s="364"/>
    </row>
    <row r="156" s="1" customFormat="1" ht="15" customHeight="1">
      <c r="B156" s="341"/>
      <c r="C156" s="368" t="s">
        <v>630</v>
      </c>
      <c r="D156" s="316"/>
      <c r="E156" s="316"/>
      <c r="F156" s="369" t="s">
        <v>617</v>
      </c>
      <c r="G156" s="316"/>
      <c r="H156" s="368" t="s">
        <v>651</v>
      </c>
      <c r="I156" s="368" t="s">
        <v>613</v>
      </c>
      <c r="J156" s="368">
        <v>50</v>
      </c>
      <c r="K156" s="364"/>
    </row>
    <row r="157" s="1" customFormat="1" ht="15" customHeight="1">
      <c r="B157" s="341"/>
      <c r="C157" s="368" t="s">
        <v>638</v>
      </c>
      <c r="D157" s="316"/>
      <c r="E157" s="316"/>
      <c r="F157" s="369" t="s">
        <v>617</v>
      </c>
      <c r="G157" s="316"/>
      <c r="H157" s="368" t="s">
        <v>651</v>
      </c>
      <c r="I157" s="368" t="s">
        <v>613</v>
      </c>
      <c r="J157" s="368">
        <v>50</v>
      </c>
      <c r="K157" s="364"/>
    </row>
    <row r="158" s="1" customFormat="1" ht="15" customHeight="1">
      <c r="B158" s="341"/>
      <c r="C158" s="368" t="s">
        <v>636</v>
      </c>
      <c r="D158" s="316"/>
      <c r="E158" s="316"/>
      <c r="F158" s="369" t="s">
        <v>617</v>
      </c>
      <c r="G158" s="316"/>
      <c r="H158" s="368" t="s">
        <v>651</v>
      </c>
      <c r="I158" s="368" t="s">
        <v>613</v>
      </c>
      <c r="J158" s="368">
        <v>50</v>
      </c>
      <c r="K158" s="364"/>
    </row>
    <row r="159" s="1" customFormat="1" ht="15" customHeight="1">
      <c r="B159" s="341"/>
      <c r="C159" s="368" t="s">
        <v>100</v>
      </c>
      <c r="D159" s="316"/>
      <c r="E159" s="316"/>
      <c r="F159" s="369" t="s">
        <v>611</v>
      </c>
      <c r="G159" s="316"/>
      <c r="H159" s="368" t="s">
        <v>673</v>
      </c>
      <c r="I159" s="368" t="s">
        <v>613</v>
      </c>
      <c r="J159" s="368" t="s">
        <v>674</v>
      </c>
      <c r="K159" s="364"/>
    </row>
    <row r="160" s="1" customFormat="1" ht="15" customHeight="1">
      <c r="B160" s="341"/>
      <c r="C160" s="368" t="s">
        <v>675</v>
      </c>
      <c r="D160" s="316"/>
      <c r="E160" s="316"/>
      <c r="F160" s="369" t="s">
        <v>611</v>
      </c>
      <c r="G160" s="316"/>
      <c r="H160" s="368" t="s">
        <v>676</v>
      </c>
      <c r="I160" s="368" t="s">
        <v>646</v>
      </c>
      <c r="J160" s="368"/>
      <c r="K160" s="364"/>
    </row>
    <row r="161" s="1" customFormat="1" ht="15" customHeight="1">
      <c r="B161" s="370"/>
      <c r="C161" s="350"/>
      <c r="D161" s="350"/>
      <c r="E161" s="350"/>
      <c r="F161" s="350"/>
      <c r="G161" s="350"/>
      <c r="H161" s="350"/>
      <c r="I161" s="350"/>
      <c r="J161" s="350"/>
      <c r="K161" s="371"/>
    </row>
    <row r="162" s="1" customFormat="1" ht="18.75" customHeight="1">
      <c r="B162" s="352"/>
      <c r="C162" s="362"/>
      <c r="D162" s="362"/>
      <c r="E162" s="362"/>
      <c r="F162" s="372"/>
      <c r="G162" s="362"/>
      <c r="H162" s="362"/>
      <c r="I162" s="362"/>
      <c r="J162" s="362"/>
      <c r="K162" s="352"/>
    </row>
    <row r="163" s="1" customFormat="1" ht="18.75" customHeight="1">
      <c r="B163" s="324"/>
      <c r="C163" s="324"/>
      <c r="D163" s="324"/>
      <c r="E163" s="324"/>
      <c r="F163" s="324"/>
      <c r="G163" s="324"/>
      <c r="H163" s="324"/>
      <c r="I163" s="324"/>
      <c r="J163" s="324"/>
      <c r="K163" s="324"/>
    </row>
    <row r="164" s="1" customFormat="1" ht="7.5" customHeight="1">
      <c r="B164" s="303"/>
      <c r="C164" s="304"/>
      <c r="D164" s="304"/>
      <c r="E164" s="304"/>
      <c r="F164" s="304"/>
      <c r="G164" s="304"/>
      <c r="H164" s="304"/>
      <c r="I164" s="304"/>
      <c r="J164" s="304"/>
      <c r="K164" s="305"/>
    </row>
    <row r="165" s="1" customFormat="1" ht="45" customHeight="1">
      <c r="B165" s="306"/>
      <c r="C165" s="307" t="s">
        <v>677</v>
      </c>
      <c r="D165" s="307"/>
      <c r="E165" s="307"/>
      <c r="F165" s="307"/>
      <c r="G165" s="307"/>
      <c r="H165" s="307"/>
      <c r="I165" s="307"/>
      <c r="J165" s="307"/>
      <c r="K165" s="308"/>
    </row>
    <row r="166" s="1" customFormat="1" ht="17.25" customHeight="1">
      <c r="B166" s="306"/>
      <c r="C166" s="331" t="s">
        <v>605</v>
      </c>
      <c r="D166" s="331"/>
      <c r="E166" s="331"/>
      <c r="F166" s="331" t="s">
        <v>606</v>
      </c>
      <c r="G166" s="373"/>
      <c r="H166" s="374" t="s">
        <v>52</v>
      </c>
      <c r="I166" s="374" t="s">
        <v>55</v>
      </c>
      <c r="J166" s="331" t="s">
        <v>607</v>
      </c>
      <c r="K166" s="308"/>
    </row>
    <row r="167" s="1" customFormat="1" ht="17.25" customHeight="1">
      <c r="B167" s="309"/>
      <c r="C167" s="333" t="s">
        <v>608</v>
      </c>
      <c r="D167" s="333"/>
      <c r="E167" s="333"/>
      <c r="F167" s="334" t="s">
        <v>609</v>
      </c>
      <c r="G167" s="375"/>
      <c r="H167" s="376"/>
      <c r="I167" s="376"/>
      <c r="J167" s="333" t="s">
        <v>610</v>
      </c>
      <c r="K167" s="311"/>
    </row>
    <row r="168" s="1" customFormat="1" ht="5.25" customHeight="1">
      <c r="B168" s="341"/>
      <c r="C168" s="336"/>
      <c r="D168" s="336"/>
      <c r="E168" s="336"/>
      <c r="F168" s="336"/>
      <c r="G168" s="337"/>
      <c r="H168" s="336"/>
      <c r="I168" s="336"/>
      <c r="J168" s="336"/>
      <c r="K168" s="364"/>
    </row>
    <row r="169" s="1" customFormat="1" ht="15" customHeight="1">
      <c r="B169" s="341"/>
      <c r="C169" s="316" t="s">
        <v>614</v>
      </c>
      <c r="D169" s="316"/>
      <c r="E169" s="316"/>
      <c r="F169" s="339" t="s">
        <v>611</v>
      </c>
      <c r="G169" s="316"/>
      <c r="H169" s="316" t="s">
        <v>651</v>
      </c>
      <c r="I169" s="316" t="s">
        <v>613</v>
      </c>
      <c r="J169" s="316">
        <v>120</v>
      </c>
      <c r="K169" s="364"/>
    </row>
    <row r="170" s="1" customFormat="1" ht="15" customHeight="1">
      <c r="B170" s="341"/>
      <c r="C170" s="316" t="s">
        <v>660</v>
      </c>
      <c r="D170" s="316"/>
      <c r="E170" s="316"/>
      <c r="F170" s="339" t="s">
        <v>611</v>
      </c>
      <c r="G170" s="316"/>
      <c r="H170" s="316" t="s">
        <v>661</v>
      </c>
      <c r="I170" s="316" t="s">
        <v>613</v>
      </c>
      <c r="J170" s="316" t="s">
        <v>662</v>
      </c>
      <c r="K170" s="364"/>
    </row>
    <row r="171" s="1" customFormat="1" ht="15" customHeight="1">
      <c r="B171" s="341"/>
      <c r="C171" s="316" t="s">
        <v>83</v>
      </c>
      <c r="D171" s="316"/>
      <c r="E171" s="316"/>
      <c r="F171" s="339" t="s">
        <v>611</v>
      </c>
      <c r="G171" s="316"/>
      <c r="H171" s="316" t="s">
        <v>678</v>
      </c>
      <c r="I171" s="316" t="s">
        <v>613</v>
      </c>
      <c r="J171" s="316" t="s">
        <v>662</v>
      </c>
      <c r="K171" s="364"/>
    </row>
    <row r="172" s="1" customFormat="1" ht="15" customHeight="1">
      <c r="B172" s="341"/>
      <c r="C172" s="316" t="s">
        <v>616</v>
      </c>
      <c r="D172" s="316"/>
      <c r="E172" s="316"/>
      <c r="F172" s="339" t="s">
        <v>617</v>
      </c>
      <c r="G172" s="316"/>
      <c r="H172" s="316" t="s">
        <v>678</v>
      </c>
      <c r="I172" s="316" t="s">
        <v>613</v>
      </c>
      <c r="J172" s="316">
        <v>50</v>
      </c>
      <c r="K172" s="364"/>
    </row>
    <row r="173" s="1" customFormat="1" ht="15" customHeight="1">
      <c r="B173" s="341"/>
      <c r="C173" s="316" t="s">
        <v>619</v>
      </c>
      <c r="D173" s="316"/>
      <c r="E173" s="316"/>
      <c r="F173" s="339" t="s">
        <v>611</v>
      </c>
      <c r="G173" s="316"/>
      <c r="H173" s="316" t="s">
        <v>678</v>
      </c>
      <c r="I173" s="316" t="s">
        <v>621</v>
      </c>
      <c r="J173" s="316"/>
      <c r="K173" s="364"/>
    </row>
    <row r="174" s="1" customFormat="1" ht="15" customHeight="1">
      <c r="B174" s="341"/>
      <c r="C174" s="316" t="s">
        <v>630</v>
      </c>
      <c r="D174" s="316"/>
      <c r="E174" s="316"/>
      <c r="F174" s="339" t="s">
        <v>617</v>
      </c>
      <c r="G174" s="316"/>
      <c r="H174" s="316" t="s">
        <v>678</v>
      </c>
      <c r="I174" s="316" t="s">
        <v>613</v>
      </c>
      <c r="J174" s="316">
        <v>50</v>
      </c>
      <c r="K174" s="364"/>
    </row>
    <row r="175" s="1" customFormat="1" ht="15" customHeight="1">
      <c r="B175" s="341"/>
      <c r="C175" s="316" t="s">
        <v>638</v>
      </c>
      <c r="D175" s="316"/>
      <c r="E175" s="316"/>
      <c r="F175" s="339" t="s">
        <v>617</v>
      </c>
      <c r="G175" s="316"/>
      <c r="H175" s="316" t="s">
        <v>678</v>
      </c>
      <c r="I175" s="316" t="s">
        <v>613</v>
      </c>
      <c r="J175" s="316">
        <v>50</v>
      </c>
      <c r="K175" s="364"/>
    </row>
    <row r="176" s="1" customFormat="1" ht="15" customHeight="1">
      <c r="B176" s="341"/>
      <c r="C176" s="316" t="s">
        <v>636</v>
      </c>
      <c r="D176" s="316"/>
      <c r="E176" s="316"/>
      <c r="F176" s="339" t="s">
        <v>617</v>
      </c>
      <c r="G176" s="316"/>
      <c r="H176" s="316" t="s">
        <v>678</v>
      </c>
      <c r="I176" s="316" t="s">
        <v>613</v>
      </c>
      <c r="J176" s="316">
        <v>50</v>
      </c>
      <c r="K176" s="364"/>
    </row>
    <row r="177" s="1" customFormat="1" ht="15" customHeight="1">
      <c r="B177" s="341"/>
      <c r="C177" s="316" t="s">
        <v>111</v>
      </c>
      <c r="D177" s="316"/>
      <c r="E177" s="316"/>
      <c r="F177" s="339" t="s">
        <v>611</v>
      </c>
      <c r="G177" s="316"/>
      <c r="H177" s="316" t="s">
        <v>679</v>
      </c>
      <c r="I177" s="316" t="s">
        <v>680</v>
      </c>
      <c r="J177" s="316"/>
      <c r="K177" s="364"/>
    </row>
    <row r="178" s="1" customFormat="1" ht="15" customHeight="1">
      <c r="B178" s="341"/>
      <c r="C178" s="316" t="s">
        <v>55</v>
      </c>
      <c r="D178" s="316"/>
      <c r="E178" s="316"/>
      <c r="F178" s="339" t="s">
        <v>611</v>
      </c>
      <c r="G178" s="316"/>
      <c r="H178" s="316" t="s">
        <v>681</v>
      </c>
      <c r="I178" s="316" t="s">
        <v>682</v>
      </c>
      <c r="J178" s="316">
        <v>1</v>
      </c>
      <c r="K178" s="364"/>
    </row>
    <row r="179" s="1" customFormat="1" ht="15" customHeight="1">
      <c r="B179" s="341"/>
      <c r="C179" s="316" t="s">
        <v>51</v>
      </c>
      <c r="D179" s="316"/>
      <c r="E179" s="316"/>
      <c r="F179" s="339" t="s">
        <v>611</v>
      </c>
      <c r="G179" s="316"/>
      <c r="H179" s="316" t="s">
        <v>683</v>
      </c>
      <c r="I179" s="316" t="s">
        <v>613</v>
      </c>
      <c r="J179" s="316">
        <v>20</v>
      </c>
      <c r="K179" s="364"/>
    </row>
    <row r="180" s="1" customFormat="1" ht="15" customHeight="1">
      <c r="B180" s="341"/>
      <c r="C180" s="316" t="s">
        <v>52</v>
      </c>
      <c r="D180" s="316"/>
      <c r="E180" s="316"/>
      <c r="F180" s="339" t="s">
        <v>611</v>
      </c>
      <c r="G180" s="316"/>
      <c r="H180" s="316" t="s">
        <v>684</v>
      </c>
      <c r="I180" s="316" t="s">
        <v>613</v>
      </c>
      <c r="J180" s="316">
        <v>255</v>
      </c>
      <c r="K180" s="364"/>
    </row>
    <row r="181" s="1" customFormat="1" ht="15" customHeight="1">
      <c r="B181" s="341"/>
      <c r="C181" s="316" t="s">
        <v>112</v>
      </c>
      <c r="D181" s="316"/>
      <c r="E181" s="316"/>
      <c r="F181" s="339" t="s">
        <v>611</v>
      </c>
      <c r="G181" s="316"/>
      <c r="H181" s="316" t="s">
        <v>575</v>
      </c>
      <c r="I181" s="316" t="s">
        <v>613</v>
      </c>
      <c r="J181" s="316">
        <v>10</v>
      </c>
      <c r="K181" s="364"/>
    </row>
    <row r="182" s="1" customFormat="1" ht="15" customHeight="1">
      <c r="B182" s="341"/>
      <c r="C182" s="316" t="s">
        <v>113</v>
      </c>
      <c r="D182" s="316"/>
      <c r="E182" s="316"/>
      <c r="F182" s="339" t="s">
        <v>611</v>
      </c>
      <c r="G182" s="316"/>
      <c r="H182" s="316" t="s">
        <v>685</v>
      </c>
      <c r="I182" s="316" t="s">
        <v>646</v>
      </c>
      <c r="J182" s="316"/>
      <c r="K182" s="364"/>
    </row>
    <row r="183" s="1" customFormat="1" ht="15" customHeight="1">
      <c r="B183" s="341"/>
      <c r="C183" s="316" t="s">
        <v>686</v>
      </c>
      <c r="D183" s="316"/>
      <c r="E183" s="316"/>
      <c r="F183" s="339" t="s">
        <v>611</v>
      </c>
      <c r="G183" s="316"/>
      <c r="H183" s="316" t="s">
        <v>687</v>
      </c>
      <c r="I183" s="316" t="s">
        <v>646</v>
      </c>
      <c r="J183" s="316"/>
      <c r="K183" s="364"/>
    </row>
    <row r="184" s="1" customFormat="1" ht="15" customHeight="1">
      <c r="B184" s="341"/>
      <c r="C184" s="316" t="s">
        <v>675</v>
      </c>
      <c r="D184" s="316"/>
      <c r="E184" s="316"/>
      <c r="F184" s="339" t="s">
        <v>611</v>
      </c>
      <c r="G184" s="316"/>
      <c r="H184" s="316" t="s">
        <v>688</v>
      </c>
      <c r="I184" s="316" t="s">
        <v>646</v>
      </c>
      <c r="J184" s="316"/>
      <c r="K184" s="364"/>
    </row>
    <row r="185" s="1" customFormat="1" ht="15" customHeight="1">
      <c r="B185" s="341"/>
      <c r="C185" s="316" t="s">
        <v>115</v>
      </c>
      <c r="D185" s="316"/>
      <c r="E185" s="316"/>
      <c r="F185" s="339" t="s">
        <v>617</v>
      </c>
      <c r="G185" s="316"/>
      <c r="H185" s="316" t="s">
        <v>689</v>
      </c>
      <c r="I185" s="316" t="s">
        <v>613</v>
      </c>
      <c r="J185" s="316">
        <v>50</v>
      </c>
      <c r="K185" s="364"/>
    </row>
    <row r="186" s="1" customFormat="1" ht="15" customHeight="1">
      <c r="B186" s="341"/>
      <c r="C186" s="316" t="s">
        <v>690</v>
      </c>
      <c r="D186" s="316"/>
      <c r="E186" s="316"/>
      <c r="F186" s="339" t="s">
        <v>617</v>
      </c>
      <c r="G186" s="316"/>
      <c r="H186" s="316" t="s">
        <v>691</v>
      </c>
      <c r="I186" s="316" t="s">
        <v>692</v>
      </c>
      <c r="J186" s="316"/>
      <c r="K186" s="364"/>
    </row>
    <row r="187" s="1" customFormat="1" ht="15" customHeight="1">
      <c r="B187" s="341"/>
      <c r="C187" s="316" t="s">
        <v>693</v>
      </c>
      <c r="D187" s="316"/>
      <c r="E187" s="316"/>
      <c r="F187" s="339" t="s">
        <v>617</v>
      </c>
      <c r="G187" s="316"/>
      <c r="H187" s="316" t="s">
        <v>694</v>
      </c>
      <c r="I187" s="316" t="s">
        <v>692</v>
      </c>
      <c r="J187" s="316"/>
      <c r="K187" s="364"/>
    </row>
    <row r="188" s="1" customFormat="1" ht="15" customHeight="1">
      <c r="B188" s="341"/>
      <c r="C188" s="316" t="s">
        <v>695</v>
      </c>
      <c r="D188" s="316"/>
      <c r="E188" s="316"/>
      <c r="F188" s="339" t="s">
        <v>617</v>
      </c>
      <c r="G188" s="316"/>
      <c r="H188" s="316" t="s">
        <v>696</v>
      </c>
      <c r="I188" s="316" t="s">
        <v>692</v>
      </c>
      <c r="J188" s="316"/>
      <c r="K188" s="364"/>
    </row>
    <row r="189" s="1" customFormat="1" ht="15" customHeight="1">
      <c r="B189" s="341"/>
      <c r="C189" s="377" t="s">
        <v>697</v>
      </c>
      <c r="D189" s="316"/>
      <c r="E189" s="316"/>
      <c r="F189" s="339" t="s">
        <v>617</v>
      </c>
      <c r="G189" s="316"/>
      <c r="H189" s="316" t="s">
        <v>698</v>
      </c>
      <c r="I189" s="316" t="s">
        <v>699</v>
      </c>
      <c r="J189" s="378" t="s">
        <v>700</v>
      </c>
      <c r="K189" s="364"/>
    </row>
    <row r="190" s="18" customFormat="1" ht="15" customHeight="1">
      <c r="B190" s="379"/>
      <c r="C190" s="380" t="s">
        <v>701</v>
      </c>
      <c r="D190" s="381"/>
      <c r="E190" s="381"/>
      <c r="F190" s="382" t="s">
        <v>617</v>
      </c>
      <c r="G190" s="381"/>
      <c r="H190" s="381" t="s">
        <v>702</v>
      </c>
      <c r="I190" s="381" t="s">
        <v>699</v>
      </c>
      <c r="J190" s="383" t="s">
        <v>700</v>
      </c>
      <c r="K190" s="384"/>
    </row>
    <row r="191" s="1" customFormat="1" ht="15" customHeight="1">
      <c r="B191" s="341"/>
      <c r="C191" s="377" t="s">
        <v>40</v>
      </c>
      <c r="D191" s="316"/>
      <c r="E191" s="316"/>
      <c r="F191" s="339" t="s">
        <v>611</v>
      </c>
      <c r="G191" s="316"/>
      <c r="H191" s="313" t="s">
        <v>703</v>
      </c>
      <c r="I191" s="316" t="s">
        <v>704</v>
      </c>
      <c r="J191" s="316"/>
      <c r="K191" s="364"/>
    </row>
    <row r="192" s="1" customFormat="1" ht="15" customHeight="1">
      <c r="B192" s="341"/>
      <c r="C192" s="377" t="s">
        <v>705</v>
      </c>
      <c r="D192" s="316"/>
      <c r="E192" s="316"/>
      <c r="F192" s="339" t="s">
        <v>611</v>
      </c>
      <c r="G192" s="316"/>
      <c r="H192" s="316" t="s">
        <v>706</v>
      </c>
      <c r="I192" s="316" t="s">
        <v>646</v>
      </c>
      <c r="J192" s="316"/>
      <c r="K192" s="364"/>
    </row>
    <row r="193" s="1" customFormat="1" ht="15" customHeight="1">
      <c r="B193" s="341"/>
      <c r="C193" s="377" t="s">
        <v>707</v>
      </c>
      <c r="D193" s="316"/>
      <c r="E193" s="316"/>
      <c r="F193" s="339" t="s">
        <v>611</v>
      </c>
      <c r="G193" s="316"/>
      <c r="H193" s="316" t="s">
        <v>708</v>
      </c>
      <c r="I193" s="316" t="s">
        <v>646</v>
      </c>
      <c r="J193" s="316"/>
      <c r="K193" s="364"/>
    </row>
    <row r="194" s="1" customFormat="1" ht="15" customHeight="1">
      <c r="B194" s="341"/>
      <c r="C194" s="377" t="s">
        <v>709</v>
      </c>
      <c r="D194" s="316"/>
      <c r="E194" s="316"/>
      <c r="F194" s="339" t="s">
        <v>617</v>
      </c>
      <c r="G194" s="316"/>
      <c r="H194" s="316" t="s">
        <v>710</v>
      </c>
      <c r="I194" s="316" t="s">
        <v>646</v>
      </c>
      <c r="J194" s="316"/>
      <c r="K194" s="364"/>
    </row>
    <row r="195" s="1" customFormat="1" ht="15" customHeight="1">
      <c r="B195" s="370"/>
      <c r="C195" s="385"/>
      <c r="D195" s="350"/>
      <c r="E195" s="350"/>
      <c r="F195" s="350"/>
      <c r="G195" s="350"/>
      <c r="H195" s="350"/>
      <c r="I195" s="350"/>
      <c r="J195" s="350"/>
      <c r="K195" s="371"/>
    </row>
    <row r="196" s="1" customFormat="1" ht="18.75" customHeight="1">
      <c r="B196" s="352"/>
      <c r="C196" s="362"/>
      <c r="D196" s="362"/>
      <c r="E196" s="362"/>
      <c r="F196" s="372"/>
      <c r="G196" s="362"/>
      <c r="H196" s="362"/>
      <c r="I196" s="362"/>
      <c r="J196" s="362"/>
      <c r="K196" s="352"/>
    </row>
    <row r="197" s="1" customFormat="1" ht="18.75" customHeight="1">
      <c r="B197" s="352"/>
      <c r="C197" s="362"/>
      <c r="D197" s="362"/>
      <c r="E197" s="362"/>
      <c r="F197" s="372"/>
      <c r="G197" s="362"/>
      <c r="H197" s="362"/>
      <c r="I197" s="362"/>
      <c r="J197" s="362"/>
      <c r="K197" s="352"/>
    </row>
    <row r="198" s="1" customFormat="1" ht="18.75" customHeight="1">
      <c r="B198" s="324"/>
      <c r="C198" s="324"/>
      <c r="D198" s="324"/>
      <c r="E198" s="324"/>
      <c r="F198" s="324"/>
      <c r="G198" s="324"/>
      <c r="H198" s="324"/>
      <c r="I198" s="324"/>
      <c r="J198" s="324"/>
      <c r="K198" s="324"/>
    </row>
    <row r="199" s="1" customFormat="1" ht="13.5">
      <c r="B199" s="303"/>
      <c r="C199" s="304"/>
      <c r="D199" s="304"/>
      <c r="E199" s="304"/>
      <c r="F199" s="304"/>
      <c r="G199" s="304"/>
      <c r="H199" s="304"/>
      <c r="I199" s="304"/>
      <c r="J199" s="304"/>
      <c r="K199" s="305"/>
    </row>
    <row r="200" s="1" customFormat="1" ht="21">
      <c r="B200" s="306"/>
      <c r="C200" s="307" t="s">
        <v>711</v>
      </c>
      <c r="D200" s="307"/>
      <c r="E200" s="307"/>
      <c r="F200" s="307"/>
      <c r="G200" s="307"/>
      <c r="H200" s="307"/>
      <c r="I200" s="307"/>
      <c r="J200" s="307"/>
      <c r="K200" s="308"/>
    </row>
    <row r="201" s="1" customFormat="1" ht="25.5" customHeight="1">
      <c r="B201" s="306"/>
      <c r="C201" s="386" t="s">
        <v>712</v>
      </c>
      <c r="D201" s="386"/>
      <c r="E201" s="386"/>
      <c r="F201" s="386" t="s">
        <v>713</v>
      </c>
      <c r="G201" s="387"/>
      <c r="H201" s="386" t="s">
        <v>714</v>
      </c>
      <c r="I201" s="386"/>
      <c r="J201" s="386"/>
      <c r="K201" s="308"/>
    </row>
    <row r="202" s="1" customFormat="1" ht="5.25" customHeight="1">
      <c r="B202" s="341"/>
      <c r="C202" s="336"/>
      <c r="D202" s="336"/>
      <c r="E202" s="336"/>
      <c r="F202" s="336"/>
      <c r="G202" s="362"/>
      <c r="H202" s="336"/>
      <c r="I202" s="336"/>
      <c r="J202" s="336"/>
      <c r="K202" s="364"/>
    </row>
    <row r="203" s="1" customFormat="1" ht="15" customHeight="1">
      <c r="B203" s="341"/>
      <c r="C203" s="316" t="s">
        <v>704</v>
      </c>
      <c r="D203" s="316"/>
      <c r="E203" s="316"/>
      <c r="F203" s="339" t="s">
        <v>41</v>
      </c>
      <c r="G203" s="316"/>
      <c r="H203" s="316" t="s">
        <v>715</v>
      </c>
      <c r="I203" s="316"/>
      <c r="J203" s="316"/>
      <c r="K203" s="364"/>
    </row>
    <row r="204" s="1" customFormat="1" ht="15" customHeight="1">
      <c r="B204" s="341"/>
      <c r="C204" s="316"/>
      <c r="D204" s="316"/>
      <c r="E204" s="316"/>
      <c r="F204" s="339" t="s">
        <v>42</v>
      </c>
      <c r="G204" s="316"/>
      <c r="H204" s="316" t="s">
        <v>716</v>
      </c>
      <c r="I204" s="316"/>
      <c r="J204" s="316"/>
      <c r="K204" s="364"/>
    </row>
    <row r="205" s="1" customFormat="1" ht="15" customHeight="1">
      <c r="B205" s="341"/>
      <c r="C205" s="316"/>
      <c r="D205" s="316"/>
      <c r="E205" s="316"/>
      <c r="F205" s="339" t="s">
        <v>45</v>
      </c>
      <c r="G205" s="316"/>
      <c r="H205" s="316" t="s">
        <v>717</v>
      </c>
      <c r="I205" s="316"/>
      <c r="J205" s="316"/>
      <c r="K205" s="364"/>
    </row>
    <row r="206" s="1" customFormat="1" ht="15" customHeight="1">
      <c r="B206" s="341"/>
      <c r="C206" s="316"/>
      <c r="D206" s="316"/>
      <c r="E206" s="316"/>
      <c r="F206" s="339" t="s">
        <v>43</v>
      </c>
      <c r="G206" s="316"/>
      <c r="H206" s="316" t="s">
        <v>718</v>
      </c>
      <c r="I206" s="316"/>
      <c r="J206" s="316"/>
      <c r="K206" s="364"/>
    </row>
    <row r="207" s="1" customFormat="1" ht="15" customHeight="1">
      <c r="B207" s="341"/>
      <c r="C207" s="316"/>
      <c r="D207" s="316"/>
      <c r="E207" s="316"/>
      <c r="F207" s="339" t="s">
        <v>44</v>
      </c>
      <c r="G207" s="316"/>
      <c r="H207" s="316" t="s">
        <v>719</v>
      </c>
      <c r="I207" s="316"/>
      <c r="J207" s="316"/>
      <c r="K207" s="364"/>
    </row>
    <row r="208" s="1" customFormat="1" ht="15" customHeight="1">
      <c r="B208" s="341"/>
      <c r="C208" s="316"/>
      <c r="D208" s="316"/>
      <c r="E208" s="316"/>
      <c r="F208" s="339"/>
      <c r="G208" s="316"/>
      <c r="H208" s="316"/>
      <c r="I208" s="316"/>
      <c r="J208" s="316"/>
      <c r="K208" s="364"/>
    </row>
    <row r="209" s="1" customFormat="1" ht="15" customHeight="1">
      <c r="B209" s="341"/>
      <c r="C209" s="316" t="s">
        <v>658</v>
      </c>
      <c r="D209" s="316"/>
      <c r="E209" s="316"/>
      <c r="F209" s="339" t="s">
        <v>76</v>
      </c>
      <c r="G209" s="316"/>
      <c r="H209" s="316" t="s">
        <v>720</v>
      </c>
      <c r="I209" s="316"/>
      <c r="J209" s="316"/>
      <c r="K209" s="364"/>
    </row>
    <row r="210" s="1" customFormat="1" ht="15" customHeight="1">
      <c r="B210" s="341"/>
      <c r="C210" s="316"/>
      <c r="D210" s="316"/>
      <c r="E210" s="316"/>
      <c r="F210" s="339" t="s">
        <v>554</v>
      </c>
      <c r="G210" s="316"/>
      <c r="H210" s="316" t="s">
        <v>555</v>
      </c>
      <c r="I210" s="316"/>
      <c r="J210" s="316"/>
      <c r="K210" s="364"/>
    </row>
    <row r="211" s="1" customFormat="1" ht="15" customHeight="1">
      <c r="B211" s="341"/>
      <c r="C211" s="316"/>
      <c r="D211" s="316"/>
      <c r="E211" s="316"/>
      <c r="F211" s="339" t="s">
        <v>552</v>
      </c>
      <c r="G211" s="316"/>
      <c r="H211" s="316" t="s">
        <v>721</v>
      </c>
      <c r="I211" s="316"/>
      <c r="J211" s="316"/>
      <c r="K211" s="364"/>
    </row>
    <row r="212" s="1" customFormat="1" ht="15" customHeight="1">
      <c r="B212" s="388"/>
      <c r="C212" s="316"/>
      <c r="D212" s="316"/>
      <c r="E212" s="316"/>
      <c r="F212" s="339" t="s">
        <v>556</v>
      </c>
      <c r="G212" s="377"/>
      <c r="H212" s="368" t="s">
        <v>557</v>
      </c>
      <c r="I212" s="368"/>
      <c r="J212" s="368"/>
      <c r="K212" s="389"/>
    </row>
    <row r="213" s="1" customFormat="1" ht="15" customHeight="1">
      <c r="B213" s="388"/>
      <c r="C213" s="316"/>
      <c r="D213" s="316"/>
      <c r="E213" s="316"/>
      <c r="F213" s="339" t="s">
        <v>558</v>
      </c>
      <c r="G213" s="377"/>
      <c r="H213" s="368" t="s">
        <v>313</v>
      </c>
      <c r="I213" s="368"/>
      <c r="J213" s="368"/>
      <c r="K213" s="389"/>
    </row>
    <row r="214" s="1" customFormat="1" ht="15" customHeight="1">
      <c r="B214" s="388"/>
      <c r="C214" s="316"/>
      <c r="D214" s="316"/>
      <c r="E214" s="316"/>
      <c r="F214" s="339"/>
      <c r="G214" s="377"/>
      <c r="H214" s="368"/>
      <c r="I214" s="368"/>
      <c r="J214" s="368"/>
      <c r="K214" s="389"/>
    </row>
    <row r="215" s="1" customFormat="1" ht="15" customHeight="1">
      <c r="B215" s="388"/>
      <c r="C215" s="316" t="s">
        <v>682</v>
      </c>
      <c r="D215" s="316"/>
      <c r="E215" s="316"/>
      <c r="F215" s="339">
        <v>1</v>
      </c>
      <c r="G215" s="377"/>
      <c r="H215" s="368" t="s">
        <v>722</v>
      </c>
      <c r="I215" s="368"/>
      <c r="J215" s="368"/>
      <c r="K215" s="389"/>
    </row>
    <row r="216" s="1" customFormat="1" ht="15" customHeight="1">
      <c r="B216" s="388"/>
      <c r="C216" s="316"/>
      <c r="D216" s="316"/>
      <c r="E216" s="316"/>
      <c r="F216" s="339">
        <v>2</v>
      </c>
      <c r="G216" s="377"/>
      <c r="H216" s="368" t="s">
        <v>723</v>
      </c>
      <c r="I216" s="368"/>
      <c r="J216" s="368"/>
      <c r="K216" s="389"/>
    </row>
    <row r="217" s="1" customFormat="1" ht="15" customHeight="1">
      <c r="B217" s="388"/>
      <c r="C217" s="316"/>
      <c r="D217" s="316"/>
      <c r="E217" s="316"/>
      <c r="F217" s="339">
        <v>3</v>
      </c>
      <c r="G217" s="377"/>
      <c r="H217" s="368" t="s">
        <v>724</v>
      </c>
      <c r="I217" s="368"/>
      <c r="J217" s="368"/>
      <c r="K217" s="389"/>
    </row>
    <row r="218" s="1" customFormat="1" ht="15" customHeight="1">
      <c r="B218" s="388"/>
      <c r="C218" s="316"/>
      <c r="D218" s="316"/>
      <c r="E218" s="316"/>
      <c r="F218" s="339">
        <v>4</v>
      </c>
      <c r="G218" s="377"/>
      <c r="H218" s="368" t="s">
        <v>725</v>
      </c>
      <c r="I218" s="368"/>
      <c r="J218" s="368"/>
      <c r="K218" s="389"/>
    </row>
    <row r="219" s="1" customFormat="1" ht="12.75" customHeight="1">
      <c r="B219" s="390"/>
      <c r="C219" s="391"/>
      <c r="D219" s="391"/>
      <c r="E219" s="391"/>
      <c r="F219" s="391"/>
      <c r="G219" s="391"/>
      <c r="H219" s="391"/>
      <c r="I219" s="391"/>
      <c r="J219" s="391"/>
      <c r="K219" s="392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Studený Marek, Ing. et Ing.</dc:creator>
  <cp:lastModifiedBy>Studený Marek, Ing. et Ing.</cp:lastModifiedBy>
  <dcterms:created xsi:type="dcterms:W3CDTF">2024-04-15T08:19:56Z</dcterms:created>
  <dcterms:modified xsi:type="dcterms:W3CDTF">2024-04-15T08:20:02Z</dcterms:modified>
</cp:coreProperties>
</file>