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X:\03 Zakázky 2024\63524050-63524051 ...KB a kompresoroven - VD\01_ZD 63524051\Díl 2 63524051 RD včetně příloh\"/>
    </mc:Choice>
  </mc:AlternateContent>
  <xr:revisionPtr revIDLastSave="0" documentId="13_ncr:1_{7F6344F5-55CC-4A9E-B59F-70B3247B5DAF}" xr6:coauthVersionLast="36" xr6:coauthVersionMax="36" xr10:uidLastSave="{00000000-0000-0000-0000-000000000000}"/>
  <bookViews>
    <workbookView xWindow="0" yWindow="0" windowWidth="16020" windowHeight="6820" xr2:uid="{00000000-000D-0000-FFFF-FFFF00000000}"/>
  </bookViews>
  <sheets>
    <sheet name="Rekapitulace stavby" sheetId="1" r:id="rId1"/>
    <sheet name="PS 01 - Údržba spádoviště..." sheetId="2" r:id="rId2"/>
    <sheet name="PS 02 - Opravy kolejových..." sheetId="3" r:id="rId3"/>
  </sheets>
  <definedNames>
    <definedName name="_xlnm._FilterDatabase" localSheetId="1" hidden="1">'PS 01 - Údržba spádoviště...'!$C$115:$K$119</definedName>
    <definedName name="_xlnm._FilterDatabase" localSheetId="2" hidden="1">'PS 02 - Opravy kolejových...'!$C$116:$K$283</definedName>
    <definedName name="_xlnm.Print_Titles" localSheetId="1">'PS 01 - Údržba spádoviště...'!$115:$115</definedName>
    <definedName name="_xlnm.Print_Titles" localSheetId="2">'PS 02 - Opravy kolejových...'!$116:$116</definedName>
    <definedName name="_xlnm.Print_Titles" localSheetId="0">'Rekapitulace stavby'!$92:$92</definedName>
    <definedName name="_xlnm.Print_Area" localSheetId="1">'PS 01 - Údržba spádoviště...'!$C$4:$J$76,'PS 01 - Údržba spádoviště...'!$C$82:$J$97,'PS 01 - Údržba spádoviště...'!$C$103:$K$119</definedName>
    <definedName name="_xlnm.Print_Area" localSheetId="2">'PS 02 - Opravy kolejových...'!$C$4:$J$76,'PS 02 - Opravy kolejových...'!$C$82:$J$98,'PS 02 - Opravy kolejových...'!$C$104:$K$283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J34" i="3" s="1"/>
  <c r="T121" i="3"/>
  <c r="R121" i="3"/>
  <c r="P121" i="3"/>
  <c r="BI120" i="3"/>
  <c r="BH120" i="3"/>
  <c r="BG120" i="3"/>
  <c r="F35" i="3" s="1"/>
  <c r="BF120" i="3"/>
  <c r="T120" i="3"/>
  <c r="R120" i="3"/>
  <c r="P120" i="3"/>
  <c r="BI119" i="3"/>
  <c r="F37" i="3" s="1"/>
  <c r="BH119" i="3"/>
  <c r="F36" i="3" s="1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114" i="3"/>
  <c r="J17" i="3"/>
  <c r="J12" i="3"/>
  <c r="J111" i="3" s="1"/>
  <c r="E7" i="3"/>
  <c r="E107" i="3" s="1"/>
  <c r="J37" i="2"/>
  <c r="J36" i="2"/>
  <c r="AY95" i="1"/>
  <c r="J35" i="2"/>
  <c r="AX95" i="1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F37" i="2" s="1"/>
  <c r="BH117" i="2"/>
  <c r="BG117" i="2"/>
  <c r="F35" i="2" s="1"/>
  <c r="BF117" i="2"/>
  <c r="J34" i="2" s="1"/>
  <c r="T117" i="2"/>
  <c r="R117" i="2"/>
  <c r="P117" i="2"/>
  <c r="J113" i="2"/>
  <c r="F112" i="2"/>
  <c r="F110" i="2"/>
  <c r="E108" i="2"/>
  <c r="J92" i="2"/>
  <c r="F91" i="2"/>
  <c r="F89" i="2"/>
  <c r="E87" i="2"/>
  <c r="J21" i="2"/>
  <c r="E21" i="2"/>
  <c r="J112" i="2" s="1"/>
  <c r="J20" i="2"/>
  <c r="J18" i="2"/>
  <c r="E18" i="2"/>
  <c r="F113" i="2"/>
  <c r="J17" i="2"/>
  <c r="J12" i="2"/>
  <c r="J110" i="2" s="1"/>
  <c r="E7" i="2"/>
  <c r="E106" i="2"/>
  <c r="L90" i="1"/>
  <c r="AM90" i="1"/>
  <c r="AM89" i="1"/>
  <c r="L89" i="1"/>
  <c r="AM87" i="1"/>
  <c r="L87" i="1"/>
  <c r="L85" i="1"/>
  <c r="L84" i="1"/>
  <c r="AS94" i="1"/>
  <c r="F36" i="2"/>
  <c r="BK119" i="2"/>
  <c r="BK118" i="2"/>
  <c r="BK117" i="2"/>
  <c r="BK271" i="3"/>
  <c r="J270" i="3"/>
  <c r="BK268" i="3"/>
  <c r="J267" i="3"/>
  <c r="BK265" i="3"/>
  <c r="BK264" i="3"/>
  <c r="J262" i="3"/>
  <c r="J261" i="3"/>
  <c r="BK259" i="3"/>
  <c r="J258" i="3"/>
  <c r="J257" i="3"/>
  <c r="BK255" i="3"/>
  <c r="J254" i="3"/>
  <c r="BK252" i="3"/>
  <c r="BK251" i="3"/>
  <c r="J250" i="3"/>
  <c r="J249" i="3"/>
  <c r="BK247" i="3"/>
  <c r="J246" i="3"/>
  <c r="BK244" i="3"/>
  <c r="BK243" i="3"/>
  <c r="J242" i="3"/>
  <c r="J241" i="3"/>
  <c r="BK239" i="3"/>
  <c r="J238" i="3"/>
  <c r="BK236" i="3"/>
  <c r="BK235" i="3"/>
  <c r="J234" i="3"/>
  <c r="J233" i="3"/>
  <c r="BK231" i="3"/>
  <c r="J230" i="3"/>
  <c r="J229" i="3"/>
  <c r="BK227" i="3"/>
  <c r="J226" i="3"/>
  <c r="J225" i="3"/>
  <c r="BK223" i="3"/>
  <c r="BK222" i="3"/>
  <c r="BK221" i="3"/>
  <c r="BK219" i="3"/>
  <c r="BK218" i="3"/>
  <c r="J217" i="3"/>
  <c r="BK215" i="3"/>
  <c r="J214" i="3"/>
  <c r="BK212" i="3"/>
  <c r="BK211" i="3"/>
  <c r="J210" i="3"/>
  <c r="BK208" i="3"/>
  <c r="J207" i="3"/>
  <c r="J206" i="3"/>
  <c r="BK204" i="3"/>
  <c r="J203" i="3"/>
  <c r="BK201" i="3"/>
  <c r="BK200" i="3"/>
  <c r="J199" i="3"/>
  <c r="J198" i="3"/>
  <c r="BK196" i="3"/>
  <c r="J195" i="3"/>
  <c r="J194" i="3"/>
  <c r="BK192" i="3"/>
  <c r="J191" i="3"/>
  <c r="J190" i="3"/>
  <c r="BK188" i="3"/>
  <c r="BK187" i="3"/>
  <c r="BK185" i="3"/>
  <c r="BK184" i="3"/>
  <c r="J183" i="3"/>
  <c r="J182" i="3"/>
  <c r="BK180" i="3"/>
  <c r="J179" i="3"/>
  <c r="J178" i="3"/>
  <c r="J177" i="3"/>
  <c r="J176" i="3"/>
  <c r="J175" i="3"/>
  <c r="J174" i="3"/>
  <c r="BK173" i="3"/>
  <c r="BK172" i="3"/>
  <c r="BK171" i="3"/>
  <c r="BK170" i="3"/>
  <c r="BK169" i="3"/>
  <c r="J169" i="3"/>
  <c r="J168" i="3"/>
  <c r="J167" i="3"/>
  <c r="J166" i="3"/>
  <c r="J165" i="3"/>
  <c r="BK164" i="3"/>
  <c r="BK163" i="3"/>
  <c r="BK162" i="3"/>
  <c r="BK161" i="3"/>
  <c r="BK160" i="3"/>
  <c r="BK159" i="3"/>
  <c r="BK158" i="3"/>
  <c r="BK157" i="3"/>
  <c r="BK156" i="3"/>
  <c r="BK155" i="3"/>
  <c r="BK154" i="3"/>
  <c r="BK153" i="3"/>
  <c r="BK152" i="3"/>
  <c r="J152" i="3"/>
  <c r="J151" i="3"/>
  <c r="J150" i="3"/>
  <c r="J149" i="3"/>
  <c r="J148" i="3"/>
  <c r="BK147" i="3"/>
  <c r="BK146" i="3"/>
  <c r="BK145" i="3"/>
  <c r="BK144" i="3"/>
  <c r="BK143" i="3"/>
  <c r="BK142" i="3"/>
  <c r="BK141" i="3"/>
  <c r="BK140" i="3"/>
  <c r="BK139" i="3"/>
  <c r="BK138" i="3"/>
  <c r="BK137" i="3"/>
  <c r="BK136" i="3"/>
  <c r="J136" i="3"/>
  <c r="J135" i="3"/>
  <c r="J134" i="3"/>
  <c r="J133" i="3"/>
  <c r="J132" i="3"/>
  <c r="J131" i="3"/>
  <c r="J130" i="3"/>
  <c r="J129" i="3"/>
  <c r="BK128" i="3"/>
  <c r="BK127" i="3"/>
  <c r="BK126" i="3"/>
  <c r="BK125" i="3"/>
  <c r="BK124" i="3"/>
  <c r="BK123" i="3"/>
  <c r="BK122" i="3"/>
  <c r="BK121" i="3"/>
  <c r="BK120" i="3"/>
  <c r="BK119" i="3"/>
  <c r="BK283" i="3"/>
  <c r="J283" i="3"/>
  <c r="BK282" i="3"/>
  <c r="J282" i="3"/>
  <c r="BK281" i="3"/>
  <c r="J281" i="3"/>
  <c r="BK280" i="3"/>
  <c r="J280" i="3"/>
  <c r="BK279" i="3"/>
  <c r="J279" i="3"/>
  <c r="BK278" i="3"/>
  <c r="J278" i="3"/>
  <c r="BK277" i="3"/>
  <c r="J277" i="3"/>
  <c r="BK276" i="3"/>
  <c r="J276" i="3"/>
  <c r="BK275" i="3"/>
  <c r="J275" i="3"/>
  <c r="BK274" i="3"/>
  <c r="J274" i="3"/>
  <c r="BK273" i="3"/>
  <c r="J273" i="3"/>
  <c r="BK272" i="3"/>
  <c r="J272" i="3"/>
  <c r="J271" i="3"/>
  <c r="BK270" i="3"/>
  <c r="BK269" i="3"/>
  <c r="J269" i="3"/>
  <c r="J268" i="3"/>
  <c r="BK267" i="3"/>
  <c r="BK266" i="3"/>
  <c r="J266" i="3"/>
  <c r="J265" i="3"/>
  <c r="J264" i="3"/>
  <c r="BK263" i="3"/>
  <c r="J263" i="3"/>
  <c r="BK262" i="3"/>
  <c r="BK261" i="3"/>
  <c r="BK260" i="3"/>
  <c r="J260" i="3"/>
  <c r="J259" i="3"/>
  <c r="BK258" i="3"/>
  <c r="BK257" i="3"/>
  <c r="BK256" i="3"/>
  <c r="J256" i="3"/>
  <c r="J255" i="3"/>
  <c r="BK254" i="3"/>
  <c r="BK253" i="3"/>
  <c r="J253" i="3"/>
  <c r="J252" i="3"/>
  <c r="J251" i="3"/>
  <c r="BK250" i="3"/>
  <c r="BK249" i="3"/>
  <c r="BK248" i="3"/>
  <c r="J248" i="3"/>
  <c r="J247" i="3"/>
  <c r="BK246" i="3"/>
  <c r="BK245" i="3"/>
  <c r="J245" i="3"/>
  <c r="J244" i="3"/>
  <c r="J243" i="3"/>
  <c r="BK242" i="3"/>
  <c r="BK241" i="3"/>
  <c r="BK240" i="3"/>
  <c r="J240" i="3"/>
  <c r="J239" i="3"/>
  <c r="BK238" i="3"/>
  <c r="BK237" i="3"/>
  <c r="J237" i="3"/>
  <c r="J236" i="3"/>
  <c r="J235" i="3"/>
  <c r="BK234" i="3"/>
  <c r="BK233" i="3"/>
  <c r="BK232" i="3"/>
  <c r="J232" i="3"/>
  <c r="J231" i="3"/>
  <c r="BK230" i="3"/>
  <c r="BK229" i="3"/>
  <c r="BK228" i="3"/>
  <c r="J228" i="3"/>
  <c r="J227" i="3"/>
  <c r="BK226" i="3"/>
  <c r="BK225" i="3"/>
  <c r="BK224" i="3"/>
  <c r="J224" i="3"/>
  <c r="J223" i="3"/>
  <c r="J222" i="3"/>
  <c r="J221" i="3"/>
  <c r="BK220" i="3"/>
  <c r="J220" i="3"/>
  <c r="J219" i="3"/>
  <c r="J218" i="3"/>
  <c r="BK217" i="3"/>
  <c r="BK216" i="3"/>
  <c r="J216" i="3"/>
  <c r="J215" i="3"/>
  <c r="BK214" i="3"/>
  <c r="BK213" i="3"/>
  <c r="J213" i="3"/>
  <c r="J212" i="3"/>
  <c r="J211" i="3"/>
  <c r="BK210" i="3"/>
  <c r="BK209" i="3"/>
  <c r="J209" i="3"/>
  <c r="J208" i="3"/>
  <c r="BK207" i="3"/>
  <c r="BK206" i="3"/>
  <c r="BK205" i="3"/>
  <c r="J205" i="3"/>
  <c r="J204" i="3"/>
  <c r="BK203" i="3"/>
  <c r="BK202" i="3"/>
  <c r="J202" i="3"/>
  <c r="J201" i="3"/>
  <c r="J200" i="3"/>
  <c r="BK199" i="3"/>
  <c r="BK198" i="3"/>
  <c r="BK197" i="3"/>
  <c r="J197" i="3"/>
  <c r="J196" i="3"/>
  <c r="BK195" i="3"/>
  <c r="BK194" i="3"/>
  <c r="BK193" i="3"/>
  <c r="J193" i="3"/>
  <c r="J192" i="3"/>
  <c r="BK191" i="3"/>
  <c r="BK190" i="3"/>
  <c r="BK189" i="3"/>
  <c r="J189" i="3"/>
  <c r="J188" i="3"/>
  <c r="J187" i="3"/>
  <c r="BK186" i="3"/>
  <c r="J186" i="3"/>
  <c r="J185" i="3"/>
  <c r="J184" i="3"/>
  <c r="BK183" i="3"/>
  <c r="BK182" i="3"/>
  <c r="BK181" i="3"/>
  <c r="J181" i="3"/>
  <c r="J180" i="3"/>
  <c r="BK179" i="3"/>
  <c r="BK178" i="3"/>
  <c r="BK177" i="3"/>
  <c r="BK176" i="3"/>
  <c r="BK175" i="3"/>
  <c r="BK174" i="3"/>
  <c r="J173" i="3"/>
  <c r="J172" i="3"/>
  <c r="J171" i="3"/>
  <c r="J170" i="3"/>
  <c r="BK168" i="3"/>
  <c r="BK167" i="3"/>
  <c r="BK166" i="3"/>
  <c r="BK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BK151" i="3"/>
  <c r="BK150" i="3"/>
  <c r="BK149" i="3"/>
  <c r="BK148" i="3"/>
  <c r="J147" i="3"/>
  <c r="J146" i="3"/>
  <c r="J145" i="3"/>
  <c r="J144" i="3"/>
  <c r="J143" i="3"/>
  <c r="J142" i="3"/>
  <c r="J141" i="3"/>
  <c r="J140" i="3"/>
  <c r="J139" i="3"/>
  <c r="J138" i="3"/>
  <c r="J137" i="3"/>
  <c r="BK135" i="3"/>
  <c r="BK134" i="3"/>
  <c r="BK133" i="3"/>
  <c r="BK132" i="3"/>
  <c r="BK131" i="3"/>
  <c r="BK130" i="3"/>
  <c r="BK129" i="3"/>
  <c r="J128" i="3"/>
  <c r="J127" i="3"/>
  <c r="J126" i="3"/>
  <c r="J125" i="3"/>
  <c r="J124" i="3"/>
  <c r="J123" i="3"/>
  <c r="J122" i="3"/>
  <c r="J121" i="3"/>
  <c r="J120" i="3"/>
  <c r="J119" i="3"/>
  <c r="F34" i="2"/>
  <c r="J119" i="2"/>
  <c r="J118" i="2"/>
  <c r="J117" i="2"/>
  <c r="F34" i="3" l="1"/>
  <c r="R116" i="2"/>
  <c r="P116" i="2"/>
  <c r="AU95" i="1"/>
  <c r="T116" i="2"/>
  <c r="BK116" i="2"/>
  <c r="J116" i="2"/>
  <c r="J96" i="2"/>
  <c r="BK118" i="3"/>
  <c r="J118" i="3" s="1"/>
  <c r="J97" i="3" s="1"/>
  <c r="P118" i="3"/>
  <c r="P117" i="3" s="1"/>
  <c r="AU96" i="1" s="1"/>
  <c r="T118" i="3"/>
  <c r="T117" i="3" s="1"/>
  <c r="R118" i="3"/>
  <c r="R117" i="3" s="1"/>
  <c r="E85" i="3"/>
  <c r="J89" i="3"/>
  <c r="J91" i="3"/>
  <c r="F92" i="3"/>
  <c r="BE119" i="3"/>
  <c r="BE120" i="3"/>
  <c r="BE121" i="3"/>
  <c r="BE122" i="3"/>
  <c r="BE123" i="3"/>
  <c r="BE124" i="3"/>
  <c r="BE125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43" i="3"/>
  <c r="BE144" i="3"/>
  <c r="BE145" i="3"/>
  <c r="BE146" i="3"/>
  <c r="BE147" i="3"/>
  <c r="BE148" i="3"/>
  <c r="BE149" i="3"/>
  <c r="BE150" i="3"/>
  <c r="BE151" i="3"/>
  <c r="BE152" i="3"/>
  <c r="BE153" i="3"/>
  <c r="BE154" i="3"/>
  <c r="BE155" i="3"/>
  <c r="BE156" i="3"/>
  <c r="BE157" i="3"/>
  <c r="BE158" i="3"/>
  <c r="BE159" i="3"/>
  <c r="BE160" i="3"/>
  <c r="BE161" i="3"/>
  <c r="BE162" i="3"/>
  <c r="BE163" i="3"/>
  <c r="BE164" i="3"/>
  <c r="BE165" i="3"/>
  <c r="BE166" i="3"/>
  <c r="BE167" i="3"/>
  <c r="BE168" i="3"/>
  <c r="BE169" i="3"/>
  <c r="BE170" i="3"/>
  <c r="BE171" i="3"/>
  <c r="BE172" i="3"/>
  <c r="BE173" i="3"/>
  <c r="BE174" i="3"/>
  <c r="BE175" i="3"/>
  <c r="BE176" i="3"/>
  <c r="BE177" i="3"/>
  <c r="BE178" i="3"/>
  <c r="BE179" i="3"/>
  <c r="BE180" i="3"/>
  <c r="BE181" i="3"/>
  <c r="BE182" i="3"/>
  <c r="BE183" i="3"/>
  <c r="BE184" i="3"/>
  <c r="BE185" i="3"/>
  <c r="BE186" i="3"/>
  <c r="BE187" i="3"/>
  <c r="BE188" i="3"/>
  <c r="BE189" i="3"/>
  <c r="BE190" i="3"/>
  <c r="BE191" i="3"/>
  <c r="BE192" i="3"/>
  <c r="BE193" i="3"/>
  <c r="BE194" i="3"/>
  <c r="BE195" i="3"/>
  <c r="BE196" i="3"/>
  <c r="BE197" i="3"/>
  <c r="BE198" i="3"/>
  <c r="BE199" i="3"/>
  <c r="BE200" i="3"/>
  <c r="BE201" i="3"/>
  <c r="BE202" i="3"/>
  <c r="BE203" i="3"/>
  <c r="BE204" i="3"/>
  <c r="BE205" i="3"/>
  <c r="BE206" i="3"/>
  <c r="BE207" i="3"/>
  <c r="BE208" i="3"/>
  <c r="BE209" i="3"/>
  <c r="BE210" i="3"/>
  <c r="BE211" i="3"/>
  <c r="BE212" i="3"/>
  <c r="BE213" i="3"/>
  <c r="BE214" i="3"/>
  <c r="BE215" i="3"/>
  <c r="BE216" i="3"/>
  <c r="BE217" i="3"/>
  <c r="BE218" i="3"/>
  <c r="BE219" i="3"/>
  <c r="BE220" i="3"/>
  <c r="BE221" i="3"/>
  <c r="BE222" i="3"/>
  <c r="BE223" i="3"/>
  <c r="BE224" i="3"/>
  <c r="BE225" i="3"/>
  <c r="BE226" i="3"/>
  <c r="BE227" i="3"/>
  <c r="BE228" i="3"/>
  <c r="BE229" i="3"/>
  <c r="BE230" i="3"/>
  <c r="BE231" i="3"/>
  <c r="BE232" i="3"/>
  <c r="BE233" i="3"/>
  <c r="BE234" i="3"/>
  <c r="BE235" i="3"/>
  <c r="BE236" i="3"/>
  <c r="BE237" i="3"/>
  <c r="BE238" i="3"/>
  <c r="BE239" i="3"/>
  <c r="BE240" i="3"/>
  <c r="BE241" i="3"/>
  <c r="BE242" i="3"/>
  <c r="BE243" i="3"/>
  <c r="BE244" i="3"/>
  <c r="BE245" i="3"/>
  <c r="BE246" i="3"/>
  <c r="BE247" i="3"/>
  <c r="BE248" i="3"/>
  <c r="BE249" i="3"/>
  <c r="BE250" i="3"/>
  <c r="BE251" i="3"/>
  <c r="BE252" i="3"/>
  <c r="BE253" i="3"/>
  <c r="BE254" i="3"/>
  <c r="BE255" i="3"/>
  <c r="BE256" i="3"/>
  <c r="BE257" i="3"/>
  <c r="BE258" i="3"/>
  <c r="BE259" i="3"/>
  <c r="BE260" i="3"/>
  <c r="BE261" i="3"/>
  <c r="BE262" i="3"/>
  <c r="BE263" i="3"/>
  <c r="BE264" i="3"/>
  <c r="BE265" i="3"/>
  <c r="BE266" i="3"/>
  <c r="BE267" i="3"/>
  <c r="BE268" i="3"/>
  <c r="BE269" i="3"/>
  <c r="BE270" i="3"/>
  <c r="BE271" i="3"/>
  <c r="BE272" i="3"/>
  <c r="BE273" i="3"/>
  <c r="BE274" i="3"/>
  <c r="BE275" i="3"/>
  <c r="BE276" i="3"/>
  <c r="BE277" i="3"/>
  <c r="BE278" i="3"/>
  <c r="BE279" i="3"/>
  <c r="BE280" i="3"/>
  <c r="BE281" i="3"/>
  <c r="BE282" i="3"/>
  <c r="BE283" i="3"/>
  <c r="BB96" i="1"/>
  <c r="BA96" i="1"/>
  <c r="AW96" i="1"/>
  <c r="BC96" i="1"/>
  <c r="BD96" i="1"/>
  <c r="BD94" i="1" s="1"/>
  <c r="W33" i="1" s="1"/>
  <c r="E85" i="2"/>
  <c r="J89" i="2"/>
  <c r="J91" i="2"/>
  <c r="F92" i="2"/>
  <c r="BE117" i="2"/>
  <c r="BE118" i="2"/>
  <c r="BE119" i="2"/>
  <c r="BB95" i="1"/>
  <c r="BA95" i="1"/>
  <c r="BA94" i="1" s="1"/>
  <c r="W30" i="1" s="1"/>
  <c r="AW95" i="1"/>
  <c r="BD95" i="1"/>
  <c r="BC95" i="1"/>
  <c r="BC94" i="1" s="1"/>
  <c r="W32" i="1" s="1"/>
  <c r="BB94" i="1"/>
  <c r="W31" i="1" s="1"/>
  <c r="J30" i="2"/>
  <c r="BK117" i="3" l="1"/>
  <c r="J117" i="3"/>
  <c r="J96" i="3" s="1"/>
  <c r="AG95" i="1"/>
  <c r="J33" i="2"/>
  <c r="AV95" i="1"/>
  <c r="AT95" i="1"/>
  <c r="AN95" i="1" s="1"/>
  <c r="AU94" i="1"/>
  <c r="AW94" i="1"/>
  <c r="AK30" i="1" s="1"/>
  <c r="F33" i="3"/>
  <c r="AZ96" i="1" s="1"/>
  <c r="F33" i="2"/>
  <c r="AZ95" i="1" s="1"/>
  <c r="AY94" i="1"/>
  <c r="AX94" i="1"/>
  <c r="J33" i="3"/>
  <c r="AV96" i="1" s="1"/>
  <c r="AT96" i="1" s="1"/>
  <c r="J39" i="2" l="1"/>
  <c r="J30" i="3"/>
  <c r="AG96" i="1" s="1"/>
  <c r="AG94" i="1" s="1"/>
  <c r="AK26" i="1" s="1"/>
  <c r="AZ94" i="1"/>
  <c r="W29" i="1" s="1"/>
  <c r="J39" i="3" l="1"/>
  <c r="AN96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<sst xmlns="http://schemas.openxmlformats.org/spreadsheetml/2006/main" count="2882" uniqueCount="792">
  <si>
    <t>Export Komplet</t>
  </si>
  <si>
    <t/>
  </si>
  <si>
    <t>2.0</t>
  </si>
  <si>
    <t>ZAMOK</t>
  </si>
  <si>
    <t>False</t>
  </si>
  <si>
    <t>{a8afc47c-2a01-4f30-ac89-694b3ced8ba2}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</si>
  <si>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</si>
  <si>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</si>
  <si>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</si>
  <si>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</si>
  <si>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</si>
  <si>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</si>
  <si>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</si>
  <si>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</si>
  <si>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2024KOMPAS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</si>
  <si>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</si>
  <si>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</si>
  <si>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OŘ OVA 2024 - KB a kompresoroven - Obvod SSZT Olomouc</t>
  </si>
  <si>
    <t>KSO:</t>
  </si>
  <si>
    <t>CC-CZ:</t>
  </si>
  <si>
    <t>Místo:</t>
  </si>
  <si>
    <t>Spádoviště Přerov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</si>
  <si>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</si>
  <si>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</si>
  <si>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</si>
  <si>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</si>
  <si>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</si>
  <si>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</si>
  <si>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</si>
  <si>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</si>
  <si>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</si>
  <si>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</si>
  <si>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</si>
  <si>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</si>
  <si>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</si>
  <si>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Jachan František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</si>
  <si>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</si>
  <si>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</si>
  <si>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</si>
  <si>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</si>
  <si>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</si>
  <si>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</si>
  <si>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</si>
  <si>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</si>
  <si>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</si>
  <si>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</si>
  <si>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</si>
  <si>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</si>
  <si>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</si>
  <si>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</si>
  <si>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</si>
  <si>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</si>
  <si>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</si>
  <si>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</si>
  <si>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</si>
  <si>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</si>
  <si>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</si>
  <si>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</si>
  <si>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</si>
  <si>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</si>
  <si>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</si>
  <si>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</si>
  <si>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</si>
  <si>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</si>
  <si>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</si>
  <si>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</si>
  <si>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</si>
  <si>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</si>
  <si>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</si>
  <si>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</si>
  <si>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</si>
  <si>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</si>
  <si>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</si>
  <si>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</si>
  <si>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</si>
  <si>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</si>
  <si>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</si>
  <si>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</si>
  <si>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</si>
  <si>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</si>
  <si>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</si>
  <si>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</si>
  <si>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</si>
  <si>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spádoviště Přerov</t>
  </si>
  <si>
    <t>PRO</t>
  </si>
  <si>
    <t>1</t>
  </si>
  <si>
    <t>{a8ef3fcd-b321-44d8-8c6a-60a06cc7de87}</t>
  </si>
  <si>
    <t>2</t>
  </si>
  <si>
    <t>PS 02</t>
  </si>
  <si>
    <t>Opravy kolejových brzd a kompresoroven</t>
  </si>
  <si>
    <t>{a3fa9005-5570-48ba-b5d6-7da6c2b9d0cb}</t>
  </si>
  <si>
    <t>KRYCÍ LIST SOUPISU PRACÍ</t>
  </si>
  <si>
    <t>Objekt:</t>
  </si>
  <si>
    <t>PS 01 - Údržba spádoviště Přerov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</si>
  <si>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</si>
  <si>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</si>
  <si>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</si>
  <si>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</si>
  <si>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</si>
  <si>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</si>
  <si>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</si>
  <si>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</si>
  <si>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</si>
  <si>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</si>
  <si>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</si>
  <si>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</si>
  <si>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</si>
  <si>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</si>
  <si>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</si>
  <si>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</si>
  <si>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</si>
  <si>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</si>
  <si>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</si>
  <si>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759180801R</t>
  </si>
  <si>
    <t>Roční údržba kolejových brzd a kompresoroven v žst. Přerov (viz výpis činností)</t>
  </si>
  <si>
    <t>kus</t>
  </si>
  <si>
    <t>ROZPOCET</t>
  </si>
  <si>
    <t>-503944328</t>
  </si>
  <si>
    <t>759180802R</t>
  </si>
  <si>
    <t>Dvouletá údržba kolejových brzd a kompresoroven v žst. Přerov (viz výpis činností)</t>
  </si>
  <si>
    <t>4</t>
  </si>
  <si>
    <t>793589696</t>
  </si>
  <si>
    <t>3</t>
  </si>
  <si>
    <t>759180805R</t>
  </si>
  <si>
    <t>Pětiletá údržba kolejových brzd a kompresoroven v žst. Přerov (viz výpis činností)</t>
  </si>
  <si>
    <t>-28660614</t>
  </si>
  <si>
    <t>PS 02 - Opravy kolejových brzd a kompresoroven</t>
  </si>
  <si>
    <t>OST - Ostatní</t>
  </si>
  <si>
    <t>OST</t>
  </si>
  <si>
    <t>Ostatní</t>
  </si>
  <si>
    <t>M</t>
  </si>
  <si>
    <t>7591910990</t>
  </si>
  <si>
    <t>Spádoviště - kompresorovny Těsnění šroubového bloku pro Sullair</t>
  </si>
  <si>
    <t>Sborník UOŽI 01 2024</t>
  </si>
  <si>
    <t>128</t>
  </si>
  <si>
    <t>91041837</t>
  </si>
  <si>
    <t>7591910962</t>
  </si>
  <si>
    <t>Spádoviště - kompresorovny Sada ND pro servisní prohlídku kompresoru Sullair Trek 30H - 1rok (olejový filtr, vzduchový filtr, separátor oleje a vzduchu)</t>
  </si>
  <si>
    <t>-877583635</t>
  </si>
  <si>
    <t>7591910972</t>
  </si>
  <si>
    <t>Spádoviště - kompresorovny Sada ND pro servisní prohlídku kompresoru Sullair Trek 30H - 2roky (díly pro opravu ventilu minimálního tlaku, olejový filtr, vzduchový filtr, separátor oleje a vzduchu, řemeny)</t>
  </si>
  <si>
    <t>708996643</t>
  </si>
  <si>
    <t>7591910980</t>
  </si>
  <si>
    <t>Spádoviště - kompresorovny Solenoid ventil pro Sullair</t>
  </si>
  <si>
    <t>1826362214</t>
  </si>
  <si>
    <t>5</t>
  </si>
  <si>
    <t>7591910500</t>
  </si>
  <si>
    <t>Spádoviště - kompresorovny Pojišťovací ventil DN 15</t>
  </si>
  <si>
    <t>1053128981</t>
  </si>
  <si>
    <t>6</t>
  </si>
  <si>
    <t>7591910370</t>
  </si>
  <si>
    <t>Spádoviště - kompresorovny Manometr na výtlaku, 0-10bar, připojení 1/2"</t>
  </si>
  <si>
    <t>-309422391</t>
  </si>
  <si>
    <t>7</t>
  </si>
  <si>
    <t>7591910520</t>
  </si>
  <si>
    <t>Spádoviště - kompresorovny Redukční ventil DAKO</t>
  </si>
  <si>
    <t>1904526850</t>
  </si>
  <si>
    <t>8</t>
  </si>
  <si>
    <t>7591910930</t>
  </si>
  <si>
    <t>Spádoviště - kompresorovny Těsnění vzduch. filtru</t>
  </si>
  <si>
    <t>-1383053079</t>
  </si>
  <si>
    <t>9</t>
  </si>
  <si>
    <t>7591910550</t>
  </si>
  <si>
    <t>Spádoviště - kompresorovny servisní sada CK2001-1 (obsahuje olej. a vzd. filtr)</t>
  </si>
  <si>
    <t>1380458850</t>
  </si>
  <si>
    <t>10</t>
  </si>
  <si>
    <t>7591910560</t>
  </si>
  <si>
    <t>Spádoviště - kompresorovny air/oil separator 98262-215</t>
  </si>
  <si>
    <t>505866495</t>
  </si>
  <si>
    <t>11</t>
  </si>
  <si>
    <t>7591910570</t>
  </si>
  <si>
    <t>Spádoviště - kompresorovny servisní sada CK8001-3 (obsahuje díly pro sací regul. A ventil MPV, olej. a vzd. filtr)</t>
  </si>
  <si>
    <t>-1570091734</t>
  </si>
  <si>
    <t>7591910700</t>
  </si>
  <si>
    <t>Spádoviště - kompresorovny 15 litrů oleje SHC S2R</t>
  </si>
  <si>
    <t>balení</t>
  </si>
  <si>
    <t>249484494</t>
  </si>
  <si>
    <t>13</t>
  </si>
  <si>
    <t>7591910580</t>
  </si>
  <si>
    <t>Spádoviště - kompresorovny vysokotlaké hadice pro C111</t>
  </si>
  <si>
    <t>sada</t>
  </si>
  <si>
    <t>-1707846925</t>
  </si>
  <si>
    <t>14</t>
  </si>
  <si>
    <t>7591910610</t>
  </si>
  <si>
    <t>Spádoviště - kompresorovny řemeny pro C111</t>
  </si>
  <si>
    <t>420142797</t>
  </si>
  <si>
    <t>15</t>
  </si>
  <si>
    <t>7591910670</t>
  </si>
  <si>
    <t>Spádoviště - kompresorovny servisní sada CK2002-1 (obsahuje olej. a vzd. filtr)</t>
  </si>
  <si>
    <t>-1387499114</t>
  </si>
  <si>
    <t>16</t>
  </si>
  <si>
    <t>7591910680</t>
  </si>
  <si>
    <t>Spádoviště - kompresorovny separátor kit CK 4100-841</t>
  </si>
  <si>
    <t>-1649272438</t>
  </si>
  <si>
    <t>17</t>
  </si>
  <si>
    <t>7591910690</t>
  </si>
  <si>
    <t>Spádoviště - kompresorovny servisní sada CK800-3 (obsahuje díly pro sací regul. A ventil MPV, olej. a vzd. filtr)</t>
  </si>
  <si>
    <t>1951262178</t>
  </si>
  <si>
    <t>18</t>
  </si>
  <si>
    <t>7591910710</t>
  </si>
  <si>
    <t>Spádoviště - kompresorovny vysokotlaké hadice pro C222</t>
  </si>
  <si>
    <t>-1645423576</t>
  </si>
  <si>
    <t>19</t>
  </si>
  <si>
    <t>7591910740</t>
  </si>
  <si>
    <t>Spádoviště - kompresorovny řemeny pro C222</t>
  </si>
  <si>
    <t>894796153</t>
  </si>
  <si>
    <t>20</t>
  </si>
  <si>
    <t>7591910770</t>
  </si>
  <si>
    <t>Spádoviště - kompresorovny odlehčovací ventil univerzální</t>
  </si>
  <si>
    <t>-273138365</t>
  </si>
  <si>
    <t>7591910870</t>
  </si>
  <si>
    <t>Spádoviště - kompresorovny Teplotní čidlo</t>
  </si>
  <si>
    <t>1637130050</t>
  </si>
  <si>
    <t>22</t>
  </si>
  <si>
    <t>7591910210</t>
  </si>
  <si>
    <t>Spádoviště - kompresorovny Tlakové čidlo</t>
  </si>
  <si>
    <t>607443639</t>
  </si>
  <si>
    <t>23</t>
  </si>
  <si>
    <t>7591910780</t>
  </si>
  <si>
    <t>Spádoviště - kompresorovny náplň separátoru CS2010 - 98245-300 (OL)</t>
  </si>
  <si>
    <t>1709751427</t>
  </si>
  <si>
    <t>24</t>
  </si>
  <si>
    <t>7591910790</t>
  </si>
  <si>
    <t>Spádoviště - kompresorovny náplň separátoru CS2015 - 98245-301 (OP)</t>
  </si>
  <si>
    <t>-2018174758</t>
  </si>
  <si>
    <t>25</t>
  </si>
  <si>
    <t>7591910800</t>
  </si>
  <si>
    <t>Spádoviště - kompresorovny chladící kapalina sušičky</t>
  </si>
  <si>
    <t>kg</t>
  </si>
  <si>
    <t>-794679316</t>
  </si>
  <si>
    <t>26</t>
  </si>
  <si>
    <t>7591910650</t>
  </si>
  <si>
    <t>Spádoviště - kompresorovny Výměna gufera hřídele šroubovice</t>
  </si>
  <si>
    <t>-905032549</t>
  </si>
  <si>
    <t>27</t>
  </si>
  <si>
    <t>7591910660</t>
  </si>
  <si>
    <t>Spádoviště - kompresorovny Manometr na rozvodné kostce</t>
  </si>
  <si>
    <t>1713030045</t>
  </si>
  <si>
    <t>28</t>
  </si>
  <si>
    <t>7591911090</t>
  </si>
  <si>
    <t>Spádoviště - kompresorovny Filtr vzduchového potrubí - vložka</t>
  </si>
  <si>
    <t>-1272057449</t>
  </si>
  <si>
    <t>29</t>
  </si>
  <si>
    <t>7591911100</t>
  </si>
  <si>
    <t>Spádoviště - kompresorovny Filtr vzduchového potrubí - plovák</t>
  </si>
  <si>
    <t>29512846</t>
  </si>
  <si>
    <t>30</t>
  </si>
  <si>
    <t>7591700110</t>
  </si>
  <si>
    <t>Spádoviště - ovládání OSJKB - elektromag.ventil 6VZ</t>
  </si>
  <si>
    <t>-501127152</t>
  </si>
  <si>
    <t>31</t>
  </si>
  <si>
    <t>7591700115</t>
  </si>
  <si>
    <t>Spádoviště - ovládání OSJKB - regulátor teploty 0-40°C kontakty B</t>
  </si>
  <si>
    <t>1648200755</t>
  </si>
  <si>
    <t>32</t>
  </si>
  <si>
    <t>7591810064</t>
  </si>
  <si>
    <t>Kolejové brzdy JKB spodní pístnice JKB, ocelový píst s talířem a upevňovacím okem</t>
  </si>
  <si>
    <t>1192252151</t>
  </si>
  <si>
    <t>33</t>
  </si>
  <si>
    <t>7591810086</t>
  </si>
  <si>
    <t>Kolejové brzdy JKB spojovací hadice JKB, vysokotlaká hadice s ocelovými koncovkami</t>
  </si>
  <si>
    <t>-959824840</t>
  </si>
  <si>
    <t>34</t>
  </si>
  <si>
    <t>7591810088</t>
  </si>
  <si>
    <t>Kolejové brzdy JKB tendrová hadice JKB, vysokotlaká hadice s ocelovými koncovkami</t>
  </si>
  <si>
    <t>-1425845840</t>
  </si>
  <si>
    <t>35</t>
  </si>
  <si>
    <t>7591810092</t>
  </si>
  <si>
    <t>Kolejové brzdy JKB tlumič dvouramenné páky komplet JKB, sestava pružinového tlumiče</t>
  </si>
  <si>
    <t>-616304876</t>
  </si>
  <si>
    <t>36</t>
  </si>
  <si>
    <t>7591810094</t>
  </si>
  <si>
    <t>Kolejové brzdy JKB čep páky a pístu JKB, ocelový obrobek</t>
  </si>
  <si>
    <t>-437884656</t>
  </si>
  <si>
    <t>37</t>
  </si>
  <si>
    <t>7591810096</t>
  </si>
  <si>
    <t>Kolejové brzdy JKB seřizovací šroub TR70x10 JKB</t>
  </si>
  <si>
    <t>572403060</t>
  </si>
  <si>
    <t>38</t>
  </si>
  <si>
    <t>7591810098</t>
  </si>
  <si>
    <t>Kolejové brzdy JKB šroub k lištám M27x80 (8G)+matice a podložka JKB</t>
  </si>
  <si>
    <t>1563630678</t>
  </si>
  <si>
    <t>39</t>
  </si>
  <si>
    <t>7591810100</t>
  </si>
  <si>
    <t>Kolejové brzdy JKB šroub TR68 JKB, TR70x10</t>
  </si>
  <si>
    <t>931762495</t>
  </si>
  <si>
    <t>40</t>
  </si>
  <si>
    <t>7591810102</t>
  </si>
  <si>
    <t>Kolejové brzdy JKB kámen TR68 JKB, M27x80</t>
  </si>
  <si>
    <t>428650772</t>
  </si>
  <si>
    <t>41</t>
  </si>
  <si>
    <t>7591810104</t>
  </si>
  <si>
    <t>Kolejové brzdy JKB pojistka šroubu TR68 JKB</t>
  </si>
  <si>
    <t>-1564545284</t>
  </si>
  <si>
    <t>42</t>
  </si>
  <si>
    <t>7591810236</t>
  </si>
  <si>
    <t>Kolejové brzdy JKB-U svěrka JKB-U, ocelový odlitek</t>
  </si>
  <si>
    <t>403125415</t>
  </si>
  <si>
    <t>43</t>
  </si>
  <si>
    <t>7591810238</t>
  </si>
  <si>
    <t>Kolejové brzdy JKB-U šroub svěrkový, pérovka, matka JKB-U, M24x75, T5</t>
  </si>
  <si>
    <t>754670099</t>
  </si>
  <si>
    <t>44</t>
  </si>
  <si>
    <t>7591810218</t>
  </si>
  <si>
    <t>Kolejové brzdy JKB-U tlumič jednoramenné páky komplet JKB-U, sestava pružinového tlumiče</t>
  </si>
  <si>
    <t>464353043</t>
  </si>
  <si>
    <t>45</t>
  </si>
  <si>
    <t>7591810240</t>
  </si>
  <si>
    <t>Kolejové brzdy JKB-U svorník válce JKB-U, ocelový obrobek</t>
  </si>
  <si>
    <t>511613965</t>
  </si>
  <si>
    <t>46</t>
  </si>
  <si>
    <t>7591810242</t>
  </si>
  <si>
    <t>Kolejové brzdy JKB-U šroub nástavce JKB-U, ocelový obrobek</t>
  </si>
  <si>
    <t>-1440742334</t>
  </si>
  <si>
    <t>47</t>
  </si>
  <si>
    <t>7591810244</t>
  </si>
  <si>
    <t>Kolejové brzdy JKB-U matice TR70X10 JKB-U</t>
  </si>
  <si>
    <t>462680301</t>
  </si>
  <si>
    <t>48</t>
  </si>
  <si>
    <t>7591810246</t>
  </si>
  <si>
    <t>Kolejové brzdy JKB-U pružina ke sponě JKB-U, pružina 3x86</t>
  </si>
  <si>
    <t>-60646975</t>
  </si>
  <si>
    <t>49</t>
  </si>
  <si>
    <t>7591810248</t>
  </si>
  <si>
    <t>Kolejové brzdy JKB-U mazání hlavního čepu JKB-U, ocelová trubka s maznicí a šroubením</t>
  </si>
  <si>
    <t>-617492316</t>
  </si>
  <si>
    <t>50</t>
  </si>
  <si>
    <t>7591810228</t>
  </si>
  <si>
    <t>Kolejové brzdy JKB-U pouzdro drážkované, ocelový obrobek</t>
  </si>
  <si>
    <t>1346152596</t>
  </si>
  <si>
    <t>51</t>
  </si>
  <si>
    <t>7591810250</t>
  </si>
  <si>
    <t>Kolejové brzdy JKB-U šroub přídržnice JKB-U, M24x75</t>
  </si>
  <si>
    <t>-339967417</t>
  </si>
  <si>
    <t>52</t>
  </si>
  <si>
    <t>7591810252</t>
  </si>
  <si>
    <t>Kolejové brzdy JKB-U dvojitý pružný kroužek JKB-U, pérová podložka</t>
  </si>
  <si>
    <t>-352212863</t>
  </si>
  <si>
    <t>53</t>
  </si>
  <si>
    <t>7591810254</t>
  </si>
  <si>
    <t>Kolejové brzdy JKB-U nájezdová lišta pravá JKB-U, ocelový odlitek 65x129x1684</t>
  </si>
  <si>
    <t>-1488436832</t>
  </si>
  <si>
    <t>54</t>
  </si>
  <si>
    <t>7591810256</t>
  </si>
  <si>
    <t>Kolejové brzdy JKB-U nájezdová lišta levá JKB-U, ocelový odlitek 65x129x1684</t>
  </si>
  <si>
    <t>2147456224</t>
  </si>
  <si>
    <t>55</t>
  </si>
  <si>
    <t>7591810258</t>
  </si>
  <si>
    <t>Kolejové brzdy JKB-U střední lišta JKB-U, ocelový odlitek 65x129x2274</t>
  </si>
  <si>
    <t>-562810570</t>
  </si>
  <si>
    <t>56</t>
  </si>
  <si>
    <t>7591810184</t>
  </si>
  <si>
    <t>Kolejové brzdy JKB-U trámec střední JKB-U-GO, ocelový odlitek, střední nosník po GO</t>
  </si>
  <si>
    <t>-297423256</t>
  </si>
  <si>
    <t>57</t>
  </si>
  <si>
    <t>7591810188</t>
  </si>
  <si>
    <t>Kolejové brzdy JKB-U trámec nájezdový L/P JKB-U-GO, ocelový odlitek, koncový nosník po GO</t>
  </si>
  <si>
    <t>-1041207328</t>
  </si>
  <si>
    <t>58</t>
  </si>
  <si>
    <t>7591810054</t>
  </si>
  <si>
    <t>Kolejové brzdy JKB odfukovací hrdlo JKB, sestava tělesa šroubení a pístu</t>
  </si>
  <si>
    <t>543425872</t>
  </si>
  <si>
    <t>59</t>
  </si>
  <si>
    <t>7591700100</t>
  </si>
  <si>
    <t>Spádoviště - ovládání Indikační panel brzdaře</t>
  </si>
  <si>
    <t>-1849652110</t>
  </si>
  <si>
    <t>60</t>
  </si>
  <si>
    <t>7591810052</t>
  </si>
  <si>
    <t>Kolejové brzdy JKB odfukovací hrdlo JKB-GO, sestava tělesa šroubení a pístu po GO</t>
  </si>
  <si>
    <t>-1284695943</t>
  </si>
  <si>
    <t>61</t>
  </si>
  <si>
    <t>7591810048</t>
  </si>
  <si>
    <t>Kolejové brzdy JKB válec JKB-GO,dvoukomorový pneumatický válec po GO</t>
  </si>
  <si>
    <t>-482345517</t>
  </si>
  <si>
    <t>62</t>
  </si>
  <si>
    <t>7591810056</t>
  </si>
  <si>
    <t>Kolejové brzdy JKB trámec střední JKB-GO, ocelový odlitek, střední nosník po GO</t>
  </si>
  <si>
    <t>1339067197</t>
  </si>
  <si>
    <t>63</t>
  </si>
  <si>
    <t>7591810066</t>
  </si>
  <si>
    <t>Kolejové brzdy JKB jednoramenná páka JKB-GO, ocelový odlitek po GO</t>
  </si>
  <si>
    <t>-337131705</t>
  </si>
  <si>
    <t>64</t>
  </si>
  <si>
    <t>7591810070</t>
  </si>
  <si>
    <t>Kolejové brzdy JKB dvouramenná páka JKB-GO, ocelový odlitek po GO</t>
  </si>
  <si>
    <t>591131900</t>
  </si>
  <si>
    <t>65</t>
  </si>
  <si>
    <t>7591810074</t>
  </si>
  <si>
    <t>Kolejové brzdy JKB ložisko L/P JKB-GO, ocelový odlitek po GO</t>
  </si>
  <si>
    <t>-987707812</t>
  </si>
  <si>
    <t>66</t>
  </si>
  <si>
    <t>7591810078</t>
  </si>
  <si>
    <t>Kolejové brzdy JKB kozlík přídržnice JKB-GO, ocelový odlitek po GO</t>
  </si>
  <si>
    <t>470992985</t>
  </si>
  <si>
    <t>67</t>
  </si>
  <si>
    <t>7591810090</t>
  </si>
  <si>
    <t>Kolejové brzdy JKB tlumič jednoramenné páky komplet JKB, sestava pružinového tlumiče</t>
  </si>
  <si>
    <t>459010302</t>
  </si>
  <si>
    <t>68</t>
  </si>
  <si>
    <t>7591810118</t>
  </si>
  <si>
    <t>Kolejové brzdy JKB mazání hlavního čepu JKB, ocelová trubka s maznicí a šroubením</t>
  </si>
  <si>
    <t>109426973</t>
  </si>
  <si>
    <t>69</t>
  </si>
  <si>
    <t>7591810116</t>
  </si>
  <si>
    <t>Kolejové brzdy JKB pružina ke sponě JKB, 3x86</t>
  </si>
  <si>
    <t>-641896536</t>
  </si>
  <si>
    <t>70</t>
  </si>
  <si>
    <t>7591705040</t>
  </si>
  <si>
    <t>Montáž ovládací soupravy JKB</t>
  </si>
  <si>
    <t>1283974128</t>
  </si>
  <si>
    <t>71</t>
  </si>
  <si>
    <t>7591705200</t>
  </si>
  <si>
    <t>Montáž součástí kolejových brzd OSJKB těsnění (DAKO- elektromagnetický ventil 6VZ)</t>
  </si>
  <si>
    <t>-827793324</t>
  </si>
  <si>
    <t>72</t>
  </si>
  <si>
    <t>7591705202</t>
  </si>
  <si>
    <t>Montáž součástí kolejových brzd OSJKB topné desky 150 W</t>
  </si>
  <si>
    <t>-2103217338</t>
  </si>
  <si>
    <t>73</t>
  </si>
  <si>
    <t>7591705204</t>
  </si>
  <si>
    <t>Montáž součástí kolejových brzd OSJKB elektromagnetického ventilu 6VZ</t>
  </si>
  <si>
    <t>1258123978</t>
  </si>
  <si>
    <t>74</t>
  </si>
  <si>
    <t>7591705206</t>
  </si>
  <si>
    <t>Montáž součástí kolejových brzd OSJKB těsnění tl. 5 mm (příruba-DAKO)</t>
  </si>
  <si>
    <t>-1265926427</t>
  </si>
  <si>
    <t>75</t>
  </si>
  <si>
    <t>7591705208</t>
  </si>
  <si>
    <t>Montáž součástí kolejových brzd OSJKB regulátoru teploty 0-40°C kontakty B</t>
  </si>
  <si>
    <t>2030218797</t>
  </si>
  <si>
    <t>76</t>
  </si>
  <si>
    <t>7591707200</t>
  </si>
  <si>
    <t>Demontáž součástí kolejových brzd OSJKB těsnění (DAKO - elektromagnetický ventil 6VZ)</t>
  </si>
  <si>
    <t>-659709170</t>
  </si>
  <si>
    <t>77</t>
  </si>
  <si>
    <t>7591707202</t>
  </si>
  <si>
    <t>Demontáž součástí kolejových brzd OSJKB topné desky 150 W</t>
  </si>
  <si>
    <t>515356402</t>
  </si>
  <si>
    <t>78</t>
  </si>
  <si>
    <t>7591707204</t>
  </si>
  <si>
    <t>Demontáž součástí kolejových brzd OSJKB elektromagnetického ventilu 6VZ</t>
  </si>
  <si>
    <t>-1164394606</t>
  </si>
  <si>
    <t>79</t>
  </si>
  <si>
    <t>7591707206</t>
  </si>
  <si>
    <t>Demontáž součástí kolejových brzd OSJKB těsnění tl. 5 mm (příruba-DAKO)</t>
  </si>
  <si>
    <t>-920861769</t>
  </si>
  <si>
    <t>80</t>
  </si>
  <si>
    <t>7591707208</t>
  </si>
  <si>
    <t>Demontáž součástí kolejových brzd OSJKB regulátoru teploty 0-40°C kontakty B</t>
  </si>
  <si>
    <t>-52268680</t>
  </si>
  <si>
    <t>81</t>
  </si>
  <si>
    <t>7591815022</t>
  </si>
  <si>
    <t>Montáž odfukovacího hrdla JKB</t>
  </si>
  <si>
    <t>-203914868</t>
  </si>
  <si>
    <t>82</t>
  </si>
  <si>
    <t>7591815030</t>
  </si>
  <si>
    <t>Montáž trámce JKB středního</t>
  </si>
  <si>
    <t>-39926740</t>
  </si>
  <si>
    <t>83</t>
  </si>
  <si>
    <t>7591815032</t>
  </si>
  <si>
    <t>Montáž trámce JKB nájezdového L/P</t>
  </si>
  <si>
    <t>-127409746</t>
  </si>
  <si>
    <t>84</t>
  </si>
  <si>
    <t>7591815035</t>
  </si>
  <si>
    <t>Montáž spodní pístnice JKB</t>
  </si>
  <si>
    <t>-375333785</t>
  </si>
  <si>
    <t>85</t>
  </si>
  <si>
    <t>7591815060</t>
  </si>
  <si>
    <t>Montáž hadice JKB spojovací</t>
  </si>
  <si>
    <t>248095945</t>
  </si>
  <si>
    <t>86</t>
  </si>
  <si>
    <t>7591815062</t>
  </si>
  <si>
    <t>Montáž hadice JKB tendrové</t>
  </si>
  <si>
    <t>1512777405</t>
  </si>
  <si>
    <t>87</t>
  </si>
  <si>
    <t>7591815070</t>
  </si>
  <si>
    <t>Montáž tlumiče komplet JKB jednoramenné páky</t>
  </si>
  <si>
    <t>-1785380984</t>
  </si>
  <si>
    <t>88</t>
  </si>
  <si>
    <t>7591815072</t>
  </si>
  <si>
    <t>Montáž tlumiče komplet JKB dvouramenné páky</t>
  </si>
  <si>
    <t>-2104743059</t>
  </si>
  <si>
    <t>89</t>
  </si>
  <si>
    <t>7591815075</t>
  </si>
  <si>
    <t>Montáž čepu páky a pístu JKB</t>
  </si>
  <si>
    <t>-1809136243</t>
  </si>
  <si>
    <t>90</t>
  </si>
  <si>
    <t>7591815080</t>
  </si>
  <si>
    <t>Montáž seřizovacího šroubu TR 70x10 JKB</t>
  </si>
  <si>
    <t>-1240256898</t>
  </si>
  <si>
    <t>91</t>
  </si>
  <si>
    <t>7591815085</t>
  </si>
  <si>
    <t>Montáž šroubu k lištám M27x80 (8G)+matice+podložka JKB</t>
  </si>
  <si>
    <t>1150076313</t>
  </si>
  <si>
    <t>92</t>
  </si>
  <si>
    <t>7591815090</t>
  </si>
  <si>
    <t>Montáž šroubu TR68 JKB</t>
  </si>
  <si>
    <t>100350074</t>
  </si>
  <si>
    <t>93</t>
  </si>
  <si>
    <t>7591815095</t>
  </si>
  <si>
    <t>Montáž kamenu TR68 JKB</t>
  </si>
  <si>
    <t>1833360216</t>
  </si>
  <si>
    <t>94</t>
  </si>
  <si>
    <t>7591815100</t>
  </si>
  <si>
    <t>Montáž pojistky šroubu TR68 JKB</t>
  </si>
  <si>
    <t>2008126773</t>
  </si>
  <si>
    <t>95</t>
  </si>
  <si>
    <t>7591815105</t>
  </si>
  <si>
    <t>Montáž svěrky JKB</t>
  </si>
  <si>
    <t>1479020965</t>
  </si>
  <si>
    <t>96</t>
  </si>
  <si>
    <t>7591815110</t>
  </si>
  <si>
    <t>Montáž šroubu svěrkového, pérovky, matky JKB</t>
  </si>
  <si>
    <t>484776214</t>
  </si>
  <si>
    <t>97</t>
  </si>
  <si>
    <t>7591815115</t>
  </si>
  <si>
    <t>Montáž svorníku válce JKB</t>
  </si>
  <si>
    <t>-1835063747</t>
  </si>
  <si>
    <t>98</t>
  </si>
  <si>
    <t>7591815120</t>
  </si>
  <si>
    <t>Montáž šroubu nástavce JKB</t>
  </si>
  <si>
    <t>-1659191363</t>
  </si>
  <si>
    <t>99</t>
  </si>
  <si>
    <t>7591815125</t>
  </si>
  <si>
    <t>Montáž matice TR 70X10 JKB</t>
  </si>
  <si>
    <t>1590510998</t>
  </si>
  <si>
    <t>100</t>
  </si>
  <si>
    <t>7591815130</t>
  </si>
  <si>
    <t>Montáž pružiny ke sponě JKB</t>
  </si>
  <si>
    <t>1130202336</t>
  </si>
  <si>
    <t>101</t>
  </si>
  <si>
    <t>7591815135</t>
  </si>
  <si>
    <t>Montáž mazání hlavního čepu JKB</t>
  </si>
  <si>
    <t>579758861</t>
  </si>
  <si>
    <t>102</t>
  </si>
  <si>
    <t>7591815140</t>
  </si>
  <si>
    <t>Montáž šroubu přídržnice JKB</t>
  </si>
  <si>
    <t>823638508</t>
  </si>
  <si>
    <t>103</t>
  </si>
  <si>
    <t>7591815145</t>
  </si>
  <si>
    <t>Montáž dvojitého pružného kroužku JKB</t>
  </si>
  <si>
    <t>1910605041</t>
  </si>
  <si>
    <t>104</t>
  </si>
  <si>
    <t>7591815150</t>
  </si>
  <si>
    <t>Montáž nájezdové lišty JKB pravé</t>
  </si>
  <si>
    <t>-770360908</t>
  </si>
  <si>
    <t>105</t>
  </si>
  <si>
    <t>7591815152</t>
  </si>
  <si>
    <t>Montáž nájezdové lišty JKB levé</t>
  </si>
  <si>
    <t>-1483418651</t>
  </si>
  <si>
    <t>106</t>
  </si>
  <si>
    <t>7591815155</t>
  </si>
  <si>
    <t>Montáž střední lišty JKB</t>
  </si>
  <si>
    <t>251137461</t>
  </si>
  <si>
    <t>107</t>
  </si>
  <si>
    <t>7591815170</t>
  </si>
  <si>
    <t>Frézování brzdové lišty JKB - strojní opracování nové brzdové lišty na požadovaný rozměr</t>
  </si>
  <si>
    <t>-1682863824</t>
  </si>
  <si>
    <t>108</t>
  </si>
  <si>
    <t>7591815300</t>
  </si>
  <si>
    <t>Montáž pouzdra drážkovaného JKB-U</t>
  </si>
  <si>
    <t>1074926473</t>
  </si>
  <si>
    <t>109</t>
  </si>
  <si>
    <t>7591815305</t>
  </si>
  <si>
    <t>Montáž podkovy nicohlavu JKB-U</t>
  </si>
  <si>
    <t>960391446</t>
  </si>
  <si>
    <t>110</t>
  </si>
  <si>
    <t>7591815310</t>
  </si>
  <si>
    <t>Montáž nicohlavu JKB-U</t>
  </si>
  <si>
    <t>1841580233</t>
  </si>
  <si>
    <t>111</t>
  </si>
  <si>
    <t>7591815315</t>
  </si>
  <si>
    <t>Montáž kamenu nicohlavu JKB-U</t>
  </si>
  <si>
    <t>-192146286</t>
  </si>
  <si>
    <t>112</t>
  </si>
  <si>
    <t>7591817022</t>
  </si>
  <si>
    <t>Demontáž odfukovacího hrdla JKB</t>
  </si>
  <si>
    <t>2011790974</t>
  </si>
  <si>
    <t>113</t>
  </si>
  <si>
    <t>7591817030</t>
  </si>
  <si>
    <t>Demontáž trámce JKB středního</t>
  </si>
  <si>
    <t>-1364412322</t>
  </si>
  <si>
    <t>114</t>
  </si>
  <si>
    <t>7591817032</t>
  </si>
  <si>
    <t>Demontáž trámce JKB nájezdového L/P</t>
  </si>
  <si>
    <t>38726998</t>
  </si>
  <si>
    <t>115</t>
  </si>
  <si>
    <t>7591817035</t>
  </si>
  <si>
    <t>Demontáž spodní pístnice JKB</t>
  </si>
  <si>
    <t>746844929</t>
  </si>
  <si>
    <t>116</t>
  </si>
  <si>
    <t>7591817060</t>
  </si>
  <si>
    <t>Demontáž hadice JKB spojovací</t>
  </si>
  <si>
    <t>54609842</t>
  </si>
  <si>
    <t>117</t>
  </si>
  <si>
    <t>7591817062</t>
  </si>
  <si>
    <t>Demontáž hadice JKB tendrové</t>
  </si>
  <si>
    <t>-36389790</t>
  </si>
  <si>
    <t>118</t>
  </si>
  <si>
    <t>7591817072</t>
  </si>
  <si>
    <t>Demontáž tlumiče komplet JKB dvouramenné páky</t>
  </si>
  <si>
    <t>-1386020356</t>
  </si>
  <si>
    <t>119</t>
  </si>
  <si>
    <t>7591817075</t>
  </si>
  <si>
    <t>Demontáž čepu páky a pístu JKB</t>
  </si>
  <si>
    <t>2105845281</t>
  </si>
  <si>
    <t>120</t>
  </si>
  <si>
    <t>7591817080</t>
  </si>
  <si>
    <t>Demontáž seřizovacího šroubu TR 70x10 JKB</t>
  </si>
  <si>
    <t>101131423</t>
  </si>
  <si>
    <t>121</t>
  </si>
  <si>
    <t>7591817085</t>
  </si>
  <si>
    <t>Demontáž šroubu k lištám M27x80 (8G)+matice+podložka JKB</t>
  </si>
  <si>
    <t>-2038912501</t>
  </si>
  <si>
    <t>122</t>
  </si>
  <si>
    <t>7591817090</t>
  </si>
  <si>
    <t>Demontáž šroubu TR68 JKB</t>
  </si>
  <si>
    <t>545334693</t>
  </si>
  <si>
    <t>123</t>
  </si>
  <si>
    <t>7591817095</t>
  </si>
  <si>
    <t>Demontáž kamenu TR68 JKB</t>
  </si>
  <si>
    <t>381728782</t>
  </si>
  <si>
    <t>124</t>
  </si>
  <si>
    <t>7591817230</t>
  </si>
  <si>
    <t>Demontáž páky JKB-U jednoramenné</t>
  </si>
  <si>
    <t>-1652820949</t>
  </si>
  <si>
    <t>125</t>
  </si>
  <si>
    <t>7591817305</t>
  </si>
  <si>
    <t>Demontáž podkovy nicohlavu JKB-U</t>
  </si>
  <si>
    <t>159192069</t>
  </si>
  <si>
    <t>126</t>
  </si>
  <si>
    <t>7591817310</t>
  </si>
  <si>
    <t>Demontáž nicohlavu JKB-U</t>
  </si>
  <si>
    <t>-703442487</t>
  </si>
  <si>
    <t>127</t>
  </si>
  <si>
    <t>7591817315</t>
  </si>
  <si>
    <t>Demontáž kamenu nicohlavu JKB-U</t>
  </si>
  <si>
    <t>541322919</t>
  </si>
  <si>
    <t>7591817320</t>
  </si>
  <si>
    <t>Demontáž svěrky JKB-U</t>
  </si>
  <si>
    <t>-974939725</t>
  </si>
  <si>
    <t>129</t>
  </si>
  <si>
    <t>7591817325</t>
  </si>
  <si>
    <t>Demontáž šroubu svěrkového, pérovky, matky JKB-U</t>
  </si>
  <si>
    <t>-1497522088</t>
  </si>
  <si>
    <t>130</t>
  </si>
  <si>
    <t>7591817330</t>
  </si>
  <si>
    <t>Demontáž svorníku válce JKB-U</t>
  </si>
  <si>
    <t>-364090286</t>
  </si>
  <si>
    <t>131</t>
  </si>
  <si>
    <t>7591817335</t>
  </si>
  <si>
    <t>Demontáž šroubu nástavce JKB-U</t>
  </si>
  <si>
    <t>-1846102364</t>
  </si>
  <si>
    <t>132</t>
  </si>
  <si>
    <t>7591817340</t>
  </si>
  <si>
    <t>Demontáž matice TR 70X10 JKB-U</t>
  </si>
  <si>
    <t>739738317</t>
  </si>
  <si>
    <t>133</t>
  </si>
  <si>
    <t>7591817345</t>
  </si>
  <si>
    <t>Demontáž pružiny ke sponě JKB-U</t>
  </si>
  <si>
    <t>-1264217800</t>
  </si>
  <si>
    <t>134</t>
  </si>
  <si>
    <t>7591817350</t>
  </si>
  <si>
    <t>Demontáž mazání hlavního čepu JKB-U</t>
  </si>
  <si>
    <t>12485757</t>
  </si>
  <si>
    <t>135</t>
  </si>
  <si>
    <t>7591817355</t>
  </si>
  <si>
    <t>Demontáž šroubu přídržnice JKB-U</t>
  </si>
  <si>
    <t>-53286866</t>
  </si>
  <si>
    <t>136</t>
  </si>
  <si>
    <t>7591817360</t>
  </si>
  <si>
    <t>Demontáž dvojitého pružného kroužku JKB-U</t>
  </si>
  <si>
    <t>1897347696</t>
  </si>
  <si>
    <t>137</t>
  </si>
  <si>
    <t>7591817365</t>
  </si>
  <si>
    <t>Demontáž nájezdové lišty JKB-U pravé</t>
  </si>
  <si>
    <t>-505522031</t>
  </si>
  <si>
    <t>138</t>
  </si>
  <si>
    <t>7591817367</t>
  </si>
  <si>
    <t>Demontáž nájezdové lišty JKB-U levé</t>
  </si>
  <si>
    <t>1032069931</t>
  </si>
  <si>
    <t>139</t>
  </si>
  <si>
    <t>7591817370</t>
  </si>
  <si>
    <t>Demontáž střední lišty JKB-U</t>
  </si>
  <si>
    <t>337098956</t>
  </si>
  <si>
    <t>140</t>
  </si>
  <si>
    <t>7591857125</t>
  </si>
  <si>
    <t>Demontáž pojistky šroubu TR68 HJKB</t>
  </si>
  <si>
    <t>1218203109</t>
  </si>
  <si>
    <t>141</t>
  </si>
  <si>
    <t>7591857315</t>
  </si>
  <si>
    <t>Demontáž pouzdra drážkovaného HJKB-U</t>
  </si>
  <si>
    <t>-346832232</t>
  </si>
  <si>
    <t>142</t>
  </si>
  <si>
    <t>7591915115</t>
  </si>
  <si>
    <t>Montáž manometru - zahrnuje umístění a připojení k rozvodům tlakového vzduchu</t>
  </si>
  <si>
    <t>-1060123180</t>
  </si>
  <si>
    <t>143</t>
  </si>
  <si>
    <t>7591915160</t>
  </si>
  <si>
    <t>Montáž ventilu pojišťovacího DN 15</t>
  </si>
  <si>
    <t>-437854851</t>
  </si>
  <si>
    <t>144</t>
  </si>
  <si>
    <t>7591915170</t>
  </si>
  <si>
    <t>Montáž ventilu redukčního</t>
  </si>
  <si>
    <t>1589858896</t>
  </si>
  <si>
    <t>145</t>
  </si>
  <si>
    <t>7591917115</t>
  </si>
  <si>
    <t>Demontáž manometru - zahrnuje odpojení od rozvodů tlakového vzduchu</t>
  </si>
  <si>
    <t>274300367</t>
  </si>
  <si>
    <t>146</t>
  </si>
  <si>
    <t>7591917160</t>
  </si>
  <si>
    <t>Demontáž ventilu pojišťovacího DN 15</t>
  </si>
  <si>
    <t>404830905</t>
  </si>
  <si>
    <t>147</t>
  </si>
  <si>
    <t>7591917170</t>
  </si>
  <si>
    <t>Demontáž ventilu redukčního</t>
  </si>
  <si>
    <t>-1700050598</t>
  </si>
  <si>
    <t>148</t>
  </si>
  <si>
    <t>7591815040</t>
  </si>
  <si>
    <t>Montáž páky JKB jednoramenné</t>
  </si>
  <si>
    <t>-18291686</t>
  </si>
  <si>
    <t>149</t>
  </si>
  <si>
    <t>7591815042</t>
  </si>
  <si>
    <t>Montáž páky JKB dvouramenné</t>
  </si>
  <si>
    <t>-1778512676</t>
  </si>
  <si>
    <t>150</t>
  </si>
  <si>
    <t>7591815050</t>
  </si>
  <si>
    <t>Montáž ložiska L/P JKB</t>
  </si>
  <si>
    <t>-1377994219</t>
  </si>
  <si>
    <t>151</t>
  </si>
  <si>
    <t>7591817040</t>
  </si>
  <si>
    <t>Demontáž páky JKB jednoramenné</t>
  </si>
  <si>
    <t>165752345</t>
  </si>
  <si>
    <t>152</t>
  </si>
  <si>
    <t>7591817042</t>
  </si>
  <si>
    <t>Demontáž páky JKB dvouramenné</t>
  </si>
  <si>
    <t>-2104801086</t>
  </si>
  <si>
    <t>153</t>
  </si>
  <si>
    <t>7591817050</t>
  </si>
  <si>
    <t>Demontáž ložiska L/P JKB</t>
  </si>
  <si>
    <t>1378412979</t>
  </si>
  <si>
    <t>154</t>
  </si>
  <si>
    <t>7591915040</t>
  </si>
  <si>
    <t>Montáž separátoru oleje a vody - zahrnuje umístění a připojení k rozvodům tlakového vzduchu</t>
  </si>
  <si>
    <t>248778613</t>
  </si>
  <si>
    <t>155</t>
  </si>
  <si>
    <t>7591915095</t>
  </si>
  <si>
    <t>Montáž tlakového čidla - zahrnuje umístění a připojení k rozvodům tlakového vzduchu, k NN</t>
  </si>
  <si>
    <t>865411150</t>
  </si>
  <si>
    <t>156</t>
  </si>
  <si>
    <t>7591915175</t>
  </si>
  <si>
    <t>Montáž odkalení</t>
  </si>
  <si>
    <t>-1322140539</t>
  </si>
  <si>
    <t>157</t>
  </si>
  <si>
    <t>7591917040</t>
  </si>
  <si>
    <t>Demontáž separátoru oleje a vody - zahrnuje odpojení od rozvodu tlakového vzduchu</t>
  </si>
  <si>
    <t>-1006483558</t>
  </si>
  <si>
    <t>158</t>
  </si>
  <si>
    <t>7591917095</t>
  </si>
  <si>
    <t>Demontáž tlakového čidla - zahrnuje odpojení od rozvodů tlakového vzduchu, k NN</t>
  </si>
  <si>
    <t>-1962804538</t>
  </si>
  <si>
    <t>159</t>
  </si>
  <si>
    <t>7591917175</t>
  </si>
  <si>
    <t>Demontáž odkalení</t>
  </si>
  <si>
    <t>473164394</t>
  </si>
  <si>
    <t>160</t>
  </si>
  <si>
    <t>HZS2131R</t>
  </si>
  <si>
    <t>Hodinové zúčtovací sazby profesí PSV provádění stavebních konstrukcí zámečník</t>
  </si>
  <si>
    <t>hod</t>
  </si>
  <si>
    <t>512</t>
  </si>
  <si>
    <t>-1674839639</t>
  </si>
  <si>
    <t>161</t>
  </si>
  <si>
    <t>HZS4232R</t>
  </si>
  <si>
    <t>Hodinové zúčtovací sazby ostatních profesí revizní a kontrolní činnost technik odborný</t>
  </si>
  <si>
    <t>269777447</t>
  </si>
  <si>
    <t>162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</si>
  <si>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</si>
  <si>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</si>
  <si>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-1556182614</t>
  </si>
  <si>
    <t>163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</si>
  <si>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</si>
  <si>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</si>
  <si>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-2019431634</t>
  </si>
  <si>
    <t>164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</si>
  <si>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</si>
  <si>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</si>
  <si>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t</t>
  </si>
  <si>
    <t>30558424</t>
  </si>
  <si>
    <t>165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</si>
  <si>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</si>
  <si>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</si>
  <si>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1925219624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</si>
</sst>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7" customHeight="1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3" t="s">
        <v>6</v>
      </c>
      <c r="BT2" s="13" t="s">
        <v>7</v>
      </c>
    </row>
    <row r="3" spans="1:74" s="1" customFormat="1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18"/>
      <c r="AL5" s="18"/>
      <c r="AM5" s="18"/>
      <c r="AN5" s="18"/>
      <c r="AO5" s="18"/>
      <c r="AP5" s="18"/>
      <c r="AQ5" s="18"/>
      <c r="AR5" s="16"/>
      <c r="BE5" s="202" t="s">
        <v>15</v>
      </c>
      <c r="BS5" s="13" t="s">
        <v>6</v>
      </c>
    </row>
    <row r="6" spans="1:74" s="1" customFormat="1" ht="37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18"/>
      <c r="AL6" s="18"/>
      <c r="AM6" s="18"/>
      <c r="AN6" s="18"/>
      <c r="AO6" s="18"/>
      <c r="AP6" s="18"/>
      <c r="AQ6" s="18"/>
      <c r="AR6" s="16"/>
      <c r="BE6" s="20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/>
      <c r="AO8" s="18"/>
      <c r="AP8" s="18"/>
      <c r="AQ8" s="18"/>
      <c r="AR8" s="16"/>
      <c r="BE8" s="203"/>
      <c r="BS8" s="13" t="s">
        <v>6</v>
      </c>
    </row>
    <row r="9" spans="1:74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3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25</v>
      </c>
      <c r="AO10" s="18"/>
      <c r="AP10" s="18"/>
      <c r="AQ10" s="18"/>
      <c r="AR10" s="16"/>
      <c r="BE10" s="203"/>
      <c r="BS10" s="13" t="s">
        <v>6</v>
      </c>
    </row>
    <row r="11" spans="1:74" s="1" customFormat="1" ht="18.5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28</v>
      </c>
      <c r="AO11" s="18"/>
      <c r="AP11" s="18"/>
      <c r="AQ11" s="18"/>
      <c r="AR11" s="16"/>
      <c r="BE11" s="203"/>
      <c r="BS11" s="13" t="s">
        <v>6</v>
      </c>
    </row>
    <row r="12" spans="1:74" s="1" customFormat="1" ht="7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3"/>
      <c r="BS12" s="13" t="s">
        <v>6</v>
      </c>
    </row>
    <row r="13" spans="1:74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30</v>
      </c>
      <c r="AO13" s="18"/>
      <c r="AP13" s="18"/>
      <c r="AQ13" s="18"/>
      <c r="AR13" s="16"/>
      <c r="BE13" s="203"/>
      <c r="BS13" s="13" t="s">
        <v>6</v>
      </c>
    </row>
    <row r="14" spans="1:74" ht="12.5">
      <c r="B14" s="17"/>
      <c r="C14" s="18"/>
      <c r="D14" s="18"/>
      <c r="E14" s="208" t="s">
        <v>30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5" t="s">
        <v>27</v>
      </c>
      <c r="AL14" s="18"/>
      <c r="AM14" s="18"/>
      <c r="AN14" s="27" t="s">
        <v>30</v>
      </c>
      <c r="AO14" s="18"/>
      <c r="AP14" s="18"/>
      <c r="AQ14" s="18"/>
      <c r="AR14" s="16"/>
      <c r="BE14" s="203"/>
      <c r="BS14" s="13" t="s">
        <v>6</v>
      </c>
    </row>
    <row r="15" spans="1:74" s="1" customFormat="1" ht="7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3"/>
      <c r="BS15" s="13" t="s">
        <v>4</v>
      </c>
    </row>
    <row r="16" spans="1:74" s="1" customFormat="1" ht="12" customHeight="1">
      <c r="B16" s="17"/>
      <c r="C16" s="18"/>
      <c r="D16" s="25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203"/>
      <c r="BS16" s="13" t="s">
        <v>4</v>
      </c>
    </row>
    <row r="17" spans="1:71" s="1" customFormat="1" ht="18.5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03"/>
      <c r="BS17" s="13" t="s">
        <v>33</v>
      </c>
    </row>
    <row r="18" spans="1:71" s="1" customFormat="1" ht="7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3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203"/>
      <c r="BS19" s="13" t="s">
        <v>6</v>
      </c>
    </row>
    <row r="20" spans="1:71" s="1" customFormat="1" ht="18.5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03"/>
      <c r="BS20" s="13" t="s">
        <v>4</v>
      </c>
    </row>
    <row r="21" spans="1:71" s="1" customFormat="1" ht="7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3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3"/>
    </row>
    <row r="23" spans="1:71" s="1" customFormat="1" ht="16.5" customHeight="1">
      <c r="B23" s="17"/>
      <c r="C23" s="18"/>
      <c r="D23" s="18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18"/>
      <c r="AP23" s="18"/>
      <c r="AQ23" s="18"/>
      <c r="AR23" s="16"/>
      <c r="BE23" s="203"/>
    </row>
    <row r="24" spans="1:71" s="1" customFormat="1" ht="7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3"/>
    </row>
    <row r="25" spans="1:71" s="1" customFormat="1" ht="7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3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1">
        <f>ROUND(AG94,2)</f>
        <v>0</v>
      </c>
      <c r="AL26" s="212"/>
      <c r="AM26" s="212"/>
      <c r="AN26" s="212"/>
      <c r="AO26" s="212"/>
      <c r="AP26" s="32"/>
      <c r="AQ26" s="32"/>
      <c r="AR26" s="35"/>
      <c r="BE26" s="203"/>
    </row>
    <row r="27" spans="1:71" s="2" customFormat="1" ht="7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03"/>
    </row>
    <row r="28" spans="1:71" s="2" customFormat="1" ht="12.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3" t="s">
        <v>38</v>
      </c>
      <c r="M28" s="213"/>
      <c r="N28" s="213"/>
      <c r="O28" s="213"/>
      <c r="P28" s="213"/>
      <c r="Q28" s="32"/>
      <c r="R28" s="32"/>
      <c r="S28" s="32"/>
      <c r="T28" s="32"/>
      <c r="U28" s="32"/>
      <c r="V28" s="32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F28" s="32"/>
      <c r="AG28" s="32"/>
      <c r="AH28" s="32"/>
      <c r="AI28" s="32"/>
      <c r="AJ28" s="32"/>
      <c r="AK28" s="213" t="s">
        <v>40</v>
      </c>
      <c r="AL28" s="213"/>
      <c r="AM28" s="213"/>
      <c r="AN28" s="213"/>
      <c r="AO28" s="213"/>
      <c r="AP28" s="32"/>
      <c r="AQ28" s="32"/>
      <c r="AR28" s="35"/>
      <c r="BE28" s="203"/>
    </row>
    <row r="29" spans="1:71" s="3" customFormat="1" ht="14.4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216">
        <v>0.21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14">
        <f>ROUND(AV94, 2)</f>
        <v>0</v>
      </c>
      <c r="AL29" s="215"/>
      <c r="AM29" s="215"/>
      <c r="AN29" s="215"/>
      <c r="AO29" s="215"/>
      <c r="AP29" s="37"/>
      <c r="AQ29" s="37"/>
      <c r="AR29" s="38"/>
      <c r="BE29" s="204"/>
    </row>
    <row r="30" spans="1:71" s="3" customFormat="1" ht="14.4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216">
        <v>0.12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14">
        <f>ROUND(AW94, 2)</f>
        <v>0</v>
      </c>
      <c r="AL30" s="215"/>
      <c r="AM30" s="215"/>
      <c r="AN30" s="215"/>
      <c r="AO30" s="215"/>
      <c r="AP30" s="37"/>
      <c r="AQ30" s="37"/>
      <c r="AR30" s="38"/>
      <c r="BE30" s="204"/>
    </row>
    <row r="31" spans="1:71" s="3" customFormat="1" ht="14.4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216">
        <v>0.21</v>
      </c>
      <c r="M31" s="215"/>
      <c r="N31" s="215"/>
      <c r="O31" s="215"/>
      <c r="P31" s="215"/>
      <c r="Q31" s="37"/>
      <c r="R31" s="37"/>
      <c r="S31" s="37"/>
      <c r="T31" s="37"/>
      <c r="U31" s="37"/>
      <c r="V31" s="37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7"/>
      <c r="AG31" s="37"/>
      <c r="AH31" s="37"/>
      <c r="AI31" s="37"/>
      <c r="AJ31" s="37"/>
      <c r="AK31" s="214">
        <v>0</v>
      </c>
      <c r="AL31" s="215"/>
      <c r="AM31" s="215"/>
      <c r="AN31" s="215"/>
      <c r="AO31" s="215"/>
      <c r="AP31" s="37"/>
      <c r="AQ31" s="37"/>
      <c r="AR31" s="38"/>
      <c r="BE31" s="204"/>
    </row>
    <row r="32" spans="1:71" s="3" customFormat="1" ht="14.4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216">
        <v>0.12</v>
      </c>
      <c r="M32" s="215"/>
      <c r="N32" s="215"/>
      <c r="O32" s="215"/>
      <c r="P32" s="215"/>
      <c r="Q32" s="37"/>
      <c r="R32" s="37"/>
      <c r="S32" s="37"/>
      <c r="T32" s="37"/>
      <c r="U32" s="37"/>
      <c r="V32" s="37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7"/>
      <c r="AG32" s="37"/>
      <c r="AH32" s="37"/>
      <c r="AI32" s="37"/>
      <c r="AJ32" s="37"/>
      <c r="AK32" s="214">
        <v>0</v>
      </c>
      <c r="AL32" s="215"/>
      <c r="AM32" s="215"/>
      <c r="AN32" s="215"/>
      <c r="AO32" s="215"/>
      <c r="AP32" s="37"/>
      <c r="AQ32" s="37"/>
      <c r="AR32" s="38"/>
      <c r="BE32" s="204"/>
    </row>
    <row r="33" spans="1:57" s="3" customFormat="1" ht="14.4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216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14">
        <v>0</v>
      </c>
      <c r="AL33" s="215"/>
      <c r="AM33" s="215"/>
      <c r="AN33" s="215"/>
      <c r="AO33" s="215"/>
      <c r="AP33" s="37"/>
      <c r="AQ33" s="37"/>
      <c r="AR33" s="38"/>
      <c r="BE33" s="204"/>
    </row>
    <row r="34" spans="1:57" s="2" customFormat="1" ht="7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03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17" t="s">
        <v>49</v>
      </c>
      <c r="Y35" s="218"/>
      <c r="Z35" s="218"/>
      <c r="AA35" s="218"/>
      <c r="AB35" s="218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18"/>
      <c r="AM35" s="218"/>
      <c r="AN35" s="218"/>
      <c r="AO35" s="220"/>
      <c r="AP35" s="39"/>
      <c r="AQ35" s="39"/>
      <c r="AR35" s="35"/>
      <c r="BE35" s="30"/>
    </row>
    <row r="36" spans="1:57" s="2" customFormat="1" ht="7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0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0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0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0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0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0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0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0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0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 ht="10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0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0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3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0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0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0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0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0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0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0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0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0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 ht="10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7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7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7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2024KOMPAS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7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1" t="str">
        <f>K6</f>
        <v>Údržba, opravy a odstraňování závad u SSZT OŘ OVA 2024 - KB a kompresoroven - Obvod SSZT Olomouc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7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Spádoviště Přerov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3" t="str">
        <f>IF(AN8= "","",AN8)</f>
        <v/>
      </c>
      <c r="AN87" s="223"/>
      <c r="AO87" s="32"/>
      <c r="AP87" s="32"/>
      <c r="AQ87" s="32"/>
      <c r="AR87" s="35"/>
      <c r="BE87" s="30"/>
    </row>
    <row r="88" spans="1:91" s="2" customFormat="1" ht="7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15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31</v>
      </c>
      <c r="AJ89" s="32"/>
      <c r="AK89" s="32"/>
      <c r="AL89" s="32"/>
      <c r="AM89" s="224" t="str">
        <f>IF(E17="","",E17)</f>
        <v xml:space="preserve"> </v>
      </c>
      <c r="AN89" s="225"/>
      <c r="AO89" s="225"/>
      <c r="AP89" s="225"/>
      <c r="AQ89" s="32"/>
      <c r="AR89" s="35"/>
      <c r="AS89" s="226" t="s">
        <v>57</v>
      </c>
      <c r="AT89" s="22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15" customHeight="1">
      <c r="A90" s="30"/>
      <c r="B90" s="31"/>
      <c r="C90" s="25" t="s">
        <v>29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24" t="str">
        <f>IF(E20="","",E20)</f>
        <v>Ing. Jachan František</v>
      </c>
      <c r="AN90" s="225"/>
      <c r="AO90" s="225"/>
      <c r="AP90" s="225"/>
      <c r="AQ90" s="32"/>
      <c r="AR90" s="35"/>
      <c r="AS90" s="228"/>
      <c r="AT90" s="22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7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0"/>
      <c r="AT91" s="23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32" t="s">
        <v>58</v>
      </c>
      <c r="D92" s="233"/>
      <c r="E92" s="233"/>
      <c r="F92" s="233"/>
      <c r="G92" s="233"/>
      <c r="H92" s="69"/>
      <c r="I92" s="234" t="s">
        <v>59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60</v>
      </c>
      <c r="AH92" s="233"/>
      <c r="AI92" s="233"/>
      <c r="AJ92" s="233"/>
      <c r="AK92" s="233"/>
      <c r="AL92" s="233"/>
      <c r="AM92" s="233"/>
      <c r="AN92" s="234" t="s">
        <v>61</v>
      </c>
      <c r="AO92" s="233"/>
      <c r="AP92" s="236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1" s="2" customFormat="1" ht="10.7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0">
        <f>ROUND(SUM(AG95:AG96),2)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81" t="s">
        <v>1</v>
      </c>
      <c r="AR94" s="82"/>
      <c r="AS94" s="83">
        <f>ROUND(SUM(AS95:AS96),2)</f>
        <v>0</v>
      </c>
      <c r="AT94" s="84">
        <f>ROUND(SUM(AV94:AW94),2)</f>
        <v>0</v>
      </c>
      <c r="AU94" s="85">
        <f>ROUND(SUM(AU95:AU96),5)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ROUND(SUM(AZ95:AZ96),2)</f>
        <v>0</v>
      </c>
      <c r="BA94" s="84">
        <f>ROUND(SUM(BA95:BA96),2)</f>
        <v>0</v>
      </c>
      <c r="BB94" s="84">
        <f>ROUND(SUM(BB95:BB96),2)</f>
        <v>0</v>
      </c>
      <c r="BC94" s="84">
        <f>ROUND(SUM(BC95:BC96),2)</f>
        <v>0</v>
      </c>
      <c r="BD94" s="86">
        <f>ROUND(SUM(BD95:BD96),2)</f>
        <v>0</v>
      </c>
      <c r="BS94" s="87" t="s">
        <v>76</v>
      </c>
      <c r="BT94" s="87" t="s">
        <v>77</v>
      </c>
      <c r="BU94" s="88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1" s="7" customFormat="1" ht="16.5" customHeight="1">
      <c r="A95" s="89" t="s">
        <v>81</v>
      </c>
      <c r="B95" s="90"/>
      <c r="C95" s="91"/>
      <c r="D95" s="239" t="s">
        <v>82</v>
      </c>
      <c r="E95" s="239"/>
      <c r="F95" s="239"/>
      <c r="G95" s="239"/>
      <c r="H95" s="239"/>
      <c r="I95" s="92"/>
      <c r="J95" s="239" t="s">
        <v>83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'PS 01 - Údržba spádoviště...'!J30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93" t="s">
        <v>84</v>
      </c>
      <c r="AR95" s="94"/>
      <c r="AS95" s="95">
        <v>0</v>
      </c>
      <c r="AT95" s="96">
        <f>ROUND(SUM(AV95:AW95),2)</f>
        <v>0</v>
      </c>
      <c r="AU95" s="97">
        <f>'PS 01 - Údržba spádoviště...'!P116</f>
        <v>0</v>
      </c>
      <c r="AV95" s="96">
        <f>'PS 01 - Údržba spádoviště...'!J33</f>
        <v>0</v>
      </c>
      <c r="AW95" s="96">
        <f>'PS 01 - Údržba spádoviště...'!J34</f>
        <v>0</v>
      </c>
      <c r="AX95" s="96">
        <f>'PS 01 - Údržba spádoviště...'!J35</f>
        <v>0</v>
      </c>
      <c r="AY95" s="96">
        <f>'PS 01 - Údržba spádoviště...'!J36</f>
        <v>0</v>
      </c>
      <c r="AZ95" s="96">
        <f>'PS 01 - Údržba spádoviště...'!F33</f>
        <v>0</v>
      </c>
      <c r="BA95" s="96">
        <f>'PS 01 - Údržba spádoviště...'!F34</f>
        <v>0</v>
      </c>
      <c r="BB95" s="96">
        <f>'PS 01 - Údržba spádoviště...'!F35</f>
        <v>0</v>
      </c>
      <c r="BC95" s="96">
        <f>'PS 01 - Údržba spádoviště...'!F36</f>
        <v>0</v>
      </c>
      <c r="BD95" s="98">
        <f>'PS 01 - Údržba spádoviště...'!F37</f>
        <v>0</v>
      </c>
      <c r="BT95" s="99" t="s">
        <v>85</v>
      </c>
      <c r="BV95" s="99" t="s">
        <v>79</v>
      </c>
      <c r="BW95" s="99" t="s">
        <v>86</v>
      </c>
      <c r="BX95" s="99" t="s">
        <v>5</v>
      </c>
      <c r="CL95" s="99" t="s">
        <v>1</v>
      </c>
      <c r="CM95" s="99" t="s">
        <v>87</v>
      </c>
    </row>
    <row r="96" spans="1:91" s="7" customFormat="1" ht="24.75" customHeight="1">
      <c r="A96" s="89" t="s">
        <v>81</v>
      </c>
      <c r="B96" s="90"/>
      <c r="C96" s="91"/>
      <c r="D96" s="239" t="s">
        <v>88</v>
      </c>
      <c r="E96" s="239"/>
      <c r="F96" s="239"/>
      <c r="G96" s="239"/>
      <c r="H96" s="239"/>
      <c r="I96" s="92"/>
      <c r="J96" s="239" t="s">
        <v>89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'PS 02 - Opravy kolejových...'!J30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93" t="s">
        <v>84</v>
      </c>
      <c r="AR96" s="94"/>
      <c r="AS96" s="100">
        <v>0</v>
      </c>
      <c r="AT96" s="101">
        <f>ROUND(SUM(AV96:AW96),2)</f>
        <v>0</v>
      </c>
      <c r="AU96" s="102">
        <f>'PS 02 - Opravy kolejových...'!P117</f>
        <v>0</v>
      </c>
      <c r="AV96" s="101">
        <f>'PS 02 - Opravy kolejových...'!J33</f>
        <v>0</v>
      </c>
      <c r="AW96" s="101">
        <f>'PS 02 - Opravy kolejových...'!J34</f>
        <v>0</v>
      </c>
      <c r="AX96" s="101">
        <f>'PS 02 - Opravy kolejových...'!J35</f>
        <v>0</v>
      </c>
      <c r="AY96" s="101">
        <f>'PS 02 - Opravy kolejových...'!J36</f>
        <v>0</v>
      </c>
      <c r="AZ96" s="101">
        <f>'PS 02 - Opravy kolejových...'!F33</f>
        <v>0</v>
      </c>
      <c r="BA96" s="101">
        <f>'PS 02 - Opravy kolejových...'!F34</f>
        <v>0</v>
      </c>
      <c r="BB96" s="101">
        <f>'PS 02 - Opravy kolejových...'!F35</f>
        <v>0</v>
      </c>
      <c r="BC96" s="101">
        <f>'PS 02 - Opravy kolejových...'!F36</f>
        <v>0</v>
      </c>
      <c r="BD96" s="103">
        <f>'PS 02 - Opravy kolejových...'!F37</f>
        <v>0</v>
      </c>
      <c r="BT96" s="99" t="s">
        <v>85</v>
      </c>
      <c r="BV96" s="99" t="s">
        <v>79</v>
      </c>
      <c r="BW96" s="99" t="s">
        <v>90</v>
      </c>
      <c r="BX96" s="99" t="s">
        <v>5</v>
      </c>
      <c r="CL96" s="99" t="s">
        <v>1</v>
      </c>
      <c r="CM96" s="99" t="s">
        <v>87</v>
      </c>
    </row>
    <row r="97" spans="1:57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7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sheetProtection algorithmName="SHA-512" hashValue="Ip30T50gd31QsNPs7agliXItSNXVOJYeEqW0KhYnT+J6spXtNCiyZ7fuX+hiEEIIeX9dfylbJRcH4TYZhBccRA==" saltValue="D8C0RtF6mD+Z5I21pj3JLDR9YOq1liFDQDth8wiwHRJtt2gHOZ1FI0d3aol3ZRnzJEQ4Fn5UCWy1aPFKCeNUL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Údržba spádoviště...'!C2" display="/" xr:uid="{00000000-0004-0000-0000-000000000000}"/>
    <hyperlink ref="A96" location="'PS 02 - Opravy kolejových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86</v>
      </c>
    </row>
    <row r="3" spans="1:46" s="1" customFormat="1" ht="7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87</v>
      </c>
    </row>
    <row r="4" spans="1:46" s="1" customFormat="1" ht="25" customHeight="1">
      <c r="B4" s="16"/>
      <c r="D4" s="106" t="s">
        <v>91</v>
      </c>
      <c r="L4" s="16"/>
      <c r="M4" s="107" t="s">
        <v>10</v>
      </c>
      <c r="AT4" s="13" t="s">
        <v>4</v>
      </c>
    </row>
    <row r="5" spans="1:46" s="1" customFormat="1" ht="7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26.25" customHeight="1">
      <c r="B7" s="16"/>
      <c r="E7" s="243" t="str">
        <f>'Rekapitulace stavby'!K6</f>
        <v>Údržba, opravy a odstraňování závad u SSZT OŘ OVA 2024 - KB a kompresoroven - Obvod SSZT Olomouc</v>
      </c>
      <c r="F7" s="244"/>
      <c r="G7" s="244"/>
      <c r="H7" s="244"/>
      <c r="L7" s="16"/>
    </row>
    <row r="8" spans="1:46" s="2" customFormat="1" ht="12" customHeight="1">
      <c r="A8" s="30"/>
      <c r="B8" s="35"/>
      <c r="C8" s="30"/>
      <c r="D8" s="108" t="s">
        <v>92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5" t="s">
        <v>93</v>
      </c>
      <c r="F9" s="246"/>
      <c r="G9" s="246"/>
      <c r="H9" s="24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23</v>
      </c>
      <c r="E14" s="30"/>
      <c r="F14" s="30"/>
      <c r="G14" s="30"/>
      <c r="H14" s="30"/>
      <c r="I14" s="108" t="s">
        <v>24</v>
      </c>
      <c r="J14" s="109" t="s">
        <v>25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">
        <v>26</v>
      </c>
      <c r="F15" s="30"/>
      <c r="G15" s="30"/>
      <c r="H15" s="30"/>
      <c r="I15" s="108" t="s">
        <v>27</v>
      </c>
      <c r="J15" s="109" t="s">
        <v>28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29</v>
      </c>
      <c r="E17" s="30"/>
      <c r="F17" s="30"/>
      <c r="G17" s="30"/>
      <c r="H17" s="30"/>
      <c r="I17" s="108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7" t="str">
        <f>'Rekapitulace stavby'!E14</f>
        <v>Vyplň údaj</v>
      </c>
      <c r="F18" s="248"/>
      <c r="G18" s="248"/>
      <c r="H18" s="248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31</v>
      </c>
      <c r="E20" s="30"/>
      <c r="F20" s="30"/>
      <c r="G20" s="30"/>
      <c r="H20" s="30"/>
      <c r="I20" s="108" t="s">
        <v>24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27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34</v>
      </c>
      <c r="E23" s="30"/>
      <c r="F23" s="30"/>
      <c r="G23" s="30"/>
      <c r="H23" s="30"/>
      <c r="I23" s="108" t="s">
        <v>24</v>
      </c>
      <c r="J23" s="109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">
        <v>35</v>
      </c>
      <c r="F24" s="30"/>
      <c r="G24" s="30"/>
      <c r="H24" s="30"/>
      <c r="I24" s="108" t="s">
        <v>27</v>
      </c>
      <c r="J24" s="109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36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9" t="s">
        <v>1</v>
      </c>
      <c r="F27" s="249"/>
      <c r="G27" s="249"/>
      <c r="H27" s="24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4" customHeight="1">
      <c r="A30" s="30"/>
      <c r="B30" s="35"/>
      <c r="C30" s="30"/>
      <c r="D30" s="115" t="s">
        <v>37</v>
      </c>
      <c r="E30" s="30"/>
      <c r="F30" s="30"/>
      <c r="G30" s="30"/>
      <c r="H30" s="30"/>
      <c r="I30" s="30"/>
      <c r="J30" s="116">
        <f>ROUND(J116,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5"/>
      <c r="C32" s="30"/>
      <c r="D32" s="30"/>
      <c r="E32" s="30"/>
      <c r="F32" s="117" t="s">
        <v>39</v>
      </c>
      <c r="G32" s="30"/>
      <c r="H32" s="30"/>
      <c r="I32" s="117" t="s">
        <v>38</v>
      </c>
      <c r="J32" s="117" t="s">
        <v>40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5"/>
      <c r="C33" s="30"/>
      <c r="D33" s="118" t="s">
        <v>41</v>
      </c>
      <c r="E33" s="108" t="s">
        <v>42</v>
      </c>
      <c r="F33" s="119">
        <f>ROUND((SUM(BE116:BE119)),  2)</f>
        <v>0</v>
      </c>
      <c r="G33" s="30"/>
      <c r="H33" s="30"/>
      <c r="I33" s="120">
        <v>0.21</v>
      </c>
      <c r="J33" s="119">
        <f>ROUND(((SUM(BE116:BE119))*I33),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5"/>
      <c r="C34" s="30"/>
      <c r="D34" s="30"/>
      <c r="E34" s="108" t="s">
        <v>43</v>
      </c>
      <c r="F34" s="119">
        <f>ROUND((SUM(BF116:BF119)),  2)</f>
        <v>0</v>
      </c>
      <c r="G34" s="30"/>
      <c r="H34" s="30"/>
      <c r="I34" s="120">
        <v>0.12</v>
      </c>
      <c r="J34" s="119">
        <f>ROUND(((SUM(BF116:BF119))*I34),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44</v>
      </c>
      <c r="F35" s="119">
        <f>ROUND((SUM(BG116:BG119)),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45</v>
      </c>
      <c r="F36" s="119">
        <f>ROUND((SUM(BH116:BH119)),  2)</f>
        <v>0</v>
      </c>
      <c r="G36" s="30"/>
      <c r="H36" s="30"/>
      <c r="I36" s="120">
        <v>0.12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46</v>
      </c>
      <c r="F37" s="119">
        <f>ROUND((SUM(BI116:BI119)),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4" customHeight="1">
      <c r="A39" s="30"/>
      <c r="B39" s="35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16"/>
      <c r="L41" s="16"/>
    </row>
    <row r="42" spans="1:31" s="1" customFormat="1" ht="14.4" customHeight="1">
      <c r="B42" s="16"/>
      <c r="L42" s="16"/>
    </row>
    <row r="43" spans="1:31" s="1" customFormat="1" ht="14.4" customHeight="1">
      <c r="B43" s="16"/>
      <c r="L43" s="16"/>
    </row>
    <row r="44" spans="1:31" s="1" customFormat="1" ht="14.4" customHeight="1">
      <c r="B44" s="16"/>
      <c r="L44" s="16"/>
    </row>
    <row r="45" spans="1:31" s="1" customFormat="1" ht="14.4" customHeight="1">
      <c r="B45" s="16"/>
      <c r="L45" s="16"/>
    </row>
    <row r="46" spans="1:31" s="1" customFormat="1" ht="14.4" customHeight="1">
      <c r="B46" s="16"/>
      <c r="L46" s="16"/>
    </row>
    <row r="47" spans="1:31" s="1" customFormat="1" ht="14.4" customHeight="1">
      <c r="B47" s="16"/>
      <c r="L47" s="16"/>
    </row>
    <row r="48" spans="1:31" s="1" customFormat="1" ht="14.4" customHeight="1">
      <c r="B48" s="16"/>
      <c r="L48" s="16"/>
    </row>
    <row r="49" spans="1:31" s="1" customFormat="1" ht="14.4" customHeight="1">
      <c r="B49" s="16"/>
      <c r="L49" s="16"/>
    </row>
    <row r="50" spans="1:31" s="2" customFormat="1" ht="14.4" customHeight="1">
      <c r="B50" s="47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47"/>
    </row>
    <row r="51" spans="1:31" ht="10">
      <c r="B51" s="16"/>
      <c r="L51" s="16"/>
    </row>
    <row r="52" spans="1:31" ht="10">
      <c r="B52" s="16"/>
      <c r="L52" s="16"/>
    </row>
    <row r="53" spans="1:31" ht="10">
      <c r="B53" s="16"/>
      <c r="L53" s="16"/>
    </row>
    <row r="54" spans="1:31" ht="10">
      <c r="B54" s="16"/>
      <c r="L54" s="16"/>
    </row>
    <row r="55" spans="1:31" ht="10">
      <c r="B55" s="16"/>
      <c r="L55" s="16"/>
    </row>
    <row r="56" spans="1:31" ht="10">
      <c r="B56" s="16"/>
      <c r="L56" s="16"/>
    </row>
    <row r="57" spans="1:31" ht="10">
      <c r="B57" s="16"/>
      <c r="L57" s="16"/>
    </row>
    <row r="58" spans="1:31" ht="10">
      <c r="B58" s="16"/>
      <c r="L58" s="16"/>
    </row>
    <row r="59" spans="1:31" ht="10">
      <c r="B59" s="16"/>
      <c r="L59" s="16"/>
    </row>
    <row r="60" spans="1:31" ht="10">
      <c r="B60" s="16"/>
      <c r="L60" s="16"/>
    </row>
    <row r="61" spans="1:31" s="2" customFormat="1" ht="12.5">
      <c r="A61" s="30"/>
      <c r="B61" s="35"/>
      <c r="C61" s="30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16"/>
      <c r="L62" s="16"/>
    </row>
    <row r="63" spans="1:31" ht="10">
      <c r="B63" s="16"/>
      <c r="L63" s="16"/>
    </row>
    <row r="64" spans="1:31" ht="10">
      <c r="B64" s="16"/>
      <c r="L64" s="16"/>
    </row>
    <row r="65" spans="1:31" s="2" customFormat="1" ht="13">
      <c r="A65" s="30"/>
      <c r="B65" s="35"/>
      <c r="C65" s="30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16"/>
      <c r="L66" s="16"/>
    </row>
    <row r="67" spans="1:31" ht="10">
      <c r="B67" s="16"/>
      <c r="L67" s="16"/>
    </row>
    <row r="68" spans="1:31" ht="10">
      <c r="B68" s="16"/>
      <c r="L68" s="16"/>
    </row>
    <row r="69" spans="1:31" ht="10">
      <c r="B69" s="16"/>
      <c r="L69" s="16"/>
    </row>
    <row r="70" spans="1:31" ht="10">
      <c r="B70" s="16"/>
      <c r="L70" s="16"/>
    </row>
    <row r="71" spans="1:31" ht="10">
      <c r="B71" s="16"/>
      <c r="L71" s="16"/>
    </row>
    <row r="72" spans="1:31" ht="10">
      <c r="B72" s="16"/>
      <c r="L72" s="16"/>
    </row>
    <row r="73" spans="1:31" ht="10">
      <c r="B73" s="16"/>
      <c r="L73" s="16"/>
    </row>
    <row r="74" spans="1:31" ht="10">
      <c r="B74" s="16"/>
      <c r="L74" s="16"/>
    </row>
    <row r="75" spans="1:31" ht="10">
      <c r="B75" s="16"/>
      <c r="L75" s="16"/>
    </row>
    <row r="76" spans="1:31" s="2" customFormat="1" ht="12.5">
      <c r="A76" s="30"/>
      <c r="B76" s="35"/>
      <c r="C76" s="30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19" t="s">
        <v>94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50" t="str">
        <f>E7</f>
        <v>Údržba, opravy a odstraňování závad u SSZT OŘ OVA 2024 - KB a kompresoroven - Obvod SSZT Olomouc</v>
      </c>
      <c r="F85" s="251"/>
      <c r="G85" s="251"/>
      <c r="H85" s="251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92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1" t="str">
        <f>E9</f>
        <v>PS 01 - Údržba spádoviště Přerov</v>
      </c>
      <c r="F87" s="252"/>
      <c r="G87" s="252"/>
      <c r="H87" s="252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Spádoviště Přerov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15" customHeight="1">
      <c r="A91" s="30"/>
      <c r="B91" s="31"/>
      <c r="C91" s="25" t="s">
        <v>23</v>
      </c>
      <c r="D91" s="32"/>
      <c r="E91" s="32"/>
      <c r="F91" s="23" t="str">
        <f>E15</f>
        <v>Správa železnic, státní organizace</v>
      </c>
      <c r="G91" s="32"/>
      <c r="H91" s="32"/>
      <c r="I91" s="25" t="s">
        <v>31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5" t="s">
        <v>29</v>
      </c>
      <c r="D92" s="32"/>
      <c r="E92" s="32"/>
      <c r="F92" s="23" t="str">
        <f>IF(E18="","",E18)</f>
        <v>Vyplň údaj</v>
      </c>
      <c r="G92" s="32"/>
      <c r="H92" s="32"/>
      <c r="I92" s="25" t="s">
        <v>34</v>
      </c>
      <c r="J92" s="28" t="str">
        <f>E24</f>
        <v>Ing. Jachan František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95</v>
      </c>
      <c r="D94" s="140"/>
      <c r="E94" s="140"/>
      <c r="F94" s="140"/>
      <c r="G94" s="140"/>
      <c r="H94" s="140"/>
      <c r="I94" s="140"/>
      <c r="J94" s="141" t="s">
        <v>96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42" t="s">
        <v>97</v>
      </c>
      <c r="D96" s="32"/>
      <c r="E96" s="32"/>
      <c r="F96" s="32"/>
      <c r="G96" s="32"/>
      <c r="H96" s="32"/>
      <c r="I96" s="32"/>
      <c r="J96" s="80">
        <f>J116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98</v>
      </c>
    </row>
    <row r="97" spans="1:31" s="2" customFormat="1" ht="21.7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7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7" customHeight="1">
      <c r="A102" s="30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5" customHeight="1">
      <c r="A103" s="30"/>
      <c r="B103" s="31"/>
      <c r="C103" s="19" t="s">
        <v>99</v>
      </c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7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6.25" customHeight="1">
      <c r="A106" s="30"/>
      <c r="B106" s="31"/>
      <c r="C106" s="32"/>
      <c r="D106" s="32"/>
      <c r="E106" s="250" t="str">
        <f>E7</f>
        <v>Údržba, opravy a odstraňování závad u SSZT OŘ OVA 2024 - KB a kompresoroven - Obvod SSZT Olomouc</v>
      </c>
      <c r="F106" s="251"/>
      <c r="G106" s="251"/>
      <c r="H106" s="251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92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2"/>
      <c r="D108" s="32"/>
      <c r="E108" s="221" t="str">
        <f>E9</f>
        <v>PS 01 - Údržba spádoviště Přerov</v>
      </c>
      <c r="F108" s="252"/>
      <c r="G108" s="252"/>
      <c r="H108" s="25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7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2"/>
      <c r="E110" s="32"/>
      <c r="F110" s="23" t="str">
        <f>F12</f>
        <v>Spádoviště Přerov</v>
      </c>
      <c r="G110" s="32"/>
      <c r="H110" s="32"/>
      <c r="I110" s="25" t="s">
        <v>22</v>
      </c>
      <c r="J110" s="62">
        <f>IF(J12="","",J12)</f>
        <v>0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7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15" customHeight="1">
      <c r="A112" s="30"/>
      <c r="B112" s="31"/>
      <c r="C112" s="25" t="s">
        <v>23</v>
      </c>
      <c r="D112" s="32"/>
      <c r="E112" s="32"/>
      <c r="F112" s="23" t="str">
        <f>E15</f>
        <v>Správa železnic, státní organizace</v>
      </c>
      <c r="G112" s="32"/>
      <c r="H112" s="32"/>
      <c r="I112" s="25" t="s">
        <v>31</v>
      </c>
      <c r="J112" s="28" t="str">
        <f>E21</f>
        <v xml:space="preserve"> 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15" customHeight="1">
      <c r="A113" s="30"/>
      <c r="B113" s="31"/>
      <c r="C113" s="25" t="s">
        <v>29</v>
      </c>
      <c r="D113" s="32"/>
      <c r="E113" s="32"/>
      <c r="F113" s="23" t="str">
        <f>IF(E18="","",E18)</f>
        <v>Vyplň údaj</v>
      </c>
      <c r="G113" s="32"/>
      <c r="H113" s="32"/>
      <c r="I113" s="25" t="s">
        <v>34</v>
      </c>
      <c r="J113" s="28" t="str">
        <f>E24</f>
        <v>Ing. Jachan František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2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9" customFormat="1" ht="29.25" customHeight="1">
      <c r="A115" s="143"/>
      <c r="B115" s="144"/>
      <c r="C115" s="145" t="s">
        <v>100</v>
      </c>
      <c r="D115" s="146" t="s">
        <v>62</v>
      </c>
      <c r="E115" s="146" t="s">
        <v>58</v>
      </c>
      <c r="F115" s="146" t="s">
        <v>59</v>
      </c>
      <c r="G115" s="146" t="s">
        <v>101</v>
      </c>
      <c r="H115" s="146" t="s">
        <v>102</v>
      </c>
      <c r="I115" s="146" t="s">
        <v>103</v>
      </c>
      <c r="J115" s="146" t="s">
        <v>96</v>
      </c>
      <c r="K115" s="147" t="s">
        <v>104</v>
      </c>
      <c r="L115" s="148"/>
      <c r="M115" s="71" t="s">
        <v>1</v>
      </c>
      <c r="N115" s="72" t="s">
        <v>41</v>
      </c>
      <c r="O115" s="72" t="s">
        <v>105</v>
      </c>
      <c r="P115" s="72" t="s">
        <v>106</v>
      </c>
      <c r="Q115" s="72" t="s">
        <v>107</v>
      </c>
      <c r="R115" s="72" t="s">
        <v>108</v>
      </c>
      <c r="S115" s="72" t="s">
        <v>109</v>
      </c>
      <c r="T115" s="73" t="s">
        <v>110</v>
      </c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</row>
    <row r="116" spans="1:65" s="2" customFormat="1" ht="22.75" customHeight="1">
      <c r="A116" s="30"/>
      <c r="B116" s="31"/>
      <c r="C116" s="78" t="s">
        <v>111</v>
      </c>
      <c r="D116" s="32"/>
      <c r="E116" s="32"/>
      <c r="F116" s="32"/>
      <c r="G116" s="32"/>
      <c r="H116" s="32"/>
      <c r="I116" s="32"/>
      <c r="J116" s="149">
        <f>BK116</f>
        <v>0</v>
      </c>
      <c r="K116" s="32"/>
      <c r="L116" s="35"/>
      <c r="M116" s="74"/>
      <c r="N116" s="150"/>
      <c r="O116" s="75"/>
      <c r="P116" s="151">
        <f>SUM(P117:P119)</f>
        <v>0</v>
      </c>
      <c r="Q116" s="75"/>
      <c r="R116" s="151">
        <f>SUM(R117:R119)</f>
        <v>0</v>
      </c>
      <c r="S116" s="75"/>
      <c r="T116" s="152">
        <f>SUM(T117:T119)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76</v>
      </c>
      <c r="AU116" s="13" t="s">
        <v>98</v>
      </c>
      <c r="BK116" s="153">
        <f>SUM(BK117:BK119)</f>
        <v>0</v>
      </c>
    </row>
    <row r="117" spans="1:65" s="2" customFormat="1" ht="24.15" customHeight="1">
      <c r="A117" s="30"/>
      <c r="B117" s="31"/>
      <c r="C117" s="154" t="s">
        <v>85</v>
      </c>
      <c r="D117" s="154" t="s">
        <v>112</v>
      </c>
      <c r="E117" s="155" t="s">
        <v>113</v>
      </c>
      <c r="F117" s="156" t="s">
        <v>114</v>
      </c>
      <c r="G117" s="157" t="s">
        <v>115</v>
      </c>
      <c r="H117" s="158">
        <v>2</v>
      </c>
      <c r="I117" s="159"/>
      <c r="J117" s="160">
        <f>ROUND(I117*H117,2)</f>
        <v>0</v>
      </c>
      <c r="K117" s="156" t="s">
        <v>1</v>
      </c>
      <c r="L117" s="35"/>
      <c r="M117" s="161" t="s">
        <v>1</v>
      </c>
      <c r="N117" s="162" t="s">
        <v>42</v>
      </c>
      <c r="O117" s="67"/>
      <c r="P117" s="163">
        <f>O117*H117</f>
        <v>0</v>
      </c>
      <c r="Q117" s="163">
        <v>0</v>
      </c>
      <c r="R117" s="163">
        <f>Q117*H117</f>
        <v>0</v>
      </c>
      <c r="S117" s="163">
        <v>0</v>
      </c>
      <c r="T117" s="164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65" t="s">
        <v>85</v>
      </c>
      <c r="AT117" s="165" t="s">
        <v>112</v>
      </c>
      <c r="AU117" s="165" t="s">
        <v>77</v>
      </c>
      <c r="AY117" s="13" t="s">
        <v>116</v>
      </c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13" t="s">
        <v>85</v>
      </c>
      <c r="BK117" s="166">
        <f>ROUND(I117*H117,2)</f>
        <v>0</v>
      </c>
      <c r="BL117" s="13" t="s">
        <v>85</v>
      </c>
      <c r="BM117" s="165" t="s">
        <v>117</v>
      </c>
    </row>
    <row r="118" spans="1:65" s="2" customFormat="1" ht="24.15" customHeight="1">
      <c r="A118" s="30"/>
      <c r="B118" s="31"/>
      <c r="C118" s="154" t="s">
        <v>87</v>
      </c>
      <c r="D118" s="154" t="s">
        <v>112</v>
      </c>
      <c r="E118" s="155" t="s">
        <v>118</v>
      </c>
      <c r="F118" s="156" t="s">
        <v>119</v>
      </c>
      <c r="G118" s="157" t="s">
        <v>115</v>
      </c>
      <c r="H118" s="158">
        <v>1</v>
      </c>
      <c r="I118" s="159"/>
      <c r="J118" s="160">
        <f>ROUND(I118*H118,2)</f>
        <v>0</v>
      </c>
      <c r="K118" s="156" t="s">
        <v>1</v>
      </c>
      <c r="L118" s="35"/>
      <c r="M118" s="161" t="s">
        <v>1</v>
      </c>
      <c r="N118" s="162" t="s">
        <v>42</v>
      </c>
      <c r="O118" s="67"/>
      <c r="P118" s="163">
        <f>O118*H118</f>
        <v>0</v>
      </c>
      <c r="Q118" s="163">
        <v>0</v>
      </c>
      <c r="R118" s="163">
        <f>Q118*H118</f>
        <v>0</v>
      </c>
      <c r="S118" s="163">
        <v>0</v>
      </c>
      <c r="T118" s="164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65" t="s">
        <v>120</v>
      </c>
      <c r="AT118" s="165" t="s">
        <v>112</v>
      </c>
      <c r="AU118" s="165" t="s">
        <v>77</v>
      </c>
      <c r="AY118" s="13" t="s">
        <v>116</v>
      </c>
      <c r="BE118" s="166">
        <f>IF(N118="základní",J118,0)</f>
        <v>0</v>
      </c>
      <c r="BF118" s="166">
        <f>IF(N118="snížená",J118,0)</f>
        <v>0</v>
      </c>
      <c r="BG118" s="166">
        <f>IF(N118="zákl. přenesená",J118,0)</f>
        <v>0</v>
      </c>
      <c r="BH118" s="166">
        <f>IF(N118="sníž. přenesená",J118,0)</f>
        <v>0</v>
      </c>
      <c r="BI118" s="166">
        <f>IF(N118="nulová",J118,0)</f>
        <v>0</v>
      </c>
      <c r="BJ118" s="13" t="s">
        <v>85</v>
      </c>
      <c r="BK118" s="166">
        <f>ROUND(I118*H118,2)</f>
        <v>0</v>
      </c>
      <c r="BL118" s="13" t="s">
        <v>120</v>
      </c>
      <c r="BM118" s="165" t="s">
        <v>121</v>
      </c>
    </row>
    <row r="119" spans="1:65" s="2" customFormat="1" ht="24.15" customHeight="1">
      <c r="A119" s="30"/>
      <c r="B119" s="31"/>
      <c r="C119" s="154" t="s">
        <v>122</v>
      </c>
      <c r="D119" s="154" t="s">
        <v>112</v>
      </c>
      <c r="E119" s="155" t="s">
        <v>123</v>
      </c>
      <c r="F119" s="156" t="s">
        <v>124</v>
      </c>
      <c r="G119" s="157" t="s">
        <v>115</v>
      </c>
      <c r="H119" s="158">
        <v>1</v>
      </c>
      <c r="I119" s="159"/>
      <c r="J119" s="160">
        <f>ROUND(I119*H119,2)</f>
        <v>0</v>
      </c>
      <c r="K119" s="156" t="s">
        <v>1</v>
      </c>
      <c r="L119" s="35"/>
      <c r="M119" s="167" t="s">
        <v>1</v>
      </c>
      <c r="N119" s="168" t="s">
        <v>42</v>
      </c>
      <c r="O119" s="169"/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65" t="s">
        <v>85</v>
      </c>
      <c r="AT119" s="165" t="s">
        <v>112</v>
      </c>
      <c r="AU119" s="165" t="s">
        <v>77</v>
      </c>
      <c r="AY119" s="13" t="s">
        <v>116</v>
      </c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3" t="s">
        <v>85</v>
      </c>
      <c r="BK119" s="166">
        <f>ROUND(I119*H119,2)</f>
        <v>0</v>
      </c>
      <c r="BL119" s="13" t="s">
        <v>85</v>
      </c>
      <c r="BM119" s="165" t="s">
        <v>125</v>
      </c>
    </row>
    <row r="120" spans="1:65" s="2" customFormat="1" ht="7" customHeight="1">
      <c r="A120" s="3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35"/>
      <c r="M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</sheetData>
  <sheetProtection algorithmName="SHA-512" hashValue="1rzGsKscSXnYQmedXySJewoxN6kjrfTDswo00NZAAuajbPX1FpPeZQmm5Ux1kSXKnBe7wgCUfbMCcM02Gl5GQQ==" saltValue="hr3SrrFcgXUmH3cej/fUYPWs6aK0JOM7MQnaQlmqsN34CMqJ4Iavh4/KWI4vgFkGmtIGXE/RQS4OaibjJNub+Q==" spinCount="100000" sheet="1" objects="1" scenarios="1" formatColumns="0" formatRows="0" autoFilter="0"/>
  <autoFilter ref="C115:K119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4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90</v>
      </c>
    </row>
    <row r="3" spans="1:46" s="1" customFormat="1" ht="7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87</v>
      </c>
    </row>
    <row r="4" spans="1:46" s="1" customFormat="1" ht="25" customHeight="1">
      <c r="B4" s="16"/>
      <c r="D4" s="106" t="s">
        <v>91</v>
      </c>
      <c r="L4" s="16"/>
      <c r="M4" s="107" t="s">
        <v>10</v>
      </c>
      <c r="AT4" s="13" t="s">
        <v>4</v>
      </c>
    </row>
    <row r="5" spans="1:46" s="1" customFormat="1" ht="7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26.25" customHeight="1">
      <c r="B7" s="16"/>
      <c r="E7" s="243" t="str">
        <f>'Rekapitulace stavby'!K6</f>
        <v>Údržba, opravy a odstraňování závad u SSZT OŘ OVA 2024 - KB a kompresoroven - Obvod SSZT Olomouc</v>
      </c>
      <c r="F7" s="244"/>
      <c r="G7" s="244"/>
      <c r="H7" s="244"/>
      <c r="L7" s="16"/>
    </row>
    <row r="8" spans="1:46" s="2" customFormat="1" ht="12" customHeight="1">
      <c r="A8" s="30"/>
      <c r="B8" s="35"/>
      <c r="C8" s="30"/>
      <c r="D8" s="108" t="s">
        <v>92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5" t="s">
        <v>126</v>
      </c>
      <c r="F9" s="246"/>
      <c r="G9" s="246"/>
      <c r="H9" s="24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23</v>
      </c>
      <c r="E14" s="30"/>
      <c r="F14" s="30"/>
      <c r="G14" s="30"/>
      <c r="H14" s="30"/>
      <c r="I14" s="108" t="s">
        <v>24</v>
      </c>
      <c r="J14" s="109" t="s">
        <v>25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">
        <v>26</v>
      </c>
      <c r="F15" s="30"/>
      <c r="G15" s="30"/>
      <c r="H15" s="30"/>
      <c r="I15" s="108" t="s">
        <v>27</v>
      </c>
      <c r="J15" s="109" t="s">
        <v>28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29</v>
      </c>
      <c r="E17" s="30"/>
      <c r="F17" s="30"/>
      <c r="G17" s="30"/>
      <c r="H17" s="30"/>
      <c r="I17" s="108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7" t="str">
        <f>'Rekapitulace stavby'!E14</f>
        <v>Vyplň údaj</v>
      </c>
      <c r="F18" s="248"/>
      <c r="G18" s="248"/>
      <c r="H18" s="248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31</v>
      </c>
      <c r="E20" s="30"/>
      <c r="F20" s="30"/>
      <c r="G20" s="30"/>
      <c r="H20" s="30"/>
      <c r="I20" s="108" t="s">
        <v>24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27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34</v>
      </c>
      <c r="E23" s="30"/>
      <c r="F23" s="30"/>
      <c r="G23" s="30"/>
      <c r="H23" s="30"/>
      <c r="I23" s="108" t="s">
        <v>24</v>
      </c>
      <c r="J23" s="109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">
        <v>35</v>
      </c>
      <c r="F24" s="30"/>
      <c r="G24" s="30"/>
      <c r="H24" s="30"/>
      <c r="I24" s="108" t="s">
        <v>27</v>
      </c>
      <c r="J24" s="109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36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9" t="s">
        <v>1</v>
      </c>
      <c r="F27" s="249"/>
      <c r="G27" s="249"/>
      <c r="H27" s="24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4" customHeight="1">
      <c r="A30" s="30"/>
      <c r="B30" s="35"/>
      <c r="C30" s="30"/>
      <c r="D30" s="115" t="s">
        <v>37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5"/>
      <c r="C32" s="30"/>
      <c r="D32" s="30"/>
      <c r="E32" s="30"/>
      <c r="F32" s="117" t="s">
        <v>39</v>
      </c>
      <c r="G32" s="30"/>
      <c r="H32" s="30"/>
      <c r="I32" s="117" t="s">
        <v>38</v>
      </c>
      <c r="J32" s="117" t="s">
        <v>40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5"/>
      <c r="C33" s="30"/>
      <c r="D33" s="118" t="s">
        <v>41</v>
      </c>
      <c r="E33" s="108" t="s">
        <v>42</v>
      </c>
      <c r="F33" s="119">
        <f>ROUND((SUM(BE117:BE283)),  2)</f>
        <v>0</v>
      </c>
      <c r="G33" s="30"/>
      <c r="H33" s="30"/>
      <c r="I33" s="120">
        <v>0.21</v>
      </c>
      <c r="J33" s="119">
        <f>ROUND(((SUM(BE117:BE283))*I33),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5"/>
      <c r="C34" s="30"/>
      <c r="D34" s="30"/>
      <c r="E34" s="108" t="s">
        <v>43</v>
      </c>
      <c r="F34" s="119">
        <f>ROUND((SUM(BF117:BF283)),  2)</f>
        <v>0</v>
      </c>
      <c r="G34" s="30"/>
      <c r="H34" s="30"/>
      <c r="I34" s="120">
        <v>0.12</v>
      </c>
      <c r="J34" s="119">
        <f>ROUND(((SUM(BF117:BF283))*I34),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5"/>
      <c r="C35" s="30"/>
      <c r="D35" s="30"/>
      <c r="E35" s="108" t="s">
        <v>44</v>
      </c>
      <c r="F35" s="119">
        <f>ROUND((SUM(BG117:BG283)),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5"/>
      <c r="C36" s="30"/>
      <c r="D36" s="30"/>
      <c r="E36" s="108" t="s">
        <v>45</v>
      </c>
      <c r="F36" s="119">
        <f>ROUND((SUM(BH117:BH283)),  2)</f>
        <v>0</v>
      </c>
      <c r="G36" s="30"/>
      <c r="H36" s="30"/>
      <c r="I36" s="120">
        <v>0.12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5"/>
      <c r="C37" s="30"/>
      <c r="D37" s="30"/>
      <c r="E37" s="108" t="s">
        <v>46</v>
      </c>
      <c r="F37" s="119">
        <f>ROUND((SUM(BI117:BI283)),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4" customHeight="1">
      <c r="A39" s="30"/>
      <c r="B39" s="35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16"/>
      <c r="L41" s="16"/>
    </row>
    <row r="42" spans="1:31" s="1" customFormat="1" ht="14.4" customHeight="1">
      <c r="B42" s="16"/>
      <c r="L42" s="16"/>
    </row>
    <row r="43" spans="1:31" s="1" customFormat="1" ht="14.4" customHeight="1">
      <c r="B43" s="16"/>
      <c r="L43" s="16"/>
    </row>
    <row r="44" spans="1:31" s="1" customFormat="1" ht="14.4" customHeight="1">
      <c r="B44" s="16"/>
      <c r="L44" s="16"/>
    </row>
    <row r="45" spans="1:31" s="1" customFormat="1" ht="14.4" customHeight="1">
      <c r="B45" s="16"/>
      <c r="L45" s="16"/>
    </row>
    <row r="46" spans="1:31" s="1" customFormat="1" ht="14.4" customHeight="1">
      <c r="B46" s="16"/>
      <c r="L46" s="16"/>
    </row>
    <row r="47" spans="1:31" s="1" customFormat="1" ht="14.4" customHeight="1">
      <c r="B47" s="16"/>
      <c r="L47" s="16"/>
    </row>
    <row r="48" spans="1:31" s="1" customFormat="1" ht="14.4" customHeight="1">
      <c r="B48" s="16"/>
      <c r="L48" s="16"/>
    </row>
    <row r="49" spans="1:31" s="1" customFormat="1" ht="14.4" customHeight="1">
      <c r="B49" s="16"/>
      <c r="L49" s="16"/>
    </row>
    <row r="50" spans="1:31" s="2" customFormat="1" ht="14.4" customHeight="1">
      <c r="B50" s="47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47"/>
    </row>
    <row r="51" spans="1:31" ht="10">
      <c r="B51" s="16"/>
      <c r="L51" s="16"/>
    </row>
    <row r="52" spans="1:31" ht="10">
      <c r="B52" s="16"/>
      <c r="L52" s="16"/>
    </row>
    <row r="53" spans="1:31" ht="10">
      <c r="B53" s="16"/>
      <c r="L53" s="16"/>
    </row>
    <row r="54" spans="1:31" ht="10">
      <c r="B54" s="16"/>
      <c r="L54" s="16"/>
    </row>
    <row r="55" spans="1:31" ht="10">
      <c r="B55" s="16"/>
      <c r="L55" s="16"/>
    </row>
    <row r="56" spans="1:31" ht="10">
      <c r="B56" s="16"/>
      <c r="L56" s="16"/>
    </row>
    <row r="57" spans="1:31" ht="10">
      <c r="B57" s="16"/>
      <c r="L57" s="16"/>
    </row>
    <row r="58" spans="1:31" ht="10">
      <c r="B58" s="16"/>
      <c r="L58" s="16"/>
    </row>
    <row r="59" spans="1:31" ht="10">
      <c r="B59" s="16"/>
      <c r="L59" s="16"/>
    </row>
    <row r="60" spans="1:31" ht="10">
      <c r="B60" s="16"/>
      <c r="L60" s="16"/>
    </row>
    <row r="61" spans="1:31" s="2" customFormat="1" ht="12.5">
      <c r="A61" s="30"/>
      <c r="B61" s="35"/>
      <c r="C61" s="30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16"/>
      <c r="L62" s="16"/>
    </row>
    <row r="63" spans="1:31" ht="10">
      <c r="B63" s="16"/>
      <c r="L63" s="16"/>
    </row>
    <row r="64" spans="1:31" ht="10">
      <c r="B64" s="16"/>
      <c r="L64" s="16"/>
    </row>
    <row r="65" spans="1:31" s="2" customFormat="1" ht="13">
      <c r="A65" s="30"/>
      <c r="B65" s="35"/>
      <c r="C65" s="30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16"/>
      <c r="L66" s="16"/>
    </row>
    <row r="67" spans="1:31" ht="10">
      <c r="B67" s="16"/>
      <c r="L67" s="16"/>
    </row>
    <row r="68" spans="1:31" ht="10">
      <c r="B68" s="16"/>
      <c r="L68" s="16"/>
    </row>
    <row r="69" spans="1:31" ht="10">
      <c r="B69" s="16"/>
      <c r="L69" s="16"/>
    </row>
    <row r="70" spans="1:31" ht="10">
      <c r="B70" s="16"/>
      <c r="L70" s="16"/>
    </row>
    <row r="71" spans="1:31" ht="10">
      <c r="B71" s="16"/>
      <c r="L71" s="16"/>
    </row>
    <row r="72" spans="1:31" ht="10">
      <c r="B72" s="16"/>
      <c r="L72" s="16"/>
    </row>
    <row r="73" spans="1:31" ht="10">
      <c r="B73" s="16"/>
      <c r="L73" s="16"/>
    </row>
    <row r="74" spans="1:31" ht="10">
      <c r="B74" s="16"/>
      <c r="L74" s="16"/>
    </row>
    <row r="75" spans="1:31" ht="10">
      <c r="B75" s="16"/>
      <c r="L75" s="16"/>
    </row>
    <row r="76" spans="1:31" s="2" customFormat="1" ht="12.5">
      <c r="A76" s="30"/>
      <c r="B76" s="35"/>
      <c r="C76" s="30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19" t="s">
        <v>94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50" t="str">
        <f>E7</f>
        <v>Údržba, opravy a odstraňování závad u SSZT OŘ OVA 2024 - KB a kompresoroven - Obvod SSZT Olomouc</v>
      </c>
      <c r="F85" s="251"/>
      <c r="G85" s="251"/>
      <c r="H85" s="251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92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1" t="str">
        <f>E9</f>
        <v>PS 02 - Opravy kolejových brzd a kompresoroven</v>
      </c>
      <c r="F87" s="252"/>
      <c r="G87" s="252"/>
      <c r="H87" s="252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Spádoviště Přerov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15" customHeight="1">
      <c r="A91" s="30"/>
      <c r="B91" s="31"/>
      <c r="C91" s="25" t="s">
        <v>23</v>
      </c>
      <c r="D91" s="32"/>
      <c r="E91" s="32"/>
      <c r="F91" s="23" t="str">
        <f>E15</f>
        <v>Správa železnic, státní organizace</v>
      </c>
      <c r="G91" s="32"/>
      <c r="H91" s="32"/>
      <c r="I91" s="25" t="s">
        <v>31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5" t="s">
        <v>29</v>
      </c>
      <c r="D92" s="32"/>
      <c r="E92" s="32"/>
      <c r="F92" s="23" t="str">
        <f>IF(E18="","",E18)</f>
        <v>Vyplň údaj</v>
      </c>
      <c r="G92" s="32"/>
      <c r="H92" s="32"/>
      <c r="I92" s="25" t="s">
        <v>34</v>
      </c>
      <c r="J92" s="28" t="str">
        <f>E24</f>
        <v>Ing. Jachan František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95</v>
      </c>
      <c r="D94" s="140"/>
      <c r="E94" s="140"/>
      <c r="F94" s="140"/>
      <c r="G94" s="140"/>
      <c r="H94" s="140"/>
      <c r="I94" s="140"/>
      <c r="J94" s="141" t="s">
        <v>96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42" t="s">
        <v>97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98</v>
      </c>
    </row>
    <row r="97" spans="1:31" s="10" customFormat="1" ht="25" customHeight="1">
      <c r="B97" s="172"/>
      <c r="C97" s="173"/>
      <c r="D97" s="174" t="s">
        <v>127</v>
      </c>
      <c r="E97" s="175"/>
      <c r="F97" s="175"/>
      <c r="G97" s="175"/>
      <c r="H97" s="175"/>
      <c r="I97" s="175"/>
      <c r="J97" s="176">
        <f>J118</f>
        <v>0</v>
      </c>
      <c r="K97" s="173"/>
      <c r="L97" s="177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7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7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5" customHeight="1">
      <c r="A104" s="30"/>
      <c r="B104" s="31"/>
      <c r="C104" s="19" t="s">
        <v>99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7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6.25" customHeight="1">
      <c r="A107" s="30"/>
      <c r="B107" s="31"/>
      <c r="C107" s="32"/>
      <c r="D107" s="32"/>
      <c r="E107" s="250" t="str">
        <f>E7</f>
        <v>Údržba, opravy a odstraňování závad u SSZT OŘ OVA 2024 - KB a kompresoroven - Obvod SSZT Olomouc</v>
      </c>
      <c r="F107" s="251"/>
      <c r="G107" s="251"/>
      <c r="H107" s="251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92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21" t="str">
        <f>E9</f>
        <v>PS 02 - Opravy kolejových brzd a kompresoroven</v>
      </c>
      <c r="F109" s="252"/>
      <c r="G109" s="252"/>
      <c r="H109" s="25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7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Spádoviště Přerov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7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15" customHeight="1">
      <c r="A113" s="30"/>
      <c r="B113" s="31"/>
      <c r="C113" s="25" t="s">
        <v>23</v>
      </c>
      <c r="D113" s="32"/>
      <c r="E113" s="32"/>
      <c r="F113" s="23" t="str">
        <f>E15</f>
        <v>Správa železnic, státní organizace</v>
      </c>
      <c r="G113" s="32"/>
      <c r="H113" s="32"/>
      <c r="I113" s="25" t="s">
        <v>31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15" customHeight="1">
      <c r="A114" s="30"/>
      <c r="B114" s="31"/>
      <c r="C114" s="25" t="s">
        <v>29</v>
      </c>
      <c r="D114" s="32"/>
      <c r="E114" s="32"/>
      <c r="F114" s="23" t="str">
        <f>IF(E18="","",E18)</f>
        <v>Vyplň údaj</v>
      </c>
      <c r="G114" s="32"/>
      <c r="H114" s="32"/>
      <c r="I114" s="25" t="s">
        <v>34</v>
      </c>
      <c r="J114" s="28" t="str">
        <f>E24</f>
        <v>Ing. Jachan František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2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9" customFormat="1" ht="29.25" customHeight="1">
      <c r="A116" s="143"/>
      <c r="B116" s="144"/>
      <c r="C116" s="145" t="s">
        <v>100</v>
      </c>
      <c r="D116" s="146" t="s">
        <v>62</v>
      </c>
      <c r="E116" s="146" t="s">
        <v>58</v>
      </c>
      <c r="F116" s="146" t="s">
        <v>59</v>
      </c>
      <c r="G116" s="146" t="s">
        <v>101</v>
      </c>
      <c r="H116" s="146" t="s">
        <v>102</v>
      </c>
      <c r="I116" s="146" t="s">
        <v>103</v>
      </c>
      <c r="J116" s="146" t="s">
        <v>96</v>
      </c>
      <c r="K116" s="147" t="s">
        <v>104</v>
      </c>
      <c r="L116" s="148"/>
      <c r="M116" s="71" t="s">
        <v>1</v>
      </c>
      <c r="N116" s="72" t="s">
        <v>41</v>
      </c>
      <c r="O116" s="72" t="s">
        <v>105</v>
      </c>
      <c r="P116" s="72" t="s">
        <v>106</v>
      </c>
      <c r="Q116" s="72" t="s">
        <v>107</v>
      </c>
      <c r="R116" s="72" t="s">
        <v>108</v>
      </c>
      <c r="S116" s="72" t="s">
        <v>109</v>
      </c>
      <c r="T116" s="73" t="s">
        <v>110</v>
      </c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pans="1:65" s="2" customFormat="1" ht="22.75" customHeight="1">
      <c r="A117" s="30"/>
      <c r="B117" s="31"/>
      <c r="C117" s="78" t="s">
        <v>111</v>
      </c>
      <c r="D117" s="32"/>
      <c r="E117" s="32"/>
      <c r="F117" s="32"/>
      <c r="G117" s="32"/>
      <c r="H117" s="32"/>
      <c r="I117" s="32"/>
      <c r="J117" s="149">
        <f>BK117</f>
        <v>0</v>
      </c>
      <c r="K117" s="32"/>
      <c r="L117" s="35"/>
      <c r="M117" s="74"/>
      <c r="N117" s="150"/>
      <c r="O117" s="75"/>
      <c r="P117" s="151">
        <f>P118</f>
        <v>0</v>
      </c>
      <c r="Q117" s="75"/>
      <c r="R117" s="151">
        <f>R118</f>
        <v>0</v>
      </c>
      <c r="S117" s="75"/>
      <c r="T117" s="152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76</v>
      </c>
      <c r="AU117" s="13" t="s">
        <v>98</v>
      </c>
      <c r="BK117" s="153">
        <f>BK118</f>
        <v>0</v>
      </c>
    </row>
    <row r="118" spans="1:65" s="11" customFormat="1" ht="25.9" customHeight="1">
      <c r="B118" s="178"/>
      <c r="C118" s="179"/>
      <c r="D118" s="180" t="s">
        <v>76</v>
      </c>
      <c r="E118" s="181" t="s">
        <v>128</v>
      </c>
      <c r="F118" s="181" t="s">
        <v>129</v>
      </c>
      <c r="G118" s="179"/>
      <c r="H118" s="179"/>
      <c r="I118" s="182"/>
      <c r="J118" s="183">
        <f>BK118</f>
        <v>0</v>
      </c>
      <c r="K118" s="179"/>
      <c r="L118" s="184"/>
      <c r="M118" s="185"/>
      <c r="N118" s="186"/>
      <c r="O118" s="186"/>
      <c r="P118" s="187">
        <f>SUM(P119:P283)</f>
        <v>0</v>
      </c>
      <c r="Q118" s="186"/>
      <c r="R118" s="187">
        <f>SUM(R119:R283)</f>
        <v>0</v>
      </c>
      <c r="S118" s="186"/>
      <c r="T118" s="188">
        <f>SUM(T119:T283)</f>
        <v>0</v>
      </c>
      <c r="AR118" s="189" t="s">
        <v>85</v>
      </c>
      <c r="AT118" s="190" t="s">
        <v>76</v>
      </c>
      <c r="AU118" s="190" t="s">
        <v>77</v>
      </c>
      <c r="AY118" s="189" t="s">
        <v>116</v>
      </c>
      <c r="BK118" s="191">
        <f>SUM(BK119:BK283)</f>
        <v>0</v>
      </c>
    </row>
    <row r="119" spans="1:65" s="2" customFormat="1" ht="24.15" customHeight="1">
      <c r="A119" s="30"/>
      <c r="B119" s="31"/>
      <c r="C119" s="192" t="s">
        <v>85</v>
      </c>
      <c r="D119" s="192" t="s">
        <v>130</v>
      </c>
      <c r="E119" s="193" t="s">
        <v>131</v>
      </c>
      <c r="F119" s="194" t="s">
        <v>132</v>
      </c>
      <c r="G119" s="195" t="s">
        <v>115</v>
      </c>
      <c r="H119" s="196">
        <v>1</v>
      </c>
      <c r="I119" s="197"/>
      <c r="J119" s="198">
        <f t="shared" ref="J119:J150" si="0">ROUND(I119*H119,2)</f>
        <v>0</v>
      </c>
      <c r="K119" s="194" t="s">
        <v>133</v>
      </c>
      <c r="L119" s="199"/>
      <c r="M119" s="200" t="s">
        <v>1</v>
      </c>
      <c r="N119" s="201" t="s">
        <v>42</v>
      </c>
      <c r="O119" s="67"/>
      <c r="P119" s="163">
        <f t="shared" ref="P119:P150" si="1">O119*H119</f>
        <v>0</v>
      </c>
      <c r="Q119" s="163">
        <v>0</v>
      </c>
      <c r="R119" s="163">
        <f t="shared" ref="R119:R150" si="2">Q119*H119</f>
        <v>0</v>
      </c>
      <c r="S119" s="163">
        <v>0</v>
      </c>
      <c r="T119" s="164">
        <f t="shared" ref="T119:T150" si="3"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65" t="s">
        <v>134</v>
      </c>
      <c r="AT119" s="165" t="s">
        <v>130</v>
      </c>
      <c r="AU119" s="165" t="s">
        <v>85</v>
      </c>
      <c r="AY119" s="13" t="s">
        <v>116</v>
      </c>
      <c r="BE119" s="166">
        <f t="shared" ref="BE119:BE150" si="4">IF(N119="základní",J119,0)</f>
        <v>0</v>
      </c>
      <c r="BF119" s="166">
        <f t="shared" ref="BF119:BF150" si="5">IF(N119="snížená",J119,0)</f>
        <v>0</v>
      </c>
      <c r="BG119" s="166">
        <f t="shared" ref="BG119:BG150" si="6">IF(N119="zákl. přenesená",J119,0)</f>
        <v>0</v>
      </c>
      <c r="BH119" s="166">
        <f t="shared" ref="BH119:BH150" si="7">IF(N119="sníž. přenesená",J119,0)</f>
        <v>0</v>
      </c>
      <c r="BI119" s="166">
        <f t="shared" ref="BI119:BI150" si="8">IF(N119="nulová",J119,0)</f>
        <v>0</v>
      </c>
      <c r="BJ119" s="13" t="s">
        <v>85</v>
      </c>
      <c r="BK119" s="166">
        <f t="shared" ref="BK119:BK150" si="9">ROUND(I119*H119,2)</f>
        <v>0</v>
      </c>
      <c r="BL119" s="13" t="s">
        <v>134</v>
      </c>
      <c r="BM119" s="165" t="s">
        <v>135</v>
      </c>
    </row>
    <row r="120" spans="1:65" s="2" customFormat="1" ht="44.25" customHeight="1">
      <c r="A120" s="30"/>
      <c r="B120" s="31"/>
      <c r="C120" s="192" t="s">
        <v>87</v>
      </c>
      <c r="D120" s="192" t="s">
        <v>130</v>
      </c>
      <c r="E120" s="193" t="s">
        <v>136</v>
      </c>
      <c r="F120" s="194" t="s">
        <v>137</v>
      </c>
      <c r="G120" s="195" t="s">
        <v>115</v>
      </c>
      <c r="H120" s="196">
        <v>1</v>
      </c>
      <c r="I120" s="197"/>
      <c r="J120" s="198">
        <f t="shared" si="0"/>
        <v>0</v>
      </c>
      <c r="K120" s="194" t="s">
        <v>133</v>
      </c>
      <c r="L120" s="199"/>
      <c r="M120" s="200" t="s">
        <v>1</v>
      </c>
      <c r="N120" s="201" t="s">
        <v>42</v>
      </c>
      <c r="O120" s="67"/>
      <c r="P120" s="163">
        <f t="shared" si="1"/>
        <v>0</v>
      </c>
      <c r="Q120" s="163">
        <v>0</v>
      </c>
      <c r="R120" s="163">
        <f t="shared" si="2"/>
        <v>0</v>
      </c>
      <c r="S120" s="163">
        <v>0</v>
      </c>
      <c r="T120" s="164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5" t="s">
        <v>87</v>
      </c>
      <c r="AT120" s="165" t="s">
        <v>130</v>
      </c>
      <c r="AU120" s="165" t="s">
        <v>85</v>
      </c>
      <c r="AY120" s="13" t="s">
        <v>116</v>
      </c>
      <c r="BE120" s="166">
        <f t="shared" si="4"/>
        <v>0</v>
      </c>
      <c r="BF120" s="166">
        <f t="shared" si="5"/>
        <v>0</v>
      </c>
      <c r="BG120" s="166">
        <f t="shared" si="6"/>
        <v>0</v>
      </c>
      <c r="BH120" s="166">
        <f t="shared" si="7"/>
        <v>0</v>
      </c>
      <c r="BI120" s="166">
        <f t="shared" si="8"/>
        <v>0</v>
      </c>
      <c r="BJ120" s="13" t="s">
        <v>85</v>
      </c>
      <c r="BK120" s="166">
        <f t="shared" si="9"/>
        <v>0</v>
      </c>
      <c r="BL120" s="13" t="s">
        <v>85</v>
      </c>
      <c r="BM120" s="165" t="s">
        <v>138</v>
      </c>
    </row>
    <row r="121" spans="1:65" s="2" customFormat="1" ht="55.5" customHeight="1">
      <c r="A121" s="30"/>
      <c r="B121" s="31"/>
      <c r="C121" s="192" t="s">
        <v>122</v>
      </c>
      <c r="D121" s="192" t="s">
        <v>130</v>
      </c>
      <c r="E121" s="193" t="s">
        <v>139</v>
      </c>
      <c r="F121" s="194" t="s">
        <v>140</v>
      </c>
      <c r="G121" s="195" t="s">
        <v>115</v>
      </c>
      <c r="H121" s="196">
        <v>1</v>
      </c>
      <c r="I121" s="197"/>
      <c r="J121" s="198">
        <f t="shared" si="0"/>
        <v>0</v>
      </c>
      <c r="K121" s="194" t="s">
        <v>133</v>
      </c>
      <c r="L121" s="199"/>
      <c r="M121" s="200" t="s">
        <v>1</v>
      </c>
      <c r="N121" s="201" t="s">
        <v>42</v>
      </c>
      <c r="O121" s="67"/>
      <c r="P121" s="163">
        <f t="shared" si="1"/>
        <v>0</v>
      </c>
      <c r="Q121" s="163">
        <v>0</v>
      </c>
      <c r="R121" s="163">
        <f t="shared" si="2"/>
        <v>0</v>
      </c>
      <c r="S121" s="163">
        <v>0</v>
      </c>
      <c r="T121" s="164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5" t="s">
        <v>87</v>
      </c>
      <c r="AT121" s="165" t="s">
        <v>130</v>
      </c>
      <c r="AU121" s="165" t="s">
        <v>85</v>
      </c>
      <c r="AY121" s="13" t="s">
        <v>116</v>
      </c>
      <c r="BE121" s="166">
        <f t="shared" si="4"/>
        <v>0</v>
      </c>
      <c r="BF121" s="166">
        <f t="shared" si="5"/>
        <v>0</v>
      </c>
      <c r="BG121" s="166">
        <f t="shared" si="6"/>
        <v>0</v>
      </c>
      <c r="BH121" s="166">
        <f t="shared" si="7"/>
        <v>0</v>
      </c>
      <c r="BI121" s="166">
        <f t="shared" si="8"/>
        <v>0</v>
      </c>
      <c r="BJ121" s="13" t="s">
        <v>85</v>
      </c>
      <c r="BK121" s="166">
        <f t="shared" si="9"/>
        <v>0</v>
      </c>
      <c r="BL121" s="13" t="s">
        <v>85</v>
      </c>
      <c r="BM121" s="165" t="s">
        <v>141</v>
      </c>
    </row>
    <row r="122" spans="1:65" s="2" customFormat="1" ht="21.75" customHeight="1">
      <c r="A122" s="30"/>
      <c r="B122" s="31"/>
      <c r="C122" s="192" t="s">
        <v>120</v>
      </c>
      <c r="D122" s="192" t="s">
        <v>130</v>
      </c>
      <c r="E122" s="193" t="s">
        <v>142</v>
      </c>
      <c r="F122" s="194" t="s">
        <v>143</v>
      </c>
      <c r="G122" s="195" t="s">
        <v>115</v>
      </c>
      <c r="H122" s="196">
        <v>1</v>
      </c>
      <c r="I122" s="197"/>
      <c r="J122" s="198">
        <f t="shared" si="0"/>
        <v>0</v>
      </c>
      <c r="K122" s="194" t="s">
        <v>133</v>
      </c>
      <c r="L122" s="199"/>
      <c r="M122" s="200" t="s">
        <v>1</v>
      </c>
      <c r="N122" s="201" t="s">
        <v>42</v>
      </c>
      <c r="O122" s="67"/>
      <c r="P122" s="163">
        <f t="shared" si="1"/>
        <v>0</v>
      </c>
      <c r="Q122" s="163">
        <v>0</v>
      </c>
      <c r="R122" s="163">
        <f t="shared" si="2"/>
        <v>0</v>
      </c>
      <c r="S122" s="163">
        <v>0</v>
      </c>
      <c r="T122" s="16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5" t="s">
        <v>87</v>
      </c>
      <c r="AT122" s="165" t="s">
        <v>130</v>
      </c>
      <c r="AU122" s="165" t="s">
        <v>85</v>
      </c>
      <c r="AY122" s="13" t="s">
        <v>116</v>
      </c>
      <c r="BE122" s="166">
        <f t="shared" si="4"/>
        <v>0</v>
      </c>
      <c r="BF122" s="166">
        <f t="shared" si="5"/>
        <v>0</v>
      </c>
      <c r="BG122" s="166">
        <f t="shared" si="6"/>
        <v>0</v>
      </c>
      <c r="BH122" s="166">
        <f t="shared" si="7"/>
        <v>0</v>
      </c>
      <c r="BI122" s="166">
        <f t="shared" si="8"/>
        <v>0</v>
      </c>
      <c r="BJ122" s="13" t="s">
        <v>85</v>
      </c>
      <c r="BK122" s="166">
        <f t="shared" si="9"/>
        <v>0</v>
      </c>
      <c r="BL122" s="13" t="s">
        <v>85</v>
      </c>
      <c r="BM122" s="165" t="s">
        <v>144</v>
      </c>
    </row>
    <row r="123" spans="1:65" s="2" customFormat="1" ht="21.75" customHeight="1">
      <c r="A123" s="30"/>
      <c r="B123" s="31"/>
      <c r="C123" s="192" t="s">
        <v>145</v>
      </c>
      <c r="D123" s="192" t="s">
        <v>130</v>
      </c>
      <c r="E123" s="193" t="s">
        <v>146</v>
      </c>
      <c r="F123" s="194" t="s">
        <v>147</v>
      </c>
      <c r="G123" s="195" t="s">
        <v>115</v>
      </c>
      <c r="H123" s="196">
        <v>1</v>
      </c>
      <c r="I123" s="197"/>
      <c r="J123" s="198">
        <f t="shared" si="0"/>
        <v>0</v>
      </c>
      <c r="K123" s="194" t="s">
        <v>133</v>
      </c>
      <c r="L123" s="199"/>
      <c r="M123" s="200" t="s">
        <v>1</v>
      </c>
      <c r="N123" s="201" t="s">
        <v>42</v>
      </c>
      <c r="O123" s="67"/>
      <c r="P123" s="163">
        <f t="shared" si="1"/>
        <v>0</v>
      </c>
      <c r="Q123" s="163">
        <v>0</v>
      </c>
      <c r="R123" s="163">
        <f t="shared" si="2"/>
        <v>0</v>
      </c>
      <c r="S123" s="163">
        <v>0</v>
      </c>
      <c r="T123" s="16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5" t="s">
        <v>134</v>
      </c>
      <c r="AT123" s="165" t="s">
        <v>130</v>
      </c>
      <c r="AU123" s="165" t="s">
        <v>85</v>
      </c>
      <c r="AY123" s="13" t="s">
        <v>116</v>
      </c>
      <c r="BE123" s="166">
        <f t="shared" si="4"/>
        <v>0</v>
      </c>
      <c r="BF123" s="166">
        <f t="shared" si="5"/>
        <v>0</v>
      </c>
      <c r="BG123" s="166">
        <f t="shared" si="6"/>
        <v>0</v>
      </c>
      <c r="BH123" s="166">
        <f t="shared" si="7"/>
        <v>0</v>
      </c>
      <c r="BI123" s="166">
        <f t="shared" si="8"/>
        <v>0</v>
      </c>
      <c r="BJ123" s="13" t="s">
        <v>85</v>
      </c>
      <c r="BK123" s="166">
        <f t="shared" si="9"/>
        <v>0</v>
      </c>
      <c r="BL123" s="13" t="s">
        <v>134</v>
      </c>
      <c r="BM123" s="165" t="s">
        <v>148</v>
      </c>
    </row>
    <row r="124" spans="1:65" s="2" customFormat="1" ht="24.15" customHeight="1">
      <c r="A124" s="30"/>
      <c r="B124" s="31"/>
      <c r="C124" s="192" t="s">
        <v>149</v>
      </c>
      <c r="D124" s="192" t="s">
        <v>130</v>
      </c>
      <c r="E124" s="193" t="s">
        <v>150</v>
      </c>
      <c r="F124" s="194" t="s">
        <v>151</v>
      </c>
      <c r="G124" s="195" t="s">
        <v>115</v>
      </c>
      <c r="H124" s="196">
        <v>1</v>
      </c>
      <c r="I124" s="197"/>
      <c r="J124" s="198">
        <f t="shared" si="0"/>
        <v>0</v>
      </c>
      <c r="K124" s="194" t="s">
        <v>133</v>
      </c>
      <c r="L124" s="199"/>
      <c r="M124" s="200" t="s">
        <v>1</v>
      </c>
      <c r="N124" s="201" t="s">
        <v>42</v>
      </c>
      <c r="O124" s="67"/>
      <c r="P124" s="163">
        <f t="shared" si="1"/>
        <v>0</v>
      </c>
      <c r="Q124" s="163">
        <v>0</v>
      </c>
      <c r="R124" s="163">
        <f t="shared" si="2"/>
        <v>0</v>
      </c>
      <c r="S124" s="163">
        <v>0</v>
      </c>
      <c r="T124" s="16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5" t="s">
        <v>134</v>
      </c>
      <c r="AT124" s="165" t="s">
        <v>130</v>
      </c>
      <c r="AU124" s="165" t="s">
        <v>85</v>
      </c>
      <c r="AY124" s="13" t="s">
        <v>116</v>
      </c>
      <c r="BE124" s="166">
        <f t="shared" si="4"/>
        <v>0</v>
      </c>
      <c r="BF124" s="166">
        <f t="shared" si="5"/>
        <v>0</v>
      </c>
      <c r="BG124" s="166">
        <f t="shared" si="6"/>
        <v>0</v>
      </c>
      <c r="BH124" s="166">
        <f t="shared" si="7"/>
        <v>0</v>
      </c>
      <c r="BI124" s="166">
        <f t="shared" si="8"/>
        <v>0</v>
      </c>
      <c r="BJ124" s="13" t="s">
        <v>85</v>
      </c>
      <c r="BK124" s="166">
        <f t="shared" si="9"/>
        <v>0</v>
      </c>
      <c r="BL124" s="13" t="s">
        <v>134</v>
      </c>
      <c r="BM124" s="165" t="s">
        <v>152</v>
      </c>
    </row>
    <row r="125" spans="1:65" s="2" customFormat="1" ht="21.75" customHeight="1">
      <c r="A125" s="30"/>
      <c r="B125" s="31"/>
      <c r="C125" s="192" t="s">
        <v>153</v>
      </c>
      <c r="D125" s="192" t="s">
        <v>130</v>
      </c>
      <c r="E125" s="193" t="s">
        <v>154</v>
      </c>
      <c r="F125" s="194" t="s">
        <v>155</v>
      </c>
      <c r="G125" s="195" t="s">
        <v>115</v>
      </c>
      <c r="H125" s="196">
        <v>1</v>
      </c>
      <c r="I125" s="197"/>
      <c r="J125" s="198">
        <f t="shared" si="0"/>
        <v>0</v>
      </c>
      <c r="K125" s="194" t="s">
        <v>133</v>
      </c>
      <c r="L125" s="199"/>
      <c r="M125" s="200" t="s">
        <v>1</v>
      </c>
      <c r="N125" s="201" t="s">
        <v>42</v>
      </c>
      <c r="O125" s="67"/>
      <c r="P125" s="163">
        <f t="shared" si="1"/>
        <v>0</v>
      </c>
      <c r="Q125" s="163">
        <v>0</v>
      </c>
      <c r="R125" s="163">
        <f t="shared" si="2"/>
        <v>0</v>
      </c>
      <c r="S125" s="163">
        <v>0</v>
      </c>
      <c r="T125" s="16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5" t="s">
        <v>134</v>
      </c>
      <c r="AT125" s="165" t="s">
        <v>130</v>
      </c>
      <c r="AU125" s="165" t="s">
        <v>85</v>
      </c>
      <c r="AY125" s="13" t="s">
        <v>116</v>
      </c>
      <c r="BE125" s="166">
        <f t="shared" si="4"/>
        <v>0</v>
      </c>
      <c r="BF125" s="166">
        <f t="shared" si="5"/>
        <v>0</v>
      </c>
      <c r="BG125" s="166">
        <f t="shared" si="6"/>
        <v>0</v>
      </c>
      <c r="BH125" s="166">
        <f t="shared" si="7"/>
        <v>0</v>
      </c>
      <c r="BI125" s="166">
        <f t="shared" si="8"/>
        <v>0</v>
      </c>
      <c r="BJ125" s="13" t="s">
        <v>85</v>
      </c>
      <c r="BK125" s="166">
        <f t="shared" si="9"/>
        <v>0</v>
      </c>
      <c r="BL125" s="13" t="s">
        <v>134</v>
      </c>
      <c r="BM125" s="165" t="s">
        <v>156</v>
      </c>
    </row>
    <row r="126" spans="1:65" s="2" customFormat="1" ht="16.5" customHeight="1">
      <c r="A126" s="30"/>
      <c r="B126" s="31"/>
      <c r="C126" s="192" t="s">
        <v>157</v>
      </c>
      <c r="D126" s="192" t="s">
        <v>130</v>
      </c>
      <c r="E126" s="193" t="s">
        <v>158</v>
      </c>
      <c r="F126" s="194" t="s">
        <v>159</v>
      </c>
      <c r="G126" s="195" t="s">
        <v>115</v>
      </c>
      <c r="H126" s="196">
        <v>1</v>
      </c>
      <c r="I126" s="197"/>
      <c r="J126" s="198">
        <f t="shared" si="0"/>
        <v>0</v>
      </c>
      <c r="K126" s="194" t="s">
        <v>133</v>
      </c>
      <c r="L126" s="199"/>
      <c r="M126" s="200" t="s">
        <v>1</v>
      </c>
      <c r="N126" s="201" t="s">
        <v>42</v>
      </c>
      <c r="O126" s="67"/>
      <c r="P126" s="163">
        <f t="shared" si="1"/>
        <v>0</v>
      </c>
      <c r="Q126" s="163">
        <v>0</v>
      </c>
      <c r="R126" s="163">
        <f t="shared" si="2"/>
        <v>0</v>
      </c>
      <c r="S126" s="163">
        <v>0</v>
      </c>
      <c r="T126" s="16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5" t="s">
        <v>134</v>
      </c>
      <c r="AT126" s="165" t="s">
        <v>130</v>
      </c>
      <c r="AU126" s="165" t="s">
        <v>85</v>
      </c>
      <c r="AY126" s="13" t="s">
        <v>116</v>
      </c>
      <c r="BE126" s="166">
        <f t="shared" si="4"/>
        <v>0</v>
      </c>
      <c r="BF126" s="166">
        <f t="shared" si="5"/>
        <v>0</v>
      </c>
      <c r="BG126" s="166">
        <f t="shared" si="6"/>
        <v>0</v>
      </c>
      <c r="BH126" s="166">
        <f t="shared" si="7"/>
        <v>0</v>
      </c>
      <c r="BI126" s="166">
        <f t="shared" si="8"/>
        <v>0</v>
      </c>
      <c r="BJ126" s="13" t="s">
        <v>85</v>
      </c>
      <c r="BK126" s="166">
        <f t="shared" si="9"/>
        <v>0</v>
      </c>
      <c r="BL126" s="13" t="s">
        <v>134</v>
      </c>
      <c r="BM126" s="165" t="s">
        <v>160</v>
      </c>
    </row>
    <row r="127" spans="1:65" s="2" customFormat="1" ht="24.15" customHeight="1">
      <c r="A127" s="30"/>
      <c r="B127" s="31"/>
      <c r="C127" s="192" t="s">
        <v>161</v>
      </c>
      <c r="D127" s="192" t="s">
        <v>130</v>
      </c>
      <c r="E127" s="193" t="s">
        <v>162</v>
      </c>
      <c r="F127" s="194" t="s">
        <v>163</v>
      </c>
      <c r="G127" s="195" t="s">
        <v>115</v>
      </c>
      <c r="H127" s="196">
        <v>1</v>
      </c>
      <c r="I127" s="197"/>
      <c r="J127" s="198">
        <f t="shared" si="0"/>
        <v>0</v>
      </c>
      <c r="K127" s="194" t="s">
        <v>133</v>
      </c>
      <c r="L127" s="199"/>
      <c r="M127" s="200" t="s">
        <v>1</v>
      </c>
      <c r="N127" s="201" t="s">
        <v>42</v>
      </c>
      <c r="O127" s="67"/>
      <c r="P127" s="163">
        <f t="shared" si="1"/>
        <v>0</v>
      </c>
      <c r="Q127" s="163">
        <v>0</v>
      </c>
      <c r="R127" s="163">
        <f t="shared" si="2"/>
        <v>0</v>
      </c>
      <c r="S127" s="163">
        <v>0</v>
      </c>
      <c r="T127" s="16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5" t="s">
        <v>134</v>
      </c>
      <c r="AT127" s="165" t="s">
        <v>130</v>
      </c>
      <c r="AU127" s="165" t="s">
        <v>85</v>
      </c>
      <c r="AY127" s="13" t="s">
        <v>116</v>
      </c>
      <c r="BE127" s="166">
        <f t="shared" si="4"/>
        <v>0</v>
      </c>
      <c r="BF127" s="166">
        <f t="shared" si="5"/>
        <v>0</v>
      </c>
      <c r="BG127" s="166">
        <f t="shared" si="6"/>
        <v>0</v>
      </c>
      <c r="BH127" s="166">
        <f t="shared" si="7"/>
        <v>0</v>
      </c>
      <c r="BI127" s="166">
        <f t="shared" si="8"/>
        <v>0</v>
      </c>
      <c r="BJ127" s="13" t="s">
        <v>85</v>
      </c>
      <c r="BK127" s="166">
        <f t="shared" si="9"/>
        <v>0</v>
      </c>
      <c r="BL127" s="13" t="s">
        <v>134</v>
      </c>
      <c r="BM127" s="165" t="s">
        <v>164</v>
      </c>
    </row>
    <row r="128" spans="1:65" s="2" customFormat="1" ht="24.15" customHeight="1">
      <c r="A128" s="30"/>
      <c r="B128" s="31"/>
      <c r="C128" s="192" t="s">
        <v>165</v>
      </c>
      <c r="D128" s="192" t="s">
        <v>130</v>
      </c>
      <c r="E128" s="193" t="s">
        <v>166</v>
      </c>
      <c r="F128" s="194" t="s">
        <v>167</v>
      </c>
      <c r="G128" s="195" t="s">
        <v>115</v>
      </c>
      <c r="H128" s="196">
        <v>1</v>
      </c>
      <c r="I128" s="197"/>
      <c r="J128" s="198">
        <f t="shared" si="0"/>
        <v>0</v>
      </c>
      <c r="K128" s="194" t="s">
        <v>133</v>
      </c>
      <c r="L128" s="199"/>
      <c r="M128" s="200" t="s">
        <v>1</v>
      </c>
      <c r="N128" s="201" t="s">
        <v>42</v>
      </c>
      <c r="O128" s="67"/>
      <c r="P128" s="163">
        <f t="shared" si="1"/>
        <v>0</v>
      </c>
      <c r="Q128" s="163">
        <v>0</v>
      </c>
      <c r="R128" s="163">
        <f t="shared" si="2"/>
        <v>0</v>
      </c>
      <c r="S128" s="163">
        <v>0</v>
      </c>
      <c r="T128" s="16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5" t="s">
        <v>134</v>
      </c>
      <c r="AT128" s="165" t="s">
        <v>130</v>
      </c>
      <c r="AU128" s="165" t="s">
        <v>85</v>
      </c>
      <c r="AY128" s="13" t="s">
        <v>116</v>
      </c>
      <c r="BE128" s="166">
        <f t="shared" si="4"/>
        <v>0</v>
      </c>
      <c r="BF128" s="166">
        <f t="shared" si="5"/>
        <v>0</v>
      </c>
      <c r="BG128" s="166">
        <f t="shared" si="6"/>
        <v>0</v>
      </c>
      <c r="BH128" s="166">
        <f t="shared" si="7"/>
        <v>0</v>
      </c>
      <c r="BI128" s="166">
        <f t="shared" si="8"/>
        <v>0</v>
      </c>
      <c r="BJ128" s="13" t="s">
        <v>85</v>
      </c>
      <c r="BK128" s="166">
        <f t="shared" si="9"/>
        <v>0</v>
      </c>
      <c r="BL128" s="13" t="s">
        <v>134</v>
      </c>
      <c r="BM128" s="165" t="s">
        <v>168</v>
      </c>
    </row>
    <row r="129" spans="1:65" s="2" customFormat="1" ht="37.75" customHeight="1">
      <c r="A129" s="30"/>
      <c r="B129" s="31"/>
      <c r="C129" s="192" t="s">
        <v>169</v>
      </c>
      <c r="D129" s="192" t="s">
        <v>130</v>
      </c>
      <c r="E129" s="193" t="s">
        <v>170</v>
      </c>
      <c r="F129" s="194" t="s">
        <v>171</v>
      </c>
      <c r="G129" s="195" t="s">
        <v>115</v>
      </c>
      <c r="H129" s="196">
        <v>1</v>
      </c>
      <c r="I129" s="197"/>
      <c r="J129" s="198">
        <f t="shared" si="0"/>
        <v>0</v>
      </c>
      <c r="K129" s="194" t="s">
        <v>133</v>
      </c>
      <c r="L129" s="199"/>
      <c r="M129" s="200" t="s">
        <v>1</v>
      </c>
      <c r="N129" s="201" t="s">
        <v>42</v>
      </c>
      <c r="O129" s="67"/>
      <c r="P129" s="163">
        <f t="shared" si="1"/>
        <v>0</v>
      </c>
      <c r="Q129" s="163">
        <v>0</v>
      </c>
      <c r="R129" s="163">
        <f t="shared" si="2"/>
        <v>0</v>
      </c>
      <c r="S129" s="163">
        <v>0</v>
      </c>
      <c r="T129" s="16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5" t="s">
        <v>134</v>
      </c>
      <c r="AT129" s="165" t="s">
        <v>130</v>
      </c>
      <c r="AU129" s="165" t="s">
        <v>85</v>
      </c>
      <c r="AY129" s="13" t="s">
        <v>116</v>
      </c>
      <c r="BE129" s="166">
        <f t="shared" si="4"/>
        <v>0</v>
      </c>
      <c r="BF129" s="166">
        <f t="shared" si="5"/>
        <v>0</v>
      </c>
      <c r="BG129" s="166">
        <f t="shared" si="6"/>
        <v>0</v>
      </c>
      <c r="BH129" s="166">
        <f t="shared" si="7"/>
        <v>0</v>
      </c>
      <c r="BI129" s="166">
        <f t="shared" si="8"/>
        <v>0</v>
      </c>
      <c r="BJ129" s="13" t="s">
        <v>85</v>
      </c>
      <c r="BK129" s="166">
        <f t="shared" si="9"/>
        <v>0</v>
      </c>
      <c r="BL129" s="13" t="s">
        <v>134</v>
      </c>
      <c r="BM129" s="165" t="s">
        <v>172</v>
      </c>
    </row>
    <row r="130" spans="1:65" s="2" customFormat="1" ht="21.75" customHeight="1">
      <c r="A130" s="30"/>
      <c r="B130" s="31"/>
      <c r="C130" s="192" t="s">
        <v>8</v>
      </c>
      <c r="D130" s="192" t="s">
        <v>130</v>
      </c>
      <c r="E130" s="193" t="s">
        <v>173</v>
      </c>
      <c r="F130" s="194" t="s">
        <v>174</v>
      </c>
      <c r="G130" s="195" t="s">
        <v>175</v>
      </c>
      <c r="H130" s="196">
        <v>1</v>
      </c>
      <c r="I130" s="197"/>
      <c r="J130" s="198">
        <f t="shared" si="0"/>
        <v>0</v>
      </c>
      <c r="K130" s="194" t="s">
        <v>133</v>
      </c>
      <c r="L130" s="199"/>
      <c r="M130" s="200" t="s">
        <v>1</v>
      </c>
      <c r="N130" s="201" t="s">
        <v>42</v>
      </c>
      <c r="O130" s="67"/>
      <c r="P130" s="163">
        <f t="shared" si="1"/>
        <v>0</v>
      </c>
      <c r="Q130" s="163">
        <v>0</v>
      </c>
      <c r="R130" s="163">
        <f t="shared" si="2"/>
        <v>0</v>
      </c>
      <c r="S130" s="163">
        <v>0</v>
      </c>
      <c r="T130" s="16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5" t="s">
        <v>134</v>
      </c>
      <c r="AT130" s="165" t="s">
        <v>130</v>
      </c>
      <c r="AU130" s="165" t="s">
        <v>85</v>
      </c>
      <c r="AY130" s="13" t="s">
        <v>116</v>
      </c>
      <c r="BE130" s="166">
        <f t="shared" si="4"/>
        <v>0</v>
      </c>
      <c r="BF130" s="166">
        <f t="shared" si="5"/>
        <v>0</v>
      </c>
      <c r="BG130" s="166">
        <f t="shared" si="6"/>
        <v>0</v>
      </c>
      <c r="BH130" s="166">
        <f t="shared" si="7"/>
        <v>0</v>
      </c>
      <c r="BI130" s="166">
        <f t="shared" si="8"/>
        <v>0</v>
      </c>
      <c r="BJ130" s="13" t="s">
        <v>85</v>
      </c>
      <c r="BK130" s="166">
        <f t="shared" si="9"/>
        <v>0</v>
      </c>
      <c r="BL130" s="13" t="s">
        <v>134</v>
      </c>
      <c r="BM130" s="165" t="s">
        <v>176</v>
      </c>
    </row>
    <row r="131" spans="1:65" s="2" customFormat="1" ht="24.15" customHeight="1">
      <c r="A131" s="30"/>
      <c r="B131" s="31"/>
      <c r="C131" s="192" t="s">
        <v>177</v>
      </c>
      <c r="D131" s="192" t="s">
        <v>130</v>
      </c>
      <c r="E131" s="193" t="s">
        <v>178</v>
      </c>
      <c r="F131" s="194" t="s">
        <v>179</v>
      </c>
      <c r="G131" s="195" t="s">
        <v>180</v>
      </c>
      <c r="H131" s="196">
        <v>1</v>
      </c>
      <c r="I131" s="197"/>
      <c r="J131" s="198">
        <f t="shared" si="0"/>
        <v>0</v>
      </c>
      <c r="K131" s="194" t="s">
        <v>133</v>
      </c>
      <c r="L131" s="199"/>
      <c r="M131" s="200" t="s">
        <v>1</v>
      </c>
      <c r="N131" s="201" t="s">
        <v>42</v>
      </c>
      <c r="O131" s="67"/>
      <c r="P131" s="163">
        <f t="shared" si="1"/>
        <v>0</v>
      </c>
      <c r="Q131" s="163">
        <v>0</v>
      </c>
      <c r="R131" s="163">
        <f t="shared" si="2"/>
        <v>0</v>
      </c>
      <c r="S131" s="163">
        <v>0</v>
      </c>
      <c r="T131" s="16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5" t="s">
        <v>134</v>
      </c>
      <c r="AT131" s="165" t="s">
        <v>130</v>
      </c>
      <c r="AU131" s="165" t="s">
        <v>85</v>
      </c>
      <c r="AY131" s="13" t="s">
        <v>116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3" t="s">
        <v>85</v>
      </c>
      <c r="BK131" s="166">
        <f t="shared" si="9"/>
        <v>0</v>
      </c>
      <c r="BL131" s="13" t="s">
        <v>134</v>
      </c>
      <c r="BM131" s="165" t="s">
        <v>181</v>
      </c>
    </row>
    <row r="132" spans="1:65" s="2" customFormat="1" ht="16.5" customHeight="1">
      <c r="A132" s="30"/>
      <c r="B132" s="31"/>
      <c r="C132" s="192" t="s">
        <v>182</v>
      </c>
      <c r="D132" s="192" t="s">
        <v>130</v>
      </c>
      <c r="E132" s="193" t="s">
        <v>183</v>
      </c>
      <c r="F132" s="194" t="s">
        <v>184</v>
      </c>
      <c r="G132" s="195" t="s">
        <v>180</v>
      </c>
      <c r="H132" s="196">
        <v>1</v>
      </c>
      <c r="I132" s="197"/>
      <c r="J132" s="198">
        <f t="shared" si="0"/>
        <v>0</v>
      </c>
      <c r="K132" s="194" t="s">
        <v>133</v>
      </c>
      <c r="L132" s="199"/>
      <c r="M132" s="200" t="s">
        <v>1</v>
      </c>
      <c r="N132" s="201" t="s">
        <v>42</v>
      </c>
      <c r="O132" s="67"/>
      <c r="P132" s="163">
        <f t="shared" si="1"/>
        <v>0</v>
      </c>
      <c r="Q132" s="163">
        <v>0</v>
      </c>
      <c r="R132" s="163">
        <f t="shared" si="2"/>
        <v>0</v>
      </c>
      <c r="S132" s="163">
        <v>0</v>
      </c>
      <c r="T132" s="16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5" t="s">
        <v>134</v>
      </c>
      <c r="AT132" s="165" t="s">
        <v>130</v>
      </c>
      <c r="AU132" s="165" t="s">
        <v>85</v>
      </c>
      <c r="AY132" s="13" t="s">
        <v>116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3" t="s">
        <v>85</v>
      </c>
      <c r="BK132" s="166">
        <f t="shared" si="9"/>
        <v>0</v>
      </c>
      <c r="BL132" s="13" t="s">
        <v>134</v>
      </c>
      <c r="BM132" s="165" t="s">
        <v>185</v>
      </c>
    </row>
    <row r="133" spans="1:65" s="2" customFormat="1" ht="24.15" customHeight="1">
      <c r="A133" s="30"/>
      <c r="B133" s="31"/>
      <c r="C133" s="192" t="s">
        <v>186</v>
      </c>
      <c r="D133" s="192" t="s">
        <v>130</v>
      </c>
      <c r="E133" s="193" t="s">
        <v>187</v>
      </c>
      <c r="F133" s="194" t="s">
        <v>188</v>
      </c>
      <c r="G133" s="195" t="s">
        <v>115</v>
      </c>
      <c r="H133" s="196">
        <v>1</v>
      </c>
      <c r="I133" s="197"/>
      <c r="J133" s="198">
        <f t="shared" si="0"/>
        <v>0</v>
      </c>
      <c r="K133" s="194" t="s">
        <v>133</v>
      </c>
      <c r="L133" s="199"/>
      <c r="M133" s="200" t="s">
        <v>1</v>
      </c>
      <c r="N133" s="201" t="s">
        <v>42</v>
      </c>
      <c r="O133" s="67"/>
      <c r="P133" s="163">
        <f t="shared" si="1"/>
        <v>0</v>
      </c>
      <c r="Q133" s="163">
        <v>0</v>
      </c>
      <c r="R133" s="163">
        <f t="shared" si="2"/>
        <v>0</v>
      </c>
      <c r="S133" s="163">
        <v>0</v>
      </c>
      <c r="T133" s="16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5" t="s">
        <v>134</v>
      </c>
      <c r="AT133" s="165" t="s">
        <v>130</v>
      </c>
      <c r="AU133" s="165" t="s">
        <v>85</v>
      </c>
      <c r="AY133" s="13" t="s">
        <v>116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3" t="s">
        <v>85</v>
      </c>
      <c r="BK133" s="166">
        <f t="shared" si="9"/>
        <v>0</v>
      </c>
      <c r="BL133" s="13" t="s">
        <v>134</v>
      </c>
      <c r="BM133" s="165" t="s">
        <v>189</v>
      </c>
    </row>
    <row r="134" spans="1:65" s="2" customFormat="1" ht="21.75" customHeight="1">
      <c r="A134" s="30"/>
      <c r="B134" s="31"/>
      <c r="C134" s="192" t="s">
        <v>190</v>
      </c>
      <c r="D134" s="192" t="s">
        <v>130</v>
      </c>
      <c r="E134" s="193" t="s">
        <v>191</v>
      </c>
      <c r="F134" s="194" t="s">
        <v>192</v>
      </c>
      <c r="G134" s="195" t="s">
        <v>115</v>
      </c>
      <c r="H134" s="196">
        <v>1</v>
      </c>
      <c r="I134" s="197"/>
      <c r="J134" s="198">
        <f t="shared" si="0"/>
        <v>0</v>
      </c>
      <c r="K134" s="194" t="s">
        <v>133</v>
      </c>
      <c r="L134" s="199"/>
      <c r="M134" s="200" t="s">
        <v>1</v>
      </c>
      <c r="N134" s="201" t="s">
        <v>42</v>
      </c>
      <c r="O134" s="67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5" t="s">
        <v>134</v>
      </c>
      <c r="AT134" s="165" t="s">
        <v>130</v>
      </c>
      <c r="AU134" s="165" t="s">
        <v>85</v>
      </c>
      <c r="AY134" s="13" t="s">
        <v>116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3" t="s">
        <v>85</v>
      </c>
      <c r="BK134" s="166">
        <f t="shared" si="9"/>
        <v>0</v>
      </c>
      <c r="BL134" s="13" t="s">
        <v>134</v>
      </c>
      <c r="BM134" s="165" t="s">
        <v>193</v>
      </c>
    </row>
    <row r="135" spans="1:65" s="2" customFormat="1" ht="37.75" customHeight="1">
      <c r="A135" s="30"/>
      <c r="B135" s="31"/>
      <c r="C135" s="192" t="s">
        <v>194</v>
      </c>
      <c r="D135" s="192" t="s">
        <v>130</v>
      </c>
      <c r="E135" s="193" t="s">
        <v>195</v>
      </c>
      <c r="F135" s="194" t="s">
        <v>196</v>
      </c>
      <c r="G135" s="195" t="s">
        <v>115</v>
      </c>
      <c r="H135" s="196">
        <v>1</v>
      </c>
      <c r="I135" s="197"/>
      <c r="J135" s="198">
        <f t="shared" si="0"/>
        <v>0</v>
      </c>
      <c r="K135" s="194" t="s">
        <v>133</v>
      </c>
      <c r="L135" s="199"/>
      <c r="M135" s="200" t="s">
        <v>1</v>
      </c>
      <c r="N135" s="201" t="s">
        <v>42</v>
      </c>
      <c r="O135" s="67"/>
      <c r="P135" s="163">
        <f t="shared" si="1"/>
        <v>0</v>
      </c>
      <c r="Q135" s="163">
        <v>0</v>
      </c>
      <c r="R135" s="163">
        <f t="shared" si="2"/>
        <v>0</v>
      </c>
      <c r="S135" s="163">
        <v>0</v>
      </c>
      <c r="T135" s="164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5" t="s">
        <v>134</v>
      </c>
      <c r="AT135" s="165" t="s">
        <v>130</v>
      </c>
      <c r="AU135" s="165" t="s">
        <v>85</v>
      </c>
      <c r="AY135" s="13" t="s">
        <v>116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3" t="s">
        <v>85</v>
      </c>
      <c r="BK135" s="166">
        <f t="shared" si="9"/>
        <v>0</v>
      </c>
      <c r="BL135" s="13" t="s">
        <v>134</v>
      </c>
      <c r="BM135" s="165" t="s">
        <v>197</v>
      </c>
    </row>
    <row r="136" spans="1:65" s="2" customFormat="1" ht="24.15" customHeight="1">
      <c r="A136" s="30"/>
      <c r="B136" s="31"/>
      <c r="C136" s="192" t="s">
        <v>198</v>
      </c>
      <c r="D136" s="192" t="s">
        <v>130</v>
      </c>
      <c r="E136" s="193" t="s">
        <v>199</v>
      </c>
      <c r="F136" s="194" t="s">
        <v>200</v>
      </c>
      <c r="G136" s="195" t="s">
        <v>180</v>
      </c>
      <c r="H136" s="196">
        <v>1</v>
      </c>
      <c r="I136" s="197"/>
      <c r="J136" s="198">
        <f t="shared" si="0"/>
        <v>0</v>
      </c>
      <c r="K136" s="194" t="s">
        <v>133</v>
      </c>
      <c r="L136" s="199"/>
      <c r="M136" s="200" t="s">
        <v>1</v>
      </c>
      <c r="N136" s="201" t="s">
        <v>42</v>
      </c>
      <c r="O136" s="67"/>
      <c r="P136" s="163">
        <f t="shared" si="1"/>
        <v>0</v>
      </c>
      <c r="Q136" s="163">
        <v>0</v>
      </c>
      <c r="R136" s="163">
        <f t="shared" si="2"/>
        <v>0</v>
      </c>
      <c r="S136" s="163">
        <v>0</v>
      </c>
      <c r="T136" s="164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5" t="s">
        <v>134</v>
      </c>
      <c r="AT136" s="165" t="s">
        <v>130</v>
      </c>
      <c r="AU136" s="165" t="s">
        <v>85</v>
      </c>
      <c r="AY136" s="13" t="s">
        <v>116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3" t="s">
        <v>85</v>
      </c>
      <c r="BK136" s="166">
        <f t="shared" si="9"/>
        <v>0</v>
      </c>
      <c r="BL136" s="13" t="s">
        <v>134</v>
      </c>
      <c r="BM136" s="165" t="s">
        <v>201</v>
      </c>
    </row>
    <row r="137" spans="1:65" s="2" customFormat="1" ht="16.5" customHeight="1">
      <c r="A137" s="30"/>
      <c r="B137" s="31"/>
      <c r="C137" s="192" t="s">
        <v>202</v>
      </c>
      <c r="D137" s="192" t="s">
        <v>130</v>
      </c>
      <c r="E137" s="193" t="s">
        <v>203</v>
      </c>
      <c r="F137" s="194" t="s">
        <v>204</v>
      </c>
      <c r="G137" s="195" t="s">
        <v>180</v>
      </c>
      <c r="H137" s="196">
        <v>1</v>
      </c>
      <c r="I137" s="197"/>
      <c r="J137" s="198">
        <f t="shared" si="0"/>
        <v>0</v>
      </c>
      <c r="K137" s="194" t="s">
        <v>133</v>
      </c>
      <c r="L137" s="199"/>
      <c r="M137" s="200" t="s">
        <v>1</v>
      </c>
      <c r="N137" s="201" t="s">
        <v>42</v>
      </c>
      <c r="O137" s="67"/>
      <c r="P137" s="163">
        <f t="shared" si="1"/>
        <v>0</v>
      </c>
      <c r="Q137" s="163">
        <v>0</v>
      </c>
      <c r="R137" s="163">
        <f t="shared" si="2"/>
        <v>0</v>
      </c>
      <c r="S137" s="163">
        <v>0</v>
      </c>
      <c r="T137" s="164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5" t="s">
        <v>134</v>
      </c>
      <c r="AT137" s="165" t="s">
        <v>130</v>
      </c>
      <c r="AU137" s="165" t="s">
        <v>85</v>
      </c>
      <c r="AY137" s="13" t="s">
        <v>116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3" t="s">
        <v>85</v>
      </c>
      <c r="BK137" s="166">
        <f t="shared" si="9"/>
        <v>0</v>
      </c>
      <c r="BL137" s="13" t="s">
        <v>134</v>
      </c>
      <c r="BM137" s="165" t="s">
        <v>205</v>
      </c>
    </row>
    <row r="138" spans="1:65" s="2" customFormat="1" ht="24.15" customHeight="1">
      <c r="A138" s="30"/>
      <c r="B138" s="31"/>
      <c r="C138" s="192" t="s">
        <v>206</v>
      </c>
      <c r="D138" s="192" t="s">
        <v>130</v>
      </c>
      <c r="E138" s="193" t="s">
        <v>207</v>
      </c>
      <c r="F138" s="194" t="s">
        <v>208</v>
      </c>
      <c r="G138" s="195" t="s">
        <v>115</v>
      </c>
      <c r="H138" s="196">
        <v>1</v>
      </c>
      <c r="I138" s="197"/>
      <c r="J138" s="198">
        <f t="shared" si="0"/>
        <v>0</v>
      </c>
      <c r="K138" s="194" t="s">
        <v>133</v>
      </c>
      <c r="L138" s="199"/>
      <c r="M138" s="200" t="s">
        <v>1</v>
      </c>
      <c r="N138" s="201" t="s">
        <v>42</v>
      </c>
      <c r="O138" s="67"/>
      <c r="P138" s="163">
        <f t="shared" si="1"/>
        <v>0</v>
      </c>
      <c r="Q138" s="163">
        <v>0</v>
      </c>
      <c r="R138" s="163">
        <f t="shared" si="2"/>
        <v>0</v>
      </c>
      <c r="S138" s="163">
        <v>0</v>
      </c>
      <c r="T138" s="164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5" t="s">
        <v>134</v>
      </c>
      <c r="AT138" s="165" t="s">
        <v>130</v>
      </c>
      <c r="AU138" s="165" t="s">
        <v>85</v>
      </c>
      <c r="AY138" s="13" t="s">
        <v>116</v>
      </c>
      <c r="BE138" s="166">
        <f t="shared" si="4"/>
        <v>0</v>
      </c>
      <c r="BF138" s="166">
        <f t="shared" si="5"/>
        <v>0</v>
      </c>
      <c r="BG138" s="166">
        <f t="shared" si="6"/>
        <v>0</v>
      </c>
      <c r="BH138" s="166">
        <f t="shared" si="7"/>
        <v>0</v>
      </c>
      <c r="BI138" s="166">
        <f t="shared" si="8"/>
        <v>0</v>
      </c>
      <c r="BJ138" s="13" t="s">
        <v>85</v>
      </c>
      <c r="BK138" s="166">
        <f t="shared" si="9"/>
        <v>0</v>
      </c>
      <c r="BL138" s="13" t="s">
        <v>134</v>
      </c>
      <c r="BM138" s="165" t="s">
        <v>209</v>
      </c>
    </row>
    <row r="139" spans="1:65" s="2" customFormat="1" ht="16.5" customHeight="1">
      <c r="A139" s="30"/>
      <c r="B139" s="31"/>
      <c r="C139" s="192" t="s">
        <v>7</v>
      </c>
      <c r="D139" s="192" t="s">
        <v>130</v>
      </c>
      <c r="E139" s="193" t="s">
        <v>210</v>
      </c>
      <c r="F139" s="194" t="s">
        <v>211</v>
      </c>
      <c r="G139" s="195" t="s">
        <v>115</v>
      </c>
      <c r="H139" s="196">
        <v>1</v>
      </c>
      <c r="I139" s="197"/>
      <c r="J139" s="198">
        <f t="shared" si="0"/>
        <v>0</v>
      </c>
      <c r="K139" s="194" t="s">
        <v>133</v>
      </c>
      <c r="L139" s="199"/>
      <c r="M139" s="200" t="s">
        <v>1</v>
      </c>
      <c r="N139" s="201" t="s">
        <v>42</v>
      </c>
      <c r="O139" s="67"/>
      <c r="P139" s="163">
        <f t="shared" si="1"/>
        <v>0</v>
      </c>
      <c r="Q139" s="163">
        <v>0</v>
      </c>
      <c r="R139" s="163">
        <f t="shared" si="2"/>
        <v>0</v>
      </c>
      <c r="S139" s="163">
        <v>0</v>
      </c>
      <c r="T139" s="164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5" t="s">
        <v>134</v>
      </c>
      <c r="AT139" s="165" t="s">
        <v>130</v>
      </c>
      <c r="AU139" s="165" t="s">
        <v>85</v>
      </c>
      <c r="AY139" s="13" t="s">
        <v>116</v>
      </c>
      <c r="BE139" s="166">
        <f t="shared" si="4"/>
        <v>0</v>
      </c>
      <c r="BF139" s="166">
        <f t="shared" si="5"/>
        <v>0</v>
      </c>
      <c r="BG139" s="166">
        <f t="shared" si="6"/>
        <v>0</v>
      </c>
      <c r="BH139" s="166">
        <f t="shared" si="7"/>
        <v>0</v>
      </c>
      <c r="BI139" s="166">
        <f t="shared" si="8"/>
        <v>0</v>
      </c>
      <c r="BJ139" s="13" t="s">
        <v>85</v>
      </c>
      <c r="BK139" s="166">
        <f t="shared" si="9"/>
        <v>0</v>
      </c>
      <c r="BL139" s="13" t="s">
        <v>134</v>
      </c>
      <c r="BM139" s="165" t="s">
        <v>212</v>
      </c>
    </row>
    <row r="140" spans="1:65" s="2" customFormat="1" ht="16.5" customHeight="1">
      <c r="A140" s="30"/>
      <c r="B140" s="31"/>
      <c r="C140" s="192" t="s">
        <v>213</v>
      </c>
      <c r="D140" s="192" t="s">
        <v>130</v>
      </c>
      <c r="E140" s="193" t="s">
        <v>214</v>
      </c>
      <c r="F140" s="194" t="s">
        <v>215</v>
      </c>
      <c r="G140" s="195" t="s">
        <v>115</v>
      </c>
      <c r="H140" s="196">
        <v>1</v>
      </c>
      <c r="I140" s="197"/>
      <c r="J140" s="198">
        <f t="shared" si="0"/>
        <v>0</v>
      </c>
      <c r="K140" s="194" t="s">
        <v>133</v>
      </c>
      <c r="L140" s="199"/>
      <c r="M140" s="200" t="s">
        <v>1</v>
      </c>
      <c r="N140" s="201" t="s">
        <v>42</v>
      </c>
      <c r="O140" s="67"/>
      <c r="P140" s="163">
        <f t="shared" si="1"/>
        <v>0</v>
      </c>
      <c r="Q140" s="163">
        <v>0</v>
      </c>
      <c r="R140" s="163">
        <f t="shared" si="2"/>
        <v>0</v>
      </c>
      <c r="S140" s="163">
        <v>0</v>
      </c>
      <c r="T140" s="164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5" t="s">
        <v>134</v>
      </c>
      <c r="AT140" s="165" t="s">
        <v>130</v>
      </c>
      <c r="AU140" s="165" t="s">
        <v>85</v>
      </c>
      <c r="AY140" s="13" t="s">
        <v>116</v>
      </c>
      <c r="BE140" s="166">
        <f t="shared" si="4"/>
        <v>0</v>
      </c>
      <c r="BF140" s="166">
        <f t="shared" si="5"/>
        <v>0</v>
      </c>
      <c r="BG140" s="166">
        <f t="shared" si="6"/>
        <v>0</v>
      </c>
      <c r="BH140" s="166">
        <f t="shared" si="7"/>
        <v>0</v>
      </c>
      <c r="BI140" s="166">
        <f t="shared" si="8"/>
        <v>0</v>
      </c>
      <c r="BJ140" s="13" t="s">
        <v>85</v>
      </c>
      <c r="BK140" s="166">
        <f t="shared" si="9"/>
        <v>0</v>
      </c>
      <c r="BL140" s="13" t="s">
        <v>134</v>
      </c>
      <c r="BM140" s="165" t="s">
        <v>216</v>
      </c>
    </row>
    <row r="141" spans="1:65" s="2" customFormat="1" ht="24.15" customHeight="1">
      <c r="A141" s="30"/>
      <c r="B141" s="31"/>
      <c r="C141" s="192" t="s">
        <v>217</v>
      </c>
      <c r="D141" s="192" t="s">
        <v>130</v>
      </c>
      <c r="E141" s="193" t="s">
        <v>218</v>
      </c>
      <c r="F141" s="194" t="s">
        <v>219</v>
      </c>
      <c r="G141" s="195" t="s">
        <v>115</v>
      </c>
      <c r="H141" s="196">
        <v>1</v>
      </c>
      <c r="I141" s="197"/>
      <c r="J141" s="198">
        <f t="shared" si="0"/>
        <v>0</v>
      </c>
      <c r="K141" s="194" t="s">
        <v>133</v>
      </c>
      <c r="L141" s="199"/>
      <c r="M141" s="200" t="s">
        <v>1</v>
      </c>
      <c r="N141" s="201" t="s">
        <v>42</v>
      </c>
      <c r="O141" s="67"/>
      <c r="P141" s="163">
        <f t="shared" si="1"/>
        <v>0</v>
      </c>
      <c r="Q141" s="163">
        <v>0</v>
      </c>
      <c r="R141" s="163">
        <f t="shared" si="2"/>
        <v>0</v>
      </c>
      <c r="S141" s="163">
        <v>0</v>
      </c>
      <c r="T141" s="164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5" t="s">
        <v>134</v>
      </c>
      <c r="AT141" s="165" t="s">
        <v>130</v>
      </c>
      <c r="AU141" s="165" t="s">
        <v>85</v>
      </c>
      <c r="AY141" s="13" t="s">
        <v>116</v>
      </c>
      <c r="BE141" s="166">
        <f t="shared" si="4"/>
        <v>0</v>
      </c>
      <c r="BF141" s="166">
        <f t="shared" si="5"/>
        <v>0</v>
      </c>
      <c r="BG141" s="166">
        <f t="shared" si="6"/>
        <v>0</v>
      </c>
      <c r="BH141" s="166">
        <f t="shared" si="7"/>
        <v>0</v>
      </c>
      <c r="BI141" s="166">
        <f t="shared" si="8"/>
        <v>0</v>
      </c>
      <c r="BJ141" s="13" t="s">
        <v>85</v>
      </c>
      <c r="BK141" s="166">
        <f t="shared" si="9"/>
        <v>0</v>
      </c>
      <c r="BL141" s="13" t="s">
        <v>134</v>
      </c>
      <c r="BM141" s="165" t="s">
        <v>220</v>
      </c>
    </row>
    <row r="142" spans="1:65" s="2" customFormat="1" ht="24.15" customHeight="1">
      <c r="A142" s="30"/>
      <c r="B142" s="31"/>
      <c r="C142" s="192" t="s">
        <v>221</v>
      </c>
      <c r="D142" s="192" t="s">
        <v>130</v>
      </c>
      <c r="E142" s="193" t="s">
        <v>222</v>
      </c>
      <c r="F142" s="194" t="s">
        <v>223</v>
      </c>
      <c r="G142" s="195" t="s">
        <v>115</v>
      </c>
      <c r="H142" s="196">
        <v>1</v>
      </c>
      <c r="I142" s="197"/>
      <c r="J142" s="198">
        <f t="shared" si="0"/>
        <v>0</v>
      </c>
      <c r="K142" s="194" t="s">
        <v>133</v>
      </c>
      <c r="L142" s="199"/>
      <c r="M142" s="200" t="s">
        <v>1</v>
      </c>
      <c r="N142" s="201" t="s">
        <v>42</v>
      </c>
      <c r="O142" s="67"/>
      <c r="P142" s="163">
        <f t="shared" si="1"/>
        <v>0</v>
      </c>
      <c r="Q142" s="163">
        <v>0</v>
      </c>
      <c r="R142" s="163">
        <f t="shared" si="2"/>
        <v>0</v>
      </c>
      <c r="S142" s="163">
        <v>0</v>
      </c>
      <c r="T142" s="164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5" t="s">
        <v>134</v>
      </c>
      <c r="AT142" s="165" t="s">
        <v>130</v>
      </c>
      <c r="AU142" s="165" t="s">
        <v>85</v>
      </c>
      <c r="AY142" s="13" t="s">
        <v>116</v>
      </c>
      <c r="BE142" s="166">
        <f t="shared" si="4"/>
        <v>0</v>
      </c>
      <c r="BF142" s="166">
        <f t="shared" si="5"/>
        <v>0</v>
      </c>
      <c r="BG142" s="166">
        <f t="shared" si="6"/>
        <v>0</v>
      </c>
      <c r="BH142" s="166">
        <f t="shared" si="7"/>
        <v>0</v>
      </c>
      <c r="BI142" s="166">
        <f t="shared" si="8"/>
        <v>0</v>
      </c>
      <c r="BJ142" s="13" t="s">
        <v>85</v>
      </c>
      <c r="BK142" s="166">
        <f t="shared" si="9"/>
        <v>0</v>
      </c>
      <c r="BL142" s="13" t="s">
        <v>134</v>
      </c>
      <c r="BM142" s="165" t="s">
        <v>224</v>
      </c>
    </row>
    <row r="143" spans="1:65" s="2" customFormat="1" ht="21.75" customHeight="1">
      <c r="A143" s="30"/>
      <c r="B143" s="31"/>
      <c r="C143" s="192" t="s">
        <v>225</v>
      </c>
      <c r="D143" s="192" t="s">
        <v>130</v>
      </c>
      <c r="E143" s="193" t="s">
        <v>226</v>
      </c>
      <c r="F143" s="194" t="s">
        <v>227</v>
      </c>
      <c r="G143" s="195" t="s">
        <v>228</v>
      </c>
      <c r="H143" s="196">
        <v>1</v>
      </c>
      <c r="I143" s="197"/>
      <c r="J143" s="198">
        <f t="shared" si="0"/>
        <v>0</v>
      </c>
      <c r="K143" s="194" t="s">
        <v>133</v>
      </c>
      <c r="L143" s="199"/>
      <c r="M143" s="200" t="s">
        <v>1</v>
      </c>
      <c r="N143" s="201" t="s">
        <v>42</v>
      </c>
      <c r="O143" s="67"/>
      <c r="P143" s="163">
        <f t="shared" si="1"/>
        <v>0</v>
      </c>
      <c r="Q143" s="163">
        <v>0</v>
      </c>
      <c r="R143" s="163">
        <f t="shared" si="2"/>
        <v>0</v>
      </c>
      <c r="S143" s="163">
        <v>0</v>
      </c>
      <c r="T143" s="164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5" t="s">
        <v>134</v>
      </c>
      <c r="AT143" s="165" t="s">
        <v>130</v>
      </c>
      <c r="AU143" s="165" t="s">
        <v>85</v>
      </c>
      <c r="AY143" s="13" t="s">
        <v>116</v>
      </c>
      <c r="BE143" s="166">
        <f t="shared" si="4"/>
        <v>0</v>
      </c>
      <c r="BF143" s="166">
        <f t="shared" si="5"/>
        <v>0</v>
      </c>
      <c r="BG143" s="166">
        <f t="shared" si="6"/>
        <v>0</v>
      </c>
      <c r="BH143" s="166">
        <f t="shared" si="7"/>
        <v>0</v>
      </c>
      <c r="BI143" s="166">
        <f t="shared" si="8"/>
        <v>0</v>
      </c>
      <c r="BJ143" s="13" t="s">
        <v>85</v>
      </c>
      <c r="BK143" s="166">
        <f t="shared" si="9"/>
        <v>0</v>
      </c>
      <c r="BL143" s="13" t="s">
        <v>134</v>
      </c>
      <c r="BM143" s="165" t="s">
        <v>229</v>
      </c>
    </row>
    <row r="144" spans="1:65" s="2" customFormat="1" ht="24.15" customHeight="1">
      <c r="A144" s="30"/>
      <c r="B144" s="31"/>
      <c r="C144" s="192" t="s">
        <v>230</v>
      </c>
      <c r="D144" s="192" t="s">
        <v>130</v>
      </c>
      <c r="E144" s="193" t="s">
        <v>231</v>
      </c>
      <c r="F144" s="194" t="s">
        <v>232</v>
      </c>
      <c r="G144" s="195" t="s">
        <v>115</v>
      </c>
      <c r="H144" s="196">
        <v>1</v>
      </c>
      <c r="I144" s="197"/>
      <c r="J144" s="198">
        <f t="shared" si="0"/>
        <v>0</v>
      </c>
      <c r="K144" s="194" t="s">
        <v>133</v>
      </c>
      <c r="L144" s="199"/>
      <c r="M144" s="200" t="s">
        <v>1</v>
      </c>
      <c r="N144" s="201" t="s">
        <v>42</v>
      </c>
      <c r="O144" s="67"/>
      <c r="P144" s="163">
        <f t="shared" si="1"/>
        <v>0</v>
      </c>
      <c r="Q144" s="163">
        <v>0</v>
      </c>
      <c r="R144" s="163">
        <f t="shared" si="2"/>
        <v>0</v>
      </c>
      <c r="S144" s="163">
        <v>0</v>
      </c>
      <c r="T144" s="164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5" t="s">
        <v>134</v>
      </c>
      <c r="AT144" s="165" t="s">
        <v>130</v>
      </c>
      <c r="AU144" s="165" t="s">
        <v>85</v>
      </c>
      <c r="AY144" s="13" t="s">
        <v>116</v>
      </c>
      <c r="BE144" s="166">
        <f t="shared" si="4"/>
        <v>0</v>
      </c>
      <c r="BF144" s="166">
        <f t="shared" si="5"/>
        <v>0</v>
      </c>
      <c r="BG144" s="166">
        <f t="shared" si="6"/>
        <v>0</v>
      </c>
      <c r="BH144" s="166">
        <f t="shared" si="7"/>
        <v>0</v>
      </c>
      <c r="BI144" s="166">
        <f t="shared" si="8"/>
        <v>0</v>
      </c>
      <c r="BJ144" s="13" t="s">
        <v>85</v>
      </c>
      <c r="BK144" s="166">
        <f t="shared" si="9"/>
        <v>0</v>
      </c>
      <c r="BL144" s="13" t="s">
        <v>134</v>
      </c>
      <c r="BM144" s="165" t="s">
        <v>233</v>
      </c>
    </row>
    <row r="145" spans="1:65" s="2" customFormat="1" ht="24.15" customHeight="1">
      <c r="A145" s="30"/>
      <c r="B145" s="31"/>
      <c r="C145" s="192" t="s">
        <v>234</v>
      </c>
      <c r="D145" s="192" t="s">
        <v>130</v>
      </c>
      <c r="E145" s="193" t="s">
        <v>235</v>
      </c>
      <c r="F145" s="194" t="s">
        <v>236</v>
      </c>
      <c r="G145" s="195" t="s">
        <v>115</v>
      </c>
      <c r="H145" s="196">
        <v>1</v>
      </c>
      <c r="I145" s="197"/>
      <c r="J145" s="198">
        <f t="shared" si="0"/>
        <v>0</v>
      </c>
      <c r="K145" s="194" t="s">
        <v>133</v>
      </c>
      <c r="L145" s="199"/>
      <c r="M145" s="200" t="s">
        <v>1</v>
      </c>
      <c r="N145" s="201" t="s">
        <v>42</v>
      </c>
      <c r="O145" s="67"/>
      <c r="P145" s="163">
        <f t="shared" si="1"/>
        <v>0</v>
      </c>
      <c r="Q145" s="163">
        <v>0</v>
      </c>
      <c r="R145" s="163">
        <f t="shared" si="2"/>
        <v>0</v>
      </c>
      <c r="S145" s="163">
        <v>0</v>
      </c>
      <c r="T145" s="164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5" t="s">
        <v>134</v>
      </c>
      <c r="AT145" s="165" t="s">
        <v>130</v>
      </c>
      <c r="AU145" s="165" t="s">
        <v>85</v>
      </c>
      <c r="AY145" s="13" t="s">
        <v>116</v>
      </c>
      <c r="BE145" s="166">
        <f t="shared" si="4"/>
        <v>0</v>
      </c>
      <c r="BF145" s="166">
        <f t="shared" si="5"/>
        <v>0</v>
      </c>
      <c r="BG145" s="166">
        <f t="shared" si="6"/>
        <v>0</v>
      </c>
      <c r="BH145" s="166">
        <f t="shared" si="7"/>
        <v>0</v>
      </c>
      <c r="BI145" s="166">
        <f t="shared" si="8"/>
        <v>0</v>
      </c>
      <c r="BJ145" s="13" t="s">
        <v>85</v>
      </c>
      <c r="BK145" s="166">
        <f t="shared" si="9"/>
        <v>0</v>
      </c>
      <c r="BL145" s="13" t="s">
        <v>134</v>
      </c>
      <c r="BM145" s="165" t="s">
        <v>237</v>
      </c>
    </row>
    <row r="146" spans="1:65" s="2" customFormat="1" ht="24.15" customHeight="1">
      <c r="A146" s="30"/>
      <c r="B146" s="31"/>
      <c r="C146" s="192" t="s">
        <v>238</v>
      </c>
      <c r="D146" s="192" t="s">
        <v>130</v>
      </c>
      <c r="E146" s="193" t="s">
        <v>239</v>
      </c>
      <c r="F146" s="194" t="s">
        <v>240</v>
      </c>
      <c r="G146" s="195" t="s">
        <v>115</v>
      </c>
      <c r="H146" s="196">
        <v>1</v>
      </c>
      <c r="I146" s="197"/>
      <c r="J146" s="198">
        <f t="shared" si="0"/>
        <v>0</v>
      </c>
      <c r="K146" s="194" t="s">
        <v>133</v>
      </c>
      <c r="L146" s="199"/>
      <c r="M146" s="200" t="s">
        <v>1</v>
      </c>
      <c r="N146" s="201" t="s">
        <v>42</v>
      </c>
      <c r="O146" s="67"/>
      <c r="P146" s="163">
        <f t="shared" si="1"/>
        <v>0</v>
      </c>
      <c r="Q146" s="163">
        <v>0</v>
      </c>
      <c r="R146" s="163">
        <f t="shared" si="2"/>
        <v>0</v>
      </c>
      <c r="S146" s="163">
        <v>0</v>
      </c>
      <c r="T146" s="164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5" t="s">
        <v>134</v>
      </c>
      <c r="AT146" s="165" t="s">
        <v>130</v>
      </c>
      <c r="AU146" s="165" t="s">
        <v>85</v>
      </c>
      <c r="AY146" s="13" t="s">
        <v>116</v>
      </c>
      <c r="BE146" s="166">
        <f t="shared" si="4"/>
        <v>0</v>
      </c>
      <c r="BF146" s="166">
        <f t="shared" si="5"/>
        <v>0</v>
      </c>
      <c r="BG146" s="166">
        <f t="shared" si="6"/>
        <v>0</v>
      </c>
      <c r="BH146" s="166">
        <f t="shared" si="7"/>
        <v>0</v>
      </c>
      <c r="BI146" s="166">
        <f t="shared" si="8"/>
        <v>0</v>
      </c>
      <c r="BJ146" s="13" t="s">
        <v>85</v>
      </c>
      <c r="BK146" s="166">
        <f t="shared" si="9"/>
        <v>0</v>
      </c>
      <c r="BL146" s="13" t="s">
        <v>134</v>
      </c>
      <c r="BM146" s="165" t="s">
        <v>241</v>
      </c>
    </row>
    <row r="147" spans="1:65" s="2" customFormat="1" ht="24.15" customHeight="1">
      <c r="A147" s="30"/>
      <c r="B147" s="31"/>
      <c r="C147" s="192" t="s">
        <v>242</v>
      </c>
      <c r="D147" s="192" t="s">
        <v>130</v>
      </c>
      <c r="E147" s="193" t="s">
        <v>243</v>
      </c>
      <c r="F147" s="194" t="s">
        <v>244</v>
      </c>
      <c r="G147" s="195" t="s">
        <v>115</v>
      </c>
      <c r="H147" s="196">
        <v>1</v>
      </c>
      <c r="I147" s="197"/>
      <c r="J147" s="198">
        <f t="shared" si="0"/>
        <v>0</v>
      </c>
      <c r="K147" s="194" t="s">
        <v>133</v>
      </c>
      <c r="L147" s="199"/>
      <c r="M147" s="200" t="s">
        <v>1</v>
      </c>
      <c r="N147" s="201" t="s">
        <v>42</v>
      </c>
      <c r="O147" s="67"/>
      <c r="P147" s="163">
        <f t="shared" si="1"/>
        <v>0</v>
      </c>
      <c r="Q147" s="163">
        <v>0</v>
      </c>
      <c r="R147" s="163">
        <f t="shared" si="2"/>
        <v>0</v>
      </c>
      <c r="S147" s="163">
        <v>0</v>
      </c>
      <c r="T147" s="164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5" t="s">
        <v>134</v>
      </c>
      <c r="AT147" s="165" t="s">
        <v>130</v>
      </c>
      <c r="AU147" s="165" t="s">
        <v>85</v>
      </c>
      <c r="AY147" s="13" t="s">
        <v>116</v>
      </c>
      <c r="BE147" s="166">
        <f t="shared" si="4"/>
        <v>0</v>
      </c>
      <c r="BF147" s="166">
        <f t="shared" si="5"/>
        <v>0</v>
      </c>
      <c r="BG147" s="166">
        <f t="shared" si="6"/>
        <v>0</v>
      </c>
      <c r="BH147" s="166">
        <f t="shared" si="7"/>
        <v>0</v>
      </c>
      <c r="BI147" s="166">
        <f t="shared" si="8"/>
        <v>0</v>
      </c>
      <c r="BJ147" s="13" t="s">
        <v>85</v>
      </c>
      <c r="BK147" s="166">
        <f t="shared" si="9"/>
        <v>0</v>
      </c>
      <c r="BL147" s="13" t="s">
        <v>134</v>
      </c>
      <c r="BM147" s="165" t="s">
        <v>245</v>
      </c>
    </row>
    <row r="148" spans="1:65" s="2" customFormat="1" ht="21.75" customHeight="1">
      <c r="A148" s="30"/>
      <c r="B148" s="31"/>
      <c r="C148" s="192" t="s">
        <v>246</v>
      </c>
      <c r="D148" s="192" t="s">
        <v>130</v>
      </c>
      <c r="E148" s="193" t="s">
        <v>247</v>
      </c>
      <c r="F148" s="194" t="s">
        <v>248</v>
      </c>
      <c r="G148" s="195" t="s">
        <v>115</v>
      </c>
      <c r="H148" s="196">
        <v>1</v>
      </c>
      <c r="I148" s="197"/>
      <c r="J148" s="198">
        <f t="shared" si="0"/>
        <v>0</v>
      </c>
      <c r="K148" s="194" t="s">
        <v>133</v>
      </c>
      <c r="L148" s="199"/>
      <c r="M148" s="200" t="s">
        <v>1</v>
      </c>
      <c r="N148" s="201" t="s">
        <v>42</v>
      </c>
      <c r="O148" s="67"/>
      <c r="P148" s="163">
        <f t="shared" si="1"/>
        <v>0</v>
      </c>
      <c r="Q148" s="163">
        <v>0</v>
      </c>
      <c r="R148" s="163">
        <f t="shared" si="2"/>
        <v>0</v>
      </c>
      <c r="S148" s="163">
        <v>0</v>
      </c>
      <c r="T148" s="164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5" t="s">
        <v>134</v>
      </c>
      <c r="AT148" s="165" t="s">
        <v>130</v>
      </c>
      <c r="AU148" s="165" t="s">
        <v>85</v>
      </c>
      <c r="AY148" s="13" t="s">
        <v>116</v>
      </c>
      <c r="BE148" s="166">
        <f t="shared" si="4"/>
        <v>0</v>
      </c>
      <c r="BF148" s="166">
        <f t="shared" si="5"/>
        <v>0</v>
      </c>
      <c r="BG148" s="166">
        <f t="shared" si="6"/>
        <v>0</v>
      </c>
      <c r="BH148" s="166">
        <f t="shared" si="7"/>
        <v>0</v>
      </c>
      <c r="BI148" s="166">
        <f t="shared" si="8"/>
        <v>0</v>
      </c>
      <c r="BJ148" s="13" t="s">
        <v>85</v>
      </c>
      <c r="BK148" s="166">
        <f t="shared" si="9"/>
        <v>0</v>
      </c>
      <c r="BL148" s="13" t="s">
        <v>134</v>
      </c>
      <c r="BM148" s="165" t="s">
        <v>249</v>
      </c>
    </row>
    <row r="149" spans="1:65" s="2" customFormat="1" ht="24.15" customHeight="1">
      <c r="A149" s="30"/>
      <c r="B149" s="31"/>
      <c r="C149" s="192" t="s">
        <v>250</v>
      </c>
      <c r="D149" s="192" t="s">
        <v>130</v>
      </c>
      <c r="E149" s="193" t="s">
        <v>251</v>
      </c>
      <c r="F149" s="194" t="s">
        <v>252</v>
      </c>
      <c r="G149" s="195" t="s">
        <v>115</v>
      </c>
      <c r="H149" s="196">
        <v>1</v>
      </c>
      <c r="I149" s="197"/>
      <c r="J149" s="198">
        <f t="shared" si="0"/>
        <v>0</v>
      </c>
      <c r="K149" s="194" t="s">
        <v>133</v>
      </c>
      <c r="L149" s="199"/>
      <c r="M149" s="200" t="s">
        <v>1</v>
      </c>
      <c r="N149" s="201" t="s">
        <v>42</v>
      </c>
      <c r="O149" s="67"/>
      <c r="P149" s="163">
        <f t="shared" si="1"/>
        <v>0</v>
      </c>
      <c r="Q149" s="163">
        <v>0</v>
      </c>
      <c r="R149" s="163">
        <f t="shared" si="2"/>
        <v>0</v>
      </c>
      <c r="S149" s="163">
        <v>0</v>
      </c>
      <c r="T149" s="164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5" t="s">
        <v>134</v>
      </c>
      <c r="AT149" s="165" t="s">
        <v>130</v>
      </c>
      <c r="AU149" s="165" t="s">
        <v>85</v>
      </c>
      <c r="AY149" s="13" t="s">
        <v>116</v>
      </c>
      <c r="BE149" s="166">
        <f t="shared" si="4"/>
        <v>0</v>
      </c>
      <c r="BF149" s="166">
        <f t="shared" si="5"/>
        <v>0</v>
      </c>
      <c r="BG149" s="166">
        <f t="shared" si="6"/>
        <v>0</v>
      </c>
      <c r="BH149" s="166">
        <f t="shared" si="7"/>
        <v>0</v>
      </c>
      <c r="BI149" s="166">
        <f t="shared" si="8"/>
        <v>0</v>
      </c>
      <c r="BJ149" s="13" t="s">
        <v>85</v>
      </c>
      <c r="BK149" s="166">
        <f t="shared" si="9"/>
        <v>0</v>
      </c>
      <c r="BL149" s="13" t="s">
        <v>134</v>
      </c>
      <c r="BM149" s="165" t="s">
        <v>253</v>
      </c>
    </row>
    <row r="150" spans="1:65" s="2" customFormat="1" ht="24.15" customHeight="1">
      <c r="A150" s="30"/>
      <c r="B150" s="31"/>
      <c r="C150" s="192" t="s">
        <v>254</v>
      </c>
      <c r="D150" s="192" t="s">
        <v>130</v>
      </c>
      <c r="E150" s="193" t="s">
        <v>255</v>
      </c>
      <c r="F150" s="194" t="s">
        <v>256</v>
      </c>
      <c r="G150" s="195" t="s">
        <v>115</v>
      </c>
      <c r="H150" s="196">
        <v>1</v>
      </c>
      <c r="I150" s="197"/>
      <c r="J150" s="198">
        <f t="shared" si="0"/>
        <v>0</v>
      </c>
      <c r="K150" s="194" t="s">
        <v>133</v>
      </c>
      <c r="L150" s="199"/>
      <c r="M150" s="200" t="s">
        <v>1</v>
      </c>
      <c r="N150" s="201" t="s">
        <v>42</v>
      </c>
      <c r="O150" s="67"/>
      <c r="P150" s="163">
        <f t="shared" si="1"/>
        <v>0</v>
      </c>
      <c r="Q150" s="163">
        <v>0</v>
      </c>
      <c r="R150" s="163">
        <f t="shared" si="2"/>
        <v>0</v>
      </c>
      <c r="S150" s="163">
        <v>0</v>
      </c>
      <c r="T150" s="164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5" t="s">
        <v>134</v>
      </c>
      <c r="AT150" s="165" t="s">
        <v>130</v>
      </c>
      <c r="AU150" s="165" t="s">
        <v>85</v>
      </c>
      <c r="AY150" s="13" t="s">
        <v>116</v>
      </c>
      <c r="BE150" s="166">
        <f t="shared" si="4"/>
        <v>0</v>
      </c>
      <c r="BF150" s="166">
        <f t="shared" si="5"/>
        <v>0</v>
      </c>
      <c r="BG150" s="166">
        <f t="shared" si="6"/>
        <v>0</v>
      </c>
      <c r="BH150" s="166">
        <f t="shared" si="7"/>
        <v>0</v>
      </c>
      <c r="BI150" s="166">
        <f t="shared" si="8"/>
        <v>0</v>
      </c>
      <c r="BJ150" s="13" t="s">
        <v>85</v>
      </c>
      <c r="BK150" s="166">
        <f t="shared" si="9"/>
        <v>0</v>
      </c>
      <c r="BL150" s="13" t="s">
        <v>134</v>
      </c>
      <c r="BM150" s="165" t="s">
        <v>257</v>
      </c>
    </row>
    <row r="151" spans="1:65" s="2" customFormat="1" ht="24.15" customHeight="1">
      <c r="A151" s="30"/>
      <c r="B151" s="31"/>
      <c r="C151" s="192" t="s">
        <v>258</v>
      </c>
      <c r="D151" s="192" t="s">
        <v>130</v>
      </c>
      <c r="E151" s="193" t="s">
        <v>259</v>
      </c>
      <c r="F151" s="194" t="s">
        <v>260</v>
      </c>
      <c r="G151" s="195" t="s">
        <v>115</v>
      </c>
      <c r="H151" s="196">
        <v>1</v>
      </c>
      <c r="I151" s="197"/>
      <c r="J151" s="198">
        <f t="shared" ref="J151:J182" si="10">ROUND(I151*H151,2)</f>
        <v>0</v>
      </c>
      <c r="K151" s="194" t="s">
        <v>133</v>
      </c>
      <c r="L151" s="199"/>
      <c r="M151" s="200" t="s">
        <v>1</v>
      </c>
      <c r="N151" s="201" t="s">
        <v>42</v>
      </c>
      <c r="O151" s="67"/>
      <c r="P151" s="163">
        <f t="shared" ref="P151:P182" si="11">O151*H151</f>
        <v>0</v>
      </c>
      <c r="Q151" s="163">
        <v>0</v>
      </c>
      <c r="R151" s="163">
        <f t="shared" ref="R151:R182" si="12">Q151*H151</f>
        <v>0</v>
      </c>
      <c r="S151" s="163">
        <v>0</v>
      </c>
      <c r="T151" s="164">
        <f t="shared" ref="T151:T182" si="13"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5" t="s">
        <v>134</v>
      </c>
      <c r="AT151" s="165" t="s">
        <v>130</v>
      </c>
      <c r="AU151" s="165" t="s">
        <v>85</v>
      </c>
      <c r="AY151" s="13" t="s">
        <v>116</v>
      </c>
      <c r="BE151" s="166">
        <f t="shared" ref="BE151:BE182" si="14">IF(N151="základní",J151,0)</f>
        <v>0</v>
      </c>
      <c r="BF151" s="166">
        <f t="shared" ref="BF151:BF182" si="15">IF(N151="snížená",J151,0)</f>
        <v>0</v>
      </c>
      <c r="BG151" s="166">
        <f t="shared" ref="BG151:BG182" si="16">IF(N151="zákl. přenesená",J151,0)</f>
        <v>0</v>
      </c>
      <c r="BH151" s="166">
        <f t="shared" ref="BH151:BH182" si="17">IF(N151="sníž. přenesená",J151,0)</f>
        <v>0</v>
      </c>
      <c r="BI151" s="166">
        <f t="shared" ref="BI151:BI182" si="18">IF(N151="nulová",J151,0)</f>
        <v>0</v>
      </c>
      <c r="BJ151" s="13" t="s">
        <v>85</v>
      </c>
      <c r="BK151" s="166">
        <f t="shared" ref="BK151:BK182" si="19">ROUND(I151*H151,2)</f>
        <v>0</v>
      </c>
      <c r="BL151" s="13" t="s">
        <v>134</v>
      </c>
      <c r="BM151" s="165" t="s">
        <v>261</v>
      </c>
    </row>
    <row r="152" spans="1:65" s="2" customFormat="1" ht="24.15" customHeight="1">
      <c r="A152" s="30"/>
      <c r="B152" s="31"/>
      <c r="C152" s="192" t="s">
        <v>262</v>
      </c>
      <c r="D152" s="192" t="s">
        <v>130</v>
      </c>
      <c r="E152" s="193" t="s">
        <v>263</v>
      </c>
      <c r="F152" s="194" t="s">
        <v>264</v>
      </c>
      <c r="G152" s="195" t="s">
        <v>115</v>
      </c>
      <c r="H152" s="196">
        <v>1</v>
      </c>
      <c r="I152" s="197"/>
      <c r="J152" s="198">
        <f t="shared" si="10"/>
        <v>0</v>
      </c>
      <c r="K152" s="194" t="s">
        <v>133</v>
      </c>
      <c r="L152" s="199"/>
      <c r="M152" s="200" t="s">
        <v>1</v>
      </c>
      <c r="N152" s="201" t="s">
        <v>42</v>
      </c>
      <c r="O152" s="67"/>
      <c r="P152" s="163">
        <f t="shared" si="11"/>
        <v>0</v>
      </c>
      <c r="Q152" s="163">
        <v>0</v>
      </c>
      <c r="R152" s="163">
        <f t="shared" si="12"/>
        <v>0</v>
      </c>
      <c r="S152" s="163">
        <v>0</v>
      </c>
      <c r="T152" s="164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5" t="s">
        <v>134</v>
      </c>
      <c r="AT152" s="165" t="s">
        <v>130</v>
      </c>
      <c r="AU152" s="165" t="s">
        <v>85</v>
      </c>
      <c r="AY152" s="13" t="s">
        <v>116</v>
      </c>
      <c r="BE152" s="166">
        <f t="shared" si="14"/>
        <v>0</v>
      </c>
      <c r="BF152" s="166">
        <f t="shared" si="15"/>
        <v>0</v>
      </c>
      <c r="BG152" s="166">
        <f t="shared" si="16"/>
        <v>0</v>
      </c>
      <c r="BH152" s="166">
        <f t="shared" si="17"/>
        <v>0</v>
      </c>
      <c r="BI152" s="166">
        <f t="shared" si="18"/>
        <v>0</v>
      </c>
      <c r="BJ152" s="13" t="s">
        <v>85</v>
      </c>
      <c r="BK152" s="166">
        <f t="shared" si="19"/>
        <v>0</v>
      </c>
      <c r="BL152" s="13" t="s">
        <v>134</v>
      </c>
      <c r="BM152" s="165" t="s">
        <v>265</v>
      </c>
    </row>
    <row r="153" spans="1:65" s="2" customFormat="1" ht="24.15" customHeight="1">
      <c r="A153" s="30"/>
      <c r="B153" s="31"/>
      <c r="C153" s="192" t="s">
        <v>266</v>
      </c>
      <c r="D153" s="192" t="s">
        <v>130</v>
      </c>
      <c r="E153" s="193" t="s">
        <v>267</v>
      </c>
      <c r="F153" s="194" t="s">
        <v>268</v>
      </c>
      <c r="G153" s="195" t="s">
        <v>115</v>
      </c>
      <c r="H153" s="196">
        <v>1</v>
      </c>
      <c r="I153" s="197"/>
      <c r="J153" s="198">
        <f t="shared" si="10"/>
        <v>0</v>
      </c>
      <c r="K153" s="194" t="s">
        <v>133</v>
      </c>
      <c r="L153" s="199"/>
      <c r="M153" s="200" t="s">
        <v>1</v>
      </c>
      <c r="N153" s="201" t="s">
        <v>42</v>
      </c>
      <c r="O153" s="67"/>
      <c r="P153" s="163">
        <f t="shared" si="11"/>
        <v>0</v>
      </c>
      <c r="Q153" s="163">
        <v>0</v>
      </c>
      <c r="R153" s="163">
        <f t="shared" si="12"/>
        <v>0</v>
      </c>
      <c r="S153" s="163">
        <v>0</v>
      </c>
      <c r="T153" s="164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5" t="s">
        <v>134</v>
      </c>
      <c r="AT153" s="165" t="s">
        <v>130</v>
      </c>
      <c r="AU153" s="165" t="s">
        <v>85</v>
      </c>
      <c r="AY153" s="13" t="s">
        <v>116</v>
      </c>
      <c r="BE153" s="166">
        <f t="shared" si="14"/>
        <v>0</v>
      </c>
      <c r="BF153" s="166">
        <f t="shared" si="15"/>
        <v>0</v>
      </c>
      <c r="BG153" s="166">
        <f t="shared" si="16"/>
        <v>0</v>
      </c>
      <c r="BH153" s="166">
        <f t="shared" si="17"/>
        <v>0</v>
      </c>
      <c r="BI153" s="166">
        <f t="shared" si="18"/>
        <v>0</v>
      </c>
      <c r="BJ153" s="13" t="s">
        <v>85</v>
      </c>
      <c r="BK153" s="166">
        <f t="shared" si="19"/>
        <v>0</v>
      </c>
      <c r="BL153" s="13" t="s">
        <v>134</v>
      </c>
      <c r="BM153" s="165" t="s">
        <v>269</v>
      </c>
    </row>
    <row r="154" spans="1:65" s="2" customFormat="1" ht="24.15" customHeight="1">
      <c r="A154" s="30"/>
      <c r="B154" s="31"/>
      <c r="C154" s="192" t="s">
        <v>270</v>
      </c>
      <c r="D154" s="192" t="s">
        <v>130</v>
      </c>
      <c r="E154" s="193" t="s">
        <v>271</v>
      </c>
      <c r="F154" s="194" t="s">
        <v>272</v>
      </c>
      <c r="G154" s="195" t="s">
        <v>115</v>
      </c>
      <c r="H154" s="196">
        <v>1</v>
      </c>
      <c r="I154" s="197"/>
      <c r="J154" s="198">
        <f t="shared" si="10"/>
        <v>0</v>
      </c>
      <c r="K154" s="194" t="s">
        <v>133</v>
      </c>
      <c r="L154" s="199"/>
      <c r="M154" s="200" t="s">
        <v>1</v>
      </c>
      <c r="N154" s="201" t="s">
        <v>42</v>
      </c>
      <c r="O154" s="67"/>
      <c r="P154" s="163">
        <f t="shared" si="11"/>
        <v>0</v>
      </c>
      <c r="Q154" s="163">
        <v>0</v>
      </c>
      <c r="R154" s="163">
        <f t="shared" si="12"/>
        <v>0</v>
      </c>
      <c r="S154" s="163">
        <v>0</v>
      </c>
      <c r="T154" s="164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5" t="s">
        <v>134</v>
      </c>
      <c r="AT154" s="165" t="s">
        <v>130</v>
      </c>
      <c r="AU154" s="165" t="s">
        <v>85</v>
      </c>
      <c r="AY154" s="13" t="s">
        <v>116</v>
      </c>
      <c r="BE154" s="166">
        <f t="shared" si="14"/>
        <v>0</v>
      </c>
      <c r="BF154" s="166">
        <f t="shared" si="15"/>
        <v>0</v>
      </c>
      <c r="BG154" s="166">
        <f t="shared" si="16"/>
        <v>0</v>
      </c>
      <c r="BH154" s="166">
        <f t="shared" si="17"/>
        <v>0</v>
      </c>
      <c r="BI154" s="166">
        <f t="shared" si="18"/>
        <v>0</v>
      </c>
      <c r="BJ154" s="13" t="s">
        <v>85</v>
      </c>
      <c r="BK154" s="166">
        <f t="shared" si="19"/>
        <v>0</v>
      </c>
      <c r="BL154" s="13" t="s">
        <v>134</v>
      </c>
      <c r="BM154" s="165" t="s">
        <v>273</v>
      </c>
    </row>
    <row r="155" spans="1:65" s="2" customFormat="1" ht="21.75" customHeight="1">
      <c r="A155" s="30"/>
      <c r="B155" s="31"/>
      <c r="C155" s="192" t="s">
        <v>274</v>
      </c>
      <c r="D155" s="192" t="s">
        <v>130</v>
      </c>
      <c r="E155" s="193" t="s">
        <v>275</v>
      </c>
      <c r="F155" s="194" t="s">
        <v>276</v>
      </c>
      <c r="G155" s="195" t="s">
        <v>115</v>
      </c>
      <c r="H155" s="196">
        <v>1</v>
      </c>
      <c r="I155" s="197"/>
      <c r="J155" s="198">
        <f t="shared" si="10"/>
        <v>0</v>
      </c>
      <c r="K155" s="194" t="s">
        <v>133</v>
      </c>
      <c r="L155" s="199"/>
      <c r="M155" s="200" t="s">
        <v>1</v>
      </c>
      <c r="N155" s="201" t="s">
        <v>42</v>
      </c>
      <c r="O155" s="67"/>
      <c r="P155" s="163">
        <f t="shared" si="11"/>
        <v>0</v>
      </c>
      <c r="Q155" s="163">
        <v>0</v>
      </c>
      <c r="R155" s="163">
        <f t="shared" si="12"/>
        <v>0</v>
      </c>
      <c r="S155" s="163">
        <v>0</v>
      </c>
      <c r="T155" s="164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5" t="s">
        <v>134</v>
      </c>
      <c r="AT155" s="165" t="s">
        <v>130</v>
      </c>
      <c r="AU155" s="165" t="s">
        <v>85</v>
      </c>
      <c r="AY155" s="13" t="s">
        <v>116</v>
      </c>
      <c r="BE155" s="166">
        <f t="shared" si="14"/>
        <v>0</v>
      </c>
      <c r="BF155" s="166">
        <f t="shared" si="15"/>
        <v>0</v>
      </c>
      <c r="BG155" s="166">
        <f t="shared" si="16"/>
        <v>0</v>
      </c>
      <c r="BH155" s="166">
        <f t="shared" si="17"/>
        <v>0</v>
      </c>
      <c r="BI155" s="166">
        <f t="shared" si="18"/>
        <v>0</v>
      </c>
      <c r="BJ155" s="13" t="s">
        <v>85</v>
      </c>
      <c r="BK155" s="166">
        <f t="shared" si="19"/>
        <v>0</v>
      </c>
      <c r="BL155" s="13" t="s">
        <v>134</v>
      </c>
      <c r="BM155" s="165" t="s">
        <v>277</v>
      </c>
    </row>
    <row r="156" spans="1:65" s="2" customFormat="1" ht="24.15" customHeight="1">
      <c r="A156" s="30"/>
      <c r="B156" s="31"/>
      <c r="C156" s="192" t="s">
        <v>278</v>
      </c>
      <c r="D156" s="192" t="s">
        <v>130</v>
      </c>
      <c r="E156" s="193" t="s">
        <v>279</v>
      </c>
      <c r="F156" s="194" t="s">
        <v>280</v>
      </c>
      <c r="G156" s="195" t="s">
        <v>115</v>
      </c>
      <c r="H156" s="196">
        <v>1</v>
      </c>
      <c r="I156" s="197"/>
      <c r="J156" s="198">
        <f t="shared" si="10"/>
        <v>0</v>
      </c>
      <c r="K156" s="194" t="s">
        <v>133</v>
      </c>
      <c r="L156" s="199"/>
      <c r="M156" s="200" t="s">
        <v>1</v>
      </c>
      <c r="N156" s="201" t="s">
        <v>42</v>
      </c>
      <c r="O156" s="67"/>
      <c r="P156" s="163">
        <f t="shared" si="11"/>
        <v>0</v>
      </c>
      <c r="Q156" s="163">
        <v>0</v>
      </c>
      <c r="R156" s="163">
        <f t="shared" si="12"/>
        <v>0</v>
      </c>
      <c r="S156" s="163">
        <v>0</v>
      </c>
      <c r="T156" s="164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5" t="s">
        <v>134</v>
      </c>
      <c r="AT156" s="165" t="s">
        <v>130</v>
      </c>
      <c r="AU156" s="165" t="s">
        <v>85</v>
      </c>
      <c r="AY156" s="13" t="s">
        <v>116</v>
      </c>
      <c r="BE156" s="166">
        <f t="shared" si="14"/>
        <v>0</v>
      </c>
      <c r="BF156" s="166">
        <f t="shared" si="15"/>
        <v>0</v>
      </c>
      <c r="BG156" s="166">
        <f t="shared" si="16"/>
        <v>0</v>
      </c>
      <c r="BH156" s="166">
        <f t="shared" si="17"/>
        <v>0</v>
      </c>
      <c r="BI156" s="166">
        <f t="shared" si="18"/>
        <v>0</v>
      </c>
      <c r="BJ156" s="13" t="s">
        <v>85</v>
      </c>
      <c r="BK156" s="166">
        <f t="shared" si="19"/>
        <v>0</v>
      </c>
      <c r="BL156" s="13" t="s">
        <v>134</v>
      </c>
      <c r="BM156" s="165" t="s">
        <v>281</v>
      </c>
    </row>
    <row r="157" spans="1:65" s="2" customFormat="1" ht="16.5" customHeight="1">
      <c r="A157" s="30"/>
      <c r="B157" s="31"/>
      <c r="C157" s="192" t="s">
        <v>282</v>
      </c>
      <c r="D157" s="192" t="s">
        <v>130</v>
      </c>
      <c r="E157" s="193" t="s">
        <v>283</v>
      </c>
      <c r="F157" s="194" t="s">
        <v>284</v>
      </c>
      <c r="G157" s="195" t="s">
        <v>115</v>
      </c>
      <c r="H157" s="196">
        <v>1</v>
      </c>
      <c r="I157" s="197"/>
      <c r="J157" s="198">
        <f t="shared" si="10"/>
        <v>0</v>
      </c>
      <c r="K157" s="194" t="s">
        <v>133</v>
      </c>
      <c r="L157" s="199"/>
      <c r="M157" s="200" t="s">
        <v>1</v>
      </c>
      <c r="N157" s="201" t="s">
        <v>42</v>
      </c>
      <c r="O157" s="67"/>
      <c r="P157" s="163">
        <f t="shared" si="11"/>
        <v>0</v>
      </c>
      <c r="Q157" s="163">
        <v>0</v>
      </c>
      <c r="R157" s="163">
        <f t="shared" si="12"/>
        <v>0</v>
      </c>
      <c r="S157" s="163">
        <v>0</v>
      </c>
      <c r="T157" s="164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5" t="s">
        <v>134</v>
      </c>
      <c r="AT157" s="165" t="s">
        <v>130</v>
      </c>
      <c r="AU157" s="165" t="s">
        <v>85</v>
      </c>
      <c r="AY157" s="13" t="s">
        <v>116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3" t="s">
        <v>85</v>
      </c>
      <c r="BK157" s="166">
        <f t="shared" si="19"/>
        <v>0</v>
      </c>
      <c r="BL157" s="13" t="s">
        <v>134</v>
      </c>
      <c r="BM157" s="165" t="s">
        <v>285</v>
      </c>
    </row>
    <row r="158" spans="1:65" s="2" customFormat="1" ht="16.5" customHeight="1">
      <c r="A158" s="30"/>
      <c r="B158" s="31"/>
      <c r="C158" s="192" t="s">
        <v>286</v>
      </c>
      <c r="D158" s="192" t="s">
        <v>130</v>
      </c>
      <c r="E158" s="193" t="s">
        <v>287</v>
      </c>
      <c r="F158" s="194" t="s">
        <v>288</v>
      </c>
      <c r="G158" s="195" t="s">
        <v>115</v>
      </c>
      <c r="H158" s="196">
        <v>1</v>
      </c>
      <c r="I158" s="197"/>
      <c r="J158" s="198">
        <f t="shared" si="10"/>
        <v>0</v>
      </c>
      <c r="K158" s="194" t="s">
        <v>133</v>
      </c>
      <c r="L158" s="199"/>
      <c r="M158" s="200" t="s">
        <v>1</v>
      </c>
      <c r="N158" s="201" t="s">
        <v>42</v>
      </c>
      <c r="O158" s="67"/>
      <c r="P158" s="163">
        <f t="shared" si="11"/>
        <v>0</v>
      </c>
      <c r="Q158" s="163">
        <v>0</v>
      </c>
      <c r="R158" s="163">
        <f t="shared" si="12"/>
        <v>0</v>
      </c>
      <c r="S158" s="163">
        <v>0</v>
      </c>
      <c r="T158" s="164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5" t="s">
        <v>134</v>
      </c>
      <c r="AT158" s="165" t="s">
        <v>130</v>
      </c>
      <c r="AU158" s="165" t="s">
        <v>85</v>
      </c>
      <c r="AY158" s="13" t="s">
        <v>116</v>
      </c>
      <c r="BE158" s="166">
        <f t="shared" si="14"/>
        <v>0</v>
      </c>
      <c r="BF158" s="166">
        <f t="shared" si="15"/>
        <v>0</v>
      </c>
      <c r="BG158" s="166">
        <f t="shared" si="16"/>
        <v>0</v>
      </c>
      <c r="BH158" s="166">
        <f t="shared" si="17"/>
        <v>0</v>
      </c>
      <c r="BI158" s="166">
        <f t="shared" si="18"/>
        <v>0</v>
      </c>
      <c r="BJ158" s="13" t="s">
        <v>85</v>
      </c>
      <c r="BK158" s="166">
        <f t="shared" si="19"/>
        <v>0</v>
      </c>
      <c r="BL158" s="13" t="s">
        <v>134</v>
      </c>
      <c r="BM158" s="165" t="s">
        <v>289</v>
      </c>
    </row>
    <row r="159" spans="1:65" s="2" customFormat="1" ht="16.5" customHeight="1">
      <c r="A159" s="30"/>
      <c r="B159" s="31"/>
      <c r="C159" s="192" t="s">
        <v>290</v>
      </c>
      <c r="D159" s="192" t="s">
        <v>130</v>
      </c>
      <c r="E159" s="193" t="s">
        <v>291</v>
      </c>
      <c r="F159" s="194" t="s">
        <v>292</v>
      </c>
      <c r="G159" s="195" t="s">
        <v>115</v>
      </c>
      <c r="H159" s="196">
        <v>1</v>
      </c>
      <c r="I159" s="197"/>
      <c r="J159" s="198">
        <f t="shared" si="10"/>
        <v>0</v>
      </c>
      <c r="K159" s="194" t="s">
        <v>133</v>
      </c>
      <c r="L159" s="199"/>
      <c r="M159" s="200" t="s">
        <v>1</v>
      </c>
      <c r="N159" s="201" t="s">
        <v>42</v>
      </c>
      <c r="O159" s="67"/>
      <c r="P159" s="163">
        <f t="shared" si="11"/>
        <v>0</v>
      </c>
      <c r="Q159" s="163">
        <v>0</v>
      </c>
      <c r="R159" s="163">
        <f t="shared" si="12"/>
        <v>0</v>
      </c>
      <c r="S159" s="163">
        <v>0</v>
      </c>
      <c r="T159" s="164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5" t="s">
        <v>134</v>
      </c>
      <c r="AT159" s="165" t="s">
        <v>130</v>
      </c>
      <c r="AU159" s="165" t="s">
        <v>85</v>
      </c>
      <c r="AY159" s="13" t="s">
        <v>116</v>
      </c>
      <c r="BE159" s="166">
        <f t="shared" si="14"/>
        <v>0</v>
      </c>
      <c r="BF159" s="166">
        <f t="shared" si="15"/>
        <v>0</v>
      </c>
      <c r="BG159" s="166">
        <f t="shared" si="16"/>
        <v>0</v>
      </c>
      <c r="BH159" s="166">
        <f t="shared" si="17"/>
        <v>0</v>
      </c>
      <c r="BI159" s="166">
        <f t="shared" si="18"/>
        <v>0</v>
      </c>
      <c r="BJ159" s="13" t="s">
        <v>85</v>
      </c>
      <c r="BK159" s="166">
        <f t="shared" si="19"/>
        <v>0</v>
      </c>
      <c r="BL159" s="13" t="s">
        <v>134</v>
      </c>
      <c r="BM159" s="165" t="s">
        <v>293</v>
      </c>
    </row>
    <row r="160" spans="1:65" s="2" customFormat="1" ht="21.75" customHeight="1">
      <c r="A160" s="30"/>
      <c r="B160" s="31"/>
      <c r="C160" s="192" t="s">
        <v>294</v>
      </c>
      <c r="D160" s="192" t="s">
        <v>130</v>
      </c>
      <c r="E160" s="193" t="s">
        <v>295</v>
      </c>
      <c r="F160" s="194" t="s">
        <v>296</v>
      </c>
      <c r="G160" s="195" t="s">
        <v>115</v>
      </c>
      <c r="H160" s="196">
        <v>1</v>
      </c>
      <c r="I160" s="197"/>
      <c r="J160" s="198">
        <f t="shared" si="10"/>
        <v>0</v>
      </c>
      <c r="K160" s="194" t="s">
        <v>133</v>
      </c>
      <c r="L160" s="199"/>
      <c r="M160" s="200" t="s">
        <v>1</v>
      </c>
      <c r="N160" s="201" t="s">
        <v>42</v>
      </c>
      <c r="O160" s="67"/>
      <c r="P160" s="163">
        <f t="shared" si="11"/>
        <v>0</v>
      </c>
      <c r="Q160" s="163">
        <v>0</v>
      </c>
      <c r="R160" s="163">
        <f t="shared" si="12"/>
        <v>0</v>
      </c>
      <c r="S160" s="163">
        <v>0</v>
      </c>
      <c r="T160" s="164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5" t="s">
        <v>134</v>
      </c>
      <c r="AT160" s="165" t="s">
        <v>130</v>
      </c>
      <c r="AU160" s="165" t="s">
        <v>85</v>
      </c>
      <c r="AY160" s="13" t="s">
        <v>116</v>
      </c>
      <c r="BE160" s="166">
        <f t="shared" si="14"/>
        <v>0</v>
      </c>
      <c r="BF160" s="166">
        <f t="shared" si="15"/>
        <v>0</v>
      </c>
      <c r="BG160" s="166">
        <f t="shared" si="16"/>
        <v>0</v>
      </c>
      <c r="BH160" s="166">
        <f t="shared" si="17"/>
        <v>0</v>
      </c>
      <c r="BI160" s="166">
        <f t="shared" si="18"/>
        <v>0</v>
      </c>
      <c r="BJ160" s="13" t="s">
        <v>85</v>
      </c>
      <c r="BK160" s="166">
        <f t="shared" si="19"/>
        <v>0</v>
      </c>
      <c r="BL160" s="13" t="s">
        <v>134</v>
      </c>
      <c r="BM160" s="165" t="s">
        <v>297</v>
      </c>
    </row>
    <row r="161" spans="1:65" s="2" customFormat="1" ht="24.15" customHeight="1">
      <c r="A161" s="30"/>
      <c r="B161" s="31"/>
      <c r="C161" s="192" t="s">
        <v>298</v>
      </c>
      <c r="D161" s="192" t="s">
        <v>130</v>
      </c>
      <c r="E161" s="193" t="s">
        <v>299</v>
      </c>
      <c r="F161" s="194" t="s">
        <v>300</v>
      </c>
      <c r="G161" s="195" t="s">
        <v>115</v>
      </c>
      <c r="H161" s="196">
        <v>1</v>
      </c>
      <c r="I161" s="197"/>
      <c r="J161" s="198">
        <f t="shared" si="10"/>
        <v>0</v>
      </c>
      <c r="K161" s="194" t="s">
        <v>133</v>
      </c>
      <c r="L161" s="199"/>
      <c r="M161" s="200" t="s">
        <v>1</v>
      </c>
      <c r="N161" s="201" t="s">
        <v>42</v>
      </c>
      <c r="O161" s="67"/>
      <c r="P161" s="163">
        <f t="shared" si="11"/>
        <v>0</v>
      </c>
      <c r="Q161" s="163">
        <v>0</v>
      </c>
      <c r="R161" s="163">
        <f t="shared" si="12"/>
        <v>0</v>
      </c>
      <c r="S161" s="163">
        <v>0</v>
      </c>
      <c r="T161" s="164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5" t="s">
        <v>134</v>
      </c>
      <c r="AT161" s="165" t="s">
        <v>130</v>
      </c>
      <c r="AU161" s="165" t="s">
        <v>85</v>
      </c>
      <c r="AY161" s="13" t="s">
        <v>116</v>
      </c>
      <c r="BE161" s="166">
        <f t="shared" si="14"/>
        <v>0</v>
      </c>
      <c r="BF161" s="166">
        <f t="shared" si="15"/>
        <v>0</v>
      </c>
      <c r="BG161" s="166">
        <f t="shared" si="16"/>
        <v>0</v>
      </c>
      <c r="BH161" s="166">
        <f t="shared" si="17"/>
        <v>0</v>
      </c>
      <c r="BI161" s="166">
        <f t="shared" si="18"/>
        <v>0</v>
      </c>
      <c r="BJ161" s="13" t="s">
        <v>85</v>
      </c>
      <c r="BK161" s="166">
        <f t="shared" si="19"/>
        <v>0</v>
      </c>
      <c r="BL161" s="13" t="s">
        <v>134</v>
      </c>
      <c r="BM161" s="165" t="s">
        <v>301</v>
      </c>
    </row>
    <row r="162" spans="1:65" s="2" customFormat="1" ht="24.15" customHeight="1">
      <c r="A162" s="30"/>
      <c r="B162" s="31"/>
      <c r="C162" s="192" t="s">
        <v>302</v>
      </c>
      <c r="D162" s="192" t="s">
        <v>130</v>
      </c>
      <c r="E162" s="193" t="s">
        <v>303</v>
      </c>
      <c r="F162" s="194" t="s">
        <v>304</v>
      </c>
      <c r="G162" s="195" t="s">
        <v>115</v>
      </c>
      <c r="H162" s="196">
        <v>1</v>
      </c>
      <c r="I162" s="197"/>
      <c r="J162" s="198">
        <f t="shared" si="10"/>
        <v>0</v>
      </c>
      <c r="K162" s="194" t="s">
        <v>133</v>
      </c>
      <c r="L162" s="199"/>
      <c r="M162" s="200" t="s">
        <v>1</v>
      </c>
      <c r="N162" s="201" t="s">
        <v>42</v>
      </c>
      <c r="O162" s="67"/>
      <c r="P162" s="163">
        <f t="shared" si="11"/>
        <v>0</v>
      </c>
      <c r="Q162" s="163">
        <v>0</v>
      </c>
      <c r="R162" s="163">
        <f t="shared" si="12"/>
        <v>0</v>
      </c>
      <c r="S162" s="163">
        <v>0</v>
      </c>
      <c r="T162" s="164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5" t="s">
        <v>134</v>
      </c>
      <c r="AT162" s="165" t="s">
        <v>130</v>
      </c>
      <c r="AU162" s="165" t="s">
        <v>85</v>
      </c>
      <c r="AY162" s="13" t="s">
        <v>116</v>
      </c>
      <c r="BE162" s="166">
        <f t="shared" si="14"/>
        <v>0</v>
      </c>
      <c r="BF162" s="166">
        <f t="shared" si="15"/>
        <v>0</v>
      </c>
      <c r="BG162" s="166">
        <f t="shared" si="16"/>
        <v>0</v>
      </c>
      <c r="BH162" s="166">
        <f t="shared" si="17"/>
        <v>0</v>
      </c>
      <c r="BI162" s="166">
        <f t="shared" si="18"/>
        <v>0</v>
      </c>
      <c r="BJ162" s="13" t="s">
        <v>85</v>
      </c>
      <c r="BK162" s="166">
        <f t="shared" si="19"/>
        <v>0</v>
      </c>
      <c r="BL162" s="13" t="s">
        <v>134</v>
      </c>
      <c r="BM162" s="165" t="s">
        <v>305</v>
      </c>
    </row>
    <row r="163" spans="1:65" s="2" customFormat="1" ht="24.15" customHeight="1">
      <c r="A163" s="30"/>
      <c r="B163" s="31"/>
      <c r="C163" s="192" t="s">
        <v>306</v>
      </c>
      <c r="D163" s="192" t="s">
        <v>130</v>
      </c>
      <c r="E163" s="193" t="s">
        <v>307</v>
      </c>
      <c r="F163" s="194" t="s">
        <v>308</v>
      </c>
      <c r="G163" s="195" t="s">
        <v>115</v>
      </c>
      <c r="H163" s="196">
        <v>1</v>
      </c>
      <c r="I163" s="197"/>
      <c r="J163" s="198">
        <f t="shared" si="10"/>
        <v>0</v>
      </c>
      <c r="K163" s="194" t="s">
        <v>133</v>
      </c>
      <c r="L163" s="199"/>
      <c r="M163" s="200" t="s">
        <v>1</v>
      </c>
      <c r="N163" s="201" t="s">
        <v>42</v>
      </c>
      <c r="O163" s="67"/>
      <c r="P163" s="163">
        <f t="shared" si="11"/>
        <v>0</v>
      </c>
      <c r="Q163" s="163">
        <v>0</v>
      </c>
      <c r="R163" s="163">
        <f t="shared" si="12"/>
        <v>0</v>
      </c>
      <c r="S163" s="163">
        <v>0</v>
      </c>
      <c r="T163" s="164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5" t="s">
        <v>134</v>
      </c>
      <c r="AT163" s="165" t="s">
        <v>130</v>
      </c>
      <c r="AU163" s="165" t="s">
        <v>85</v>
      </c>
      <c r="AY163" s="13" t="s">
        <v>116</v>
      </c>
      <c r="BE163" s="166">
        <f t="shared" si="14"/>
        <v>0</v>
      </c>
      <c r="BF163" s="166">
        <f t="shared" si="15"/>
        <v>0</v>
      </c>
      <c r="BG163" s="166">
        <f t="shared" si="16"/>
        <v>0</v>
      </c>
      <c r="BH163" s="166">
        <f t="shared" si="17"/>
        <v>0</v>
      </c>
      <c r="BI163" s="166">
        <f t="shared" si="18"/>
        <v>0</v>
      </c>
      <c r="BJ163" s="13" t="s">
        <v>85</v>
      </c>
      <c r="BK163" s="166">
        <f t="shared" si="19"/>
        <v>0</v>
      </c>
      <c r="BL163" s="13" t="s">
        <v>134</v>
      </c>
      <c r="BM163" s="165" t="s">
        <v>309</v>
      </c>
    </row>
    <row r="164" spans="1:65" s="2" customFormat="1" ht="24.15" customHeight="1">
      <c r="A164" s="30"/>
      <c r="B164" s="31"/>
      <c r="C164" s="192" t="s">
        <v>310</v>
      </c>
      <c r="D164" s="192" t="s">
        <v>130</v>
      </c>
      <c r="E164" s="193" t="s">
        <v>311</v>
      </c>
      <c r="F164" s="194" t="s">
        <v>312</v>
      </c>
      <c r="G164" s="195" t="s">
        <v>115</v>
      </c>
      <c r="H164" s="196">
        <v>1</v>
      </c>
      <c r="I164" s="197"/>
      <c r="J164" s="198">
        <f t="shared" si="10"/>
        <v>0</v>
      </c>
      <c r="K164" s="194" t="s">
        <v>133</v>
      </c>
      <c r="L164" s="199"/>
      <c r="M164" s="200" t="s">
        <v>1</v>
      </c>
      <c r="N164" s="201" t="s">
        <v>42</v>
      </c>
      <c r="O164" s="67"/>
      <c r="P164" s="163">
        <f t="shared" si="11"/>
        <v>0</v>
      </c>
      <c r="Q164" s="163">
        <v>0</v>
      </c>
      <c r="R164" s="163">
        <f t="shared" si="12"/>
        <v>0</v>
      </c>
      <c r="S164" s="163">
        <v>0</v>
      </c>
      <c r="T164" s="164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5" t="s">
        <v>134</v>
      </c>
      <c r="AT164" s="165" t="s">
        <v>130</v>
      </c>
      <c r="AU164" s="165" t="s">
        <v>85</v>
      </c>
      <c r="AY164" s="13" t="s">
        <v>116</v>
      </c>
      <c r="BE164" s="166">
        <f t="shared" si="14"/>
        <v>0</v>
      </c>
      <c r="BF164" s="166">
        <f t="shared" si="15"/>
        <v>0</v>
      </c>
      <c r="BG164" s="166">
        <f t="shared" si="16"/>
        <v>0</v>
      </c>
      <c r="BH164" s="166">
        <f t="shared" si="17"/>
        <v>0</v>
      </c>
      <c r="BI164" s="166">
        <f t="shared" si="18"/>
        <v>0</v>
      </c>
      <c r="BJ164" s="13" t="s">
        <v>85</v>
      </c>
      <c r="BK164" s="166">
        <f t="shared" si="19"/>
        <v>0</v>
      </c>
      <c r="BL164" s="13" t="s">
        <v>134</v>
      </c>
      <c r="BM164" s="165" t="s">
        <v>313</v>
      </c>
    </row>
    <row r="165" spans="1:65" s="2" customFormat="1" ht="16.5" customHeight="1">
      <c r="A165" s="30"/>
      <c r="B165" s="31"/>
      <c r="C165" s="192" t="s">
        <v>314</v>
      </c>
      <c r="D165" s="192" t="s">
        <v>130</v>
      </c>
      <c r="E165" s="193" t="s">
        <v>315</v>
      </c>
      <c r="F165" s="194" t="s">
        <v>316</v>
      </c>
      <c r="G165" s="195" t="s">
        <v>115</v>
      </c>
      <c r="H165" s="196">
        <v>1</v>
      </c>
      <c r="I165" s="197"/>
      <c r="J165" s="198">
        <f t="shared" si="10"/>
        <v>0</v>
      </c>
      <c r="K165" s="194" t="s">
        <v>133</v>
      </c>
      <c r="L165" s="199"/>
      <c r="M165" s="200" t="s">
        <v>1</v>
      </c>
      <c r="N165" s="201" t="s">
        <v>42</v>
      </c>
      <c r="O165" s="67"/>
      <c r="P165" s="163">
        <f t="shared" si="11"/>
        <v>0</v>
      </c>
      <c r="Q165" s="163">
        <v>0</v>
      </c>
      <c r="R165" s="163">
        <f t="shared" si="12"/>
        <v>0</v>
      </c>
      <c r="S165" s="163">
        <v>0</v>
      </c>
      <c r="T165" s="164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5" t="s">
        <v>134</v>
      </c>
      <c r="AT165" s="165" t="s">
        <v>130</v>
      </c>
      <c r="AU165" s="165" t="s">
        <v>85</v>
      </c>
      <c r="AY165" s="13" t="s">
        <v>116</v>
      </c>
      <c r="BE165" s="166">
        <f t="shared" si="14"/>
        <v>0</v>
      </c>
      <c r="BF165" s="166">
        <f t="shared" si="15"/>
        <v>0</v>
      </c>
      <c r="BG165" s="166">
        <f t="shared" si="16"/>
        <v>0</v>
      </c>
      <c r="BH165" s="166">
        <f t="shared" si="17"/>
        <v>0</v>
      </c>
      <c r="BI165" s="166">
        <f t="shared" si="18"/>
        <v>0</v>
      </c>
      <c r="BJ165" s="13" t="s">
        <v>85</v>
      </c>
      <c r="BK165" s="166">
        <f t="shared" si="19"/>
        <v>0</v>
      </c>
      <c r="BL165" s="13" t="s">
        <v>134</v>
      </c>
      <c r="BM165" s="165" t="s">
        <v>317</v>
      </c>
    </row>
    <row r="166" spans="1:65" s="2" customFormat="1" ht="24.15" customHeight="1">
      <c r="A166" s="30"/>
      <c r="B166" s="31"/>
      <c r="C166" s="192" t="s">
        <v>318</v>
      </c>
      <c r="D166" s="192" t="s">
        <v>130</v>
      </c>
      <c r="E166" s="193" t="s">
        <v>319</v>
      </c>
      <c r="F166" s="194" t="s">
        <v>320</v>
      </c>
      <c r="G166" s="195" t="s">
        <v>115</v>
      </c>
      <c r="H166" s="196">
        <v>1</v>
      </c>
      <c r="I166" s="197"/>
      <c r="J166" s="198">
        <f t="shared" si="10"/>
        <v>0</v>
      </c>
      <c r="K166" s="194" t="s">
        <v>133</v>
      </c>
      <c r="L166" s="199"/>
      <c r="M166" s="200" t="s">
        <v>1</v>
      </c>
      <c r="N166" s="201" t="s">
        <v>42</v>
      </c>
      <c r="O166" s="67"/>
      <c r="P166" s="163">
        <f t="shared" si="11"/>
        <v>0</v>
      </c>
      <c r="Q166" s="163">
        <v>0</v>
      </c>
      <c r="R166" s="163">
        <f t="shared" si="12"/>
        <v>0</v>
      </c>
      <c r="S166" s="163">
        <v>0</v>
      </c>
      <c r="T166" s="164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5" t="s">
        <v>134</v>
      </c>
      <c r="AT166" s="165" t="s">
        <v>130</v>
      </c>
      <c r="AU166" s="165" t="s">
        <v>85</v>
      </c>
      <c r="AY166" s="13" t="s">
        <v>116</v>
      </c>
      <c r="BE166" s="166">
        <f t="shared" si="14"/>
        <v>0</v>
      </c>
      <c r="BF166" s="166">
        <f t="shared" si="15"/>
        <v>0</v>
      </c>
      <c r="BG166" s="166">
        <f t="shared" si="16"/>
        <v>0</v>
      </c>
      <c r="BH166" s="166">
        <f t="shared" si="17"/>
        <v>0</v>
      </c>
      <c r="BI166" s="166">
        <f t="shared" si="18"/>
        <v>0</v>
      </c>
      <c r="BJ166" s="13" t="s">
        <v>85</v>
      </c>
      <c r="BK166" s="166">
        <f t="shared" si="19"/>
        <v>0</v>
      </c>
      <c r="BL166" s="13" t="s">
        <v>134</v>
      </c>
      <c r="BM166" s="165" t="s">
        <v>321</v>
      </c>
    </row>
    <row r="167" spans="1:65" s="2" customFormat="1" ht="24.15" customHeight="1">
      <c r="A167" s="30"/>
      <c r="B167" s="31"/>
      <c r="C167" s="192" t="s">
        <v>322</v>
      </c>
      <c r="D167" s="192" t="s">
        <v>130</v>
      </c>
      <c r="E167" s="193" t="s">
        <v>323</v>
      </c>
      <c r="F167" s="194" t="s">
        <v>324</v>
      </c>
      <c r="G167" s="195" t="s">
        <v>115</v>
      </c>
      <c r="H167" s="196">
        <v>1</v>
      </c>
      <c r="I167" s="197"/>
      <c r="J167" s="198">
        <f t="shared" si="10"/>
        <v>0</v>
      </c>
      <c r="K167" s="194" t="s">
        <v>133</v>
      </c>
      <c r="L167" s="199"/>
      <c r="M167" s="200" t="s">
        <v>1</v>
      </c>
      <c r="N167" s="201" t="s">
        <v>42</v>
      </c>
      <c r="O167" s="67"/>
      <c r="P167" s="163">
        <f t="shared" si="11"/>
        <v>0</v>
      </c>
      <c r="Q167" s="163">
        <v>0</v>
      </c>
      <c r="R167" s="163">
        <f t="shared" si="12"/>
        <v>0</v>
      </c>
      <c r="S167" s="163">
        <v>0</v>
      </c>
      <c r="T167" s="164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5" t="s">
        <v>134</v>
      </c>
      <c r="AT167" s="165" t="s">
        <v>130</v>
      </c>
      <c r="AU167" s="165" t="s">
        <v>85</v>
      </c>
      <c r="AY167" s="13" t="s">
        <v>116</v>
      </c>
      <c r="BE167" s="166">
        <f t="shared" si="14"/>
        <v>0</v>
      </c>
      <c r="BF167" s="166">
        <f t="shared" si="15"/>
        <v>0</v>
      </c>
      <c r="BG167" s="166">
        <f t="shared" si="16"/>
        <v>0</v>
      </c>
      <c r="BH167" s="166">
        <f t="shared" si="17"/>
        <v>0</v>
      </c>
      <c r="BI167" s="166">
        <f t="shared" si="18"/>
        <v>0</v>
      </c>
      <c r="BJ167" s="13" t="s">
        <v>85</v>
      </c>
      <c r="BK167" s="166">
        <f t="shared" si="19"/>
        <v>0</v>
      </c>
      <c r="BL167" s="13" t="s">
        <v>134</v>
      </c>
      <c r="BM167" s="165" t="s">
        <v>325</v>
      </c>
    </row>
    <row r="168" spans="1:65" s="2" customFormat="1" ht="24.15" customHeight="1">
      <c r="A168" s="30"/>
      <c r="B168" s="31"/>
      <c r="C168" s="192" t="s">
        <v>326</v>
      </c>
      <c r="D168" s="192" t="s">
        <v>130</v>
      </c>
      <c r="E168" s="193" t="s">
        <v>327</v>
      </c>
      <c r="F168" s="194" t="s">
        <v>328</v>
      </c>
      <c r="G168" s="195" t="s">
        <v>115</v>
      </c>
      <c r="H168" s="196">
        <v>1</v>
      </c>
      <c r="I168" s="197"/>
      <c r="J168" s="198">
        <f t="shared" si="10"/>
        <v>0</v>
      </c>
      <c r="K168" s="194" t="s">
        <v>133</v>
      </c>
      <c r="L168" s="199"/>
      <c r="M168" s="200" t="s">
        <v>1</v>
      </c>
      <c r="N168" s="201" t="s">
        <v>42</v>
      </c>
      <c r="O168" s="67"/>
      <c r="P168" s="163">
        <f t="shared" si="11"/>
        <v>0</v>
      </c>
      <c r="Q168" s="163">
        <v>0</v>
      </c>
      <c r="R168" s="163">
        <f t="shared" si="12"/>
        <v>0</v>
      </c>
      <c r="S168" s="163">
        <v>0</v>
      </c>
      <c r="T168" s="164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5" t="s">
        <v>134</v>
      </c>
      <c r="AT168" s="165" t="s">
        <v>130</v>
      </c>
      <c r="AU168" s="165" t="s">
        <v>85</v>
      </c>
      <c r="AY168" s="13" t="s">
        <v>116</v>
      </c>
      <c r="BE168" s="166">
        <f t="shared" si="14"/>
        <v>0</v>
      </c>
      <c r="BF168" s="166">
        <f t="shared" si="15"/>
        <v>0</v>
      </c>
      <c r="BG168" s="166">
        <f t="shared" si="16"/>
        <v>0</v>
      </c>
      <c r="BH168" s="166">
        <f t="shared" si="17"/>
        <v>0</v>
      </c>
      <c r="BI168" s="166">
        <f t="shared" si="18"/>
        <v>0</v>
      </c>
      <c r="BJ168" s="13" t="s">
        <v>85</v>
      </c>
      <c r="BK168" s="166">
        <f t="shared" si="19"/>
        <v>0</v>
      </c>
      <c r="BL168" s="13" t="s">
        <v>134</v>
      </c>
      <c r="BM168" s="165" t="s">
        <v>329</v>
      </c>
    </row>
    <row r="169" spans="1:65" s="2" customFormat="1" ht="21.75" customHeight="1">
      <c r="A169" s="30"/>
      <c r="B169" s="31"/>
      <c r="C169" s="192" t="s">
        <v>330</v>
      </c>
      <c r="D169" s="192" t="s">
        <v>130</v>
      </c>
      <c r="E169" s="193" t="s">
        <v>331</v>
      </c>
      <c r="F169" s="194" t="s">
        <v>332</v>
      </c>
      <c r="G169" s="195" t="s">
        <v>115</v>
      </c>
      <c r="H169" s="196">
        <v>1</v>
      </c>
      <c r="I169" s="197"/>
      <c r="J169" s="198">
        <f t="shared" si="10"/>
        <v>0</v>
      </c>
      <c r="K169" s="194" t="s">
        <v>133</v>
      </c>
      <c r="L169" s="199"/>
      <c r="M169" s="200" t="s">
        <v>1</v>
      </c>
      <c r="N169" s="201" t="s">
        <v>42</v>
      </c>
      <c r="O169" s="67"/>
      <c r="P169" s="163">
        <f t="shared" si="11"/>
        <v>0</v>
      </c>
      <c r="Q169" s="163">
        <v>0</v>
      </c>
      <c r="R169" s="163">
        <f t="shared" si="12"/>
        <v>0</v>
      </c>
      <c r="S169" s="163">
        <v>0</v>
      </c>
      <c r="T169" s="164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5" t="s">
        <v>134</v>
      </c>
      <c r="AT169" s="165" t="s">
        <v>130</v>
      </c>
      <c r="AU169" s="165" t="s">
        <v>85</v>
      </c>
      <c r="AY169" s="13" t="s">
        <v>116</v>
      </c>
      <c r="BE169" s="166">
        <f t="shared" si="14"/>
        <v>0</v>
      </c>
      <c r="BF169" s="166">
        <f t="shared" si="15"/>
        <v>0</v>
      </c>
      <c r="BG169" s="166">
        <f t="shared" si="16"/>
        <v>0</v>
      </c>
      <c r="BH169" s="166">
        <f t="shared" si="17"/>
        <v>0</v>
      </c>
      <c r="BI169" s="166">
        <f t="shared" si="18"/>
        <v>0</v>
      </c>
      <c r="BJ169" s="13" t="s">
        <v>85</v>
      </c>
      <c r="BK169" s="166">
        <f t="shared" si="19"/>
        <v>0</v>
      </c>
      <c r="BL169" s="13" t="s">
        <v>134</v>
      </c>
      <c r="BM169" s="165" t="s">
        <v>333</v>
      </c>
    </row>
    <row r="170" spans="1:65" s="2" customFormat="1" ht="24.15" customHeight="1">
      <c r="A170" s="30"/>
      <c r="B170" s="31"/>
      <c r="C170" s="192" t="s">
        <v>334</v>
      </c>
      <c r="D170" s="192" t="s">
        <v>130</v>
      </c>
      <c r="E170" s="193" t="s">
        <v>335</v>
      </c>
      <c r="F170" s="194" t="s">
        <v>336</v>
      </c>
      <c r="G170" s="195" t="s">
        <v>115</v>
      </c>
      <c r="H170" s="196">
        <v>1</v>
      </c>
      <c r="I170" s="197"/>
      <c r="J170" s="198">
        <f t="shared" si="10"/>
        <v>0</v>
      </c>
      <c r="K170" s="194" t="s">
        <v>133</v>
      </c>
      <c r="L170" s="199"/>
      <c r="M170" s="200" t="s">
        <v>1</v>
      </c>
      <c r="N170" s="201" t="s">
        <v>42</v>
      </c>
      <c r="O170" s="67"/>
      <c r="P170" s="163">
        <f t="shared" si="11"/>
        <v>0</v>
      </c>
      <c r="Q170" s="163">
        <v>0</v>
      </c>
      <c r="R170" s="163">
        <f t="shared" si="12"/>
        <v>0</v>
      </c>
      <c r="S170" s="163">
        <v>0</v>
      </c>
      <c r="T170" s="164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5" t="s">
        <v>134</v>
      </c>
      <c r="AT170" s="165" t="s">
        <v>130</v>
      </c>
      <c r="AU170" s="165" t="s">
        <v>85</v>
      </c>
      <c r="AY170" s="13" t="s">
        <v>116</v>
      </c>
      <c r="BE170" s="166">
        <f t="shared" si="14"/>
        <v>0</v>
      </c>
      <c r="BF170" s="166">
        <f t="shared" si="15"/>
        <v>0</v>
      </c>
      <c r="BG170" s="166">
        <f t="shared" si="16"/>
        <v>0</v>
      </c>
      <c r="BH170" s="166">
        <f t="shared" si="17"/>
        <v>0</v>
      </c>
      <c r="BI170" s="166">
        <f t="shared" si="18"/>
        <v>0</v>
      </c>
      <c r="BJ170" s="13" t="s">
        <v>85</v>
      </c>
      <c r="BK170" s="166">
        <f t="shared" si="19"/>
        <v>0</v>
      </c>
      <c r="BL170" s="13" t="s">
        <v>134</v>
      </c>
      <c r="BM170" s="165" t="s">
        <v>337</v>
      </c>
    </row>
    <row r="171" spans="1:65" s="2" customFormat="1" ht="24.15" customHeight="1">
      <c r="A171" s="30"/>
      <c r="B171" s="31"/>
      <c r="C171" s="192" t="s">
        <v>338</v>
      </c>
      <c r="D171" s="192" t="s">
        <v>130</v>
      </c>
      <c r="E171" s="193" t="s">
        <v>339</v>
      </c>
      <c r="F171" s="194" t="s">
        <v>340</v>
      </c>
      <c r="G171" s="195" t="s">
        <v>115</v>
      </c>
      <c r="H171" s="196">
        <v>1</v>
      </c>
      <c r="I171" s="197"/>
      <c r="J171" s="198">
        <f t="shared" si="10"/>
        <v>0</v>
      </c>
      <c r="K171" s="194" t="s">
        <v>133</v>
      </c>
      <c r="L171" s="199"/>
      <c r="M171" s="200" t="s">
        <v>1</v>
      </c>
      <c r="N171" s="201" t="s">
        <v>42</v>
      </c>
      <c r="O171" s="67"/>
      <c r="P171" s="163">
        <f t="shared" si="11"/>
        <v>0</v>
      </c>
      <c r="Q171" s="163">
        <v>0</v>
      </c>
      <c r="R171" s="163">
        <f t="shared" si="12"/>
        <v>0</v>
      </c>
      <c r="S171" s="163">
        <v>0</v>
      </c>
      <c r="T171" s="164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5" t="s">
        <v>134</v>
      </c>
      <c r="AT171" s="165" t="s">
        <v>130</v>
      </c>
      <c r="AU171" s="165" t="s">
        <v>85</v>
      </c>
      <c r="AY171" s="13" t="s">
        <v>116</v>
      </c>
      <c r="BE171" s="166">
        <f t="shared" si="14"/>
        <v>0</v>
      </c>
      <c r="BF171" s="166">
        <f t="shared" si="15"/>
        <v>0</v>
      </c>
      <c r="BG171" s="166">
        <f t="shared" si="16"/>
        <v>0</v>
      </c>
      <c r="BH171" s="166">
        <f t="shared" si="17"/>
        <v>0</v>
      </c>
      <c r="BI171" s="166">
        <f t="shared" si="18"/>
        <v>0</v>
      </c>
      <c r="BJ171" s="13" t="s">
        <v>85</v>
      </c>
      <c r="BK171" s="166">
        <f t="shared" si="19"/>
        <v>0</v>
      </c>
      <c r="BL171" s="13" t="s">
        <v>134</v>
      </c>
      <c r="BM171" s="165" t="s">
        <v>341</v>
      </c>
    </row>
    <row r="172" spans="1:65" s="2" customFormat="1" ht="24.15" customHeight="1">
      <c r="A172" s="30"/>
      <c r="B172" s="31"/>
      <c r="C172" s="192" t="s">
        <v>342</v>
      </c>
      <c r="D172" s="192" t="s">
        <v>130</v>
      </c>
      <c r="E172" s="193" t="s">
        <v>343</v>
      </c>
      <c r="F172" s="194" t="s">
        <v>344</v>
      </c>
      <c r="G172" s="195" t="s">
        <v>115</v>
      </c>
      <c r="H172" s="196">
        <v>1</v>
      </c>
      <c r="I172" s="197"/>
      <c r="J172" s="198">
        <f t="shared" si="10"/>
        <v>0</v>
      </c>
      <c r="K172" s="194" t="s">
        <v>133</v>
      </c>
      <c r="L172" s="199"/>
      <c r="M172" s="200" t="s">
        <v>1</v>
      </c>
      <c r="N172" s="201" t="s">
        <v>42</v>
      </c>
      <c r="O172" s="67"/>
      <c r="P172" s="163">
        <f t="shared" si="11"/>
        <v>0</v>
      </c>
      <c r="Q172" s="163">
        <v>0</v>
      </c>
      <c r="R172" s="163">
        <f t="shared" si="12"/>
        <v>0</v>
      </c>
      <c r="S172" s="163">
        <v>0</v>
      </c>
      <c r="T172" s="164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5" t="s">
        <v>134</v>
      </c>
      <c r="AT172" s="165" t="s">
        <v>130</v>
      </c>
      <c r="AU172" s="165" t="s">
        <v>85</v>
      </c>
      <c r="AY172" s="13" t="s">
        <v>116</v>
      </c>
      <c r="BE172" s="166">
        <f t="shared" si="14"/>
        <v>0</v>
      </c>
      <c r="BF172" s="166">
        <f t="shared" si="15"/>
        <v>0</v>
      </c>
      <c r="BG172" s="166">
        <f t="shared" si="16"/>
        <v>0</v>
      </c>
      <c r="BH172" s="166">
        <f t="shared" si="17"/>
        <v>0</v>
      </c>
      <c r="BI172" s="166">
        <f t="shared" si="18"/>
        <v>0</v>
      </c>
      <c r="BJ172" s="13" t="s">
        <v>85</v>
      </c>
      <c r="BK172" s="166">
        <f t="shared" si="19"/>
        <v>0</v>
      </c>
      <c r="BL172" s="13" t="s">
        <v>134</v>
      </c>
      <c r="BM172" s="165" t="s">
        <v>345</v>
      </c>
    </row>
    <row r="173" spans="1:65" s="2" customFormat="1" ht="24.15" customHeight="1">
      <c r="A173" s="30"/>
      <c r="B173" s="31"/>
      <c r="C173" s="192" t="s">
        <v>346</v>
      </c>
      <c r="D173" s="192" t="s">
        <v>130</v>
      </c>
      <c r="E173" s="193" t="s">
        <v>347</v>
      </c>
      <c r="F173" s="194" t="s">
        <v>348</v>
      </c>
      <c r="G173" s="195" t="s">
        <v>115</v>
      </c>
      <c r="H173" s="196">
        <v>1</v>
      </c>
      <c r="I173" s="197"/>
      <c r="J173" s="198">
        <f t="shared" si="10"/>
        <v>0</v>
      </c>
      <c r="K173" s="194" t="s">
        <v>133</v>
      </c>
      <c r="L173" s="199"/>
      <c r="M173" s="200" t="s">
        <v>1</v>
      </c>
      <c r="N173" s="201" t="s">
        <v>42</v>
      </c>
      <c r="O173" s="67"/>
      <c r="P173" s="163">
        <f t="shared" si="11"/>
        <v>0</v>
      </c>
      <c r="Q173" s="163">
        <v>0</v>
      </c>
      <c r="R173" s="163">
        <f t="shared" si="12"/>
        <v>0</v>
      </c>
      <c r="S173" s="163">
        <v>0</v>
      </c>
      <c r="T173" s="164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5" t="s">
        <v>134</v>
      </c>
      <c r="AT173" s="165" t="s">
        <v>130</v>
      </c>
      <c r="AU173" s="165" t="s">
        <v>85</v>
      </c>
      <c r="AY173" s="13" t="s">
        <v>116</v>
      </c>
      <c r="BE173" s="166">
        <f t="shared" si="14"/>
        <v>0</v>
      </c>
      <c r="BF173" s="166">
        <f t="shared" si="15"/>
        <v>0</v>
      </c>
      <c r="BG173" s="166">
        <f t="shared" si="16"/>
        <v>0</v>
      </c>
      <c r="BH173" s="166">
        <f t="shared" si="17"/>
        <v>0</v>
      </c>
      <c r="BI173" s="166">
        <f t="shared" si="18"/>
        <v>0</v>
      </c>
      <c r="BJ173" s="13" t="s">
        <v>85</v>
      </c>
      <c r="BK173" s="166">
        <f t="shared" si="19"/>
        <v>0</v>
      </c>
      <c r="BL173" s="13" t="s">
        <v>134</v>
      </c>
      <c r="BM173" s="165" t="s">
        <v>349</v>
      </c>
    </row>
    <row r="174" spans="1:65" s="2" customFormat="1" ht="24.15" customHeight="1">
      <c r="A174" s="30"/>
      <c r="B174" s="31"/>
      <c r="C174" s="192" t="s">
        <v>350</v>
      </c>
      <c r="D174" s="192" t="s">
        <v>130</v>
      </c>
      <c r="E174" s="193" t="s">
        <v>351</v>
      </c>
      <c r="F174" s="194" t="s">
        <v>352</v>
      </c>
      <c r="G174" s="195" t="s">
        <v>115</v>
      </c>
      <c r="H174" s="196">
        <v>1</v>
      </c>
      <c r="I174" s="197"/>
      <c r="J174" s="198">
        <f t="shared" si="10"/>
        <v>0</v>
      </c>
      <c r="K174" s="194" t="s">
        <v>133</v>
      </c>
      <c r="L174" s="199"/>
      <c r="M174" s="200" t="s">
        <v>1</v>
      </c>
      <c r="N174" s="201" t="s">
        <v>42</v>
      </c>
      <c r="O174" s="67"/>
      <c r="P174" s="163">
        <f t="shared" si="11"/>
        <v>0</v>
      </c>
      <c r="Q174" s="163">
        <v>0</v>
      </c>
      <c r="R174" s="163">
        <f t="shared" si="12"/>
        <v>0</v>
      </c>
      <c r="S174" s="163">
        <v>0</v>
      </c>
      <c r="T174" s="164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5" t="s">
        <v>134</v>
      </c>
      <c r="AT174" s="165" t="s">
        <v>130</v>
      </c>
      <c r="AU174" s="165" t="s">
        <v>85</v>
      </c>
      <c r="AY174" s="13" t="s">
        <v>116</v>
      </c>
      <c r="BE174" s="166">
        <f t="shared" si="14"/>
        <v>0</v>
      </c>
      <c r="BF174" s="166">
        <f t="shared" si="15"/>
        <v>0</v>
      </c>
      <c r="BG174" s="166">
        <f t="shared" si="16"/>
        <v>0</v>
      </c>
      <c r="BH174" s="166">
        <f t="shared" si="17"/>
        <v>0</v>
      </c>
      <c r="BI174" s="166">
        <f t="shared" si="18"/>
        <v>0</v>
      </c>
      <c r="BJ174" s="13" t="s">
        <v>85</v>
      </c>
      <c r="BK174" s="166">
        <f t="shared" si="19"/>
        <v>0</v>
      </c>
      <c r="BL174" s="13" t="s">
        <v>134</v>
      </c>
      <c r="BM174" s="165" t="s">
        <v>353</v>
      </c>
    </row>
    <row r="175" spans="1:65" s="2" customFormat="1" ht="24.15" customHeight="1">
      <c r="A175" s="30"/>
      <c r="B175" s="31"/>
      <c r="C175" s="192" t="s">
        <v>354</v>
      </c>
      <c r="D175" s="192" t="s">
        <v>130</v>
      </c>
      <c r="E175" s="193" t="s">
        <v>355</v>
      </c>
      <c r="F175" s="194" t="s">
        <v>356</v>
      </c>
      <c r="G175" s="195" t="s">
        <v>115</v>
      </c>
      <c r="H175" s="196">
        <v>1</v>
      </c>
      <c r="I175" s="197"/>
      <c r="J175" s="198">
        <f t="shared" si="10"/>
        <v>0</v>
      </c>
      <c r="K175" s="194" t="s">
        <v>133</v>
      </c>
      <c r="L175" s="199"/>
      <c r="M175" s="200" t="s">
        <v>1</v>
      </c>
      <c r="N175" s="201" t="s">
        <v>42</v>
      </c>
      <c r="O175" s="67"/>
      <c r="P175" s="163">
        <f t="shared" si="11"/>
        <v>0</v>
      </c>
      <c r="Q175" s="163">
        <v>0</v>
      </c>
      <c r="R175" s="163">
        <f t="shared" si="12"/>
        <v>0</v>
      </c>
      <c r="S175" s="163">
        <v>0</v>
      </c>
      <c r="T175" s="164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5" t="s">
        <v>134</v>
      </c>
      <c r="AT175" s="165" t="s">
        <v>130</v>
      </c>
      <c r="AU175" s="165" t="s">
        <v>85</v>
      </c>
      <c r="AY175" s="13" t="s">
        <v>116</v>
      </c>
      <c r="BE175" s="166">
        <f t="shared" si="14"/>
        <v>0</v>
      </c>
      <c r="BF175" s="166">
        <f t="shared" si="15"/>
        <v>0</v>
      </c>
      <c r="BG175" s="166">
        <f t="shared" si="16"/>
        <v>0</v>
      </c>
      <c r="BH175" s="166">
        <f t="shared" si="17"/>
        <v>0</v>
      </c>
      <c r="BI175" s="166">
        <f t="shared" si="18"/>
        <v>0</v>
      </c>
      <c r="BJ175" s="13" t="s">
        <v>85</v>
      </c>
      <c r="BK175" s="166">
        <f t="shared" si="19"/>
        <v>0</v>
      </c>
      <c r="BL175" s="13" t="s">
        <v>134</v>
      </c>
      <c r="BM175" s="165" t="s">
        <v>357</v>
      </c>
    </row>
    <row r="176" spans="1:65" s="2" customFormat="1" ht="24.15" customHeight="1">
      <c r="A176" s="30"/>
      <c r="B176" s="31"/>
      <c r="C176" s="192" t="s">
        <v>358</v>
      </c>
      <c r="D176" s="192" t="s">
        <v>130</v>
      </c>
      <c r="E176" s="193" t="s">
        <v>359</v>
      </c>
      <c r="F176" s="194" t="s">
        <v>360</v>
      </c>
      <c r="G176" s="195" t="s">
        <v>115</v>
      </c>
      <c r="H176" s="196">
        <v>1</v>
      </c>
      <c r="I176" s="197"/>
      <c r="J176" s="198">
        <f t="shared" si="10"/>
        <v>0</v>
      </c>
      <c r="K176" s="194" t="s">
        <v>133</v>
      </c>
      <c r="L176" s="199"/>
      <c r="M176" s="200" t="s">
        <v>1</v>
      </c>
      <c r="N176" s="201" t="s">
        <v>42</v>
      </c>
      <c r="O176" s="67"/>
      <c r="P176" s="163">
        <f t="shared" si="11"/>
        <v>0</v>
      </c>
      <c r="Q176" s="163">
        <v>0</v>
      </c>
      <c r="R176" s="163">
        <f t="shared" si="12"/>
        <v>0</v>
      </c>
      <c r="S176" s="163">
        <v>0</v>
      </c>
      <c r="T176" s="164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5" t="s">
        <v>134</v>
      </c>
      <c r="AT176" s="165" t="s">
        <v>130</v>
      </c>
      <c r="AU176" s="165" t="s">
        <v>85</v>
      </c>
      <c r="AY176" s="13" t="s">
        <v>116</v>
      </c>
      <c r="BE176" s="166">
        <f t="shared" si="14"/>
        <v>0</v>
      </c>
      <c r="BF176" s="166">
        <f t="shared" si="15"/>
        <v>0</v>
      </c>
      <c r="BG176" s="166">
        <f t="shared" si="16"/>
        <v>0</v>
      </c>
      <c r="BH176" s="166">
        <f t="shared" si="17"/>
        <v>0</v>
      </c>
      <c r="BI176" s="166">
        <f t="shared" si="18"/>
        <v>0</v>
      </c>
      <c r="BJ176" s="13" t="s">
        <v>85</v>
      </c>
      <c r="BK176" s="166">
        <f t="shared" si="19"/>
        <v>0</v>
      </c>
      <c r="BL176" s="13" t="s">
        <v>134</v>
      </c>
      <c r="BM176" s="165" t="s">
        <v>361</v>
      </c>
    </row>
    <row r="177" spans="1:65" s="2" customFormat="1" ht="16.5" customHeight="1">
      <c r="A177" s="30"/>
      <c r="B177" s="31"/>
      <c r="C177" s="192" t="s">
        <v>362</v>
      </c>
      <c r="D177" s="192" t="s">
        <v>130</v>
      </c>
      <c r="E177" s="193" t="s">
        <v>363</v>
      </c>
      <c r="F177" s="194" t="s">
        <v>364</v>
      </c>
      <c r="G177" s="195" t="s">
        <v>115</v>
      </c>
      <c r="H177" s="196">
        <v>1</v>
      </c>
      <c r="I177" s="197"/>
      <c r="J177" s="198">
        <f t="shared" si="10"/>
        <v>0</v>
      </c>
      <c r="K177" s="194" t="s">
        <v>133</v>
      </c>
      <c r="L177" s="199"/>
      <c r="M177" s="200" t="s">
        <v>1</v>
      </c>
      <c r="N177" s="201" t="s">
        <v>42</v>
      </c>
      <c r="O177" s="67"/>
      <c r="P177" s="163">
        <f t="shared" si="11"/>
        <v>0</v>
      </c>
      <c r="Q177" s="163">
        <v>0</v>
      </c>
      <c r="R177" s="163">
        <f t="shared" si="12"/>
        <v>0</v>
      </c>
      <c r="S177" s="163">
        <v>0</v>
      </c>
      <c r="T177" s="164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5" t="s">
        <v>87</v>
      </c>
      <c r="AT177" s="165" t="s">
        <v>130</v>
      </c>
      <c r="AU177" s="165" t="s">
        <v>85</v>
      </c>
      <c r="AY177" s="13" t="s">
        <v>116</v>
      </c>
      <c r="BE177" s="166">
        <f t="shared" si="14"/>
        <v>0</v>
      </c>
      <c r="BF177" s="166">
        <f t="shared" si="15"/>
        <v>0</v>
      </c>
      <c r="BG177" s="166">
        <f t="shared" si="16"/>
        <v>0</v>
      </c>
      <c r="BH177" s="166">
        <f t="shared" si="17"/>
        <v>0</v>
      </c>
      <c r="BI177" s="166">
        <f t="shared" si="18"/>
        <v>0</v>
      </c>
      <c r="BJ177" s="13" t="s">
        <v>85</v>
      </c>
      <c r="BK177" s="166">
        <f t="shared" si="19"/>
        <v>0</v>
      </c>
      <c r="BL177" s="13" t="s">
        <v>85</v>
      </c>
      <c r="BM177" s="165" t="s">
        <v>365</v>
      </c>
    </row>
    <row r="178" spans="1:65" s="2" customFormat="1" ht="24.15" customHeight="1">
      <c r="A178" s="30"/>
      <c r="B178" s="31"/>
      <c r="C178" s="192" t="s">
        <v>366</v>
      </c>
      <c r="D178" s="192" t="s">
        <v>130</v>
      </c>
      <c r="E178" s="193" t="s">
        <v>367</v>
      </c>
      <c r="F178" s="194" t="s">
        <v>368</v>
      </c>
      <c r="G178" s="195" t="s">
        <v>115</v>
      </c>
      <c r="H178" s="196">
        <v>1</v>
      </c>
      <c r="I178" s="197"/>
      <c r="J178" s="198">
        <f t="shared" si="10"/>
        <v>0</v>
      </c>
      <c r="K178" s="194" t="s">
        <v>133</v>
      </c>
      <c r="L178" s="199"/>
      <c r="M178" s="200" t="s">
        <v>1</v>
      </c>
      <c r="N178" s="201" t="s">
        <v>42</v>
      </c>
      <c r="O178" s="67"/>
      <c r="P178" s="163">
        <f t="shared" si="11"/>
        <v>0</v>
      </c>
      <c r="Q178" s="163">
        <v>0</v>
      </c>
      <c r="R178" s="163">
        <f t="shared" si="12"/>
        <v>0</v>
      </c>
      <c r="S178" s="163">
        <v>0</v>
      </c>
      <c r="T178" s="164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5" t="s">
        <v>87</v>
      </c>
      <c r="AT178" s="165" t="s">
        <v>130</v>
      </c>
      <c r="AU178" s="165" t="s">
        <v>85</v>
      </c>
      <c r="AY178" s="13" t="s">
        <v>116</v>
      </c>
      <c r="BE178" s="166">
        <f t="shared" si="14"/>
        <v>0</v>
      </c>
      <c r="BF178" s="166">
        <f t="shared" si="15"/>
        <v>0</v>
      </c>
      <c r="BG178" s="166">
        <f t="shared" si="16"/>
        <v>0</v>
      </c>
      <c r="BH178" s="166">
        <f t="shared" si="17"/>
        <v>0</v>
      </c>
      <c r="BI178" s="166">
        <f t="shared" si="18"/>
        <v>0</v>
      </c>
      <c r="BJ178" s="13" t="s">
        <v>85</v>
      </c>
      <c r="BK178" s="166">
        <f t="shared" si="19"/>
        <v>0</v>
      </c>
      <c r="BL178" s="13" t="s">
        <v>85</v>
      </c>
      <c r="BM178" s="165" t="s">
        <v>369</v>
      </c>
    </row>
    <row r="179" spans="1:65" s="2" customFormat="1" ht="24.15" customHeight="1">
      <c r="A179" s="30"/>
      <c r="B179" s="31"/>
      <c r="C179" s="192" t="s">
        <v>370</v>
      </c>
      <c r="D179" s="192" t="s">
        <v>130</v>
      </c>
      <c r="E179" s="193" t="s">
        <v>371</v>
      </c>
      <c r="F179" s="194" t="s">
        <v>372</v>
      </c>
      <c r="G179" s="195" t="s">
        <v>115</v>
      </c>
      <c r="H179" s="196">
        <v>1</v>
      </c>
      <c r="I179" s="197"/>
      <c r="J179" s="198">
        <f t="shared" si="10"/>
        <v>0</v>
      </c>
      <c r="K179" s="194" t="s">
        <v>133</v>
      </c>
      <c r="L179" s="199"/>
      <c r="M179" s="200" t="s">
        <v>1</v>
      </c>
      <c r="N179" s="201" t="s">
        <v>42</v>
      </c>
      <c r="O179" s="67"/>
      <c r="P179" s="163">
        <f t="shared" si="11"/>
        <v>0</v>
      </c>
      <c r="Q179" s="163">
        <v>0</v>
      </c>
      <c r="R179" s="163">
        <f t="shared" si="12"/>
        <v>0</v>
      </c>
      <c r="S179" s="163">
        <v>0</v>
      </c>
      <c r="T179" s="164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5" t="s">
        <v>87</v>
      </c>
      <c r="AT179" s="165" t="s">
        <v>130</v>
      </c>
      <c r="AU179" s="165" t="s">
        <v>85</v>
      </c>
      <c r="AY179" s="13" t="s">
        <v>116</v>
      </c>
      <c r="BE179" s="166">
        <f t="shared" si="14"/>
        <v>0</v>
      </c>
      <c r="BF179" s="166">
        <f t="shared" si="15"/>
        <v>0</v>
      </c>
      <c r="BG179" s="166">
        <f t="shared" si="16"/>
        <v>0</v>
      </c>
      <c r="BH179" s="166">
        <f t="shared" si="17"/>
        <v>0</v>
      </c>
      <c r="BI179" s="166">
        <f t="shared" si="18"/>
        <v>0</v>
      </c>
      <c r="BJ179" s="13" t="s">
        <v>85</v>
      </c>
      <c r="BK179" s="166">
        <f t="shared" si="19"/>
        <v>0</v>
      </c>
      <c r="BL179" s="13" t="s">
        <v>85</v>
      </c>
      <c r="BM179" s="165" t="s">
        <v>373</v>
      </c>
    </row>
    <row r="180" spans="1:65" s="2" customFormat="1" ht="24.15" customHeight="1">
      <c r="A180" s="30"/>
      <c r="B180" s="31"/>
      <c r="C180" s="192" t="s">
        <v>374</v>
      </c>
      <c r="D180" s="192" t="s">
        <v>130</v>
      </c>
      <c r="E180" s="193" t="s">
        <v>375</v>
      </c>
      <c r="F180" s="194" t="s">
        <v>376</v>
      </c>
      <c r="G180" s="195" t="s">
        <v>115</v>
      </c>
      <c r="H180" s="196">
        <v>1</v>
      </c>
      <c r="I180" s="197"/>
      <c r="J180" s="198">
        <f t="shared" si="10"/>
        <v>0</v>
      </c>
      <c r="K180" s="194" t="s">
        <v>133</v>
      </c>
      <c r="L180" s="199"/>
      <c r="M180" s="200" t="s">
        <v>1</v>
      </c>
      <c r="N180" s="201" t="s">
        <v>42</v>
      </c>
      <c r="O180" s="67"/>
      <c r="P180" s="163">
        <f t="shared" si="11"/>
        <v>0</v>
      </c>
      <c r="Q180" s="163">
        <v>0</v>
      </c>
      <c r="R180" s="163">
        <f t="shared" si="12"/>
        <v>0</v>
      </c>
      <c r="S180" s="163">
        <v>0</v>
      </c>
      <c r="T180" s="164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5" t="s">
        <v>87</v>
      </c>
      <c r="AT180" s="165" t="s">
        <v>130</v>
      </c>
      <c r="AU180" s="165" t="s">
        <v>85</v>
      </c>
      <c r="AY180" s="13" t="s">
        <v>116</v>
      </c>
      <c r="BE180" s="166">
        <f t="shared" si="14"/>
        <v>0</v>
      </c>
      <c r="BF180" s="166">
        <f t="shared" si="15"/>
        <v>0</v>
      </c>
      <c r="BG180" s="166">
        <f t="shared" si="16"/>
        <v>0</v>
      </c>
      <c r="BH180" s="166">
        <f t="shared" si="17"/>
        <v>0</v>
      </c>
      <c r="BI180" s="166">
        <f t="shared" si="18"/>
        <v>0</v>
      </c>
      <c r="BJ180" s="13" t="s">
        <v>85</v>
      </c>
      <c r="BK180" s="166">
        <f t="shared" si="19"/>
        <v>0</v>
      </c>
      <c r="BL180" s="13" t="s">
        <v>85</v>
      </c>
      <c r="BM180" s="165" t="s">
        <v>377</v>
      </c>
    </row>
    <row r="181" spans="1:65" s="2" customFormat="1" ht="24.15" customHeight="1">
      <c r="A181" s="30"/>
      <c r="B181" s="31"/>
      <c r="C181" s="192" t="s">
        <v>378</v>
      </c>
      <c r="D181" s="192" t="s">
        <v>130</v>
      </c>
      <c r="E181" s="193" t="s">
        <v>379</v>
      </c>
      <c r="F181" s="194" t="s">
        <v>380</v>
      </c>
      <c r="G181" s="195" t="s">
        <v>115</v>
      </c>
      <c r="H181" s="196">
        <v>1</v>
      </c>
      <c r="I181" s="197"/>
      <c r="J181" s="198">
        <f t="shared" si="10"/>
        <v>0</v>
      </c>
      <c r="K181" s="194" t="s">
        <v>133</v>
      </c>
      <c r="L181" s="199"/>
      <c r="M181" s="200" t="s">
        <v>1</v>
      </c>
      <c r="N181" s="201" t="s">
        <v>42</v>
      </c>
      <c r="O181" s="67"/>
      <c r="P181" s="163">
        <f t="shared" si="11"/>
        <v>0</v>
      </c>
      <c r="Q181" s="163">
        <v>0</v>
      </c>
      <c r="R181" s="163">
        <f t="shared" si="12"/>
        <v>0</v>
      </c>
      <c r="S181" s="163">
        <v>0</v>
      </c>
      <c r="T181" s="164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5" t="s">
        <v>87</v>
      </c>
      <c r="AT181" s="165" t="s">
        <v>130</v>
      </c>
      <c r="AU181" s="165" t="s">
        <v>85</v>
      </c>
      <c r="AY181" s="13" t="s">
        <v>116</v>
      </c>
      <c r="BE181" s="166">
        <f t="shared" si="14"/>
        <v>0</v>
      </c>
      <c r="BF181" s="166">
        <f t="shared" si="15"/>
        <v>0</v>
      </c>
      <c r="BG181" s="166">
        <f t="shared" si="16"/>
        <v>0</v>
      </c>
      <c r="BH181" s="166">
        <f t="shared" si="17"/>
        <v>0</v>
      </c>
      <c r="BI181" s="166">
        <f t="shared" si="18"/>
        <v>0</v>
      </c>
      <c r="BJ181" s="13" t="s">
        <v>85</v>
      </c>
      <c r="BK181" s="166">
        <f t="shared" si="19"/>
        <v>0</v>
      </c>
      <c r="BL181" s="13" t="s">
        <v>85</v>
      </c>
      <c r="BM181" s="165" t="s">
        <v>381</v>
      </c>
    </row>
    <row r="182" spans="1:65" s="2" customFormat="1" ht="24.15" customHeight="1">
      <c r="A182" s="30"/>
      <c r="B182" s="31"/>
      <c r="C182" s="192" t="s">
        <v>382</v>
      </c>
      <c r="D182" s="192" t="s">
        <v>130</v>
      </c>
      <c r="E182" s="193" t="s">
        <v>383</v>
      </c>
      <c r="F182" s="194" t="s">
        <v>384</v>
      </c>
      <c r="G182" s="195" t="s">
        <v>115</v>
      </c>
      <c r="H182" s="196">
        <v>1</v>
      </c>
      <c r="I182" s="197"/>
      <c r="J182" s="198">
        <f t="shared" si="10"/>
        <v>0</v>
      </c>
      <c r="K182" s="194" t="s">
        <v>133</v>
      </c>
      <c r="L182" s="199"/>
      <c r="M182" s="200" t="s">
        <v>1</v>
      </c>
      <c r="N182" s="201" t="s">
        <v>42</v>
      </c>
      <c r="O182" s="67"/>
      <c r="P182" s="163">
        <f t="shared" si="11"/>
        <v>0</v>
      </c>
      <c r="Q182" s="163">
        <v>0</v>
      </c>
      <c r="R182" s="163">
        <f t="shared" si="12"/>
        <v>0</v>
      </c>
      <c r="S182" s="163">
        <v>0</v>
      </c>
      <c r="T182" s="164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5" t="s">
        <v>87</v>
      </c>
      <c r="AT182" s="165" t="s">
        <v>130</v>
      </c>
      <c r="AU182" s="165" t="s">
        <v>85</v>
      </c>
      <c r="AY182" s="13" t="s">
        <v>116</v>
      </c>
      <c r="BE182" s="166">
        <f t="shared" si="14"/>
        <v>0</v>
      </c>
      <c r="BF182" s="166">
        <f t="shared" si="15"/>
        <v>0</v>
      </c>
      <c r="BG182" s="166">
        <f t="shared" si="16"/>
        <v>0</v>
      </c>
      <c r="BH182" s="166">
        <f t="shared" si="17"/>
        <v>0</v>
      </c>
      <c r="BI182" s="166">
        <f t="shared" si="18"/>
        <v>0</v>
      </c>
      <c r="BJ182" s="13" t="s">
        <v>85</v>
      </c>
      <c r="BK182" s="166">
        <f t="shared" si="19"/>
        <v>0</v>
      </c>
      <c r="BL182" s="13" t="s">
        <v>85</v>
      </c>
      <c r="BM182" s="165" t="s">
        <v>385</v>
      </c>
    </row>
    <row r="183" spans="1:65" s="2" customFormat="1" ht="24.15" customHeight="1">
      <c r="A183" s="30"/>
      <c r="B183" s="31"/>
      <c r="C183" s="192" t="s">
        <v>386</v>
      </c>
      <c r="D183" s="192" t="s">
        <v>130</v>
      </c>
      <c r="E183" s="193" t="s">
        <v>387</v>
      </c>
      <c r="F183" s="194" t="s">
        <v>388</v>
      </c>
      <c r="G183" s="195" t="s">
        <v>115</v>
      </c>
      <c r="H183" s="196">
        <v>1</v>
      </c>
      <c r="I183" s="197"/>
      <c r="J183" s="198">
        <f t="shared" ref="J183:J214" si="20">ROUND(I183*H183,2)</f>
        <v>0</v>
      </c>
      <c r="K183" s="194" t="s">
        <v>133</v>
      </c>
      <c r="L183" s="199"/>
      <c r="M183" s="200" t="s">
        <v>1</v>
      </c>
      <c r="N183" s="201" t="s">
        <v>42</v>
      </c>
      <c r="O183" s="67"/>
      <c r="P183" s="163">
        <f t="shared" ref="P183:P214" si="21">O183*H183</f>
        <v>0</v>
      </c>
      <c r="Q183" s="163">
        <v>0</v>
      </c>
      <c r="R183" s="163">
        <f t="shared" ref="R183:R214" si="22">Q183*H183</f>
        <v>0</v>
      </c>
      <c r="S183" s="163">
        <v>0</v>
      </c>
      <c r="T183" s="164">
        <f t="shared" ref="T183:T214" si="23"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5" t="s">
        <v>87</v>
      </c>
      <c r="AT183" s="165" t="s">
        <v>130</v>
      </c>
      <c r="AU183" s="165" t="s">
        <v>85</v>
      </c>
      <c r="AY183" s="13" t="s">
        <v>116</v>
      </c>
      <c r="BE183" s="166">
        <f t="shared" ref="BE183:BE214" si="24">IF(N183="základní",J183,0)</f>
        <v>0</v>
      </c>
      <c r="BF183" s="166">
        <f t="shared" ref="BF183:BF214" si="25">IF(N183="snížená",J183,0)</f>
        <v>0</v>
      </c>
      <c r="BG183" s="166">
        <f t="shared" ref="BG183:BG214" si="26">IF(N183="zákl. přenesená",J183,0)</f>
        <v>0</v>
      </c>
      <c r="BH183" s="166">
        <f t="shared" ref="BH183:BH214" si="27">IF(N183="sníž. přenesená",J183,0)</f>
        <v>0</v>
      </c>
      <c r="BI183" s="166">
        <f t="shared" ref="BI183:BI214" si="28">IF(N183="nulová",J183,0)</f>
        <v>0</v>
      </c>
      <c r="BJ183" s="13" t="s">
        <v>85</v>
      </c>
      <c r="BK183" s="166">
        <f t="shared" ref="BK183:BK214" si="29">ROUND(I183*H183,2)</f>
        <v>0</v>
      </c>
      <c r="BL183" s="13" t="s">
        <v>85</v>
      </c>
      <c r="BM183" s="165" t="s">
        <v>389</v>
      </c>
    </row>
    <row r="184" spans="1:65" s="2" customFormat="1" ht="24.15" customHeight="1">
      <c r="A184" s="30"/>
      <c r="B184" s="31"/>
      <c r="C184" s="192" t="s">
        <v>390</v>
      </c>
      <c r="D184" s="192" t="s">
        <v>130</v>
      </c>
      <c r="E184" s="193" t="s">
        <v>391</v>
      </c>
      <c r="F184" s="194" t="s">
        <v>392</v>
      </c>
      <c r="G184" s="195" t="s">
        <v>115</v>
      </c>
      <c r="H184" s="196">
        <v>1</v>
      </c>
      <c r="I184" s="197"/>
      <c r="J184" s="198">
        <f t="shared" si="20"/>
        <v>0</v>
      </c>
      <c r="K184" s="194" t="s">
        <v>133</v>
      </c>
      <c r="L184" s="199"/>
      <c r="M184" s="200" t="s">
        <v>1</v>
      </c>
      <c r="N184" s="201" t="s">
        <v>42</v>
      </c>
      <c r="O184" s="67"/>
      <c r="P184" s="163">
        <f t="shared" si="21"/>
        <v>0</v>
      </c>
      <c r="Q184" s="163">
        <v>0</v>
      </c>
      <c r="R184" s="163">
        <f t="shared" si="22"/>
        <v>0</v>
      </c>
      <c r="S184" s="163">
        <v>0</v>
      </c>
      <c r="T184" s="164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5" t="s">
        <v>87</v>
      </c>
      <c r="AT184" s="165" t="s">
        <v>130</v>
      </c>
      <c r="AU184" s="165" t="s">
        <v>85</v>
      </c>
      <c r="AY184" s="13" t="s">
        <v>116</v>
      </c>
      <c r="BE184" s="166">
        <f t="shared" si="24"/>
        <v>0</v>
      </c>
      <c r="BF184" s="166">
        <f t="shared" si="25"/>
        <v>0</v>
      </c>
      <c r="BG184" s="166">
        <f t="shared" si="26"/>
        <v>0</v>
      </c>
      <c r="BH184" s="166">
        <f t="shared" si="27"/>
        <v>0</v>
      </c>
      <c r="BI184" s="166">
        <f t="shared" si="28"/>
        <v>0</v>
      </c>
      <c r="BJ184" s="13" t="s">
        <v>85</v>
      </c>
      <c r="BK184" s="166">
        <f t="shared" si="29"/>
        <v>0</v>
      </c>
      <c r="BL184" s="13" t="s">
        <v>85</v>
      </c>
      <c r="BM184" s="165" t="s">
        <v>393</v>
      </c>
    </row>
    <row r="185" spans="1:65" s="2" customFormat="1" ht="24.15" customHeight="1">
      <c r="A185" s="30"/>
      <c r="B185" s="31"/>
      <c r="C185" s="192" t="s">
        <v>394</v>
      </c>
      <c r="D185" s="192" t="s">
        <v>130</v>
      </c>
      <c r="E185" s="193" t="s">
        <v>395</v>
      </c>
      <c r="F185" s="194" t="s">
        <v>396</v>
      </c>
      <c r="G185" s="195" t="s">
        <v>115</v>
      </c>
      <c r="H185" s="196">
        <v>1</v>
      </c>
      <c r="I185" s="197"/>
      <c r="J185" s="198">
        <f t="shared" si="20"/>
        <v>0</v>
      </c>
      <c r="K185" s="194" t="s">
        <v>133</v>
      </c>
      <c r="L185" s="199"/>
      <c r="M185" s="200" t="s">
        <v>1</v>
      </c>
      <c r="N185" s="201" t="s">
        <v>42</v>
      </c>
      <c r="O185" s="67"/>
      <c r="P185" s="163">
        <f t="shared" si="21"/>
        <v>0</v>
      </c>
      <c r="Q185" s="163">
        <v>0</v>
      </c>
      <c r="R185" s="163">
        <f t="shared" si="22"/>
        <v>0</v>
      </c>
      <c r="S185" s="163">
        <v>0</v>
      </c>
      <c r="T185" s="164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5" t="s">
        <v>87</v>
      </c>
      <c r="AT185" s="165" t="s">
        <v>130</v>
      </c>
      <c r="AU185" s="165" t="s">
        <v>85</v>
      </c>
      <c r="AY185" s="13" t="s">
        <v>116</v>
      </c>
      <c r="BE185" s="166">
        <f t="shared" si="24"/>
        <v>0</v>
      </c>
      <c r="BF185" s="166">
        <f t="shared" si="25"/>
        <v>0</v>
      </c>
      <c r="BG185" s="166">
        <f t="shared" si="26"/>
        <v>0</v>
      </c>
      <c r="BH185" s="166">
        <f t="shared" si="27"/>
        <v>0</v>
      </c>
      <c r="BI185" s="166">
        <f t="shared" si="28"/>
        <v>0</v>
      </c>
      <c r="BJ185" s="13" t="s">
        <v>85</v>
      </c>
      <c r="BK185" s="166">
        <f t="shared" si="29"/>
        <v>0</v>
      </c>
      <c r="BL185" s="13" t="s">
        <v>85</v>
      </c>
      <c r="BM185" s="165" t="s">
        <v>397</v>
      </c>
    </row>
    <row r="186" spans="1:65" s="2" customFormat="1" ht="24.15" customHeight="1">
      <c r="A186" s="30"/>
      <c r="B186" s="31"/>
      <c r="C186" s="192" t="s">
        <v>398</v>
      </c>
      <c r="D186" s="192" t="s">
        <v>130</v>
      </c>
      <c r="E186" s="193" t="s">
        <v>399</v>
      </c>
      <c r="F186" s="194" t="s">
        <v>400</v>
      </c>
      <c r="G186" s="195" t="s">
        <v>115</v>
      </c>
      <c r="H186" s="196">
        <v>1</v>
      </c>
      <c r="I186" s="197"/>
      <c r="J186" s="198">
        <f t="shared" si="20"/>
        <v>0</v>
      </c>
      <c r="K186" s="194" t="s">
        <v>133</v>
      </c>
      <c r="L186" s="199"/>
      <c r="M186" s="200" t="s">
        <v>1</v>
      </c>
      <c r="N186" s="201" t="s">
        <v>42</v>
      </c>
      <c r="O186" s="67"/>
      <c r="P186" s="163">
        <f t="shared" si="21"/>
        <v>0</v>
      </c>
      <c r="Q186" s="163">
        <v>0</v>
      </c>
      <c r="R186" s="163">
        <f t="shared" si="22"/>
        <v>0</v>
      </c>
      <c r="S186" s="163">
        <v>0</v>
      </c>
      <c r="T186" s="164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5" t="s">
        <v>87</v>
      </c>
      <c r="AT186" s="165" t="s">
        <v>130</v>
      </c>
      <c r="AU186" s="165" t="s">
        <v>85</v>
      </c>
      <c r="AY186" s="13" t="s">
        <v>116</v>
      </c>
      <c r="BE186" s="166">
        <f t="shared" si="24"/>
        <v>0</v>
      </c>
      <c r="BF186" s="166">
        <f t="shared" si="25"/>
        <v>0</v>
      </c>
      <c r="BG186" s="166">
        <f t="shared" si="26"/>
        <v>0</v>
      </c>
      <c r="BH186" s="166">
        <f t="shared" si="27"/>
        <v>0</v>
      </c>
      <c r="BI186" s="166">
        <f t="shared" si="28"/>
        <v>0</v>
      </c>
      <c r="BJ186" s="13" t="s">
        <v>85</v>
      </c>
      <c r="BK186" s="166">
        <f t="shared" si="29"/>
        <v>0</v>
      </c>
      <c r="BL186" s="13" t="s">
        <v>85</v>
      </c>
      <c r="BM186" s="165" t="s">
        <v>401</v>
      </c>
    </row>
    <row r="187" spans="1:65" s="2" customFormat="1" ht="16.5" customHeight="1">
      <c r="A187" s="30"/>
      <c r="B187" s="31"/>
      <c r="C187" s="192" t="s">
        <v>402</v>
      </c>
      <c r="D187" s="192" t="s">
        <v>130</v>
      </c>
      <c r="E187" s="193" t="s">
        <v>403</v>
      </c>
      <c r="F187" s="194" t="s">
        <v>404</v>
      </c>
      <c r="G187" s="195" t="s">
        <v>115</v>
      </c>
      <c r="H187" s="196">
        <v>1</v>
      </c>
      <c r="I187" s="197"/>
      <c r="J187" s="198">
        <f t="shared" si="20"/>
        <v>0</v>
      </c>
      <c r="K187" s="194" t="s">
        <v>133</v>
      </c>
      <c r="L187" s="199"/>
      <c r="M187" s="200" t="s">
        <v>1</v>
      </c>
      <c r="N187" s="201" t="s">
        <v>42</v>
      </c>
      <c r="O187" s="67"/>
      <c r="P187" s="163">
        <f t="shared" si="21"/>
        <v>0</v>
      </c>
      <c r="Q187" s="163">
        <v>0</v>
      </c>
      <c r="R187" s="163">
        <f t="shared" si="22"/>
        <v>0</v>
      </c>
      <c r="S187" s="163">
        <v>0</v>
      </c>
      <c r="T187" s="164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5" t="s">
        <v>87</v>
      </c>
      <c r="AT187" s="165" t="s">
        <v>130</v>
      </c>
      <c r="AU187" s="165" t="s">
        <v>85</v>
      </c>
      <c r="AY187" s="13" t="s">
        <v>116</v>
      </c>
      <c r="BE187" s="166">
        <f t="shared" si="24"/>
        <v>0</v>
      </c>
      <c r="BF187" s="166">
        <f t="shared" si="25"/>
        <v>0</v>
      </c>
      <c r="BG187" s="166">
        <f t="shared" si="26"/>
        <v>0</v>
      </c>
      <c r="BH187" s="166">
        <f t="shared" si="27"/>
        <v>0</v>
      </c>
      <c r="BI187" s="166">
        <f t="shared" si="28"/>
        <v>0</v>
      </c>
      <c r="BJ187" s="13" t="s">
        <v>85</v>
      </c>
      <c r="BK187" s="166">
        <f t="shared" si="29"/>
        <v>0</v>
      </c>
      <c r="BL187" s="13" t="s">
        <v>85</v>
      </c>
      <c r="BM187" s="165" t="s">
        <v>405</v>
      </c>
    </row>
    <row r="188" spans="1:65" s="2" customFormat="1" ht="16.5" customHeight="1">
      <c r="A188" s="30"/>
      <c r="B188" s="31"/>
      <c r="C188" s="154" t="s">
        <v>406</v>
      </c>
      <c r="D188" s="154" t="s">
        <v>112</v>
      </c>
      <c r="E188" s="155" t="s">
        <v>407</v>
      </c>
      <c r="F188" s="156" t="s">
        <v>408</v>
      </c>
      <c r="G188" s="157" t="s">
        <v>115</v>
      </c>
      <c r="H188" s="158">
        <v>1</v>
      </c>
      <c r="I188" s="159"/>
      <c r="J188" s="160">
        <f t="shared" si="20"/>
        <v>0</v>
      </c>
      <c r="K188" s="156" t="s">
        <v>133</v>
      </c>
      <c r="L188" s="35"/>
      <c r="M188" s="161" t="s">
        <v>1</v>
      </c>
      <c r="N188" s="162" t="s">
        <v>42</v>
      </c>
      <c r="O188" s="67"/>
      <c r="P188" s="163">
        <f t="shared" si="21"/>
        <v>0</v>
      </c>
      <c r="Q188" s="163">
        <v>0</v>
      </c>
      <c r="R188" s="163">
        <f t="shared" si="22"/>
        <v>0</v>
      </c>
      <c r="S188" s="163">
        <v>0</v>
      </c>
      <c r="T188" s="164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5" t="s">
        <v>120</v>
      </c>
      <c r="AT188" s="165" t="s">
        <v>112</v>
      </c>
      <c r="AU188" s="165" t="s">
        <v>85</v>
      </c>
      <c r="AY188" s="13" t="s">
        <v>116</v>
      </c>
      <c r="BE188" s="166">
        <f t="shared" si="24"/>
        <v>0</v>
      </c>
      <c r="BF188" s="166">
        <f t="shared" si="25"/>
        <v>0</v>
      </c>
      <c r="BG188" s="166">
        <f t="shared" si="26"/>
        <v>0</v>
      </c>
      <c r="BH188" s="166">
        <f t="shared" si="27"/>
        <v>0</v>
      </c>
      <c r="BI188" s="166">
        <f t="shared" si="28"/>
        <v>0</v>
      </c>
      <c r="BJ188" s="13" t="s">
        <v>85</v>
      </c>
      <c r="BK188" s="166">
        <f t="shared" si="29"/>
        <v>0</v>
      </c>
      <c r="BL188" s="13" t="s">
        <v>120</v>
      </c>
      <c r="BM188" s="165" t="s">
        <v>409</v>
      </c>
    </row>
    <row r="189" spans="1:65" s="2" customFormat="1" ht="24.15" customHeight="1">
      <c r="A189" s="30"/>
      <c r="B189" s="31"/>
      <c r="C189" s="154" t="s">
        <v>410</v>
      </c>
      <c r="D189" s="154" t="s">
        <v>112</v>
      </c>
      <c r="E189" s="155" t="s">
        <v>411</v>
      </c>
      <c r="F189" s="156" t="s">
        <v>412</v>
      </c>
      <c r="G189" s="157" t="s">
        <v>115</v>
      </c>
      <c r="H189" s="158">
        <v>1</v>
      </c>
      <c r="I189" s="159"/>
      <c r="J189" s="160">
        <f t="shared" si="20"/>
        <v>0</v>
      </c>
      <c r="K189" s="156" t="s">
        <v>133</v>
      </c>
      <c r="L189" s="35"/>
      <c r="M189" s="161" t="s">
        <v>1</v>
      </c>
      <c r="N189" s="162" t="s">
        <v>42</v>
      </c>
      <c r="O189" s="67"/>
      <c r="P189" s="163">
        <f t="shared" si="21"/>
        <v>0</v>
      </c>
      <c r="Q189" s="163">
        <v>0</v>
      </c>
      <c r="R189" s="163">
        <f t="shared" si="22"/>
        <v>0</v>
      </c>
      <c r="S189" s="163">
        <v>0</v>
      </c>
      <c r="T189" s="164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5" t="s">
        <v>120</v>
      </c>
      <c r="AT189" s="165" t="s">
        <v>112</v>
      </c>
      <c r="AU189" s="165" t="s">
        <v>85</v>
      </c>
      <c r="AY189" s="13" t="s">
        <v>116</v>
      </c>
      <c r="BE189" s="166">
        <f t="shared" si="24"/>
        <v>0</v>
      </c>
      <c r="BF189" s="166">
        <f t="shared" si="25"/>
        <v>0</v>
      </c>
      <c r="BG189" s="166">
        <f t="shared" si="26"/>
        <v>0</v>
      </c>
      <c r="BH189" s="166">
        <f t="shared" si="27"/>
        <v>0</v>
      </c>
      <c r="BI189" s="166">
        <f t="shared" si="28"/>
        <v>0</v>
      </c>
      <c r="BJ189" s="13" t="s">
        <v>85</v>
      </c>
      <c r="BK189" s="166">
        <f t="shared" si="29"/>
        <v>0</v>
      </c>
      <c r="BL189" s="13" t="s">
        <v>120</v>
      </c>
      <c r="BM189" s="165" t="s">
        <v>413</v>
      </c>
    </row>
    <row r="190" spans="1:65" s="2" customFormat="1" ht="24.15" customHeight="1">
      <c r="A190" s="30"/>
      <c r="B190" s="31"/>
      <c r="C190" s="154" t="s">
        <v>414</v>
      </c>
      <c r="D190" s="154" t="s">
        <v>112</v>
      </c>
      <c r="E190" s="155" t="s">
        <v>415</v>
      </c>
      <c r="F190" s="156" t="s">
        <v>416</v>
      </c>
      <c r="G190" s="157" t="s">
        <v>115</v>
      </c>
      <c r="H190" s="158">
        <v>1</v>
      </c>
      <c r="I190" s="159"/>
      <c r="J190" s="160">
        <f t="shared" si="20"/>
        <v>0</v>
      </c>
      <c r="K190" s="156" t="s">
        <v>133</v>
      </c>
      <c r="L190" s="35"/>
      <c r="M190" s="161" t="s">
        <v>1</v>
      </c>
      <c r="N190" s="162" t="s">
        <v>42</v>
      </c>
      <c r="O190" s="67"/>
      <c r="P190" s="163">
        <f t="shared" si="21"/>
        <v>0</v>
      </c>
      <c r="Q190" s="163">
        <v>0</v>
      </c>
      <c r="R190" s="163">
        <f t="shared" si="22"/>
        <v>0</v>
      </c>
      <c r="S190" s="163">
        <v>0</v>
      </c>
      <c r="T190" s="164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5" t="s">
        <v>120</v>
      </c>
      <c r="AT190" s="165" t="s">
        <v>112</v>
      </c>
      <c r="AU190" s="165" t="s">
        <v>85</v>
      </c>
      <c r="AY190" s="13" t="s">
        <v>116</v>
      </c>
      <c r="BE190" s="166">
        <f t="shared" si="24"/>
        <v>0</v>
      </c>
      <c r="BF190" s="166">
        <f t="shared" si="25"/>
        <v>0</v>
      </c>
      <c r="BG190" s="166">
        <f t="shared" si="26"/>
        <v>0</v>
      </c>
      <c r="BH190" s="166">
        <f t="shared" si="27"/>
        <v>0</v>
      </c>
      <c r="BI190" s="166">
        <f t="shared" si="28"/>
        <v>0</v>
      </c>
      <c r="BJ190" s="13" t="s">
        <v>85</v>
      </c>
      <c r="BK190" s="166">
        <f t="shared" si="29"/>
        <v>0</v>
      </c>
      <c r="BL190" s="13" t="s">
        <v>120</v>
      </c>
      <c r="BM190" s="165" t="s">
        <v>417</v>
      </c>
    </row>
    <row r="191" spans="1:65" s="2" customFormat="1" ht="24.15" customHeight="1">
      <c r="A191" s="30"/>
      <c r="B191" s="31"/>
      <c r="C191" s="154" t="s">
        <v>418</v>
      </c>
      <c r="D191" s="154" t="s">
        <v>112</v>
      </c>
      <c r="E191" s="155" t="s">
        <v>419</v>
      </c>
      <c r="F191" s="156" t="s">
        <v>420</v>
      </c>
      <c r="G191" s="157" t="s">
        <v>115</v>
      </c>
      <c r="H191" s="158">
        <v>1</v>
      </c>
      <c r="I191" s="159"/>
      <c r="J191" s="160">
        <f t="shared" si="20"/>
        <v>0</v>
      </c>
      <c r="K191" s="156" t="s">
        <v>133</v>
      </c>
      <c r="L191" s="35"/>
      <c r="M191" s="161" t="s">
        <v>1</v>
      </c>
      <c r="N191" s="162" t="s">
        <v>42</v>
      </c>
      <c r="O191" s="67"/>
      <c r="P191" s="163">
        <f t="shared" si="21"/>
        <v>0</v>
      </c>
      <c r="Q191" s="163">
        <v>0</v>
      </c>
      <c r="R191" s="163">
        <f t="shared" si="22"/>
        <v>0</v>
      </c>
      <c r="S191" s="163">
        <v>0</v>
      </c>
      <c r="T191" s="164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5" t="s">
        <v>120</v>
      </c>
      <c r="AT191" s="165" t="s">
        <v>112</v>
      </c>
      <c r="AU191" s="165" t="s">
        <v>85</v>
      </c>
      <c r="AY191" s="13" t="s">
        <v>116</v>
      </c>
      <c r="BE191" s="166">
        <f t="shared" si="24"/>
        <v>0</v>
      </c>
      <c r="BF191" s="166">
        <f t="shared" si="25"/>
        <v>0</v>
      </c>
      <c r="BG191" s="166">
        <f t="shared" si="26"/>
        <v>0</v>
      </c>
      <c r="BH191" s="166">
        <f t="shared" si="27"/>
        <v>0</v>
      </c>
      <c r="BI191" s="166">
        <f t="shared" si="28"/>
        <v>0</v>
      </c>
      <c r="BJ191" s="13" t="s">
        <v>85</v>
      </c>
      <c r="BK191" s="166">
        <f t="shared" si="29"/>
        <v>0</v>
      </c>
      <c r="BL191" s="13" t="s">
        <v>120</v>
      </c>
      <c r="BM191" s="165" t="s">
        <v>421</v>
      </c>
    </row>
    <row r="192" spans="1:65" s="2" customFormat="1" ht="24.15" customHeight="1">
      <c r="A192" s="30"/>
      <c r="B192" s="31"/>
      <c r="C192" s="154" t="s">
        <v>422</v>
      </c>
      <c r="D192" s="154" t="s">
        <v>112</v>
      </c>
      <c r="E192" s="155" t="s">
        <v>423</v>
      </c>
      <c r="F192" s="156" t="s">
        <v>424</v>
      </c>
      <c r="G192" s="157" t="s">
        <v>115</v>
      </c>
      <c r="H192" s="158">
        <v>1</v>
      </c>
      <c r="I192" s="159"/>
      <c r="J192" s="160">
        <f t="shared" si="20"/>
        <v>0</v>
      </c>
      <c r="K192" s="156" t="s">
        <v>133</v>
      </c>
      <c r="L192" s="35"/>
      <c r="M192" s="161" t="s">
        <v>1</v>
      </c>
      <c r="N192" s="162" t="s">
        <v>42</v>
      </c>
      <c r="O192" s="67"/>
      <c r="P192" s="163">
        <f t="shared" si="21"/>
        <v>0</v>
      </c>
      <c r="Q192" s="163">
        <v>0</v>
      </c>
      <c r="R192" s="163">
        <f t="shared" si="22"/>
        <v>0</v>
      </c>
      <c r="S192" s="163">
        <v>0</v>
      </c>
      <c r="T192" s="164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5" t="s">
        <v>120</v>
      </c>
      <c r="AT192" s="165" t="s">
        <v>112</v>
      </c>
      <c r="AU192" s="165" t="s">
        <v>85</v>
      </c>
      <c r="AY192" s="13" t="s">
        <v>116</v>
      </c>
      <c r="BE192" s="166">
        <f t="shared" si="24"/>
        <v>0</v>
      </c>
      <c r="BF192" s="166">
        <f t="shared" si="25"/>
        <v>0</v>
      </c>
      <c r="BG192" s="166">
        <f t="shared" si="26"/>
        <v>0</v>
      </c>
      <c r="BH192" s="166">
        <f t="shared" si="27"/>
        <v>0</v>
      </c>
      <c r="BI192" s="166">
        <f t="shared" si="28"/>
        <v>0</v>
      </c>
      <c r="BJ192" s="13" t="s">
        <v>85</v>
      </c>
      <c r="BK192" s="166">
        <f t="shared" si="29"/>
        <v>0</v>
      </c>
      <c r="BL192" s="13" t="s">
        <v>120</v>
      </c>
      <c r="BM192" s="165" t="s">
        <v>425</v>
      </c>
    </row>
    <row r="193" spans="1:65" s="2" customFormat="1" ht="24.15" customHeight="1">
      <c r="A193" s="30"/>
      <c r="B193" s="31"/>
      <c r="C193" s="154" t="s">
        <v>426</v>
      </c>
      <c r="D193" s="154" t="s">
        <v>112</v>
      </c>
      <c r="E193" s="155" t="s">
        <v>427</v>
      </c>
      <c r="F193" s="156" t="s">
        <v>428</v>
      </c>
      <c r="G193" s="157" t="s">
        <v>115</v>
      </c>
      <c r="H193" s="158">
        <v>1</v>
      </c>
      <c r="I193" s="159"/>
      <c r="J193" s="160">
        <f t="shared" si="20"/>
        <v>0</v>
      </c>
      <c r="K193" s="156" t="s">
        <v>133</v>
      </c>
      <c r="L193" s="35"/>
      <c r="M193" s="161" t="s">
        <v>1</v>
      </c>
      <c r="N193" s="162" t="s">
        <v>42</v>
      </c>
      <c r="O193" s="67"/>
      <c r="P193" s="163">
        <f t="shared" si="21"/>
        <v>0</v>
      </c>
      <c r="Q193" s="163">
        <v>0</v>
      </c>
      <c r="R193" s="163">
        <f t="shared" si="22"/>
        <v>0</v>
      </c>
      <c r="S193" s="163">
        <v>0</v>
      </c>
      <c r="T193" s="164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5" t="s">
        <v>120</v>
      </c>
      <c r="AT193" s="165" t="s">
        <v>112</v>
      </c>
      <c r="AU193" s="165" t="s">
        <v>85</v>
      </c>
      <c r="AY193" s="13" t="s">
        <v>116</v>
      </c>
      <c r="BE193" s="166">
        <f t="shared" si="24"/>
        <v>0</v>
      </c>
      <c r="BF193" s="166">
        <f t="shared" si="25"/>
        <v>0</v>
      </c>
      <c r="BG193" s="166">
        <f t="shared" si="26"/>
        <v>0</v>
      </c>
      <c r="BH193" s="166">
        <f t="shared" si="27"/>
        <v>0</v>
      </c>
      <c r="BI193" s="166">
        <f t="shared" si="28"/>
        <v>0</v>
      </c>
      <c r="BJ193" s="13" t="s">
        <v>85</v>
      </c>
      <c r="BK193" s="166">
        <f t="shared" si="29"/>
        <v>0</v>
      </c>
      <c r="BL193" s="13" t="s">
        <v>120</v>
      </c>
      <c r="BM193" s="165" t="s">
        <v>429</v>
      </c>
    </row>
    <row r="194" spans="1:65" s="2" customFormat="1" ht="24.15" customHeight="1">
      <c r="A194" s="30"/>
      <c r="B194" s="31"/>
      <c r="C194" s="154" t="s">
        <v>430</v>
      </c>
      <c r="D194" s="154" t="s">
        <v>112</v>
      </c>
      <c r="E194" s="155" t="s">
        <v>431</v>
      </c>
      <c r="F194" s="156" t="s">
        <v>432</v>
      </c>
      <c r="G194" s="157" t="s">
        <v>115</v>
      </c>
      <c r="H194" s="158">
        <v>1</v>
      </c>
      <c r="I194" s="159"/>
      <c r="J194" s="160">
        <f t="shared" si="20"/>
        <v>0</v>
      </c>
      <c r="K194" s="156" t="s">
        <v>133</v>
      </c>
      <c r="L194" s="35"/>
      <c r="M194" s="161" t="s">
        <v>1</v>
      </c>
      <c r="N194" s="162" t="s">
        <v>42</v>
      </c>
      <c r="O194" s="67"/>
      <c r="P194" s="163">
        <f t="shared" si="21"/>
        <v>0</v>
      </c>
      <c r="Q194" s="163">
        <v>0</v>
      </c>
      <c r="R194" s="163">
        <f t="shared" si="22"/>
        <v>0</v>
      </c>
      <c r="S194" s="163">
        <v>0</v>
      </c>
      <c r="T194" s="164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5" t="s">
        <v>120</v>
      </c>
      <c r="AT194" s="165" t="s">
        <v>112</v>
      </c>
      <c r="AU194" s="165" t="s">
        <v>85</v>
      </c>
      <c r="AY194" s="13" t="s">
        <v>116</v>
      </c>
      <c r="BE194" s="166">
        <f t="shared" si="24"/>
        <v>0</v>
      </c>
      <c r="BF194" s="166">
        <f t="shared" si="25"/>
        <v>0</v>
      </c>
      <c r="BG194" s="166">
        <f t="shared" si="26"/>
        <v>0</v>
      </c>
      <c r="BH194" s="166">
        <f t="shared" si="27"/>
        <v>0</v>
      </c>
      <c r="BI194" s="166">
        <f t="shared" si="28"/>
        <v>0</v>
      </c>
      <c r="BJ194" s="13" t="s">
        <v>85</v>
      </c>
      <c r="BK194" s="166">
        <f t="shared" si="29"/>
        <v>0</v>
      </c>
      <c r="BL194" s="13" t="s">
        <v>120</v>
      </c>
      <c r="BM194" s="165" t="s">
        <v>433</v>
      </c>
    </row>
    <row r="195" spans="1:65" s="2" customFormat="1" ht="24.15" customHeight="1">
      <c r="A195" s="30"/>
      <c r="B195" s="31"/>
      <c r="C195" s="154" t="s">
        <v>434</v>
      </c>
      <c r="D195" s="154" t="s">
        <v>112</v>
      </c>
      <c r="E195" s="155" t="s">
        <v>435</v>
      </c>
      <c r="F195" s="156" t="s">
        <v>436</v>
      </c>
      <c r="G195" s="157" t="s">
        <v>115</v>
      </c>
      <c r="H195" s="158">
        <v>1</v>
      </c>
      <c r="I195" s="159"/>
      <c r="J195" s="160">
        <f t="shared" si="20"/>
        <v>0</v>
      </c>
      <c r="K195" s="156" t="s">
        <v>133</v>
      </c>
      <c r="L195" s="35"/>
      <c r="M195" s="161" t="s">
        <v>1</v>
      </c>
      <c r="N195" s="162" t="s">
        <v>42</v>
      </c>
      <c r="O195" s="67"/>
      <c r="P195" s="163">
        <f t="shared" si="21"/>
        <v>0</v>
      </c>
      <c r="Q195" s="163">
        <v>0</v>
      </c>
      <c r="R195" s="163">
        <f t="shared" si="22"/>
        <v>0</v>
      </c>
      <c r="S195" s="163">
        <v>0</v>
      </c>
      <c r="T195" s="164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5" t="s">
        <v>120</v>
      </c>
      <c r="AT195" s="165" t="s">
        <v>112</v>
      </c>
      <c r="AU195" s="165" t="s">
        <v>85</v>
      </c>
      <c r="AY195" s="13" t="s">
        <v>116</v>
      </c>
      <c r="BE195" s="166">
        <f t="shared" si="24"/>
        <v>0</v>
      </c>
      <c r="BF195" s="166">
        <f t="shared" si="25"/>
        <v>0</v>
      </c>
      <c r="BG195" s="166">
        <f t="shared" si="26"/>
        <v>0</v>
      </c>
      <c r="BH195" s="166">
        <f t="shared" si="27"/>
        <v>0</v>
      </c>
      <c r="BI195" s="166">
        <f t="shared" si="28"/>
        <v>0</v>
      </c>
      <c r="BJ195" s="13" t="s">
        <v>85</v>
      </c>
      <c r="BK195" s="166">
        <f t="shared" si="29"/>
        <v>0</v>
      </c>
      <c r="BL195" s="13" t="s">
        <v>120</v>
      </c>
      <c r="BM195" s="165" t="s">
        <v>437</v>
      </c>
    </row>
    <row r="196" spans="1:65" s="2" customFormat="1" ht="24.15" customHeight="1">
      <c r="A196" s="30"/>
      <c r="B196" s="31"/>
      <c r="C196" s="154" t="s">
        <v>438</v>
      </c>
      <c r="D196" s="154" t="s">
        <v>112</v>
      </c>
      <c r="E196" s="155" t="s">
        <v>439</v>
      </c>
      <c r="F196" s="156" t="s">
        <v>440</v>
      </c>
      <c r="G196" s="157" t="s">
        <v>115</v>
      </c>
      <c r="H196" s="158">
        <v>1</v>
      </c>
      <c r="I196" s="159"/>
      <c r="J196" s="160">
        <f t="shared" si="20"/>
        <v>0</v>
      </c>
      <c r="K196" s="156" t="s">
        <v>133</v>
      </c>
      <c r="L196" s="35"/>
      <c r="M196" s="161" t="s">
        <v>1</v>
      </c>
      <c r="N196" s="162" t="s">
        <v>42</v>
      </c>
      <c r="O196" s="67"/>
      <c r="P196" s="163">
        <f t="shared" si="21"/>
        <v>0</v>
      </c>
      <c r="Q196" s="163">
        <v>0</v>
      </c>
      <c r="R196" s="163">
        <f t="shared" si="22"/>
        <v>0</v>
      </c>
      <c r="S196" s="163">
        <v>0</v>
      </c>
      <c r="T196" s="164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5" t="s">
        <v>120</v>
      </c>
      <c r="AT196" s="165" t="s">
        <v>112</v>
      </c>
      <c r="AU196" s="165" t="s">
        <v>85</v>
      </c>
      <c r="AY196" s="13" t="s">
        <v>116</v>
      </c>
      <c r="BE196" s="166">
        <f t="shared" si="24"/>
        <v>0</v>
      </c>
      <c r="BF196" s="166">
        <f t="shared" si="25"/>
        <v>0</v>
      </c>
      <c r="BG196" s="166">
        <f t="shared" si="26"/>
        <v>0</v>
      </c>
      <c r="BH196" s="166">
        <f t="shared" si="27"/>
        <v>0</v>
      </c>
      <c r="BI196" s="166">
        <f t="shared" si="28"/>
        <v>0</v>
      </c>
      <c r="BJ196" s="13" t="s">
        <v>85</v>
      </c>
      <c r="BK196" s="166">
        <f t="shared" si="29"/>
        <v>0</v>
      </c>
      <c r="BL196" s="13" t="s">
        <v>120</v>
      </c>
      <c r="BM196" s="165" t="s">
        <v>441</v>
      </c>
    </row>
    <row r="197" spans="1:65" s="2" customFormat="1" ht="24.15" customHeight="1">
      <c r="A197" s="30"/>
      <c r="B197" s="31"/>
      <c r="C197" s="154" t="s">
        <v>442</v>
      </c>
      <c r="D197" s="154" t="s">
        <v>112</v>
      </c>
      <c r="E197" s="155" t="s">
        <v>443</v>
      </c>
      <c r="F197" s="156" t="s">
        <v>444</v>
      </c>
      <c r="G197" s="157" t="s">
        <v>115</v>
      </c>
      <c r="H197" s="158">
        <v>1</v>
      </c>
      <c r="I197" s="159"/>
      <c r="J197" s="160">
        <f t="shared" si="20"/>
        <v>0</v>
      </c>
      <c r="K197" s="156" t="s">
        <v>133</v>
      </c>
      <c r="L197" s="35"/>
      <c r="M197" s="161" t="s">
        <v>1</v>
      </c>
      <c r="N197" s="162" t="s">
        <v>42</v>
      </c>
      <c r="O197" s="67"/>
      <c r="P197" s="163">
        <f t="shared" si="21"/>
        <v>0</v>
      </c>
      <c r="Q197" s="163">
        <v>0</v>
      </c>
      <c r="R197" s="163">
        <f t="shared" si="22"/>
        <v>0</v>
      </c>
      <c r="S197" s="163">
        <v>0</v>
      </c>
      <c r="T197" s="164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5" t="s">
        <v>120</v>
      </c>
      <c r="AT197" s="165" t="s">
        <v>112</v>
      </c>
      <c r="AU197" s="165" t="s">
        <v>85</v>
      </c>
      <c r="AY197" s="13" t="s">
        <v>116</v>
      </c>
      <c r="BE197" s="166">
        <f t="shared" si="24"/>
        <v>0</v>
      </c>
      <c r="BF197" s="166">
        <f t="shared" si="25"/>
        <v>0</v>
      </c>
      <c r="BG197" s="166">
        <f t="shared" si="26"/>
        <v>0</v>
      </c>
      <c r="BH197" s="166">
        <f t="shared" si="27"/>
        <v>0</v>
      </c>
      <c r="BI197" s="166">
        <f t="shared" si="28"/>
        <v>0</v>
      </c>
      <c r="BJ197" s="13" t="s">
        <v>85</v>
      </c>
      <c r="BK197" s="166">
        <f t="shared" si="29"/>
        <v>0</v>
      </c>
      <c r="BL197" s="13" t="s">
        <v>120</v>
      </c>
      <c r="BM197" s="165" t="s">
        <v>445</v>
      </c>
    </row>
    <row r="198" spans="1:65" s="2" customFormat="1" ht="24.15" customHeight="1">
      <c r="A198" s="30"/>
      <c r="B198" s="31"/>
      <c r="C198" s="154" t="s">
        <v>446</v>
      </c>
      <c r="D198" s="154" t="s">
        <v>112</v>
      </c>
      <c r="E198" s="155" t="s">
        <v>447</v>
      </c>
      <c r="F198" s="156" t="s">
        <v>448</v>
      </c>
      <c r="G198" s="157" t="s">
        <v>115</v>
      </c>
      <c r="H198" s="158">
        <v>1</v>
      </c>
      <c r="I198" s="159"/>
      <c r="J198" s="160">
        <f t="shared" si="20"/>
        <v>0</v>
      </c>
      <c r="K198" s="156" t="s">
        <v>133</v>
      </c>
      <c r="L198" s="35"/>
      <c r="M198" s="161" t="s">
        <v>1</v>
      </c>
      <c r="N198" s="162" t="s">
        <v>42</v>
      </c>
      <c r="O198" s="67"/>
      <c r="P198" s="163">
        <f t="shared" si="21"/>
        <v>0</v>
      </c>
      <c r="Q198" s="163">
        <v>0</v>
      </c>
      <c r="R198" s="163">
        <f t="shared" si="22"/>
        <v>0</v>
      </c>
      <c r="S198" s="163">
        <v>0</v>
      </c>
      <c r="T198" s="164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5" t="s">
        <v>120</v>
      </c>
      <c r="AT198" s="165" t="s">
        <v>112</v>
      </c>
      <c r="AU198" s="165" t="s">
        <v>85</v>
      </c>
      <c r="AY198" s="13" t="s">
        <v>116</v>
      </c>
      <c r="BE198" s="166">
        <f t="shared" si="24"/>
        <v>0</v>
      </c>
      <c r="BF198" s="166">
        <f t="shared" si="25"/>
        <v>0</v>
      </c>
      <c r="BG198" s="166">
        <f t="shared" si="26"/>
        <v>0</v>
      </c>
      <c r="BH198" s="166">
        <f t="shared" si="27"/>
        <v>0</v>
      </c>
      <c r="BI198" s="166">
        <f t="shared" si="28"/>
        <v>0</v>
      </c>
      <c r="BJ198" s="13" t="s">
        <v>85</v>
      </c>
      <c r="BK198" s="166">
        <f t="shared" si="29"/>
        <v>0</v>
      </c>
      <c r="BL198" s="13" t="s">
        <v>120</v>
      </c>
      <c r="BM198" s="165" t="s">
        <v>449</v>
      </c>
    </row>
    <row r="199" spans="1:65" s="2" customFormat="1" ht="16.5" customHeight="1">
      <c r="A199" s="30"/>
      <c r="B199" s="31"/>
      <c r="C199" s="154" t="s">
        <v>450</v>
      </c>
      <c r="D199" s="154" t="s">
        <v>112</v>
      </c>
      <c r="E199" s="155" t="s">
        <v>451</v>
      </c>
      <c r="F199" s="156" t="s">
        <v>452</v>
      </c>
      <c r="G199" s="157" t="s">
        <v>115</v>
      </c>
      <c r="H199" s="158">
        <v>1</v>
      </c>
      <c r="I199" s="159"/>
      <c r="J199" s="160">
        <f t="shared" si="20"/>
        <v>0</v>
      </c>
      <c r="K199" s="156" t="s">
        <v>133</v>
      </c>
      <c r="L199" s="35"/>
      <c r="M199" s="161" t="s">
        <v>1</v>
      </c>
      <c r="N199" s="162" t="s">
        <v>42</v>
      </c>
      <c r="O199" s="67"/>
      <c r="P199" s="163">
        <f t="shared" si="21"/>
        <v>0</v>
      </c>
      <c r="Q199" s="163">
        <v>0</v>
      </c>
      <c r="R199" s="163">
        <f t="shared" si="22"/>
        <v>0</v>
      </c>
      <c r="S199" s="163">
        <v>0</v>
      </c>
      <c r="T199" s="164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5" t="s">
        <v>120</v>
      </c>
      <c r="AT199" s="165" t="s">
        <v>112</v>
      </c>
      <c r="AU199" s="165" t="s">
        <v>85</v>
      </c>
      <c r="AY199" s="13" t="s">
        <v>116</v>
      </c>
      <c r="BE199" s="166">
        <f t="shared" si="24"/>
        <v>0</v>
      </c>
      <c r="BF199" s="166">
        <f t="shared" si="25"/>
        <v>0</v>
      </c>
      <c r="BG199" s="166">
        <f t="shared" si="26"/>
        <v>0</v>
      </c>
      <c r="BH199" s="166">
        <f t="shared" si="27"/>
        <v>0</v>
      </c>
      <c r="BI199" s="166">
        <f t="shared" si="28"/>
        <v>0</v>
      </c>
      <c r="BJ199" s="13" t="s">
        <v>85</v>
      </c>
      <c r="BK199" s="166">
        <f t="shared" si="29"/>
        <v>0</v>
      </c>
      <c r="BL199" s="13" t="s">
        <v>120</v>
      </c>
      <c r="BM199" s="165" t="s">
        <v>453</v>
      </c>
    </row>
    <row r="200" spans="1:65" s="2" customFormat="1" ht="16.5" customHeight="1">
      <c r="A200" s="30"/>
      <c r="B200" s="31"/>
      <c r="C200" s="154" t="s">
        <v>454</v>
      </c>
      <c r="D200" s="154" t="s">
        <v>112</v>
      </c>
      <c r="E200" s="155" t="s">
        <v>455</v>
      </c>
      <c r="F200" s="156" t="s">
        <v>456</v>
      </c>
      <c r="G200" s="157" t="s">
        <v>115</v>
      </c>
      <c r="H200" s="158">
        <v>1</v>
      </c>
      <c r="I200" s="159"/>
      <c r="J200" s="160">
        <f t="shared" si="20"/>
        <v>0</v>
      </c>
      <c r="K200" s="156" t="s">
        <v>133</v>
      </c>
      <c r="L200" s="35"/>
      <c r="M200" s="161" t="s">
        <v>1</v>
      </c>
      <c r="N200" s="162" t="s">
        <v>42</v>
      </c>
      <c r="O200" s="67"/>
      <c r="P200" s="163">
        <f t="shared" si="21"/>
        <v>0</v>
      </c>
      <c r="Q200" s="163">
        <v>0</v>
      </c>
      <c r="R200" s="163">
        <f t="shared" si="22"/>
        <v>0</v>
      </c>
      <c r="S200" s="163">
        <v>0</v>
      </c>
      <c r="T200" s="164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5" t="s">
        <v>120</v>
      </c>
      <c r="AT200" s="165" t="s">
        <v>112</v>
      </c>
      <c r="AU200" s="165" t="s">
        <v>85</v>
      </c>
      <c r="AY200" s="13" t="s">
        <v>116</v>
      </c>
      <c r="BE200" s="166">
        <f t="shared" si="24"/>
        <v>0</v>
      </c>
      <c r="BF200" s="166">
        <f t="shared" si="25"/>
        <v>0</v>
      </c>
      <c r="BG200" s="166">
        <f t="shared" si="26"/>
        <v>0</v>
      </c>
      <c r="BH200" s="166">
        <f t="shared" si="27"/>
        <v>0</v>
      </c>
      <c r="BI200" s="166">
        <f t="shared" si="28"/>
        <v>0</v>
      </c>
      <c r="BJ200" s="13" t="s">
        <v>85</v>
      </c>
      <c r="BK200" s="166">
        <f t="shared" si="29"/>
        <v>0</v>
      </c>
      <c r="BL200" s="13" t="s">
        <v>120</v>
      </c>
      <c r="BM200" s="165" t="s">
        <v>457</v>
      </c>
    </row>
    <row r="201" spans="1:65" s="2" customFormat="1" ht="16.5" customHeight="1">
      <c r="A201" s="30"/>
      <c r="B201" s="31"/>
      <c r="C201" s="154" t="s">
        <v>458</v>
      </c>
      <c r="D201" s="154" t="s">
        <v>112</v>
      </c>
      <c r="E201" s="155" t="s">
        <v>459</v>
      </c>
      <c r="F201" s="156" t="s">
        <v>460</v>
      </c>
      <c r="G201" s="157" t="s">
        <v>115</v>
      </c>
      <c r="H201" s="158">
        <v>1</v>
      </c>
      <c r="I201" s="159"/>
      <c r="J201" s="160">
        <f t="shared" si="20"/>
        <v>0</v>
      </c>
      <c r="K201" s="156" t="s">
        <v>133</v>
      </c>
      <c r="L201" s="35"/>
      <c r="M201" s="161" t="s">
        <v>1</v>
      </c>
      <c r="N201" s="162" t="s">
        <v>42</v>
      </c>
      <c r="O201" s="67"/>
      <c r="P201" s="163">
        <f t="shared" si="21"/>
        <v>0</v>
      </c>
      <c r="Q201" s="163">
        <v>0</v>
      </c>
      <c r="R201" s="163">
        <f t="shared" si="22"/>
        <v>0</v>
      </c>
      <c r="S201" s="163">
        <v>0</v>
      </c>
      <c r="T201" s="164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5" t="s">
        <v>120</v>
      </c>
      <c r="AT201" s="165" t="s">
        <v>112</v>
      </c>
      <c r="AU201" s="165" t="s">
        <v>85</v>
      </c>
      <c r="AY201" s="13" t="s">
        <v>116</v>
      </c>
      <c r="BE201" s="166">
        <f t="shared" si="24"/>
        <v>0</v>
      </c>
      <c r="BF201" s="166">
        <f t="shared" si="25"/>
        <v>0</v>
      </c>
      <c r="BG201" s="166">
        <f t="shared" si="26"/>
        <v>0</v>
      </c>
      <c r="BH201" s="166">
        <f t="shared" si="27"/>
        <v>0</v>
      </c>
      <c r="BI201" s="166">
        <f t="shared" si="28"/>
        <v>0</v>
      </c>
      <c r="BJ201" s="13" t="s">
        <v>85</v>
      </c>
      <c r="BK201" s="166">
        <f t="shared" si="29"/>
        <v>0</v>
      </c>
      <c r="BL201" s="13" t="s">
        <v>120</v>
      </c>
      <c r="BM201" s="165" t="s">
        <v>461</v>
      </c>
    </row>
    <row r="202" spans="1:65" s="2" customFormat="1" ht="16.5" customHeight="1">
      <c r="A202" s="30"/>
      <c r="B202" s="31"/>
      <c r="C202" s="154" t="s">
        <v>462</v>
      </c>
      <c r="D202" s="154" t="s">
        <v>112</v>
      </c>
      <c r="E202" s="155" t="s">
        <v>463</v>
      </c>
      <c r="F202" s="156" t="s">
        <v>464</v>
      </c>
      <c r="G202" s="157" t="s">
        <v>115</v>
      </c>
      <c r="H202" s="158">
        <v>1</v>
      </c>
      <c r="I202" s="159"/>
      <c r="J202" s="160">
        <f t="shared" si="20"/>
        <v>0</v>
      </c>
      <c r="K202" s="156" t="s">
        <v>133</v>
      </c>
      <c r="L202" s="35"/>
      <c r="M202" s="161" t="s">
        <v>1</v>
      </c>
      <c r="N202" s="162" t="s">
        <v>42</v>
      </c>
      <c r="O202" s="67"/>
      <c r="P202" s="163">
        <f t="shared" si="21"/>
        <v>0</v>
      </c>
      <c r="Q202" s="163">
        <v>0</v>
      </c>
      <c r="R202" s="163">
        <f t="shared" si="22"/>
        <v>0</v>
      </c>
      <c r="S202" s="163">
        <v>0</v>
      </c>
      <c r="T202" s="164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5" t="s">
        <v>120</v>
      </c>
      <c r="AT202" s="165" t="s">
        <v>112</v>
      </c>
      <c r="AU202" s="165" t="s">
        <v>85</v>
      </c>
      <c r="AY202" s="13" t="s">
        <v>116</v>
      </c>
      <c r="BE202" s="166">
        <f t="shared" si="24"/>
        <v>0</v>
      </c>
      <c r="BF202" s="166">
        <f t="shared" si="25"/>
        <v>0</v>
      </c>
      <c r="BG202" s="166">
        <f t="shared" si="26"/>
        <v>0</v>
      </c>
      <c r="BH202" s="166">
        <f t="shared" si="27"/>
        <v>0</v>
      </c>
      <c r="BI202" s="166">
        <f t="shared" si="28"/>
        <v>0</v>
      </c>
      <c r="BJ202" s="13" t="s">
        <v>85</v>
      </c>
      <c r="BK202" s="166">
        <f t="shared" si="29"/>
        <v>0</v>
      </c>
      <c r="BL202" s="13" t="s">
        <v>120</v>
      </c>
      <c r="BM202" s="165" t="s">
        <v>465</v>
      </c>
    </row>
    <row r="203" spans="1:65" s="2" customFormat="1" ht="16.5" customHeight="1">
      <c r="A203" s="30"/>
      <c r="B203" s="31"/>
      <c r="C203" s="154" t="s">
        <v>466</v>
      </c>
      <c r="D203" s="154" t="s">
        <v>112</v>
      </c>
      <c r="E203" s="155" t="s">
        <v>467</v>
      </c>
      <c r="F203" s="156" t="s">
        <v>468</v>
      </c>
      <c r="G203" s="157" t="s">
        <v>115</v>
      </c>
      <c r="H203" s="158">
        <v>1</v>
      </c>
      <c r="I203" s="159"/>
      <c r="J203" s="160">
        <f t="shared" si="20"/>
        <v>0</v>
      </c>
      <c r="K203" s="156" t="s">
        <v>133</v>
      </c>
      <c r="L203" s="35"/>
      <c r="M203" s="161" t="s">
        <v>1</v>
      </c>
      <c r="N203" s="162" t="s">
        <v>42</v>
      </c>
      <c r="O203" s="67"/>
      <c r="P203" s="163">
        <f t="shared" si="21"/>
        <v>0</v>
      </c>
      <c r="Q203" s="163">
        <v>0</v>
      </c>
      <c r="R203" s="163">
        <f t="shared" si="22"/>
        <v>0</v>
      </c>
      <c r="S203" s="163">
        <v>0</v>
      </c>
      <c r="T203" s="164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5" t="s">
        <v>120</v>
      </c>
      <c r="AT203" s="165" t="s">
        <v>112</v>
      </c>
      <c r="AU203" s="165" t="s">
        <v>85</v>
      </c>
      <c r="AY203" s="13" t="s">
        <v>116</v>
      </c>
      <c r="BE203" s="166">
        <f t="shared" si="24"/>
        <v>0</v>
      </c>
      <c r="BF203" s="166">
        <f t="shared" si="25"/>
        <v>0</v>
      </c>
      <c r="BG203" s="166">
        <f t="shared" si="26"/>
        <v>0</v>
      </c>
      <c r="BH203" s="166">
        <f t="shared" si="27"/>
        <v>0</v>
      </c>
      <c r="BI203" s="166">
        <f t="shared" si="28"/>
        <v>0</v>
      </c>
      <c r="BJ203" s="13" t="s">
        <v>85</v>
      </c>
      <c r="BK203" s="166">
        <f t="shared" si="29"/>
        <v>0</v>
      </c>
      <c r="BL203" s="13" t="s">
        <v>120</v>
      </c>
      <c r="BM203" s="165" t="s">
        <v>469</v>
      </c>
    </row>
    <row r="204" spans="1:65" s="2" customFormat="1" ht="16.5" customHeight="1">
      <c r="A204" s="30"/>
      <c r="B204" s="31"/>
      <c r="C204" s="154" t="s">
        <v>470</v>
      </c>
      <c r="D204" s="154" t="s">
        <v>112</v>
      </c>
      <c r="E204" s="155" t="s">
        <v>471</v>
      </c>
      <c r="F204" s="156" t="s">
        <v>472</v>
      </c>
      <c r="G204" s="157" t="s">
        <v>115</v>
      </c>
      <c r="H204" s="158">
        <v>1</v>
      </c>
      <c r="I204" s="159"/>
      <c r="J204" s="160">
        <f t="shared" si="20"/>
        <v>0</v>
      </c>
      <c r="K204" s="156" t="s">
        <v>133</v>
      </c>
      <c r="L204" s="35"/>
      <c r="M204" s="161" t="s">
        <v>1</v>
      </c>
      <c r="N204" s="162" t="s">
        <v>42</v>
      </c>
      <c r="O204" s="67"/>
      <c r="P204" s="163">
        <f t="shared" si="21"/>
        <v>0</v>
      </c>
      <c r="Q204" s="163">
        <v>0</v>
      </c>
      <c r="R204" s="163">
        <f t="shared" si="22"/>
        <v>0</v>
      </c>
      <c r="S204" s="163">
        <v>0</v>
      </c>
      <c r="T204" s="164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5" t="s">
        <v>120</v>
      </c>
      <c r="AT204" s="165" t="s">
        <v>112</v>
      </c>
      <c r="AU204" s="165" t="s">
        <v>85</v>
      </c>
      <c r="AY204" s="13" t="s">
        <v>116</v>
      </c>
      <c r="BE204" s="166">
        <f t="shared" si="24"/>
        <v>0</v>
      </c>
      <c r="BF204" s="166">
        <f t="shared" si="25"/>
        <v>0</v>
      </c>
      <c r="BG204" s="166">
        <f t="shared" si="26"/>
        <v>0</v>
      </c>
      <c r="BH204" s="166">
        <f t="shared" si="27"/>
        <v>0</v>
      </c>
      <c r="BI204" s="166">
        <f t="shared" si="28"/>
        <v>0</v>
      </c>
      <c r="BJ204" s="13" t="s">
        <v>85</v>
      </c>
      <c r="BK204" s="166">
        <f t="shared" si="29"/>
        <v>0</v>
      </c>
      <c r="BL204" s="13" t="s">
        <v>120</v>
      </c>
      <c r="BM204" s="165" t="s">
        <v>473</v>
      </c>
    </row>
    <row r="205" spans="1:65" s="2" customFormat="1" ht="16.5" customHeight="1">
      <c r="A205" s="30"/>
      <c r="B205" s="31"/>
      <c r="C205" s="154" t="s">
        <v>474</v>
      </c>
      <c r="D205" s="154" t="s">
        <v>112</v>
      </c>
      <c r="E205" s="155" t="s">
        <v>475</v>
      </c>
      <c r="F205" s="156" t="s">
        <v>476</v>
      </c>
      <c r="G205" s="157" t="s">
        <v>115</v>
      </c>
      <c r="H205" s="158">
        <v>1</v>
      </c>
      <c r="I205" s="159"/>
      <c r="J205" s="160">
        <f t="shared" si="20"/>
        <v>0</v>
      </c>
      <c r="K205" s="156" t="s">
        <v>133</v>
      </c>
      <c r="L205" s="35"/>
      <c r="M205" s="161" t="s">
        <v>1</v>
      </c>
      <c r="N205" s="162" t="s">
        <v>42</v>
      </c>
      <c r="O205" s="67"/>
      <c r="P205" s="163">
        <f t="shared" si="21"/>
        <v>0</v>
      </c>
      <c r="Q205" s="163">
        <v>0</v>
      </c>
      <c r="R205" s="163">
        <f t="shared" si="22"/>
        <v>0</v>
      </c>
      <c r="S205" s="163">
        <v>0</v>
      </c>
      <c r="T205" s="164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5" t="s">
        <v>120</v>
      </c>
      <c r="AT205" s="165" t="s">
        <v>112</v>
      </c>
      <c r="AU205" s="165" t="s">
        <v>85</v>
      </c>
      <c r="AY205" s="13" t="s">
        <v>116</v>
      </c>
      <c r="BE205" s="166">
        <f t="shared" si="24"/>
        <v>0</v>
      </c>
      <c r="BF205" s="166">
        <f t="shared" si="25"/>
        <v>0</v>
      </c>
      <c r="BG205" s="166">
        <f t="shared" si="26"/>
        <v>0</v>
      </c>
      <c r="BH205" s="166">
        <f t="shared" si="27"/>
        <v>0</v>
      </c>
      <c r="BI205" s="166">
        <f t="shared" si="28"/>
        <v>0</v>
      </c>
      <c r="BJ205" s="13" t="s">
        <v>85</v>
      </c>
      <c r="BK205" s="166">
        <f t="shared" si="29"/>
        <v>0</v>
      </c>
      <c r="BL205" s="13" t="s">
        <v>120</v>
      </c>
      <c r="BM205" s="165" t="s">
        <v>477</v>
      </c>
    </row>
    <row r="206" spans="1:65" s="2" customFormat="1" ht="16.5" customHeight="1">
      <c r="A206" s="30"/>
      <c r="B206" s="31"/>
      <c r="C206" s="154" t="s">
        <v>478</v>
      </c>
      <c r="D206" s="154" t="s">
        <v>112</v>
      </c>
      <c r="E206" s="155" t="s">
        <v>479</v>
      </c>
      <c r="F206" s="156" t="s">
        <v>480</v>
      </c>
      <c r="G206" s="157" t="s">
        <v>115</v>
      </c>
      <c r="H206" s="158">
        <v>1</v>
      </c>
      <c r="I206" s="159"/>
      <c r="J206" s="160">
        <f t="shared" si="20"/>
        <v>0</v>
      </c>
      <c r="K206" s="156" t="s">
        <v>133</v>
      </c>
      <c r="L206" s="35"/>
      <c r="M206" s="161" t="s">
        <v>1</v>
      </c>
      <c r="N206" s="162" t="s">
        <v>42</v>
      </c>
      <c r="O206" s="67"/>
      <c r="P206" s="163">
        <f t="shared" si="21"/>
        <v>0</v>
      </c>
      <c r="Q206" s="163">
        <v>0</v>
      </c>
      <c r="R206" s="163">
        <f t="shared" si="22"/>
        <v>0</v>
      </c>
      <c r="S206" s="163">
        <v>0</v>
      </c>
      <c r="T206" s="164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5" t="s">
        <v>120</v>
      </c>
      <c r="AT206" s="165" t="s">
        <v>112</v>
      </c>
      <c r="AU206" s="165" t="s">
        <v>85</v>
      </c>
      <c r="AY206" s="13" t="s">
        <v>116</v>
      </c>
      <c r="BE206" s="166">
        <f t="shared" si="24"/>
        <v>0</v>
      </c>
      <c r="BF206" s="166">
        <f t="shared" si="25"/>
        <v>0</v>
      </c>
      <c r="BG206" s="166">
        <f t="shared" si="26"/>
        <v>0</v>
      </c>
      <c r="BH206" s="166">
        <f t="shared" si="27"/>
        <v>0</v>
      </c>
      <c r="BI206" s="166">
        <f t="shared" si="28"/>
        <v>0</v>
      </c>
      <c r="BJ206" s="13" t="s">
        <v>85</v>
      </c>
      <c r="BK206" s="166">
        <f t="shared" si="29"/>
        <v>0</v>
      </c>
      <c r="BL206" s="13" t="s">
        <v>120</v>
      </c>
      <c r="BM206" s="165" t="s">
        <v>481</v>
      </c>
    </row>
    <row r="207" spans="1:65" s="2" customFormat="1" ht="16.5" customHeight="1">
      <c r="A207" s="30"/>
      <c r="B207" s="31"/>
      <c r="C207" s="154" t="s">
        <v>482</v>
      </c>
      <c r="D207" s="154" t="s">
        <v>112</v>
      </c>
      <c r="E207" s="155" t="s">
        <v>483</v>
      </c>
      <c r="F207" s="156" t="s">
        <v>484</v>
      </c>
      <c r="G207" s="157" t="s">
        <v>115</v>
      </c>
      <c r="H207" s="158">
        <v>1</v>
      </c>
      <c r="I207" s="159"/>
      <c r="J207" s="160">
        <f t="shared" si="20"/>
        <v>0</v>
      </c>
      <c r="K207" s="156" t="s">
        <v>133</v>
      </c>
      <c r="L207" s="35"/>
      <c r="M207" s="161" t="s">
        <v>1</v>
      </c>
      <c r="N207" s="162" t="s">
        <v>42</v>
      </c>
      <c r="O207" s="67"/>
      <c r="P207" s="163">
        <f t="shared" si="21"/>
        <v>0</v>
      </c>
      <c r="Q207" s="163">
        <v>0</v>
      </c>
      <c r="R207" s="163">
        <f t="shared" si="22"/>
        <v>0</v>
      </c>
      <c r="S207" s="163">
        <v>0</v>
      </c>
      <c r="T207" s="164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5" t="s">
        <v>120</v>
      </c>
      <c r="AT207" s="165" t="s">
        <v>112</v>
      </c>
      <c r="AU207" s="165" t="s">
        <v>85</v>
      </c>
      <c r="AY207" s="13" t="s">
        <v>116</v>
      </c>
      <c r="BE207" s="166">
        <f t="shared" si="24"/>
        <v>0</v>
      </c>
      <c r="BF207" s="166">
        <f t="shared" si="25"/>
        <v>0</v>
      </c>
      <c r="BG207" s="166">
        <f t="shared" si="26"/>
        <v>0</v>
      </c>
      <c r="BH207" s="166">
        <f t="shared" si="27"/>
        <v>0</v>
      </c>
      <c r="BI207" s="166">
        <f t="shared" si="28"/>
        <v>0</v>
      </c>
      <c r="BJ207" s="13" t="s">
        <v>85</v>
      </c>
      <c r="BK207" s="166">
        <f t="shared" si="29"/>
        <v>0</v>
      </c>
      <c r="BL207" s="13" t="s">
        <v>120</v>
      </c>
      <c r="BM207" s="165" t="s">
        <v>485</v>
      </c>
    </row>
    <row r="208" spans="1:65" s="2" customFormat="1" ht="16.5" customHeight="1">
      <c r="A208" s="30"/>
      <c r="B208" s="31"/>
      <c r="C208" s="154" t="s">
        <v>486</v>
      </c>
      <c r="D208" s="154" t="s">
        <v>112</v>
      </c>
      <c r="E208" s="155" t="s">
        <v>487</v>
      </c>
      <c r="F208" s="156" t="s">
        <v>488</v>
      </c>
      <c r="G208" s="157" t="s">
        <v>115</v>
      </c>
      <c r="H208" s="158">
        <v>1</v>
      </c>
      <c r="I208" s="159"/>
      <c r="J208" s="160">
        <f t="shared" si="20"/>
        <v>0</v>
      </c>
      <c r="K208" s="156" t="s">
        <v>133</v>
      </c>
      <c r="L208" s="35"/>
      <c r="M208" s="161" t="s">
        <v>1</v>
      </c>
      <c r="N208" s="162" t="s">
        <v>42</v>
      </c>
      <c r="O208" s="67"/>
      <c r="P208" s="163">
        <f t="shared" si="21"/>
        <v>0</v>
      </c>
      <c r="Q208" s="163">
        <v>0</v>
      </c>
      <c r="R208" s="163">
        <f t="shared" si="22"/>
        <v>0</v>
      </c>
      <c r="S208" s="163">
        <v>0</v>
      </c>
      <c r="T208" s="164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5" t="s">
        <v>120</v>
      </c>
      <c r="AT208" s="165" t="s">
        <v>112</v>
      </c>
      <c r="AU208" s="165" t="s">
        <v>85</v>
      </c>
      <c r="AY208" s="13" t="s">
        <v>116</v>
      </c>
      <c r="BE208" s="166">
        <f t="shared" si="24"/>
        <v>0</v>
      </c>
      <c r="BF208" s="166">
        <f t="shared" si="25"/>
        <v>0</v>
      </c>
      <c r="BG208" s="166">
        <f t="shared" si="26"/>
        <v>0</v>
      </c>
      <c r="BH208" s="166">
        <f t="shared" si="27"/>
        <v>0</v>
      </c>
      <c r="BI208" s="166">
        <f t="shared" si="28"/>
        <v>0</v>
      </c>
      <c r="BJ208" s="13" t="s">
        <v>85</v>
      </c>
      <c r="BK208" s="166">
        <f t="shared" si="29"/>
        <v>0</v>
      </c>
      <c r="BL208" s="13" t="s">
        <v>120</v>
      </c>
      <c r="BM208" s="165" t="s">
        <v>489</v>
      </c>
    </row>
    <row r="209" spans="1:65" s="2" customFormat="1" ht="24.15" customHeight="1">
      <c r="A209" s="30"/>
      <c r="B209" s="31"/>
      <c r="C209" s="154" t="s">
        <v>490</v>
      </c>
      <c r="D209" s="154" t="s">
        <v>112</v>
      </c>
      <c r="E209" s="155" t="s">
        <v>491</v>
      </c>
      <c r="F209" s="156" t="s">
        <v>492</v>
      </c>
      <c r="G209" s="157" t="s">
        <v>115</v>
      </c>
      <c r="H209" s="158">
        <v>1</v>
      </c>
      <c r="I209" s="159"/>
      <c r="J209" s="160">
        <f t="shared" si="20"/>
        <v>0</v>
      </c>
      <c r="K209" s="156" t="s">
        <v>133</v>
      </c>
      <c r="L209" s="35"/>
      <c r="M209" s="161" t="s">
        <v>1</v>
      </c>
      <c r="N209" s="162" t="s">
        <v>42</v>
      </c>
      <c r="O209" s="67"/>
      <c r="P209" s="163">
        <f t="shared" si="21"/>
        <v>0</v>
      </c>
      <c r="Q209" s="163">
        <v>0</v>
      </c>
      <c r="R209" s="163">
        <f t="shared" si="22"/>
        <v>0</v>
      </c>
      <c r="S209" s="163">
        <v>0</v>
      </c>
      <c r="T209" s="164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5" t="s">
        <v>120</v>
      </c>
      <c r="AT209" s="165" t="s">
        <v>112</v>
      </c>
      <c r="AU209" s="165" t="s">
        <v>85</v>
      </c>
      <c r="AY209" s="13" t="s">
        <v>116</v>
      </c>
      <c r="BE209" s="166">
        <f t="shared" si="24"/>
        <v>0</v>
      </c>
      <c r="BF209" s="166">
        <f t="shared" si="25"/>
        <v>0</v>
      </c>
      <c r="BG209" s="166">
        <f t="shared" si="26"/>
        <v>0</v>
      </c>
      <c r="BH209" s="166">
        <f t="shared" si="27"/>
        <v>0</v>
      </c>
      <c r="BI209" s="166">
        <f t="shared" si="28"/>
        <v>0</v>
      </c>
      <c r="BJ209" s="13" t="s">
        <v>85</v>
      </c>
      <c r="BK209" s="166">
        <f t="shared" si="29"/>
        <v>0</v>
      </c>
      <c r="BL209" s="13" t="s">
        <v>120</v>
      </c>
      <c r="BM209" s="165" t="s">
        <v>493</v>
      </c>
    </row>
    <row r="210" spans="1:65" s="2" customFormat="1" ht="16.5" customHeight="1">
      <c r="A210" s="30"/>
      <c r="B210" s="31"/>
      <c r="C210" s="154" t="s">
        <v>494</v>
      </c>
      <c r="D210" s="154" t="s">
        <v>112</v>
      </c>
      <c r="E210" s="155" t="s">
        <v>495</v>
      </c>
      <c r="F210" s="156" t="s">
        <v>496</v>
      </c>
      <c r="G210" s="157" t="s">
        <v>115</v>
      </c>
      <c r="H210" s="158">
        <v>1</v>
      </c>
      <c r="I210" s="159"/>
      <c r="J210" s="160">
        <f t="shared" si="20"/>
        <v>0</v>
      </c>
      <c r="K210" s="156" t="s">
        <v>133</v>
      </c>
      <c r="L210" s="35"/>
      <c r="M210" s="161" t="s">
        <v>1</v>
      </c>
      <c r="N210" s="162" t="s">
        <v>42</v>
      </c>
      <c r="O210" s="67"/>
      <c r="P210" s="163">
        <f t="shared" si="21"/>
        <v>0</v>
      </c>
      <c r="Q210" s="163">
        <v>0</v>
      </c>
      <c r="R210" s="163">
        <f t="shared" si="22"/>
        <v>0</v>
      </c>
      <c r="S210" s="163">
        <v>0</v>
      </c>
      <c r="T210" s="164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5" t="s">
        <v>120</v>
      </c>
      <c r="AT210" s="165" t="s">
        <v>112</v>
      </c>
      <c r="AU210" s="165" t="s">
        <v>85</v>
      </c>
      <c r="AY210" s="13" t="s">
        <v>116</v>
      </c>
      <c r="BE210" s="166">
        <f t="shared" si="24"/>
        <v>0</v>
      </c>
      <c r="BF210" s="166">
        <f t="shared" si="25"/>
        <v>0</v>
      </c>
      <c r="BG210" s="166">
        <f t="shared" si="26"/>
        <v>0</v>
      </c>
      <c r="BH210" s="166">
        <f t="shared" si="27"/>
        <v>0</v>
      </c>
      <c r="BI210" s="166">
        <f t="shared" si="28"/>
        <v>0</v>
      </c>
      <c r="BJ210" s="13" t="s">
        <v>85</v>
      </c>
      <c r="BK210" s="166">
        <f t="shared" si="29"/>
        <v>0</v>
      </c>
      <c r="BL210" s="13" t="s">
        <v>120</v>
      </c>
      <c r="BM210" s="165" t="s">
        <v>497</v>
      </c>
    </row>
    <row r="211" spans="1:65" s="2" customFormat="1" ht="16.5" customHeight="1">
      <c r="A211" s="30"/>
      <c r="B211" s="31"/>
      <c r="C211" s="154" t="s">
        <v>498</v>
      </c>
      <c r="D211" s="154" t="s">
        <v>112</v>
      </c>
      <c r="E211" s="155" t="s">
        <v>499</v>
      </c>
      <c r="F211" s="156" t="s">
        <v>500</v>
      </c>
      <c r="G211" s="157" t="s">
        <v>115</v>
      </c>
      <c r="H211" s="158">
        <v>1</v>
      </c>
      <c r="I211" s="159"/>
      <c r="J211" s="160">
        <f t="shared" si="20"/>
        <v>0</v>
      </c>
      <c r="K211" s="156" t="s">
        <v>133</v>
      </c>
      <c r="L211" s="35"/>
      <c r="M211" s="161" t="s">
        <v>1</v>
      </c>
      <c r="N211" s="162" t="s">
        <v>42</v>
      </c>
      <c r="O211" s="67"/>
      <c r="P211" s="163">
        <f t="shared" si="21"/>
        <v>0</v>
      </c>
      <c r="Q211" s="163">
        <v>0</v>
      </c>
      <c r="R211" s="163">
        <f t="shared" si="22"/>
        <v>0</v>
      </c>
      <c r="S211" s="163">
        <v>0</v>
      </c>
      <c r="T211" s="164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5" t="s">
        <v>120</v>
      </c>
      <c r="AT211" s="165" t="s">
        <v>112</v>
      </c>
      <c r="AU211" s="165" t="s">
        <v>85</v>
      </c>
      <c r="AY211" s="13" t="s">
        <v>116</v>
      </c>
      <c r="BE211" s="166">
        <f t="shared" si="24"/>
        <v>0</v>
      </c>
      <c r="BF211" s="166">
        <f t="shared" si="25"/>
        <v>0</v>
      </c>
      <c r="BG211" s="166">
        <f t="shared" si="26"/>
        <v>0</v>
      </c>
      <c r="BH211" s="166">
        <f t="shared" si="27"/>
        <v>0</v>
      </c>
      <c r="BI211" s="166">
        <f t="shared" si="28"/>
        <v>0</v>
      </c>
      <c r="BJ211" s="13" t="s">
        <v>85</v>
      </c>
      <c r="BK211" s="166">
        <f t="shared" si="29"/>
        <v>0</v>
      </c>
      <c r="BL211" s="13" t="s">
        <v>120</v>
      </c>
      <c r="BM211" s="165" t="s">
        <v>501</v>
      </c>
    </row>
    <row r="212" spans="1:65" s="2" customFormat="1" ht="16.5" customHeight="1">
      <c r="A212" s="30"/>
      <c r="B212" s="31"/>
      <c r="C212" s="154" t="s">
        <v>502</v>
      </c>
      <c r="D212" s="154" t="s">
        <v>112</v>
      </c>
      <c r="E212" s="155" t="s">
        <v>503</v>
      </c>
      <c r="F212" s="156" t="s">
        <v>504</v>
      </c>
      <c r="G212" s="157" t="s">
        <v>115</v>
      </c>
      <c r="H212" s="158">
        <v>1</v>
      </c>
      <c r="I212" s="159"/>
      <c r="J212" s="160">
        <f t="shared" si="20"/>
        <v>0</v>
      </c>
      <c r="K212" s="156" t="s">
        <v>133</v>
      </c>
      <c r="L212" s="35"/>
      <c r="M212" s="161" t="s">
        <v>1</v>
      </c>
      <c r="N212" s="162" t="s">
        <v>42</v>
      </c>
      <c r="O212" s="67"/>
      <c r="P212" s="163">
        <f t="shared" si="21"/>
        <v>0</v>
      </c>
      <c r="Q212" s="163">
        <v>0</v>
      </c>
      <c r="R212" s="163">
        <f t="shared" si="22"/>
        <v>0</v>
      </c>
      <c r="S212" s="163">
        <v>0</v>
      </c>
      <c r="T212" s="164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5" t="s">
        <v>120</v>
      </c>
      <c r="AT212" s="165" t="s">
        <v>112</v>
      </c>
      <c r="AU212" s="165" t="s">
        <v>85</v>
      </c>
      <c r="AY212" s="13" t="s">
        <v>116</v>
      </c>
      <c r="BE212" s="166">
        <f t="shared" si="24"/>
        <v>0</v>
      </c>
      <c r="BF212" s="166">
        <f t="shared" si="25"/>
        <v>0</v>
      </c>
      <c r="BG212" s="166">
        <f t="shared" si="26"/>
        <v>0</v>
      </c>
      <c r="BH212" s="166">
        <f t="shared" si="27"/>
        <v>0</v>
      </c>
      <c r="BI212" s="166">
        <f t="shared" si="28"/>
        <v>0</v>
      </c>
      <c r="BJ212" s="13" t="s">
        <v>85</v>
      </c>
      <c r="BK212" s="166">
        <f t="shared" si="29"/>
        <v>0</v>
      </c>
      <c r="BL212" s="13" t="s">
        <v>120</v>
      </c>
      <c r="BM212" s="165" t="s">
        <v>505</v>
      </c>
    </row>
    <row r="213" spans="1:65" s="2" customFormat="1" ht="16.5" customHeight="1">
      <c r="A213" s="30"/>
      <c r="B213" s="31"/>
      <c r="C213" s="154" t="s">
        <v>506</v>
      </c>
      <c r="D213" s="154" t="s">
        <v>112</v>
      </c>
      <c r="E213" s="155" t="s">
        <v>507</v>
      </c>
      <c r="F213" s="156" t="s">
        <v>508</v>
      </c>
      <c r="G213" s="157" t="s">
        <v>115</v>
      </c>
      <c r="H213" s="158">
        <v>1</v>
      </c>
      <c r="I213" s="159"/>
      <c r="J213" s="160">
        <f t="shared" si="20"/>
        <v>0</v>
      </c>
      <c r="K213" s="156" t="s">
        <v>133</v>
      </c>
      <c r="L213" s="35"/>
      <c r="M213" s="161" t="s">
        <v>1</v>
      </c>
      <c r="N213" s="162" t="s">
        <v>42</v>
      </c>
      <c r="O213" s="67"/>
      <c r="P213" s="163">
        <f t="shared" si="21"/>
        <v>0</v>
      </c>
      <c r="Q213" s="163">
        <v>0</v>
      </c>
      <c r="R213" s="163">
        <f t="shared" si="22"/>
        <v>0</v>
      </c>
      <c r="S213" s="163">
        <v>0</v>
      </c>
      <c r="T213" s="164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5" t="s">
        <v>120</v>
      </c>
      <c r="AT213" s="165" t="s">
        <v>112</v>
      </c>
      <c r="AU213" s="165" t="s">
        <v>85</v>
      </c>
      <c r="AY213" s="13" t="s">
        <v>116</v>
      </c>
      <c r="BE213" s="166">
        <f t="shared" si="24"/>
        <v>0</v>
      </c>
      <c r="BF213" s="166">
        <f t="shared" si="25"/>
        <v>0</v>
      </c>
      <c r="BG213" s="166">
        <f t="shared" si="26"/>
        <v>0</v>
      </c>
      <c r="BH213" s="166">
        <f t="shared" si="27"/>
        <v>0</v>
      </c>
      <c r="BI213" s="166">
        <f t="shared" si="28"/>
        <v>0</v>
      </c>
      <c r="BJ213" s="13" t="s">
        <v>85</v>
      </c>
      <c r="BK213" s="166">
        <f t="shared" si="29"/>
        <v>0</v>
      </c>
      <c r="BL213" s="13" t="s">
        <v>120</v>
      </c>
      <c r="BM213" s="165" t="s">
        <v>509</v>
      </c>
    </row>
    <row r="214" spans="1:65" s="2" customFormat="1" ht="16.5" customHeight="1">
      <c r="A214" s="30"/>
      <c r="B214" s="31"/>
      <c r="C214" s="154" t="s">
        <v>510</v>
      </c>
      <c r="D214" s="154" t="s">
        <v>112</v>
      </c>
      <c r="E214" s="155" t="s">
        <v>511</v>
      </c>
      <c r="F214" s="156" t="s">
        <v>512</v>
      </c>
      <c r="G214" s="157" t="s">
        <v>115</v>
      </c>
      <c r="H214" s="158">
        <v>1</v>
      </c>
      <c r="I214" s="159"/>
      <c r="J214" s="160">
        <f t="shared" si="20"/>
        <v>0</v>
      </c>
      <c r="K214" s="156" t="s">
        <v>133</v>
      </c>
      <c r="L214" s="35"/>
      <c r="M214" s="161" t="s">
        <v>1</v>
      </c>
      <c r="N214" s="162" t="s">
        <v>42</v>
      </c>
      <c r="O214" s="67"/>
      <c r="P214" s="163">
        <f t="shared" si="21"/>
        <v>0</v>
      </c>
      <c r="Q214" s="163">
        <v>0</v>
      </c>
      <c r="R214" s="163">
        <f t="shared" si="22"/>
        <v>0</v>
      </c>
      <c r="S214" s="163">
        <v>0</v>
      </c>
      <c r="T214" s="164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5" t="s">
        <v>120</v>
      </c>
      <c r="AT214" s="165" t="s">
        <v>112</v>
      </c>
      <c r="AU214" s="165" t="s">
        <v>85</v>
      </c>
      <c r="AY214" s="13" t="s">
        <v>116</v>
      </c>
      <c r="BE214" s="166">
        <f t="shared" si="24"/>
        <v>0</v>
      </c>
      <c r="BF214" s="166">
        <f t="shared" si="25"/>
        <v>0</v>
      </c>
      <c r="BG214" s="166">
        <f t="shared" si="26"/>
        <v>0</v>
      </c>
      <c r="BH214" s="166">
        <f t="shared" si="27"/>
        <v>0</v>
      </c>
      <c r="BI214" s="166">
        <f t="shared" si="28"/>
        <v>0</v>
      </c>
      <c r="BJ214" s="13" t="s">
        <v>85</v>
      </c>
      <c r="BK214" s="166">
        <f t="shared" si="29"/>
        <v>0</v>
      </c>
      <c r="BL214" s="13" t="s">
        <v>120</v>
      </c>
      <c r="BM214" s="165" t="s">
        <v>513</v>
      </c>
    </row>
    <row r="215" spans="1:65" s="2" customFormat="1" ht="16.5" customHeight="1">
      <c r="A215" s="30"/>
      <c r="B215" s="31"/>
      <c r="C215" s="154" t="s">
        <v>514</v>
      </c>
      <c r="D215" s="154" t="s">
        <v>112</v>
      </c>
      <c r="E215" s="155" t="s">
        <v>515</v>
      </c>
      <c r="F215" s="156" t="s">
        <v>516</v>
      </c>
      <c r="G215" s="157" t="s">
        <v>115</v>
      </c>
      <c r="H215" s="158">
        <v>1</v>
      </c>
      <c r="I215" s="159"/>
      <c r="J215" s="160">
        <f t="shared" ref="J215:J246" si="30">ROUND(I215*H215,2)</f>
        <v>0</v>
      </c>
      <c r="K215" s="156" t="s">
        <v>133</v>
      </c>
      <c r="L215" s="35"/>
      <c r="M215" s="161" t="s">
        <v>1</v>
      </c>
      <c r="N215" s="162" t="s">
        <v>42</v>
      </c>
      <c r="O215" s="67"/>
      <c r="P215" s="163">
        <f t="shared" ref="P215:P246" si="31">O215*H215</f>
        <v>0</v>
      </c>
      <c r="Q215" s="163">
        <v>0</v>
      </c>
      <c r="R215" s="163">
        <f t="shared" ref="R215:R246" si="32">Q215*H215</f>
        <v>0</v>
      </c>
      <c r="S215" s="163">
        <v>0</v>
      </c>
      <c r="T215" s="164">
        <f t="shared" ref="T215:T246" si="33"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5" t="s">
        <v>120</v>
      </c>
      <c r="AT215" s="165" t="s">
        <v>112</v>
      </c>
      <c r="AU215" s="165" t="s">
        <v>85</v>
      </c>
      <c r="AY215" s="13" t="s">
        <v>116</v>
      </c>
      <c r="BE215" s="166">
        <f t="shared" ref="BE215:BE246" si="34">IF(N215="základní",J215,0)</f>
        <v>0</v>
      </c>
      <c r="BF215" s="166">
        <f t="shared" ref="BF215:BF246" si="35">IF(N215="snížená",J215,0)</f>
        <v>0</v>
      </c>
      <c r="BG215" s="166">
        <f t="shared" ref="BG215:BG246" si="36">IF(N215="zákl. přenesená",J215,0)</f>
        <v>0</v>
      </c>
      <c r="BH215" s="166">
        <f t="shared" ref="BH215:BH246" si="37">IF(N215="sníž. přenesená",J215,0)</f>
        <v>0</v>
      </c>
      <c r="BI215" s="166">
        <f t="shared" ref="BI215:BI246" si="38">IF(N215="nulová",J215,0)</f>
        <v>0</v>
      </c>
      <c r="BJ215" s="13" t="s">
        <v>85</v>
      </c>
      <c r="BK215" s="166">
        <f t="shared" ref="BK215:BK246" si="39">ROUND(I215*H215,2)</f>
        <v>0</v>
      </c>
      <c r="BL215" s="13" t="s">
        <v>120</v>
      </c>
      <c r="BM215" s="165" t="s">
        <v>517</v>
      </c>
    </row>
    <row r="216" spans="1:65" s="2" customFormat="1" ht="16.5" customHeight="1">
      <c r="A216" s="30"/>
      <c r="B216" s="31"/>
      <c r="C216" s="154" t="s">
        <v>518</v>
      </c>
      <c r="D216" s="154" t="s">
        <v>112</v>
      </c>
      <c r="E216" s="155" t="s">
        <v>519</v>
      </c>
      <c r="F216" s="156" t="s">
        <v>520</v>
      </c>
      <c r="G216" s="157" t="s">
        <v>115</v>
      </c>
      <c r="H216" s="158">
        <v>1</v>
      </c>
      <c r="I216" s="159"/>
      <c r="J216" s="160">
        <f t="shared" si="30"/>
        <v>0</v>
      </c>
      <c r="K216" s="156" t="s">
        <v>133</v>
      </c>
      <c r="L216" s="35"/>
      <c r="M216" s="161" t="s">
        <v>1</v>
      </c>
      <c r="N216" s="162" t="s">
        <v>42</v>
      </c>
      <c r="O216" s="67"/>
      <c r="P216" s="163">
        <f t="shared" si="31"/>
        <v>0</v>
      </c>
      <c r="Q216" s="163">
        <v>0</v>
      </c>
      <c r="R216" s="163">
        <f t="shared" si="32"/>
        <v>0</v>
      </c>
      <c r="S216" s="163">
        <v>0</v>
      </c>
      <c r="T216" s="164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5" t="s">
        <v>120</v>
      </c>
      <c r="AT216" s="165" t="s">
        <v>112</v>
      </c>
      <c r="AU216" s="165" t="s">
        <v>85</v>
      </c>
      <c r="AY216" s="13" t="s">
        <v>116</v>
      </c>
      <c r="BE216" s="166">
        <f t="shared" si="34"/>
        <v>0</v>
      </c>
      <c r="BF216" s="166">
        <f t="shared" si="35"/>
        <v>0</v>
      </c>
      <c r="BG216" s="166">
        <f t="shared" si="36"/>
        <v>0</v>
      </c>
      <c r="BH216" s="166">
        <f t="shared" si="37"/>
        <v>0</v>
      </c>
      <c r="BI216" s="166">
        <f t="shared" si="38"/>
        <v>0</v>
      </c>
      <c r="BJ216" s="13" t="s">
        <v>85</v>
      </c>
      <c r="BK216" s="166">
        <f t="shared" si="39"/>
        <v>0</v>
      </c>
      <c r="BL216" s="13" t="s">
        <v>120</v>
      </c>
      <c r="BM216" s="165" t="s">
        <v>521</v>
      </c>
    </row>
    <row r="217" spans="1:65" s="2" customFormat="1" ht="16.5" customHeight="1">
      <c r="A217" s="30"/>
      <c r="B217" s="31"/>
      <c r="C217" s="154" t="s">
        <v>522</v>
      </c>
      <c r="D217" s="154" t="s">
        <v>112</v>
      </c>
      <c r="E217" s="155" t="s">
        <v>523</v>
      </c>
      <c r="F217" s="156" t="s">
        <v>524</v>
      </c>
      <c r="G217" s="157" t="s">
        <v>115</v>
      </c>
      <c r="H217" s="158">
        <v>1</v>
      </c>
      <c r="I217" s="159"/>
      <c r="J217" s="160">
        <f t="shared" si="30"/>
        <v>0</v>
      </c>
      <c r="K217" s="156" t="s">
        <v>133</v>
      </c>
      <c r="L217" s="35"/>
      <c r="M217" s="161" t="s">
        <v>1</v>
      </c>
      <c r="N217" s="162" t="s">
        <v>42</v>
      </c>
      <c r="O217" s="67"/>
      <c r="P217" s="163">
        <f t="shared" si="31"/>
        <v>0</v>
      </c>
      <c r="Q217" s="163">
        <v>0</v>
      </c>
      <c r="R217" s="163">
        <f t="shared" si="32"/>
        <v>0</v>
      </c>
      <c r="S217" s="163">
        <v>0</v>
      </c>
      <c r="T217" s="164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5" t="s">
        <v>120</v>
      </c>
      <c r="AT217" s="165" t="s">
        <v>112</v>
      </c>
      <c r="AU217" s="165" t="s">
        <v>85</v>
      </c>
      <c r="AY217" s="13" t="s">
        <v>116</v>
      </c>
      <c r="BE217" s="166">
        <f t="shared" si="34"/>
        <v>0</v>
      </c>
      <c r="BF217" s="166">
        <f t="shared" si="35"/>
        <v>0</v>
      </c>
      <c r="BG217" s="166">
        <f t="shared" si="36"/>
        <v>0</v>
      </c>
      <c r="BH217" s="166">
        <f t="shared" si="37"/>
        <v>0</v>
      </c>
      <c r="BI217" s="166">
        <f t="shared" si="38"/>
        <v>0</v>
      </c>
      <c r="BJ217" s="13" t="s">
        <v>85</v>
      </c>
      <c r="BK217" s="166">
        <f t="shared" si="39"/>
        <v>0</v>
      </c>
      <c r="BL217" s="13" t="s">
        <v>120</v>
      </c>
      <c r="BM217" s="165" t="s">
        <v>525</v>
      </c>
    </row>
    <row r="218" spans="1:65" s="2" customFormat="1" ht="16.5" customHeight="1">
      <c r="A218" s="30"/>
      <c r="B218" s="31"/>
      <c r="C218" s="154" t="s">
        <v>526</v>
      </c>
      <c r="D218" s="154" t="s">
        <v>112</v>
      </c>
      <c r="E218" s="155" t="s">
        <v>527</v>
      </c>
      <c r="F218" s="156" t="s">
        <v>528</v>
      </c>
      <c r="G218" s="157" t="s">
        <v>115</v>
      </c>
      <c r="H218" s="158">
        <v>1</v>
      </c>
      <c r="I218" s="159"/>
      <c r="J218" s="160">
        <f t="shared" si="30"/>
        <v>0</v>
      </c>
      <c r="K218" s="156" t="s">
        <v>133</v>
      </c>
      <c r="L218" s="35"/>
      <c r="M218" s="161" t="s">
        <v>1</v>
      </c>
      <c r="N218" s="162" t="s">
        <v>42</v>
      </c>
      <c r="O218" s="67"/>
      <c r="P218" s="163">
        <f t="shared" si="31"/>
        <v>0</v>
      </c>
      <c r="Q218" s="163">
        <v>0</v>
      </c>
      <c r="R218" s="163">
        <f t="shared" si="32"/>
        <v>0</v>
      </c>
      <c r="S218" s="163">
        <v>0</v>
      </c>
      <c r="T218" s="164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5" t="s">
        <v>120</v>
      </c>
      <c r="AT218" s="165" t="s">
        <v>112</v>
      </c>
      <c r="AU218" s="165" t="s">
        <v>85</v>
      </c>
      <c r="AY218" s="13" t="s">
        <v>116</v>
      </c>
      <c r="BE218" s="166">
        <f t="shared" si="34"/>
        <v>0</v>
      </c>
      <c r="BF218" s="166">
        <f t="shared" si="35"/>
        <v>0</v>
      </c>
      <c r="BG218" s="166">
        <f t="shared" si="36"/>
        <v>0</v>
      </c>
      <c r="BH218" s="166">
        <f t="shared" si="37"/>
        <v>0</v>
      </c>
      <c r="BI218" s="166">
        <f t="shared" si="38"/>
        <v>0</v>
      </c>
      <c r="BJ218" s="13" t="s">
        <v>85</v>
      </c>
      <c r="BK218" s="166">
        <f t="shared" si="39"/>
        <v>0</v>
      </c>
      <c r="BL218" s="13" t="s">
        <v>120</v>
      </c>
      <c r="BM218" s="165" t="s">
        <v>529</v>
      </c>
    </row>
    <row r="219" spans="1:65" s="2" customFormat="1" ht="16.5" customHeight="1">
      <c r="A219" s="30"/>
      <c r="B219" s="31"/>
      <c r="C219" s="154" t="s">
        <v>530</v>
      </c>
      <c r="D219" s="154" t="s">
        <v>112</v>
      </c>
      <c r="E219" s="155" t="s">
        <v>531</v>
      </c>
      <c r="F219" s="156" t="s">
        <v>532</v>
      </c>
      <c r="G219" s="157" t="s">
        <v>115</v>
      </c>
      <c r="H219" s="158">
        <v>1</v>
      </c>
      <c r="I219" s="159"/>
      <c r="J219" s="160">
        <f t="shared" si="30"/>
        <v>0</v>
      </c>
      <c r="K219" s="156" t="s">
        <v>133</v>
      </c>
      <c r="L219" s="35"/>
      <c r="M219" s="161" t="s">
        <v>1</v>
      </c>
      <c r="N219" s="162" t="s">
        <v>42</v>
      </c>
      <c r="O219" s="67"/>
      <c r="P219" s="163">
        <f t="shared" si="31"/>
        <v>0</v>
      </c>
      <c r="Q219" s="163">
        <v>0</v>
      </c>
      <c r="R219" s="163">
        <f t="shared" si="32"/>
        <v>0</v>
      </c>
      <c r="S219" s="163">
        <v>0</v>
      </c>
      <c r="T219" s="164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5" t="s">
        <v>120</v>
      </c>
      <c r="AT219" s="165" t="s">
        <v>112</v>
      </c>
      <c r="AU219" s="165" t="s">
        <v>85</v>
      </c>
      <c r="AY219" s="13" t="s">
        <v>116</v>
      </c>
      <c r="BE219" s="166">
        <f t="shared" si="34"/>
        <v>0</v>
      </c>
      <c r="BF219" s="166">
        <f t="shared" si="35"/>
        <v>0</v>
      </c>
      <c r="BG219" s="166">
        <f t="shared" si="36"/>
        <v>0</v>
      </c>
      <c r="BH219" s="166">
        <f t="shared" si="37"/>
        <v>0</v>
      </c>
      <c r="BI219" s="166">
        <f t="shared" si="38"/>
        <v>0</v>
      </c>
      <c r="BJ219" s="13" t="s">
        <v>85</v>
      </c>
      <c r="BK219" s="166">
        <f t="shared" si="39"/>
        <v>0</v>
      </c>
      <c r="BL219" s="13" t="s">
        <v>120</v>
      </c>
      <c r="BM219" s="165" t="s">
        <v>533</v>
      </c>
    </row>
    <row r="220" spans="1:65" s="2" customFormat="1" ht="16.5" customHeight="1">
      <c r="A220" s="30"/>
      <c r="B220" s="31"/>
      <c r="C220" s="154" t="s">
        <v>534</v>
      </c>
      <c r="D220" s="154" t="s">
        <v>112</v>
      </c>
      <c r="E220" s="155" t="s">
        <v>535</v>
      </c>
      <c r="F220" s="156" t="s">
        <v>536</v>
      </c>
      <c r="G220" s="157" t="s">
        <v>115</v>
      </c>
      <c r="H220" s="158">
        <v>1</v>
      </c>
      <c r="I220" s="159"/>
      <c r="J220" s="160">
        <f t="shared" si="30"/>
        <v>0</v>
      </c>
      <c r="K220" s="156" t="s">
        <v>133</v>
      </c>
      <c r="L220" s="35"/>
      <c r="M220" s="161" t="s">
        <v>1</v>
      </c>
      <c r="N220" s="162" t="s">
        <v>42</v>
      </c>
      <c r="O220" s="67"/>
      <c r="P220" s="163">
        <f t="shared" si="31"/>
        <v>0</v>
      </c>
      <c r="Q220" s="163">
        <v>0</v>
      </c>
      <c r="R220" s="163">
        <f t="shared" si="32"/>
        <v>0</v>
      </c>
      <c r="S220" s="163">
        <v>0</v>
      </c>
      <c r="T220" s="164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5" t="s">
        <v>120</v>
      </c>
      <c r="AT220" s="165" t="s">
        <v>112</v>
      </c>
      <c r="AU220" s="165" t="s">
        <v>85</v>
      </c>
      <c r="AY220" s="13" t="s">
        <v>116</v>
      </c>
      <c r="BE220" s="166">
        <f t="shared" si="34"/>
        <v>0</v>
      </c>
      <c r="BF220" s="166">
        <f t="shared" si="35"/>
        <v>0</v>
      </c>
      <c r="BG220" s="166">
        <f t="shared" si="36"/>
        <v>0</v>
      </c>
      <c r="BH220" s="166">
        <f t="shared" si="37"/>
        <v>0</v>
      </c>
      <c r="BI220" s="166">
        <f t="shared" si="38"/>
        <v>0</v>
      </c>
      <c r="BJ220" s="13" t="s">
        <v>85</v>
      </c>
      <c r="BK220" s="166">
        <f t="shared" si="39"/>
        <v>0</v>
      </c>
      <c r="BL220" s="13" t="s">
        <v>120</v>
      </c>
      <c r="BM220" s="165" t="s">
        <v>537</v>
      </c>
    </row>
    <row r="221" spans="1:65" s="2" customFormat="1" ht="16.5" customHeight="1">
      <c r="A221" s="30"/>
      <c r="B221" s="31"/>
      <c r="C221" s="154" t="s">
        <v>538</v>
      </c>
      <c r="D221" s="154" t="s">
        <v>112</v>
      </c>
      <c r="E221" s="155" t="s">
        <v>539</v>
      </c>
      <c r="F221" s="156" t="s">
        <v>540</v>
      </c>
      <c r="G221" s="157" t="s">
        <v>115</v>
      </c>
      <c r="H221" s="158">
        <v>1</v>
      </c>
      <c r="I221" s="159"/>
      <c r="J221" s="160">
        <f t="shared" si="30"/>
        <v>0</v>
      </c>
      <c r="K221" s="156" t="s">
        <v>133</v>
      </c>
      <c r="L221" s="35"/>
      <c r="M221" s="161" t="s">
        <v>1</v>
      </c>
      <c r="N221" s="162" t="s">
        <v>42</v>
      </c>
      <c r="O221" s="67"/>
      <c r="P221" s="163">
        <f t="shared" si="31"/>
        <v>0</v>
      </c>
      <c r="Q221" s="163">
        <v>0</v>
      </c>
      <c r="R221" s="163">
        <f t="shared" si="32"/>
        <v>0</v>
      </c>
      <c r="S221" s="163">
        <v>0</v>
      </c>
      <c r="T221" s="164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5" t="s">
        <v>120</v>
      </c>
      <c r="AT221" s="165" t="s">
        <v>112</v>
      </c>
      <c r="AU221" s="165" t="s">
        <v>85</v>
      </c>
      <c r="AY221" s="13" t="s">
        <v>116</v>
      </c>
      <c r="BE221" s="166">
        <f t="shared" si="34"/>
        <v>0</v>
      </c>
      <c r="BF221" s="166">
        <f t="shared" si="35"/>
        <v>0</v>
      </c>
      <c r="BG221" s="166">
        <f t="shared" si="36"/>
        <v>0</v>
      </c>
      <c r="BH221" s="166">
        <f t="shared" si="37"/>
        <v>0</v>
      </c>
      <c r="BI221" s="166">
        <f t="shared" si="38"/>
        <v>0</v>
      </c>
      <c r="BJ221" s="13" t="s">
        <v>85</v>
      </c>
      <c r="BK221" s="166">
        <f t="shared" si="39"/>
        <v>0</v>
      </c>
      <c r="BL221" s="13" t="s">
        <v>120</v>
      </c>
      <c r="BM221" s="165" t="s">
        <v>541</v>
      </c>
    </row>
    <row r="222" spans="1:65" s="2" customFormat="1" ht="16.5" customHeight="1">
      <c r="A222" s="30"/>
      <c r="B222" s="31"/>
      <c r="C222" s="154" t="s">
        <v>542</v>
      </c>
      <c r="D222" s="154" t="s">
        <v>112</v>
      </c>
      <c r="E222" s="155" t="s">
        <v>543</v>
      </c>
      <c r="F222" s="156" t="s">
        <v>544</v>
      </c>
      <c r="G222" s="157" t="s">
        <v>115</v>
      </c>
      <c r="H222" s="158">
        <v>1</v>
      </c>
      <c r="I222" s="159"/>
      <c r="J222" s="160">
        <f t="shared" si="30"/>
        <v>0</v>
      </c>
      <c r="K222" s="156" t="s">
        <v>133</v>
      </c>
      <c r="L222" s="35"/>
      <c r="M222" s="161" t="s">
        <v>1</v>
      </c>
      <c r="N222" s="162" t="s">
        <v>42</v>
      </c>
      <c r="O222" s="67"/>
      <c r="P222" s="163">
        <f t="shared" si="31"/>
        <v>0</v>
      </c>
      <c r="Q222" s="163">
        <v>0</v>
      </c>
      <c r="R222" s="163">
        <f t="shared" si="32"/>
        <v>0</v>
      </c>
      <c r="S222" s="163">
        <v>0</v>
      </c>
      <c r="T222" s="164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5" t="s">
        <v>120</v>
      </c>
      <c r="AT222" s="165" t="s">
        <v>112</v>
      </c>
      <c r="AU222" s="165" t="s">
        <v>85</v>
      </c>
      <c r="AY222" s="13" t="s">
        <v>116</v>
      </c>
      <c r="BE222" s="166">
        <f t="shared" si="34"/>
        <v>0</v>
      </c>
      <c r="BF222" s="166">
        <f t="shared" si="35"/>
        <v>0</v>
      </c>
      <c r="BG222" s="166">
        <f t="shared" si="36"/>
        <v>0</v>
      </c>
      <c r="BH222" s="166">
        <f t="shared" si="37"/>
        <v>0</v>
      </c>
      <c r="BI222" s="166">
        <f t="shared" si="38"/>
        <v>0</v>
      </c>
      <c r="BJ222" s="13" t="s">
        <v>85</v>
      </c>
      <c r="BK222" s="166">
        <f t="shared" si="39"/>
        <v>0</v>
      </c>
      <c r="BL222" s="13" t="s">
        <v>120</v>
      </c>
      <c r="BM222" s="165" t="s">
        <v>545</v>
      </c>
    </row>
    <row r="223" spans="1:65" s="2" customFormat="1" ht="16.5" customHeight="1">
      <c r="A223" s="30"/>
      <c r="B223" s="31"/>
      <c r="C223" s="154" t="s">
        <v>546</v>
      </c>
      <c r="D223" s="154" t="s">
        <v>112</v>
      </c>
      <c r="E223" s="155" t="s">
        <v>547</v>
      </c>
      <c r="F223" s="156" t="s">
        <v>548</v>
      </c>
      <c r="G223" s="157" t="s">
        <v>115</v>
      </c>
      <c r="H223" s="158">
        <v>1</v>
      </c>
      <c r="I223" s="159"/>
      <c r="J223" s="160">
        <f t="shared" si="30"/>
        <v>0</v>
      </c>
      <c r="K223" s="156" t="s">
        <v>133</v>
      </c>
      <c r="L223" s="35"/>
      <c r="M223" s="161" t="s">
        <v>1</v>
      </c>
      <c r="N223" s="162" t="s">
        <v>42</v>
      </c>
      <c r="O223" s="67"/>
      <c r="P223" s="163">
        <f t="shared" si="31"/>
        <v>0</v>
      </c>
      <c r="Q223" s="163">
        <v>0</v>
      </c>
      <c r="R223" s="163">
        <f t="shared" si="32"/>
        <v>0</v>
      </c>
      <c r="S223" s="163">
        <v>0</v>
      </c>
      <c r="T223" s="164">
        <f t="shared" si="3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65" t="s">
        <v>120</v>
      </c>
      <c r="AT223" s="165" t="s">
        <v>112</v>
      </c>
      <c r="AU223" s="165" t="s">
        <v>85</v>
      </c>
      <c r="AY223" s="13" t="s">
        <v>116</v>
      </c>
      <c r="BE223" s="166">
        <f t="shared" si="34"/>
        <v>0</v>
      </c>
      <c r="BF223" s="166">
        <f t="shared" si="35"/>
        <v>0</v>
      </c>
      <c r="BG223" s="166">
        <f t="shared" si="36"/>
        <v>0</v>
      </c>
      <c r="BH223" s="166">
        <f t="shared" si="37"/>
        <v>0</v>
      </c>
      <c r="BI223" s="166">
        <f t="shared" si="38"/>
        <v>0</v>
      </c>
      <c r="BJ223" s="13" t="s">
        <v>85</v>
      </c>
      <c r="BK223" s="166">
        <f t="shared" si="39"/>
        <v>0</v>
      </c>
      <c r="BL223" s="13" t="s">
        <v>120</v>
      </c>
      <c r="BM223" s="165" t="s">
        <v>549</v>
      </c>
    </row>
    <row r="224" spans="1:65" s="2" customFormat="1" ht="16.5" customHeight="1">
      <c r="A224" s="30"/>
      <c r="B224" s="31"/>
      <c r="C224" s="154" t="s">
        <v>550</v>
      </c>
      <c r="D224" s="154" t="s">
        <v>112</v>
      </c>
      <c r="E224" s="155" t="s">
        <v>551</v>
      </c>
      <c r="F224" s="156" t="s">
        <v>552</v>
      </c>
      <c r="G224" s="157" t="s">
        <v>115</v>
      </c>
      <c r="H224" s="158">
        <v>1</v>
      </c>
      <c r="I224" s="159"/>
      <c r="J224" s="160">
        <f t="shared" si="30"/>
        <v>0</v>
      </c>
      <c r="K224" s="156" t="s">
        <v>133</v>
      </c>
      <c r="L224" s="35"/>
      <c r="M224" s="161" t="s">
        <v>1</v>
      </c>
      <c r="N224" s="162" t="s">
        <v>42</v>
      </c>
      <c r="O224" s="67"/>
      <c r="P224" s="163">
        <f t="shared" si="31"/>
        <v>0</v>
      </c>
      <c r="Q224" s="163">
        <v>0</v>
      </c>
      <c r="R224" s="163">
        <f t="shared" si="32"/>
        <v>0</v>
      </c>
      <c r="S224" s="163">
        <v>0</v>
      </c>
      <c r="T224" s="164">
        <f t="shared" si="3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5" t="s">
        <v>120</v>
      </c>
      <c r="AT224" s="165" t="s">
        <v>112</v>
      </c>
      <c r="AU224" s="165" t="s">
        <v>85</v>
      </c>
      <c r="AY224" s="13" t="s">
        <v>116</v>
      </c>
      <c r="BE224" s="166">
        <f t="shared" si="34"/>
        <v>0</v>
      </c>
      <c r="BF224" s="166">
        <f t="shared" si="35"/>
        <v>0</v>
      </c>
      <c r="BG224" s="166">
        <f t="shared" si="36"/>
        <v>0</v>
      </c>
      <c r="BH224" s="166">
        <f t="shared" si="37"/>
        <v>0</v>
      </c>
      <c r="BI224" s="166">
        <f t="shared" si="38"/>
        <v>0</v>
      </c>
      <c r="BJ224" s="13" t="s">
        <v>85</v>
      </c>
      <c r="BK224" s="166">
        <f t="shared" si="39"/>
        <v>0</v>
      </c>
      <c r="BL224" s="13" t="s">
        <v>120</v>
      </c>
      <c r="BM224" s="165" t="s">
        <v>553</v>
      </c>
    </row>
    <row r="225" spans="1:65" s="2" customFormat="1" ht="24.15" customHeight="1">
      <c r="A225" s="30"/>
      <c r="B225" s="31"/>
      <c r="C225" s="154" t="s">
        <v>554</v>
      </c>
      <c r="D225" s="154" t="s">
        <v>112</v>
      </c>
      <c r="E225" s="155" t="s">
        <v>555</v>
      </c>
      <c r="F225" s="156" t="s">
        <v>556</v>
      </c>
      <c r="G225" s="157" t="s">
        <v>115</v>
      </c>
      <c r="H225" s="158">
        <v>1</v>
      </c>
      <c r="I225" s="159"/>
      <c r="J225" s="160">
        <f t="shared" si="30"/>
        <v>0</v>
      </c>
      <c r="K225" s="156" t="s">
        <v>133</v>
      </c>
      <c r="L225" s="35"/>
      <c r="M225" s="161" t="s">
        <v>1</v>
      </c>
      <c r="N225" s="162" t="s">
        <v>42</v>
      </c>
      <c r="O225" s="67"/>
      <c r="P225" s="163">
        <f t="shared" si="31"/>
        <v>0</v>
      </c>
      <c r="Q225" s="163">
        <v>0</v>
      </c>
      <c r="R225" s="163">
        <f t="shared" si="32"/>
        <v>0</v>
      </c>
      <c r="S225" s="163">
        <v>0</v>
      </c>
      <c r="T225" s="164">
        <f t="shared" si="3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5" t="s">
        <v>120</v>
      </c>
      <c r="AT225" s="165" t="s">
        <v>112</v>
      </c>
      <c r="AU225" s="165" t="s">
        <v>85</v>
      </c>
      <c r="AY225" s="13" t="s">
        <v>116</v>
      </c>
      <c r="BE225" s="166">
        <f t="shared" si="34"/>
        <v>0</v>
      </c>
      <c r="BF225" s="166">
        <f t="shared" si="35"/>
        <v>0</v>
      </c>
      <c r="BG225" s="166">
        <f t="shared" si="36"/>
        <v>0</v>
      </c>
      <c r="BH225" s="166">
        <f t="shared" si="37"/>
        <v>0</v>
      </c>
      <c r="BI225" s="166">
        <f t="shared" si="38"/>
        <v>0</v>
      </c>
      <c r="BJ225" s="13" t="s">
        <v>85</v>
      </c>
      <c r="BK225" s="166">
        <f t="shared" si="39"/>
        <v>0</v>
      </c>
      <c r="BL225" s="13" t="s">
        <v>120</v>
      </c>
      <c r="BM225" s="165" t="s">
        <v>557</v>
      </c>
    </row>
    <row r="226" spans="1:65" s="2" customFormat="1" ht="16.5" customHeight="1">
      <c r="A226" s="30"/>
      <c r="B226" s="31"/>
      <c r="C226" s="154" t="s">
        <v>558</v>
      </c>
      <c r="D226" s="154" t="s">
        <v>112</v>
      </c>
      <c r="E226" s="155" t="s">
        <v>559</v>
      </c>
      <c r="F226" s="156" t="s">
        <v>560</v>
      </c>
      <c r="G226" s="157" t="s">
        <v>115</v>
      </c>
      <c r="H226" s="158">
        <v>1</v>
      </c>
      <c r="I226" s="159"/>
      <c r="J226" s="160">
        <f t="shared" si="30"/>
        <v>0</v>
      </c>
      <c r="K226" s="156" t="s">
        <v>133</v>
      </c>
      <c r="L226" s="35"/>
      <c r="M226" s="161" t="s">
        <v>1</v>
      </c>
      <c r="N226" s="162" t="s">
        <v>42</v>
      </c>
      <c r="O226" s="67"/>
      <c r="P226" s="163">
        <f t="shared" si="31"/>
        <v>0</v>
      </c>
      <c r="Q226" s="163">
        <v>0</v>
      </c>
      <c r="R226" s="163">
        <f t="shared" si="32"/>
        <v>0</v>
      </c>
      <c r="S226" s="163">
        <v>0</v>
      </c>
      <c r="T226" s="164">
        <f t="shared" si="3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5" t="s">
        <v>120</v>
      </c>
      <c r="AT226" s="165" t="s">
        <v>112</v>
      </c>
      <c r="AU226" s="165" t="s">
        <v>85</v>
      </c>
      <c r="AY226" s="13" t="s">
        <v>116</v>
      </c>
      <c r="BE226" s="166">
        <f t="shared" si="34"/>
        <v>0</v>
      </c>
      <c r="BF226" s="166">
        <f t="shared" si="35"/>
        <v>0</v>
      </c>
      <c r="BG226" s="166">
        <f t="shared" si="36"/>
        <v>0</v>
      </c>
      <c r="BH226" s="166">
        <f t="shared" si="37"/>
        <v>0</v>
      </c>
      <c r="BI226" s="166">
        <f t="shared" si="38"/>
        <v>0</v>
      </c>
      <c r="BJ226" s="13" t="s">
        <v>85</v>
      </c>
      <c r="BK226" s="166">
        <f t="shared" si="39"/>
        <v>0</v>
      </c>
      <c r="BL226" s="13" t="s">
        <v>120</v>
      </c>
      <c r="BM226" s="165" t="s">
        <v>561</v>
      </c>
    </row>
    <row r="227" spans="1:65" s="2" customFormat="1" ht="16.5" customHeight="1">
      <c r="A227" s="30"/>
      <c r="B227" s="31"/>
      <c r="C227" s="154" t="s">
        <v>562</v>
      </c>
      <c r="D227" s="154" t="s">
        <v>112</v>
      </c>
      <c r="E227" s="155" t="s">
        <v>563</v>
      </c>
      <c r="F227" s="156" t="s">
        <v>564</v>
      </c>
      <c r="G227" s="157" t="s">
        <v>115</v>
      </c>
      <c r="H227" s="158">
        <v>1</v>
      </c>
      <c r="I227" s="159"/>
      <c r="J227" s="160">
        <f t="shared" si="30"/>
        <v>0</v>
      </c>
      <c r="K227" s="156" t="s">
        <v>133</v>
      </c>
      <c r="L227" s="35"/>
      <c r="M227" s="161" t="s">
        <v>1</v>
      </c>
      <c r="N227" s="162" t="s">
        <v>42</v>
      </c>
      <c r="O227" s="67"/>
      <c r="P227" s="163">
        <f t="shared" si="31"/>
        <v>0</v>
      </c>
      <c r="Q227" s="163">
        <v>0</v>
      </c>
      <c r="R227" s="163">
        <f t="shared" si="32"/>
        <v>0</v>
      </c>
      <c r="S227" s="163">
        <v>0</v>
      </c>
      <c r="T227" s="164">
        <f t="shared" si="3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65" t="s">
        <v>120</v>
      </c>
      <c r="AT227" s="165" t="s">
        <v>112</v>
      </c>
      <c r="AU227" s="165" t="s">
        <v>85</v>
      </c>
      <c r="AY227" s="13" t="s">
        <v>116</v>
      </c>
      <c r="BE227" s="166">
        <f t="shared" si="34"/>
        <v>0</v>
      </c>
      <c r="BF227" s="166">
        <f t="shared" si="35"/>
        <v>0</v>
      </c>
      <c r="BG227" s="166">
        <f t="shared" si="36"/>
        <v>0</v>
      </c>
      <c r="BH227" s="166">
        <f t="shared" si="37"/>
        <v>0</v>
      </c>
      <c r="BI227" s="166">
        <f t="shared" si="38"/>
        <v>0</v>
      </c>
      <c r="BJ227" s="13" t="s">
        <v>85</v>
      </c>
      <c r="BK227" s="166">
        <f t="shared" si="39"/>
        <v>0</v>
      </c>
      <c r="BL227" s="13" t="s">
        <v>120</v>
      </c>
      <c r="BM227" s="165" t="s">
        <v>565</v>
      </c>
    </row>
    <row r="228" spans="1:65" s="2" customFormat="1" ht="16.5" customHeight="1">
      <c r="A228" s="30"/>
      <c r="B228" s="31"/>
      <c r="C228" s="154" t="s">
        <v>566</v>
      </c>
      <c r="D228" s="154" t="s">
        <v>112</v>
      </c>
      <c r="E228" s="155" t="s">
        <v>567</v>
      </c>
      <c r="F228" s="156" t="s">
        <v>568</v>
      </c>
      <c r="G228" s="157" t="s">
        <v>115</v>
      </c>
      <c r="H228" s="158">
        <v>1</v>
      </c>
      <c r="I228" s="159"/>
      <c r="J228" s="160">
        <f t="shared" si="30"/>
        <v>0</v>
      </c>
      <c r="K228" s="156" t="s">
        <v>133</v>
      </c>
      <c r="L228" s="35"/>
      <c r="M228" s="161" t="s">
        <v>1</v>
      </c>
      <c r="N228" s="162" t="s">
        <v>42</v>
      </c>
      <c r="O228" s="67"/>
      <c r="P228" s="163">
        <f t="shared" si="31"/>
        <v>0</v>
      </c>
      <c r="Q228" s="163">
        <v>0</v>
      </c>
      <c r="R228" s="163">
        <f t="shared" si="32"/>
        <v>0</v>
      </c>
      <c r="S228" s="163">
        <v>0</v>
      </c>
      <c r="T228" s="164">
        <f t="shared" si="3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5" t="s">
        <v>120</v>
      </c>
      <c r="AT228" s="165" t="s">
        <v>112</v>
      </c>
      <c r="AU228" s="165" t="s">
        <v>85</v>
      </c>
      <c r="AY228" s="13" t="s">
        <v>116</v>
      </c>
      <c r="BE228" s="166">
        <f t="shared" si="34"/>
        <v>0</v>
      </c>
      <c r="BF228" s="166">
        <f t="shared" si="35"/>
        <v>0</v>
      </c>
      <c r="BG228" s="166">
        <f t="shared" si="36"/>
        <v>0</v>
      </c>
      <c r="BH228" s="166">
        <f t="shared" si="37"/>
        <v>0</v>
      </c>
      <c r="BI228" s="166">
        <f t="shared" si="38"/>
        <v>0</v>
      </c>
      <c r="BJ228" s="13" t="s">
        <v>85</v>
      </c>
      <c r="BK228" s="166">
        <f t="shared" si="39"/>
        <v>0</v>
      </c>
      <c r="BL228" s="13" t="s">
        <v>120</v>
      </c>
      <c r="BM228" s="165" t="s">
        <v>569</v>
      </c>
    </row>
    <row r="229" spans="1:65" s="2" customFormat="1" ht="16.5" customHeight="1">
      <c r="A229" s="30"/>
      <c r="B229" s="31"/>
      <c r="C229" s="154" t="s">
        <v>570</v>
      </c>
      <c r="D229" s="154" t="s">
        <v>112</v>
      </c>
      <c r="E229" s="155" t="s">
        <v>571</v>
      </c>
      <c r="F229" s="156" t="s">
        <v>572</v>
      </c>
      <c r="G229" s="157" t="s">
        <v>115</v>
      </c>
      <c r="H229" s="158">
        <v>1</v>
      </c>
      <c r="I229" s="159"/>
      <c r="J229" s="160">
        <f t="shared" si="30"/>
        <v>0</v>
      </c>
      <c r="K229" s="156" t="s">
        <v>133</v>
      </c>
      <c r="L229" s="35"/>
      <c r="M229" s="161" t="s">
        <v>1</v>
      </c>
      <c r="N229" s="162" t="s">
        <v>42</v>
      </c>
      <c r="O229" s="67"/>
      <c r="P229" s="163">
        <f t="shared" si="31"/>
        <v>0</v>
      </c>
      <c r="Q229" s="163">
        <v>0</v>
      </c>
      <c r="R229" s="163">
        <f t="shared" si="32"/>
        <v>0</v>
      </c>
      <c r="S229" s="163">
        <v>0</v>
      </c>
      <c r="T229" s="164">
        <f t="shared" si="3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5" t="s">
        <v>120</v>
      </c>
      <c r="AT229" s="165" t="s">
        <v>112</v>
      </c>
      <c r="AU229" s="165" t="s">
        <v>85</v>
      </c>
      <c r="AY229" s="13" t="s">
        <v>116</v>
      </c>
      <c r="BE229" s="166">
        <f t="shared" si="34"/>
        <v>0</v>
      </c>
      <c r="BF229" s="166">
        <f t="shared" si="35"/>
        <v>0</v>
      </c>
      <c r="BG229" s="166">
        <f t="shared" si="36"/>
        <v>0</v>
      </c>
      <c r="BH229" s="166">
        <f t="shared" si="37"/>
        <v>0</v>
      </c>
      <c r="BI229" s="166">
        <f t="shared" si="38"/>
        <v>0</v>
      </c>
      <c r="BJ229" s="13" t="s">
        <v>85</v>
      </c>
      <c r="BK229" s="166">
        <f t="shared" si="39"/>
        <v>0</v>
      </c>
      <c r="BL229" s="13" t="s">
        <v>120</v>
      </c>
      <c r="BM229" s="165" t="s">
        <v>573</v>
      </c>
    </row>
    <row r="230" spans="1:65" s="2" customFormat="1" ht="16.5" customHeight="1">
      <c r="A230" s="30"/>
      <c r="B230" s="31"/>
      <c r="C230" s="154" t="s">
        <v>574</v>
      </c>
      <c r="D230" s="154" t="s">
        <v>112</v>
      </c>
      <c r="E230" s="155" t="s">
        <v>575</v>
      </c>
      <c r="F230" s="156" t="s">
        <v>576</v>
      </c>
      <c r="G230" s="157" t="s">
        <v>115</v>
      </c>
      <c r="H230" s="158">
        <v>1</v>
      </c>
      <c r="I230" s="159"/>
      <c r="J230" s="160">
        <f t="shared" si="30"/>
        <v>0</v>
      </c>
      <c r="K230" s="156" t="s">
        <v>133</v>
      </c>
      <c r="L230" s="35"/>
      <c r="M230" s="161" t="s">
        <v>1</v>
      </c>
      <c r="N230" s="162" t="s">
        <v>42</v>
      </c>
      <c r="O230" s="67"/>
      <c r="P230" s="163">
        <f t="shared" si="31"/>
        <v>0</v>
      </c>
      <c r="Q230" s="163">
        <v>0</v>
      </c>
      <c r="R230" s="163">
        <f t="shared" si="32"/>
        <v>0</v>
      </c>
      <c r="S230" s="163">
        <v>0</v>
      </c>
      <c r="T230" s="164">
        <f t="shared" si="3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65" t="s">
        <v>120</v>
      </c>
      <c r="AT230" s="165" t="s">
        <v>112</v>
      </c>
      <c r="AU230" s="165" t="s">
        <v>85</v>
      </c>
      <c r="AY230" s="13" t="s">
        <v>116</v>
      </c>
      <c r="BE230" s="166">
        <f t="shared" si="34"/>
        <v>0</v>
      </c>
      <c r="BF230" s="166">
        <f t="shared" si="35"/>
        <v>0</v>
      </c>
      <c r="BG230" s="166">
        <f t="shared" si="36"/>
        <v>0</v>
      </c>
      <c r="BH230" s="166">
        <f t="shared" si="37"/>
        <v>0</v>
      </c>
      <c r="BI230" s="166">
        <f t="shared" si="38"/>
        <v>0</v>
      </c>
      <c r="BJ230" s="13" t="s">
        <v>85</v>
      </c>
      <c r="BK230" s="166">
        <f t="shared" si="39"/>
        <v>0</v>
      </c>
      <c r="BL230" s="13" t="s">
        <v>120</v>
      </c>
      <c r="BM230" s="165" t="s">
        <v>577</v>
      </c>
    </row>
    <row r="231" spans="1:65" s="2" customFormat="1" ht="16.5" customHeight="1">
      <c r="A231" s="30"/>
      <c r="B231" s="31"/>
      <c r="C231" s="154" t="s">
        <v>578</v>
      </c>
      <c r="D231" s="154" t="s">
        <v>112</v>
      </c>
      <c r="E231" s="155" t="s">
        <v>579</v>
      </c>
      <c r="F231" s="156" t="s">
        <v>580</v>
      </c>
      <c r="G231" s="157" t="s">
        <v>115</v>
      </c>
      <c r="H231" s="158">
        <v>1</v>
      </c>
      <c r="I231" s="159"/>
      <c r="J231" s="160">
        <f t="shared" si="30"/>
        <v>0</v>
      </c>
      <c r="K231" s="156" t="s">
        <v>133</v>
      </c>
      <c r="L231" s="35"/>
      <c r="M231" s="161" t="s">
        <v>1</v>
      </c>
      <c r="N231" s="162" t="s">
        <v>42</v>
      </c>
      <c r="O231" s="67"/>
      <c r="P231" s="163">
        <f t="shared" si="31"/>
        <v>0</v>
      </c>
      <c r="Q231" s="163">
        <v>0</v>
      </c>
      <c r="R231" s="163">
        <f t="shared" si="32"/>
        <v>0</v>
      </c>
      <c r="S231" s="163">
        <v>0</v>
      </c>
      <c r="T231" s="164">
        <f t="shared" si="3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5" t="s">
        <v>120</v>
      </c>
      <c r="AT231" s="165" t="s">
        <v>112</v>
      </c>
      <c r="AU231" s="165" t="s">
        <v>85</v>
      </c>
      <c r="AY231" s="13" t="s">
        <v>116</v>
      </c>
      <c r="BE231" s="166">
        <f t="shared" si="34"/>
        <v>0</v>
      </c>
      <c r="BF231" s="166">
        <f t="shared" si="35"/>
        <v>0</v>
      </c>
      <c r="BG231" s="166">
        <f t="shared" si="36"/>
        <v>0</v>
      </c>
      <c r="BH231" s="166">
        <f t="shared" si="37"/>
        <v>0</v>
      </c>
      <c r="BI231" s="166">
        <f t="shared" si="38"/>
        <v>0</v>
      </c>
      <c r="BJ231" s="13" t="s">
        <v>85</v>
      </c>
      <c r="BK231" s="166">
        <f t="shared" si="39"/>
        <v>0</v>
      </c>
      <c r="BL231" s="13" t="s">
        <v>120</v>
      </c>
      <c r="BM231" s="165" t="s">
        <v>581</v>
      </c>
    </row>
    <row r="232" spans="1:65" s="2" customFormat="1" ht="16.5" customHeight="1">
      <c r="A232" s="30"/>
      <c r="B232" s="31"/>
      <c r="C232" s="154" t="s">
        <v>582</v>
      </c>
      <c r="D232" s="154" t="s">
        <v>112</v>
      </c>
      <c r="E232" s="155" t="s">
        <v>583</v>
      </c>
      <c r="F232" s="156" t="s">
        <v>584</v>
      </c>
      <c r="G232" s="157" t="s">
        <v>115</v>
      </c>
      <c r="H232" s="158">
        <v>1</v>
      </c>
      <c r="I232" s="159"/>
      <c r="J232" s="160">
        <f t="shared" si="30"/>
        <v>0</v>
      </c>
      <c r="K232" s="156" t="s">
        <v>133</v>
      </c>
      <c r="L232" s="35"/>
      <c r="M232" s="161" t="s">
        <v>1</v>
      </c>
      <c r="N232" s="162" t="s">
        <v>42</v>
      </c>
      <c r="O232" s="67"/>
      <c r="P232" s="163">
        <f t="shared" si="31"/>
        <v>0</v>
      </c>
      <c r="Q232" s="163">
        <v>0</v>
      </c>
      <c r="R232" s="163">
        <f t="shared" si="32"/>
        <v>0</v>
      </c>
      <c r="S232" s="163">
        <v>0</v>
      </c>
      <c r="T232" s="164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5" t="s">
        <v>120</v>
      </c>
      <c r="AT232" s="165" t="s">
        <v>112</v>
      </c>
      <c r="AU232" s="165" t="s">
        <v>85</v>
      </c>
      <c r="AY232" s="13" t="s">
        <v>116</v>
      </c>
      <c r="BE232" s="166">
        <f t="shared" si="34"/>
        <v>0</v>
      </c>
      <c r="BF232" s="166">
        <f t="shared" si="35"/>
        <v>0</v>
      </c>
      <c r="BG232" s="166">
        <f t="shared" si="36"/>
        <v>0</v>
      </c>
      <c r="BH232" s="166">
        <f t="shared" si="37"/>
        <v>0</v>
      </c>
      <c r="BI232" s="166">
        <f t="shared" si="38"/>
        <v>0</v>
      </c>
      <c r="BJ232" s="13" t="s">
        <v>85</v>
      </c>
      <c r="BK232" s="166">
        <f t="shared" si="39"/>
        <v>0</v>
      </c>
      <c r="BL232" s="13" t="s">
        <v>120</v>
      </c>
      <c r="BM232" s="165" t="s">
        <v>585</v>
      </c>
    </row>
    <row r="233" spans="1:65" s="2" customFormat="1" ht="16.5" customHeight="1">
      <c r="A233" s="30"/>
      <c r="B233" s="31"/>
      <c r="C233" s="154" t="s">
        <v>586</v>
      </c>
      <c r="D233" s="154" t="s">
        <v>112</v>
      </c>
      <c r="E233" s="155" t="s">
        <v>587</v>
      </c>
      <c r="F233" s="156" t="s">
        <v>588</v>
      </c>
      <c r="G233" s="157" t="s">
        <v>115</v>
      </c>
      <c r="H233" s="158">
        <v>1</v>
      </c>
      <c r="I233" s="159"/>
      <c r="J233" s="160">
        <f t="shared" si="30"/>
        <v>0</v>
      </c>
      <c r="K233" s="156" t="s">
        <v>133</v>
      </c>
      <c r="L233" s="35"/>
      <c r="M233" s="161" t="s">
        <v>1</v>
      </c>
      <c r="N233" s="162" t="s">
        <v>42</v>
      </c>
      <c r="O233" s="67"/>
      <c r="P233" s="163">
        <f t="shared" si="31"/>
        <v>0</v>
      </c>
      <c r="Q233" s="163">
        <v>0</v>
      </c>
      <c r="R233" s="163">
        <f t="shared" si="32"/>
        <v>0</v>
      </c>
      <c r="S233" s="163">
        <v>0</v>
      </c>
      <c r="T233" s="164">
        <f t="shared" si="3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5" t="s">
        <v>120</v>
      </c>
      <c r="AT233" s="165" t="s">
        <v>112</v>
      </c>
      <c r="AU233" s="165" t="s">
        <v>85</v>
      </c>
      <c r="AY233" s="13" t="s">
        <v>116</v>
      </c>
      <c r="BE233" s="166">
        <f t="shared" si="34"/>
        <v>0</v>
      </c>
      <c r="BF233" s="166">
        <f t="shared" si="35"/>
        <v>0</v>
      </c>
      <c r="BG233" s="166">
        <f t="shared" si="36"/>
        <v>0</v>
      </c>
      <c r="BH233" s="166">
        <f t="shared" si="37"/>
        <v>0</v>
      </c>
      <c r="BI233" s="166">
        <f t="shared" si="38"/>
        <v>0</v>
      </c>
      <c r="BJ233" s="13" t="s">
        <v>85</v>
      </c>
      <c r="BK233" s="166">
        <f t="shared" si="39"/>
        <v>0</v>
      </c>
      <c r="BL233" s="13" t="s">
        <v>120</v>
      </c>
      <c r="BM233" s="165" t="s">
        <v>589</v>
      </c>
    </row>
    <row r="234" spans="1:65" s="2" customFormat="1" ht="16.5" customHeight="1">
      <c r="A234" s="30"/>
      <c r="B234" s="31"/>
      <c r="C234" s="154" t="s">
        <v>590</v>
      </c>
      <c r="D234" s="154" t="s">
        <v>112</v>
      </c>
      <c r="E234" s="155" t="s">
        <v>591</v>
      </c>
      <c r="F234" s="156" t="s">
        <v>592</v>
      </c>
      <c r="G234" s="157" t="s">
        <v>115</v>
      </c>
      <c r="H234" s="158">
        <v>1</v>
      </c>
      <c r="I234" s="159"/>
      <c r="J234" s="160">
        <f t="shared" si="30"/>
        <v>0</v>
      </c>
      <c r="K234" s="156" t="s">
        <v>133</v>
      </c>
      <c r="L234" s="35"/>
      <c r="M234" s="161" t="s">
        <v>1</v>
      </c>
      <c r="N234" s="162" t="s">
        <v>42</v>
      </c>
      <c r="O234" s="67"/>
      <c r="P234" s="163">
        <f t="shared" si="31"/>
        <v>0</v>
      </c>
      <c r="Q234" s="163">
        <v>0</v>
      </c>
      <c r="R234" s="163">
        <f t="shared" si="32"/>
        <v>0</v>
      </c>
      <c r="S234" s="163">
        <v>0</v>
      </c>
      <c r="T234" s="164">
        <f t="shared" si="3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5" t="s">
        <v>120</v>
      </c>
      <c r="AT234" s="165" t="s">
        <v>112</v>
      </c>
      <c r="AU234" s="165" t="s">
        <v>85</v>
      </c>
      <c r="AY234" s="13" t="s">
        <v>116</v>
      </c>
      <c r="BE234" s="166">
        <f t="shared" si="34"/>
        <v>0</v>
      </c>
      <c r="BF234" s="166">
        <f t="shared" si="35"/>
        <v>0</v>
      </c>
      <c r="BG234" s="166">
        <f t="shared" si="36"/>
        <v>0</v>
      </c>
      <c r="BH234" s="166">
        <f t="shared" si="37"/>
        <v>0</v>
      </c>
      <c r="BI234" s="166">
        <f t="shared" si="38"/>
        <v>0</v>
      </c>
      <c r="BJ234" s="13" t="s">
        <v>85</v>
      </c>
      <c r="BK234" s="166">
        <f t="shared" si="39"/>
        <v>0</v>
      </c>
      <c r="BL234" s="13" t="s">
        <v>120</v>
      </c>
      <c r="BM234" s="165" t="s">
        <v>593</v>
      </c>
    </row>
    <row r="235" spans="1:65" s="2" customFormat="1" ht="16.5" customHeight="1">
      <c r="A235" s="30"/>
      <c r="B235" s="31"/>
      <c r="C235" s="154" t="s">
        <v>594</v>
      </c>
      <c r="D235" s="154" t="s">
        <v>112</v>
      </c>
      <c r="E235" s="155" t="s">
        <v>595</v>
      </c>
      <c r="F235" s="156" t="s">
        <v>596</v>
      </c>
      <c r="G235" s="157" t="s">
        <v>115</v>
      </c>
      <c r="H235" s="158">
        <v>1</v>
      </c>
      <c r="I235" s="159"/>
      <c r="J235" s="160">
        <f t="shared" si="30"/>
        <v>0</v>
      </c>
      <c r="K235" s="156" t="s">
        <v>133</v>
      </c>
      <c r="L235" s="35"/>
      <c r="M235" s="161" t="s">
        <v>1</v>
      </c>
      <c r="N235" s="162" t="s">
        <v>42</v>
      </c>
      <c r="O235" s="67"/>
      <c r="P235" s="163">
        <f t="shared" si="31"/>
        <v>0</v>
      </c>
      <c r="Q235" s="163">
        <v>0</v>
      </c>
      <c r="R235" s="163">
        <f t="shared" si="32"/>
        <v>0</v>
      </c>
      <c r="S235" s="163">
        <v>0</v>
      </c>
      <c r="T235" s="164">
        <f t="shared" si="3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5" t="s">
        <v>120</v>
      </c>
      <c r="AT235" s="165" t="s">
        <v>112</v>
      </c>
      <c r="AU235" s="165" t="s">
        <v>85</v>
      </c>
      <c r="AY235" s="13" t="s">
        <v>116</v>
      </c>
      <c r="BE235" s="166">
        <f t="shared" si="34"/>
        <v>0</v>
      </c>
      <c r="BF235" s="166">
        <f t="shared" si="35"/>
        <v>0</v>
      </c>
      <c r="BG235" s="166">
        <f t="shared" si="36"/>
        <v>0</v>
      </c>
      <c r="BH235" s="166">
        <f t="shared" si="37"/>
        <v>0</v>
      </c>
      <c r="BI235" s="166">
        <f t="shared" si="38"/>
        <v>0</v>
      </c>
      <c r="BJ235" s="13" t="s">
        <v>85</v>
      </c>
      <c r="BK235" s="166">
        <f t="shared" si="39"/>
        <v>0</v>
      </c>
      <c r="BL235" s="13" t="s">
        <v>120</v>
      </c>
      <c r="BM235" s="165" t="s">
        <v>597</v>
      </c>
    </row>
    <row r="236" spans="1:65" s="2" customFormat="1" ht="21.75" customHeight="1">
      <c r="A236" s="30"/>
      <c r="B236" s="31"/>
      <c r="C236" s="154" t="s">
        <v>598</v>
      </c>
      <c r="D236" s="154" t="s">
        <v>112</v>
      </c>
      <c r="E236" s="155" t="s">
        <v>599</v>
      </c>
      <c r="F236" s="156" t="s">
        <v>600</v>
      </c>
      <c r="G236" s="157" t="s">
        <v>115</v>
      </c>
      <c r="H236" s="158">
        <v>1</v>
      </c>
      <c r="I236" s="159"/>
      <c r="J236" s="160">
        <f t="shared" si="30"/>
        <v>0</v>
      </c>
      <c r="K236" s="156" t="s">
        <v>133</v>
      </c>
      <c r="L236" s="35"/>
      <c r="M236" s="161" t="s">
        <v>1</v>
      </c>
      <c r="N236" s="162" t="s">
        <v>42</v>
      </c>
      <c r="O236" s="67"/>
      <c r="P236" s="163">
        <f t="shared" si="31"/>
        <v>0</v>
      </c>
      <c r="Q236" s="163">
        <v>0</v>
      </c>
      <c r="R236" s="163">
        <f t="shared" si="32"/>
        <v>0</v>
      </c>
      <c r="S236" s="163">
        <v>0</v>
      </c>
      <c r="T236" s="164">
        <f t="shared" si="3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5" t="s">
        <v>120</v>
      </c>
      <c r="AT236" s="165" t="s">
        <v>112</v>
      </c>
      <c r="AU236" s="165" t="s">
        <v>85</v>
      </c>
      <c r="AY236" s="13" t="s">
        <v>116</v>
      </c>
      <c r="BE236" s="166">
        <f t="shared" si="34"/>
        <v>0</v>
      </c>
      <c r="BF236" s="166">
        <f t="shared" si="35"/>
        <v>0</v>
      </c>
      <c r="BG236" s="166">
        <f t="shared" si="36"/>
        <v>0</v>
      </c>
      <c r="BH236" s="166">
        <f t="shared" si="37"/>
        <v>0</v>
      </c>
      <c r="BI236" s="166">
        <f t="shared" si="38"/>
        <v>0</v>
      </c>
      <c r="BJ236" s="13" t="s">
        <v>85</v>
      </c>
      <c r="BK236" s="166">
        <f t="shared" si="39"/>
        <v>0</v>
      </c>
      <c r="BL236" s="13" t="s">
        <v>120</v>
      </c>
      <c r="BM236" s="165" t="s">
        <v>601</v>
      </c>
    </row>
    <row r="237" spans="1:65" s="2" customFormat="1" ht="16.5" customHeight="1">
      <c r="A237" s="30"/>
      <c r="B237" s="31"/>
      <c r="C237" s="154" t="s">
        <v>602</v>
      </c>
      <c r="D237" s="154" t="s">
        <v>112</v>
      </c>
      <c r="E237" s="155" t="s">
        <v>603</v>
      </c>
      <c r="F237" s="156" t="s">
        <v>604</v>
      </c>
      <c r="G237" s="157" t="s">
        <v>115</v>
      </c>
      <c r="H237" s="158">
        <v>1</v>
      </c>
      <c r="I237" s="159"/>
      <c r="J237" s="160">
        <f t="shared" si="30"/>
        <v>0</v>
      </c>
      <c r="K237" s="156" t="s">
        <v>133</v>
      </c>
      <c r="L237" s="35"/>
      <c r="M237" s="161" t="s">
        <v>1</v>
      </c>
      <c r="N237" s="162" t="s">
        <v>42</v>
      </c>
      <c r="O237" s="67"/>
      <c r="P237" s="163">
        <f t="shared" si="31"/>
        <v>0</v>
      </c>
      <c r="Q237" s="163">
        <v>0</v>
      </c>
      <c r="R237" s="163">
        <f t="shared" si="32"/>
        <v>0</v>
      </c>
      <c r="S237" s="163">
        <v>0</v>
      </c>
      <c r="T237" s="164">
        <f t="shared" si="3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5" t="s">
        <v>120</v>
      </c>
      <c r="AT237" s="165" t="s">
        <v>112</v>
      </c>
      <c r="AU237" s="165" t="s">
        <v>85</v>
      </c>
      <c r="AY237" s="13" t="s">
        <v>116</v>
      </c>
      <c r="BE237" s="166">
        <f t="shared" si="34"/>
        <v>0</v>
      </c>
      <c r="BF237" s="166">
        <f t="shared" si="35"/>
        <v>0</v>
      </c>
      <c r="BG237" s="166">
        <f t="shared" si="36"/>
        <v>0</v>
      </c>
      <c r="BH237" s="166">
        <f t="shared" si="37"/>
        <v>0</v>
      </c>
      <c r="BI237" s="166">
        <f t="shared" si="38"/>
        <v>0</v>
      </c>
      <c r="BJ237" s="13" t="s">
        <v>85</v>
      </c>
      <c r="BK237" s="166">
        <f t="shared" si="39"/>
        <v>0</v>
      </c>
      <c r="BL237" s="13" t="s">
        <v>120</v>
      </c>
      <c r="BM237" s="165" t="s">
        <v>605</v>
      </c>
    </row>
    <row r="238" spans="1:65" s="2" customFormat="1" ht="16.5" customHeight="1">
      <c r="A238" s="30"/>
      <c r="B238" s="31"/>
      <c r="C238" s="154" t="s">
        <v>606</v>
      </c>
      <c r="D238" s="154" t="s">
        <v>112</v>
      </c>
      <c r="E238" s="155" t="s">
        <v>607</v>
      </c>
      <c r="F238" s="156" t="s">
        <v>608</v>
      </c>
      <c r="G238" s="157" t="s">
        <v>115</v>
      </c>
      <c r="H238" s="158">
        <v>1</v>
      </c>
      <c r="I238" s="159"/>
      <c r="J238" s="160">
        <f t="shared" si="30"/>
        <v>0</v>
      </c>
      <c r="K238" s="156" t="s">
        <v>133</v>
      </c>
      <c r="L238" s="35"/>
      <c r="M238" s="161" t="s">
        <v>1</v>
      </c>
      <c r="N238" s="162" t="s">
        <v>42</v>
      </c>
      <c r="O238" s="67"/>
      <c r="P238" s="163">
        <f t="shared" si="31"/>
        <v>0</v>
      </c>
      <c r="Q238" s="163">
        <v>0</v>
      </c>
      <c r="R238" s="163">
        <f t="shared" si="32"/>
        <v>0</v>
      </c>
      <c r="S238" s="163">
        <v>0</v>
      </c>
      <c r="T238" s="164">
        <f t="shared" si="3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65" t="s">
        <v>120</v>
      </c>
      <c r="AT238" s="165" t="s">
        <v>112</v>
      </c>
      <c r="AU238" s="165" t="s">
        <v>85</v>
      </c>
      <c r="AY238" s="13" t="s">
        <v>116</v>
      </c>
      <c r="BE238" s="166">
        <f t="shared" si="34"/>
        <v>0</v>
      </c>
      <c r="BF238" s="166">
        <f t="shared" si="35"/>
        <v>0</v>
      </c>
      <c r="BG238" s="166">
        <f t="shared" si="36"/>
        <v>0</v>
      </c>
      <c r="BH238" s="166">
        <f t="shared" si="37"/>
        <v>0</v>
      </c>
      <c r="BI238" s="166">
        <f t="shared" si="38"/>
        <v>0</v>
      </c>
      <c r="BJ238" s="13" t="s">
        <v>85</v>
      </c>
      <c r="BK238" s="166">
        <f t="shared" si="39"/>
        <v>0</v>
      </c>
      <c r="BL238" s="13" t="s">
        <v>120</v>
      </c>
      <c r="BM238" s="165" t="s">
        <v>609</v>
      </c>
    </row>
    <row r="239" spans="1:65" s="2" customFormat="1" ht="24.15" customHeight="1">
      <c r="A239" s="30"/>
      <c r="B239" s="31"/>
      <c r="C239" s="154" t="s">
        <v>610</v>
      </c>
      <c r="D239" s="154" t="s">
        <v>112</v>
      </c>
      <c r="E239" s="155" t="s">
        <v>611</v>
      </c>
      <c r="F239" s="156" t="s">
        <v>612</v>
      </c>
      <c r="G239" s="157" t="s">
        <v>115</v>
      </c>
      <c r="H239" s="158">
        <v>1</v>
      </c>
      <c r="I239" s="159"/>
      <c r="J239" s="160">
        <f t="shared" si="30"/>
        <v>0</v>
      </c>
      <c r="K239" s="156" t="s">
        <v>133</v>
      </c>
      <c r="L239" s="35"/>
      <c r="M239" s="161" t="s">
        <v>1</v>
      </c>
      <c r="N239" s="162" t="s">
        <v>42</v>
      </c>
      <c r="O239" s="67"/>
      <c r="P239" s="163">
        <f t="shared" si="31"/>
        <v>0</v>
      </c>
      <c r="Q239" s="163">
        <v>0</v>
      </c>
      <c r="R239" s="163">
        <f t="shared" si="32"/>
        <v>0</v>
      </c>
      <c r="S239" s="163">
        <v>0</v>
      </c>
      <c r="T239" s="164">
        <f t="shared" si="3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65" t="s">
        <v>120</v>
      </c>
      <c r="AT239" s="165" t="s">
        <v>112</v>
      </c>
      <c r="AU239" s="165" t="s">
        <v>85</v>
      </c>
      <c r="AY239" s="13" t="s">
        <v>116</v>
      </c>
      <c r="BE239" s="166">
        <f t="shared" si="34"/>
        <v>0</v>
      </c>
      <c r="BF239" s="166">
        <f t="shared" si="35"/>
        <v>0</v>
      </c>
      <c r="BG239" s="166">
        <f t="shared" si="36"/>
        <v>0</v>
      </c>
      <c r="BH239" s="166">
        <f t="shared" si="37"/>
        <v>0</v>
      </c>
      <c r="BI239" s="166">
        <f t="shared" si="38"/>
        <v>0</v>
      </c>
      <c r="BJ239" s="13" t="s">
        <v>85</v>
      </c>
      <c r="BK239" s="166">
        <f t="shared" si="39"/>
        <v>0</v>
      </c>
      <c r="BL239" s="13" t="s">
        <v>120</v>
      </c>
      <c r="BM239" s="165" t="s">
        <v>613</v>
      </c>
    </row>
    <row r="240" spans="1:65" s="2" customFormat="1" ht="16.5" customHeight="1">
      <c r="A240" s="30"/>
      <c r="B240" s="31"/>
      <c r="C240" s="154" t="s">
        <v>614</v>
      </c>
      <c r="D240" s="154" t="s">
        <v>112</v>
      </c>
      <c r="E240" s="155" t="s">
        <v>615</v>
      </c>
      <c r="F240" s="156" t="s">
        <v>616</v>
      </c>
      <c r="G240" s="157" t="s">
        <v>115</v>
      </c>
      <c r="H240" s="158">
        <v>1</v>
      </c>
      <c r="I240" s="159"/>
      <c r="J240" s="160">
        <f t="shared" si="30"/>
        <v>0</v>
      </c>
      <c r="K240" s="156" t="s">
        <v>133</v>
      </c>
      <c r="L240" s="35"/>
      <c r="M240" s="161" t="s">
        <v>1</v>
      </c>
      <c r="N240" s="162" t="s">
        <v>42</v>
      </c>
      <c r="O240" s="67"/>
      <c r="P240" s="163">
        <f t="shared" si="31"/>
        <v>0</v>
      </c>
      <c r="Q240" s="163">
        <v>0</v>
      </c>
      <c r="R240" s="163">
        <f t="shared" si="32"/>
        <v>0</v>
      </c>
      <c r="S240" s="163">
        <v>0</v>
      </c>
      <c r="T240" s="164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5" t="s">
        <v>120</v>
      </c>
      <c r="AT240" s="165" t="s">
        <v>112</v>
      </c>
      <c r="AU240" s="165" t="s">
        <v>85</v>
      </c>
      <c r="AY240" s="13" t="s">
        <v>116</v>
      </c>
      <c r="BE240" s="166">
        <f t="shared" si="34"/>
        <v>0</v>
      </c>
      <c r="BF240" s="166">
        <f t="shared" si="35"/>
        <v>0</v>
      </c>
      <c r="BG240" s="166">
        <f t="shared" si="36"/>
        <v>0</v>
      </c>
      <c r="BH240" s="166">
        <f t="shared" si="37"/>
        <v>0</v>
      </c>
      <c r="BI240" s="166">
        <f t="shared" si="38"/>
        <v>0</v>
      </c>
      <c r="BJ240" s="13" t="s">
        <v>85</v>
      </c>
      <c r="BK240" s="166">
        <f t="shared" si="39"/>
        <v>0</v>
      </c>
      <c r="BL240" s="13" t="s">
        <v>120</v>
      </c>
      <c r="BM240" s="165" t="s">
        <v>617</v>
      </c>
    </row>
    <row r="241" spans="1:65" s="2" customFormat="1" ht="16.5" customHeight="1">
      <c r="A241" s="30"/>
      <c r="B241" s="31"/>
      <c r="C241" s="154" t="s">
        <v>618</v>
      </c>
      <c r="D241" s="154" t="s">
        <v>112</v>
      </c>
      <c r="E241" s="155" t="s">
        <v>619</v>
      </c>
      <c r="F241" s="156" t="s">
        <v>620</v>
      </c>
      <c r="G241" s="157" t="s">
        <v>115</v>
      </c>
      <c r="H241" s="158">
        <v>1</v>
      </c>
      <c r="I241" s="159"/>
      <c r="J241" s="160">
        <f t="shared" si="30"/>
        <v>0</v>
      </c>
      <c r="K241" s="156" t="s">
        <v>133</v>
      </c>
      <c r="L241" s="35"/>
      <c r="M241" s="161" t="s">
        <v>1</v>
      </c>
      <c r="N241" s="162" t="s">
        <v>42</v>
      </c>
      <c r="O241" s="67"/>
      <c r="P241" s="163">
        <f t="shared" si="31"/>
        <v>0</v>
      </c>
      <c r="Q241" s="163">
        <v>0</v>
      </c>
      <c r="R241" s="163">
        <f t="shared" si="32"/>
        <v>0</v>
      </c>
      <c r="S241" s="163">
        <v>0</v>
      </c>
      <c r="T241" s="164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5" t="s">
        <v>120</v>
      </c>
      <c r="AT241" s="165" t="s">
        <v>112</v>
      </c>
      <c r="AU241" s="165" t="s">
        <v>85</v>
      </c>
      <c r="AY241" s="13" t="s">
        <v>116</v>
      </c>
      <c r="BE241" s="166">
        <f t="shared" si="34"/>
        <v>0</v>
      </c>
      <c r="BF241" s="166">
        <f t="shared" si="35"/>
        <v>0</v>
      </c>
      <c r="BG241" s="166">
        <f t="shared" si="36"/>
        <v>0</v>
      </c>
      <c r="BH241" s="166">
        <f t="shared" si="37"/>
        <v>0</v>
      </c>
      <c r="BI241" s="166">
        <f t="shared" si="38"/>
        <v>0</v>
      </c>
      <c r="BJ241" s="13" t="s">
        <v>85</v>
      </c>
      <c r="BK241" s="166">
        <f t="shared" si="39"/>
        <v>0</v>
      </c>
      <c r="BL241" s="13" t="s">
        <v>120</v>
      </c>
      <c r="BM241" s="165" t="s">
        <v>621</v>
      </c>
    </row>
    <row r="242" spans="1:65" s="2" customFormat="1" ht="16.5" customHeight="1">
      <c r="A242" s="30"/>
      <c r="B242" s="31"/>
      <c r="C242" s="154" t="s">
        <v>622</v>
      </c>
      <c r="D242" s="154" t="s">
        <v>112</v>
      </c>
      <c r="E242" s="155" t="s">
        <v>623</v>
      </c>
      <c r="F242" s="156" t="s">
        <v>624</v>
      </c>
      <c r="G242" s="157" t="s">
        <v>115</v>
      </c>
      <c r="H242" s="158">
        <v>1</v>
      </c>
      <c r="I242" s="159"/>
      <c r="J242" s="160">
        <f t="shared" si="30"/>
        <v>0</v>
      </c>
      <c r="K242" s="156" t="s">
        <v>133</v>
      </c>
      <c r="L242" s="35"/>
      <c r="M242" s="161" t="s">
        <v>1</v>
      </c>
      <c r="N242" s="162" t="s">
        <v>42</v>
      </c>
      <c r="O242" s="67"/>
      <c r="P242" s="163">
        <f t="shared" si="31"/>
        <v>0</v>
      </c>
      <c r="Q242" s="163">
        <v>0</v>
      </c>
      <c r="R242" s="163">
        <f t="shared" si="32"/>
        <v>0</v>
      </c>
      <c r="S242" s="163">
        <v>0</v>
      </c>
      <c r="T242" s="164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65" t="s">
        <v>120</v>
      </c>
      <c r="AT242" s="165" t="s">
        <v>112</v>
      </c>
      <c r="AU242" s="165" t="s">
        <v>85</v>
      </c>
      <c r="AY242" s="13" t="s">
        <v>116</v>
      </c>
      <c r="BE242" s="166">
        <f t="shared" si="34"/>
        <v>0</v>
      </c>
      <c r="BF242" s="166">
        <f t="shared" si="35"/>
        <v>0</v>
      </c>
      <c r="BG242" s="166">
        <f t="shared" si="36"/>
        <v>0</v>
      </c>
      <c r="BH242" s="166">
        <f t="shared" si="37"/>
        <v>0</v>
      </c>
      <c r="BI242" s="166">
        <f t="shared" si="38"/>
        <v>0</v>
      </c>
      <c r="BJ242" s="13" t="s">
        <v>85</v>
      </c>
      <c r="BK242" s="166">
        <f t="shared" si="39"/>
        <v>0</v>
      </c>
      <c r="BL242" s="13" t="s">
        <v>120</v>
      </c>
      <c r="BM242" s="165" t="s">
        <v>625</v>
      </c>
    </row>
    <row r="243" spans="1:65" s="2" customFormat="1" ht="16.5" customHeight="1">
      <c r="A243" s="30"/>
      <c r="B243" s="31"/>
      <c r="C243" s="154" t="s">
        <v>626</v>
      </c>
      <c r="D243" s="154" t="s">
        <v>112</v>
      </c>
      <c r="E243" s="155" t="s">
        <v>627</v>
      </c>
      <c r="F243" s="156" t="s">
        <v>628</v>
      </c>
      <c r="G243" s="157" t="s">
        <v>115</v>
      </c>
      <c r="H243" s="158">
        <v>1</v>
      </c>
      <c r="I243" s="159"/>
      <c r="J243" s="160">
        <f t="shared" si="30"/>
        <v>0</v>
      </c>
      <c r="K243" s="156" t="s">
        <v>133</v>
      </c>
      <c r="L243" s="35"/>
      <c r="M243" s="161" t="s">
        <v>1</v>
      </c>
      <c r="N243" s="162" t="s">
        <v>42</v>
      </c>
      <c r="O243" s="67"/>
      <c r="P243" s="163">
        <f t="shared" si="31"/>
        <v>0</v>
      </c>
      <c r="Q243" s="163">
        <v>0</v>
      </c>
      <c r="R243" s="163">
        <f t="shared" si="32"/>
        <v>0</v>
      </c>
      <c r="S243" s="163">
        <v>0</v>
      </c>
      <c r="T243" s="164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65" t="s">
        <v>120</v>
      </c>
      <c r="AT243" s="165" t="s">
        <v>112</v>
      </c>
      <c r="AU243" s="165" t="s">
        <v>85</v>
      </c>
      <c r="AY243" s="13" t="s">
        <v>116</v>
      </c>
      <c r="BE243" s="166">
        <f t="shared" si="34"/>
        <v>0</v>
      </c>
      <c r="BF243" s="166">
        <f t="shared" si="35"/>
        <v>0</v>
      </c>
      <c r="BG243" s="166">
        <f t="shared" si="36"/>
        <v>0</v>
      </c>
      <c r="BH243" s="166">
        <f t="shared" si="37"/>
        <v>0</v>
      </c>
      <c r="BI243" s="166">
        <f t="shared" si="38"/>
        <v>0</v>
      </c>
      <c r="BJ243" s="13" t="s">
        <v>85</v>
      </c>
      <c r="BK243" s="166">
        <f t="shared" si="39"/>
        <v>0</v>
      </c>
      <c r="BL243" s="13" t="s">
        <v>120</v>
      </c>
      <c r="BM243" s="165" t="s">
        <v>629</v>
      </c>
    </row>
    <row r="244" spans="1:65" s="2" customFormat="1" ht="16.5" customHeight="1">
      <c r="A244" s="30"/>
      <c r="B244" s="31"/>
      <c r="C244" s="154" t="s">
        <v>630</v>
      </c>
      <c r="D244" s="154" t="s">
        <v>112</v>
      </c>
      <c r="E244" s="155" t="s">
        <v>631</v>
      </c>
      <c r="F244" s="156" t="s">
        <v>632</v>
      </c>
      <c r="G244" s="157" t="s">
        <v>115</v>
      </c>
      <c r="H244" s="158">
        <v>1</v>
      </c>
      <c r="I244" s="159"/>
      <c r="J244" s="160">
        <f t="shared" si="30"/>
        <v>0</v>
      </c>
      <c r="K244" s="156" t="s">
        <v>133</v>
      </c>
      <c r="L244" s="35"/>
      <c r="M244" s="161" t="s">
        <v>1</v>
      </c>
      <c r="N244" s="162" t="s">
        <v>42</v>
      </c>
      <c r="O244" s="67"/>
      <c r="P244" s="163">
        <f t="shared" si="31"/>
        <v>0</v>
      </c>
      <c r="Q244" s="163">
        <v>0</v>
      </c>
      <c r="R244" s="163">
        <f t="shared" si="32"/>
        <v>0</v>
      </c>
      <c r="S244" s="163">
        <v>0</v>
      </c>
      <c r="T244" s="164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5" t="s">
        <v>120</v>
      </c>
      <c r="AT244" s="165" t="s">
        <v>112</v>
      </c>
      <c r="AU244" s="165" t="s">
        <v>85</v>
      </c>
      <c r="AY244" s="13" t="s">
        <v>116</v>
      </c>
      <c r="BE244" s="166">
        <f t="shared" si="34"/>
        <v>0</v>
      </c>
      <c r="BF244" s="166">
        <f t="shared" si="35"/>
        <v>0</v>
      </c>
      <c r="BG244" s="166">
        <f t="shared" si="36"/>
        <v>0</v>
      </c>
      <c r="BH244" s="166">
        <f t="shared" si="37"/>
        <v>0</v>
      </c>
      <c r="BI244" s="166">
        <f t="shared" si="38"/>
        <v>0</v>
      </c>
      <c r="BJ244" s="13" t="s">
        <v>85</v>
      </c>
      <c r="BK244" s="166">
        <f t="shared" si="39"/>
        <v>0</v>
      </c>
      <c r="BL244" s="13" t="s">
        <v>120</v>
      </c>
      <c r="BM244" s="165" t="s">
        <v>633</v>
      </c>
    </row>
    <row r="245" spans="1:65" s="2" customFormat="1" ht="16.5" customHeight="1">
      <c r="A245" s="30"/>
      <c r="B245" s="31"/>
      <c r="C245" s="154" t="s">
        <v>634</v>
      </c>
      <c r="D245" s="154" t="s">
        <v>112</v>
      </c>
      <c r="E245" s="155" t="s">
        <v>635</v>
      </c>
      <c r="F245" s="156" t="s">
        <v>636</v>
      </c>
      <c r="G245" s="157" t="s">
        <v>115</v>
      </c>
      <c r="H245" s="158">
        <v>1</v>
      </c>
      <c r="I245" s="159"/>
      <c r="J245" s="160">
        <f t="shared" si="30"/>
        <v>0</v>
      </c>
      <c r="K245" s="156" t="s">
        <v>133</v>
      </c>
      <c r="L245" s="35"/>
      <c r="M245" s="161" t="s">
        <v>1</v>
      </c>
      <c r="N245" s="162" t="s">
        <v>42</v>
      </c>
      <c r="O245" s="67"/>
      <c r="P245" s="163">
        <f t="shared" si="31"/>
        <v>0</v>
      </c>
      <c r="Q245" s="163">
        <v>0</v>
      </c>
      <c r="R245" s="163">
        <f t="shared" si="32"/>
        <v>0</v>
      </c>
      <c r="S245" s="163">
        <v>0</v>
      </c>
      <c r="T245" s="164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5" t="s">
        <v>120</v>
      </c>
      <c r="AT245" s="165" t="s">
        <v>112</v>
      </c>
      <c r="AU245" s="165" t="s">
        <v>85</v>
      </c>
      <c r="AY245" s="13" t="s">
        <v>116</v>
      </c>
      <c r="BE245" s="166">
        <f t="shared" si="34"/>
        <v>0</v>
      </c>
      <c r="BF245" s="166">
        <f t="shared" si="35"/>
        <v>0</v>
      </c>
      <c r="BG245" s="166">
        <f t="shared" si="36"/>
        <v>0</v>
      </c>
      <c r="BH245" s="166">
        <f t="shared" si="37"/>
        <v>0</v>
      </c>
      <c r="BI245" s="166">
        <f t="shared" si="38"/>
        <v>0</v>
      </c>
      <c r="BJ245" s="13" t="s">
        <v>85</v>
      </c>
      <c r="BK245" s="166">
        <f t="shared" si="39"/>
        <v>0</v>
      </c>
      <c r="BL245" s="13" t="s">
        <v>120</v>
      </c>
      <c r="BM245" s="165" t="s">
        <v>637</v>
      </c>
    </row>
    <row r="246" spans="1:65" s="2" customFormat="1" ht="16.5" customHeight="1">
      <c r="A246" s="30"/>
      <c r="B246" s="31"/>
      <c r="C246" s="154" t="s">
        <v>134</v>
      </c>
      <c r="D246" s="154" t="s">
        <v>112</v>
      </c>
      <c r="E246" s="155" t="s">
        <v>638</v>
      </c>
      <c r="F246" s="156" t="s">
        <v>639</v>
      </c>
      <c r="G246" s="157" t="s">
        <v>115</v>
      </c>
      <c r="H246" s="158">
        <v>1</v>
      </c>
      <c r="I246" s="159"/>
      <c r="J246" s="160">
        <f t="shared" si="30"/>
        <v>0</v>
      </c>
      <c r="K246" s="156" t="s">
        <v>133</v>
      </c>
      <c r="L246" s="35"/>
      <c r="M246" s="161" t="s">
        <v>1</v>
      </c>
      <c r="N246" s="162" t="s">
        <v>42</v>
      </c>
      <c r="O246" s="67"/>
      <c r="P246" s="163">
        <f t="shared" si="31"/>
        <v>0</v>
      </c>
      <c r="Q246" s="163">
        <v>0</v>
      </c>
      <c r="R246" s="163">
        <f t="shared" si="32"/>
        <v>0</v>
      </c>
      <c r="S246" s="163">
        <v>0</v>
      </c>
      <c r="T246" s="164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65" t="s">
        <v>120</v>
      </c>
      <c r="AT246" s="165" t="s">
        <v>112</v>
      </c>
      <c r="AU246" s="165" t="s">
        <v>85</v>
      </c>
      <c r="AY246" s="13" t="s">
        <v>116</v>
      </c>
      <c r="BE246" s="166">
        <f t="shared" si="34"/>
        <v>0</v>
      </c>
      <c r="BF246" s="166">
        <f t="shared" si="35"/>
        <v>0</v>
      </c>
      <c r="BG246" s="166">
        <f t="shared" si="36"/>
        <v>0</v>
      </c>
      <c r="BH246" s="166">
        <f t="shared" si="37"/>
        <v>0</v>
      </c>
      <c r="BI246" s="166">
        <f t="shared" si="38"/>
        <v>0</v>
      </c>
      <c r="BJ246" s="13" t="s">
        <v>85</v>
      </c>
      <c r="BK246" s="166">
        <f t="shared" si="39"/>
        <v>0</v>
      </c>
      <c r="BL246" s="13" t="s">
        <v>120</v>
      </c>
      <c r="BM246" s="165" t="s">
        <v>640</v>
      </c>
    </row>
    <row r="247" spans="1:65" s="2" customFormat="1" ht="21.75" customHeight="1">
      <c r="A247" s="30"/>
      <c r="B247" s="31"/>
      <c r="C247" s="154" t="s">
        <v>641</v>
      </c>
      <c r="D247" s="154" t="s">
        <v>112</v>
      </c>
      <c r="E247" s="155" t="s">
        <v>642</v>
      </c>
      <c r="F247" s="156" t="s">
        <v>643</v>
      </c>
      <c r="G247" s="157" t="s">
        <v>115</v>
      </c>
      <c r="H247" s="158">
        <v>1</v>
      </c>
      <c r="I247" s="159"/>
      <c r="J247" s="160">
        <f t="shared" ref="J247:J278" si="40">ROUND(I247*H247,2)</f>
        <v>0</v>
      </c>
      <c r="K247" s="156" t="s">
        <v>133</v>
      </c>
      <c r="L247" s="35"/>
      <c r="M247" s="161" t="s">
        <v>1</v>
      </c>
      <c r="N247" s="162" t="s">
        <v>42</v>
      </c>
      <c r="O247" s="67"/>
      <c r="P247" s="163">
        <f t="shared" ref="P247:P278" si="41">O247*H247</f>
        <v>0</v>
      </c>
      <c r="Q247" s="163">
        <v>0</v>
      </c>
      <c r="R247" s="163">
        <f t="shared" ref="R247:R278" si="42">Q247*H247</f>
        <v>0</v>
      </c>
      <c r="S247" s="163">
        <v>0</v>
      </c>
      <c r="T247" s="164">
        <f t="shared" ref="T247:T278" si="43"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5" t="s">
        <v>120</v>
      </c>
      <c r="AT247" s="165" t="s">
        <v>112</v>
      </c>
      <c r="AU247" s="165" t="s">
        <v>85</v>
      </c>
      <c r="AY247" s="13" t="s">
        <v>116</v>
      </c>
      <c r="BE247" s="166">
        <f t="shared" ref="BE247:BE283" si="44">IF(N247="základní",J247,0)</f>
        <v>0</v>
      </c>
      <c r="BF247" s="166">
        <f t="shared" ref="BF247:BF283" si="45">IF(N247="snížená",J247,0)</f>
        <v>0</v>
      </c>
      <c r="BG247" s="166">
        <f t="shared" ref="BG247:BG283" si="46">IF(N247="zákl. přenesená",J247,0)</f>
        <v>0</v>
      </c>
      <c r="BH247" s="166">
        <f t="shared" ref="BH247:BH283" si="47">IF(N247="sníž. přenesená",J247,0)</f>
        <v>0</v>
      </c>
      <c r="BI247" s="166">
        <f t="shared" ref="BI247:BI283" si="48">IF(N247="nulová",J247,0)</f>
        <v>0</v>
      </c>
      <c r="BJ247" s="13" t="s">
        <v>85</v>
      </c>
      <c r="BK247" s="166">
        <f t="shared" ref="BK247:BK283" si="49">ROUND(I247*H247,2)</f>
        <v>0</v>
      </c>
      <c r="BL247" s="13" t="s">
        <v>120</v>
      </c>
      <c r="BM247" s="165" t="s">
        <v>644</v>
      </c>
    </row>
    <row r="248" spans="1:65" s="2" customFormat="1" ht="16.5" customHeight="1">
      <c r="A248" s="30"/>
      <c r="B248" s="31"/>
      <c r="C248" s="154" t="s">
        <v>645</v>
      </c>
      <c r="D248" s="154" t="s">
        <v>112</v>
      </c>
      <c r="E248" s="155" t="s">
        <v>646</v>
      </c>
      <c r="F248" s="156" t="s">
        <v>647</v>
      </c>
      <c r="G248" s="157" t="s">
        <v>115</v>
      </c>
      <c r="H248" s="158">
        <v>1</v>
      </c>
      <c r="I248" s="159"/>
      <c r="J248" s="160">
        <f t="shared" si="40"/>
        <v>0</v>
      </c>
      <c r="K248" s="156" t="s">
        <v>133</v>
      </c>
      <c r="L248" s="35"/>
      <c r="M248" s="161" t="s">
        <v>1</v>
      </c>
      <c r="N248" s="162" t="s">
        <v>42</v>
      </c>
      <c r="O248" s="67"/>
      <c r="P248" s="163">
        <f t="shared" si="41"/>
        <v>0</v>
      </c>
      <c r="Q248" s="163">
        <v>0</v>
      </c>
      <c r="R248" s="163">
        <f t="shared" si="42"/>
        <v>0</v>
      </c>
      <c r="S248" s="163">
        <v>0</v>
      </c>
      <c r="T248" s="164">
        <f t="shared" si="4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5" t="s">
        <v>120</v>
      </c>
      <c r="AT248" s="165" t="s">
        <v>112</v>
      </c>
      <c r="AU248" s="165" t="s">
        <v>85</v>
      </c>
      <c r="AY248" s="13" t="s">
        <v>116</v>
      </c>
      <c r="BE248" s="166">
        <f t="shared" si="44"/>
        <v>0</v>
      </c>
      <c r="BF248" s="166">
        <f t="shared" si="45"/>
        <v>0</v>
      </c>
      <c r="BG248" s="166">
        <f t="shared" si="46"/>
        <v>0</v>
      </c>
      <c r="BH248" s="166">
        <f t="shared" si="47"/>
        <v>0</v>
      </c>
      <c r="BI248" s="166">
        <f t="shared" si="48"/>
        <v>0</v>
      </c>
      <c r="BJ248" s="13" t="s">
        <v>85</v>
      </c>
      <c r="BK248" s="166">
        <f t="shared" si="49"/>
        <v>0</v>
      </c>
      <c r="BL248" s="13" t="s">
        <v>120</v>
      </c>
      <c r="BM248" s="165" t="s">
        <v>648</v>
      </c>
    </row>
    <row r="249" spans="1:65" s="2" customFormat="1" ht="16.5" customHeight="1">
      <c r="A249" s="30"/>
      <c r="B249" s="31"/>
      <c r="C249" s="154" t="s">
        <v>649</v>
      </c>
      <c r="D249" s="154" t="s">
        <v>112</v>
      </c>
      <c r="E249" s="155" t="s">
        <v>650</v>
      </c>
      <c r="F249" s="156" t="s">
        <v>651</v>
      </c>
      <c r="G249" s="157" t="s">
        <v>115</v>
      </c>
      <c r="H249" s="158">
        <v>1</v>
      </c>
      <c r="I249" s="159"/>
      <c r="J249" s="160">
        <f t="shared" si="40"/>
        <v>0</v>
      </c>
      <c r="K249" s="156" t="s">
        <v>133</v>
      </c>
      <c r="L249" s="35"/>
      <c r="M249" s="161" t="s">
        <v>1</v>
      </c>
      <c r="N249" s="162" t="s">
        <v>42</v>
      </c>
      <c r="O249" s="67"/>
      <c r="P249" s="163">
        <f t="shared" si="41"/>
        <v>0</v>
      </c>
      <c r="Q249" s="163">
        <v>0</v>
      </c>
      <c r="R249" s="163">
        <f t="shared" si="42"/>
        <v>0</v>
      </c>
      <c r="S249" s="163">
        <v>0</v>
      </c>
      <c r="T249" s="164">
        <f t="shared" si="4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5" t="s">
        <v>120</v>
      </c>
      <c r="AT249" s="165" t="s">
        <v>112</v>
      </c>
      <c r="AU249" s="165" t="s">
        <v>85</v>
      </c>
      <c r="AY249" s="13" t="s">
        <v>116</v>
      </c>
      <c r="BE249" s="166">
        <f t="shared" si="44"/>
        <v>0</v>
      </c>
      <c r="BF249" s="166">
        <f t="shared" si="45"/>
        <v>0</v>
      </c>
      <c r="BG249" s="166">
        <f t="shared" si="46"/>
        <v>0</v>
      </c>
      <c r="BH249" s="166">
        <f t="shared" si="47"/>
        <v>0</v>
      </c>
      <c r="BI249" s="166">
        <f t="shared" si="48"/>
        <v>0</v>
      </c>
      <c r="BJ249" s="13" t="s">
        <v>85</v>
      </c>
      <c r="BK249" s="166">
        <f t="shared" si="49"/>
        <v>0</v>
      </c>
      <c r="BL249" s="13" t="s">
        <v>120</v>
      </c>
      <c r="BM249" s="165" t="s">
        <v>652</v>
      </c>
    </row>
    <row r="250" spans="1:65" s="2" customFormat="1" ht="16.5" customHeight="1">
      <c r="A250" s="30"/>
      <c r="B250" s="31"/>
      <c r="C250" s="154" t="s">
        <v>653</v>
      </c>
      <c r="D250" s="154" t="s">
        <v>112</v>
      </c>
      <c r="E250" s="155" t="s">
        <v>654</v>
      </c>
      <c r="F250" s="156" t="s">
        <v>655</v>
      </c>
      <c r="G250" s="157" t="s">
        <v>115</v>
      </c>
      <c r="H250" s="158">
        <v>1</v>
      </c>
      <c r="I250" s="159"/>
      <c r="J250" s="160">
        <f t="shared" si="40"/>
        <v>0</v>
      </c>
      <c r="K250" s="156" t="s">
        <v>133</v>
      </c>
      <c r="L250" s="35"/>
      <c r="M250" s="161" t="s">
        <v>1</v>
      </c>
      <c r="N250" s="162" t="s">
        <v>42</v>
      </c>
      <c r="O250" s="67"/>
      <c r="P250" s="163">
        <f t="shared" si="41"/>
        <v>0</v>
      </c>
      <c r="Q250" s="163">
        <v>0</v>
      </c>
      <c r="R250" s="163">
        <f t="shared" si="42"/>
        <v>0</v>
      </c>
      <c r="S250" s="163">
        <v>0</v>
      </c>
      <c r="T250" s="164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65" t="s">
        <v>120</v>
      </c>
      <c r="AT250" s="165" t="s">
        <v>112</v>
      </c>
      <c r="AU250" s="165" t="s">
        <v>85</v>
      </c>
      <c r="AY250" s="13" t="s">
        <v>116</v>
      </c>
      <c r="BE250" s="166">
        <f t="shared" si="44"/>
        <v>0</v>
      </c>
      <c r="BF250" s="166">
        <f t="shared" si="45"/>
        <v>0</v>
      </c>
      <c r="BG250" s="166">
        <f t="shared" si="46"/>
        <v>0</v>
      </c>
      <c r="BH250" s="166">
        <f t="shared" si="47"/>
        <v>0</v>
      </c>
      <c r="BI250" s="166">
        <f t="shared" si="48"/>
        <v>0</v>
      </c>
      <c r="BJ250" s="13" t="s">
        <v>85</v>
      </c>
      <c r="BK250" s="166">
        <f t="shared" si="49"/>
        <v>0</v>
      </c>
      <c r="BL250" s="13" t="s">
        <v>120</v>
      </c>
      <c r="BM250" s="165" t="s">
        <v>656</v>
      </c>
    </row>
    <row r="251" spans="1:65" s="2" customFormat="1" ht="16.5" customHeight="1">
      <c r="A251" s="30"/>
      <c r="B251" s="31"/>
      <c r="C251" s="154" t="s">
        <v>657</v>
      </c>
      <c r="D251" s="154" t="s">
        <v>112</v>
      </c>
      <c r="E251" s="155" t="s">
        <v>658</v>
      </c>
      <c r="F251" s="156" t="s">
        <v>659</v>
      </c>
      <c r="G251" s="157" t="s">
        <v>115</v>
      </c>
      <c r="H251" s="158">
        <v>1</v>
      </c>
      <c r="I251" s="159"/>
      <c r="J251" s="160">
        <f t="shared" si="40"/>
        <v>0</v>
      </c>
      <c r="K251" s="156" t="s">
        <v>133</v>
      </c>
      <c r="L251" s="35"/>
      <c r="M251" s="161" t="s">
        <v>1</v>
      </c>
      <c r="N251" s="162" t="s">
        <v>42</v>
      </c>
      <c r="O251" s="67"/>
      <c r="P251" s="163">
        <f t="shared" si="41"/>
        <v>0</v>
      </c>
      <c r="Q251" s="163">
        <v>0</v>
      </c>
      <c r="R251" s="163">
        <f t="shared" si="42"/>
        <v>0</v>
      </c>
      <c r="S251" s="163">
        <v>0</v>
      </c>
      <c r="T251" s="164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65" t="s">
        <v>120</v>
      </c>
      <c r="AT251" s="165" t="s">
        <v>112</v>
      </c>
      <c r="AU251" s="165" t="s">
        <v>85</v>
      </c>
      <c r="AY251" s="13" t="s">
        <v>116</v>
      </c>
      <c r="BE251" s="166">
        <f t="shared" si="44"/>
        <v>0</v>
      </c>
      <c r="BF251" s="166">
        <f t="shared" si="45"/>
        <v>0</v>
      </c>
      <c r="BG251" s="166">
        <f t="shared" si="46"/>
        <v>0</v>
      </c>
      <c r="BH251" s="166">
        <f t="shared" si="47"/>
        <v>0</v>
      </c>
      <c r="BI251" s="166">
        <f t="shared" si="48"/>
        <v>0</v>
      </c>
      <c r="BJ251" s="13" t="s">
        <v>85</v>
      </c>
      <c r="BK251" s="166">
        <f t="shared" si="49"/>
        <v>0</v>
      </c>
      <c r="BL251" s="13" t="s">
        <v>120</v>
      </c>
      <c r="BM251" s="165" t="s">
        <v>660</v>
      </c>
    </row>
    <row r="252" spans="1:65" s="2" customFormat="1" ht="16.5" customHeight="1">
      <c r="A252" s="30"/>
      <c r="B252" s="31"/>
      <c r="C252" s="154" t="s">
        <v>661</v>
      </c>
      <c r="D252" s="154" t="s">
        <v>112</v>
      </c>
      <c r="E252" s="155" t="s">
        <v>662</v>
      </c>
      <c r="F252" s="156" t="s">
        <v>663</v>
      </c>
      <c r="G252" s="157" t="s">
        <v>115</v>
      </c>
      <c r="H252" s="158">
        <v>1</v>
      </c>
      <c r="I252" s="159"/>
      <c r="J252" s="160">
        <f t="shared" si="40"/>
        <v>0</v>
      </c>
      <c r="K252" s="156" t="s">
        <v>133</v>
      </c>
      <c r="L252" s="35"/>
      <c r="M252" s="161" t="s">
        <v>1</v>
      </c>
      <c r="N252" s="162" t="s">
        <v>42</v>
      </c>
      <c r="O252" s="67"/>
      <c r="P252" s="163">
        <f t="shared" si="41"/>
        <v>0</v>
      </c>
      <c r="Q252" s="163">
        <v>0</v>
      </c>
      <c r="R252" s="163">
        <f t="shared" si="42"/>
        <v>0</v>
      </c>
      <c r="S252" s="163">
        <v>0</v>
      </c>
      <c r="T252" s="164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5" t="s">
        <v>120</v>
      </c>
      <c r="AT252" s="165" t="s">
        <v>112</v>
      </c>
      <c r="AU252" s="165" t="s">
        <v>85</v>
      </c>
      <c r="AY252" s="13" t="s">
        <v>116</v>
      </c>
      <c r="BE252" s="166">
        <f t="shared" si="44"/>
        <v>0</v>
      </c>
      <c r="BF252" s="166">
        <f t="shared" si="45"/>
        <v>0</v>
      </c>
      <c r="BG252" s="166">
        <f t="shared" si="46"/>
        <v>0</v>
      </c>
      <c r="BH252" s="166">
        <f t="shared" si="47"/>
        <v>0</v>
      </c>
      <c r="BI252" s="166">
        <f t="shared" si="48"/>
        <v>0</v>
      </c>
      <c r="BJ252" s="13" t="s">
        <v>85</v>
      </c>
      <c r="BK252" s="166">
        <f t="shared" si="49"/>
        <v>0</v>
      </c>
      <c r="BL252" s="13" t="s">
        <v>120</v>
      </c>
      <c r="BM252" s="165" t="s">
        <v>664</v>
      </c>
    </row>
    <row r="253" spans="1:65" s="2" customFormat="1" ht="16.5" customHeight="1">
      <c r="A253" s="30"/>
      <c r="B253" s="31"/>
      <c r="C253" s="154" t="s">
        <v>665</v>
      </c>
      <c r="D253" s="154" t="s">
        <v>112</v>
      </c>
      <c r="E253" s="155" t="s">
        <v>666</v>
      </c>
      <c r="F253" s="156" t="s">
        <v>667</v>
      </c>
      <c r="G253" s="157" t="s">
        <v>115</v>
      </c>
      <c r="H253" s="158">
        <v>1</v>
      </c>
      <c r="I253" s="159"/>
      <c r="J253" s="160">
        <f t="shared" si="40"/>
        <v>0</v>
      </c>
      <c r="K253" s="156" t="s">
        <v>133</v>
      </c>
      <c r="L253" s="35"/>
      <c r="M253" s="161" t="s">
        <v>1</v>
      </c>
      <c r="N253" s="162" t="s">
        <v>42</v>
      </c>
      <c r="O253" s="67"/>
      <c r="P253" s="163">
        <f t="shared" si="41"/>
        <v>0</v>
      </c>
      <c r="Q253" s="163">
        <v>0</v>
      </c>
      <c r="R253" s="163">
        <f t="shared" si="42"/>
        <v>0</v>
      </c>
      <c r="S253" s="163">
        <v>0</v>
      </c>
      <c r="T253" s="164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65" t="s">
        <v>120</v>
      </c>
      <c r="AT253" s="165" t="s">
        <v>112</v>
      </c>
      <c r="AU253" s="165" t="s">
        <v>85</v>
      </c>
      <c r="AY253" s="13" t="s">
        <v>116</v>
      </c>
      <c r="BE253" s="166">
        <f t="shared" si="44"/>
        <v>0</v>
      </c>
      <c r="BF253" s="166">
        <f t="shared" si="45"/>
        <v>0</v>
      </c>
      <c r="BG253" s="166">
        <f t="shared" si="46"/>
        <v>0</v>
      </c>
      <c r="BH253" s="166">
        <f t="shared" si="47"/>
        <v>0</v>
      </c>
      <c r="BI253" s="166">
        <f t="shared" si="48"/>
        <v>0</v>
      </c>
      <c r="BJ253" s="13" t="s">
        <v>85</v>
      </c>
      <c r="BK253" s="166">
        <f t="shared" si="49"/>
        <v>0</v>
      </c>
      <c r="BL253" s="13" t="s">
        <v>120</v>
      </c>
      <c r="BM253" s="165" t="s">
        <v>668</v>
      </c>
    </row>
    <row r="254" spans="1:65" s="2" customFormat="1" ht="16.5" customHeight="1">
      <c r="A254" s="30"/>
      <c r="B254" s="31"/>
      <c r="C254" s="154" t="s">
        <v>669</v>
      </c>
      <c r="D254" s="154" t="s">
        <v>112</v>
      </c>
      <c r="E254" s="155" t="s">
        <v>670</v>
      </c>
      <c r="F254" s="156" t="s">
        <v>671</v>
      </c>
      <c r="G254" s="157" t="s">
        <v>115</v>
      </c>
      <c r="H254" s="158">
        <v>1</v>
      </c>
      <c r="I254" s="159"/>
      <c r="J254" s="160">
        <f t="shared" si="40"/>
        <v>0</v>
      </c>
      <c r="K254" s="156" t="s">
        <v>133</v>
      </c>
      <c r="L254" s="35"/>
      <c r="M254" s="161" t="s">
        <v>1</v>
      </c>
      <c r="N254" s="162" t="s">
        <v>42</v>
      </c>
      <c r="O254" s="67"/>
      <c r="P254" s="163">
        <f t="shared" si="41"/>
        <v>0</v>
      </c>
      <c r="Q254" s="163">
        <v>0</v>
      </c>
      <c r="R254" s="163">
        <f t="shared" si="42"/>
        <v>0</v>
      </c>
      <c r="S254" s="163">
        <v>0</v>
      </c>
      <c r="T254" s="164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65" t="s">
        <v>120</v>
      </c>
      <c r="AT254" s="165" t="s">
        <v>112</v>
      </c>
      <c r="AU254" s="165" t="s">
        <v>85</v>
      </c>
      <c r="AY254" s="13" t="s">
        <v>116</v>
      </c>
      <c r="BE254" s="166">
        <f t="shared" si="44"/>
        <v>0</v>
      </c>
      <c r="BF254" s="166">
        <f t="shared" si="45"/>
        <v>0</v>
      </c>
      <c r="BG254" s="166">
        <f t="shared" si="46"/>
        <v>0</v>
      </c>
      <c r="BH254" s="166">
        <f t="shared" si="47"/>
        <v>0</v>
      </c>
      <c r="BI254" s="166">
        <f t="shared" si="48"/>
        <v>0</v>
      </c>
      <c r="BJ254" s="13" t="s">
        <v>85</v>
      </c>
      <c r="BK254" s="166">
        <f t="shared" si="49"/>
        <v>0</v>
      </c>
      <c r="BL254" s="13" t="s">
        <v>120</v>
      </c>
      <c r="BM254" s="165" t="s">
        <v>672</v>
      </c>
    </row>
    <row r="255" spans="1:65" s="2" customFormat="1" ht="16.5" customHeight="1">
      <c r="A255" s="30"/>
      <c r="B255" s="31"/>
      <c r="C255" s="154" t="s">
        <v>673</v>
      </c>
      <c r="D255" s="154" t="s">
        <v>112</v>
      </c>
      <c r="E255" s="155" t="s">
        <v>674</v>
      </c>
      <c r="F255" s="156" t="s">
        <v>675</v>
      </c>
      <c r="G255" s="157" t="s">
        <v>115</v>
      </c>
      <c r="H255" s="158">
        <v>1</v>
      </c>
      <c r="I255" s="159"/>
      <c r="J255" s="160">
        <f t="shared" si="40"/>
        <v>0</v>
      </c>
      <c r="K255" s="156" t="s">
        <v>133</v>
      </c>
      <c r="L255" s="35"/>
      <c r="M255" s="161" t="s">
        <v>1</v>
      </c>
      <c r="N255" s="162" t="s">
        <v>42</v>
      </c>
      <c r="O255" s="67"/>
      <c r="P255" s="163">
        <f t="shared" si="41"/>
        <v>0</v>
      </c>
      <c r="Q255" s="163">
        <v>0</v>
      </c>
      <c r="R255" s="163">
        <f t="shared" si="42"/>
        <v>0</v>
      </c>
      <c r="S255" s="163">
        <v>0</v>
      </c>
      <c r="T255" s="164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65" t="s">
        <v>120</v>
      </c>
      <c r="AT255" s="165" t="s">
        <v>112</v>
      </c>
      <c r="AU255" s="165" t="s">
        <v>85</v>
      </c>
      <c r="AY255" s="13" t="s">
        <v>116</v>
      </c>
      <c r="BE255" s="166">
        <f t="shared" si="44"/>
        <v>0</v>
      </c>
      <c r="BF255" s="166">
        <f t="shared" si="45"/>
        <v>0</v>
      </c>
      <c r="BG255" s="166">
        <f t="shared" si="46"/>
        <v>0</v>
      </c>
      <c r="BH255" s="166">
        <f t="shared" si="47"/>
        <v>0</v>
      </c>
      <c r="BI255" s="166">
        <f t="shared" si="48"/>
        <v>0</v>
      </c>
      <c r="BJ255" s="13" t="s">
        <v>85</v>
      </c>
      <c r="BK255" s="166">
        <f t="shared" si="49"/>
        <v>0</v>
      </c>
      <c r="BL255" s="13" t="s">
        <v>120</v>
      </c>
      <c r="BM255" s="165" t="s">
        <v>676</v>
      </c>
    </row>
    <row r="256" spans="1:65" s="2" customFormat="1" ht="16.5" customHeight="1">
      <c r="A256" s="30"/>
      <c r="B256" s="31"/>
      <c r="C256" s="154" t="s">
        <v>677</v>
      </c>
      <c r="D256" s="154" t="s">
        <v>112</v>
      </c>
      <c r="E256" s="155" t="s">
        <v>678</v>
      </c>
      <c r="F256" s="156" t="s">
        <v>679</v>
      </c>
      <c r="G256" s="157" t="s">
        <v>115</v>
      </c>
      <c r="H256" s="158">
        <v>1</v>
      </c>
      <c r="I256" s="159"/>
      <c r="J256" s="160">
        <f t="shared" si="40"/>
        <v>0</v>
      </c>
      <c r="K256" s="156" t="s">
        <v>133</v>
      </c>
      <c r="L256" s="35"/>
      <c r="M256" s="161" t="s">
        <v>1</v>
      </c>
      <c r="N256" s="162" t="s">
        <v>42</v>
      </c>
      <c r="O256" s="67"/>
      <c r="P256" s="163">
        <f t="shared" si="41"/>
        <v>0</v>
      </c>
      <c r="Q256" s="163">
        <v>0</v>
      </c>
      <c r="R256" s="163">
        <f t="shared" si="42"/>
        <v>0</v>
      </c>
      <c r="S256" s="163">
        <v>0</v>
      </c>
      <c r="T256" s="164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5" t="s">
        <v>120</v>
      </c>
      <c r="AT256" s="165" t="s">
        <v>112</v>
      </c>
      <c r="AU256" s="165" t="s">
        <v>85</v>
      </c>
      <c r="AY256" s="13" t="s">
        <v>116</v>
      </c>
      <c r="BE256" s="166">
        <f t="shared" si="44"/>
        <v>0</v>
      </c>
      <c r="BF256" s="166">
        <f t="shared" si="45"/>
        <v>0</v>
      </c>
      <c r="BG256" s="166">
        <f t="shared" si="46"/>
        <v>0</v>
      </c>
      <c r="BH256" s="166">
        <f t="shared" si="47"/>
        <v>0</v>
      </c>
      <c r="BI256" s="166">
        <f t="shared" si="48"/>
        <v>0</v>
      </c>
      <c r="BJ256" s="13" t="s">
        <v>85</v>
      </c>
      <c r="BK256" s="166">
        <f t="shared" si="49"/>
        <v>0</v>
      </c>
      <c r="BL256" s="13" t="s">
        <v>120</v>
      </c>
      <c r="BM256" s="165" t="s">
        <v>680</v>
      </c>
    </row>
    <row r="257" spans="1:65" s="2" customFormat="1" ht="16.5" customHeight="1">
      <c r="A257" s="30"/>
      <c r="B257" s="31"/>
      <c r="C257" s="154" t="s">
        <v>681</v>
      </c>
      <c r="D257" s="154" t="s">
        <v>112</v>
      </c>
      <c r="E257" s="155" t="s">
        <v>682</v>
      </c>
      <c r="F257" s="156" t="s">
        <v>683</v>
      </c>
      <c r="G257" s="157" t="s">
        <v>115</v>
      </c>
      <c r="H257" s="158">
        <v>1</v>
      </c>
      <c r="I257" s="159"/>
      <c r="J257" s="160">
        <f t="shared" si="40"/>
        <v>0</v>
      </c>
      <c r="K257" s="156" t="s">
        <v>133</v>
      </c>
      <c r="L257" s="35"/>
      <c r="M257" s="161" t="s">
        <v>1</v>
      </c>
      <c r="N257" s="162" t="s">
        <v>42</v>
      </c>
      <c r="O257" s="67"/>
      <c r="P257" s="163">
        <f t="shared" si="41"/>
        <v>0</v>
      </c>
      <c r="Q257" s="163">
        <v>0</v>
      </c>
      <c r="R257" s="163">
        <f t="shared" si="42"/>
        <v>0</v>
      </c>
      <c r="S257" s="163">
        <v>0</v>
      </c>
      <c r="T257" s="164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65" t="s">
        <v>120</v>
      </c>
      <c r="AT257" s="165" t="s">
        <v>112</v>
      </c>
      <c r="AU257" s="165" t="s">
        <v>85</v>
      </c>
      <c r="AY257" s="13" t="s">
        <v>116</v>
      </c>
      <c r="BE257" s="166">
        <f t="shared" si="44"/>
        <v>0</v>
      </c>
      <c r="BF257" s="166">
        <f t="shared" si="45"/>
        <v>0</v>
      </c>
      <c r="BG257" s="166">
        <f t="shared" si="46"/>
        <v>0</v>
      </c>
      <c r="BH257" s="166">
        <f t="shared" si="47"/>
        <v>0</v>
      </c>
      <c r="BI257" s="166">
        <f t="shared" si="48"/>
        <v>0</v>
      </c>
      <c r="BJ257" s="13" t="s">
        <v>85</v>
      </c>
      <c r="BK257" s="166">
        <f t="shared" si="49"/>
        <v>0</v>
      </c>
      <c r="BL257" s="13" t="s">
        <v>120</v>
      </c>
      <c r="BM257" s="165" t="s">
        <v>684</v>
      </c>
    </row>
    <row r="258" spans="1:65" s="2" customFormat="1" ht="16.5" customHeight="1">
      <c r="A258" s="30"/>
      <c r="B258" s="31"/>
      <c r="C258" s="154" t="s">
        <v>685</v>
      </c>
      <c r="D258" s="154" t="s">
        <v>112</v>
      </c>
      <c r="E258" s="155" t="s">
        <v>686</v>
      </c>
      <c r="F258" s="156" t="s">
        <v>687</v>
      </c>
      <c r="G258" s="157" t="s">
        <v>115</v>
      </c>
      <c r="H258" s="158">
        <v>1</v>
      </c>
      <c r="I258" s="159"/>
      <c r="J258" s="160">
        <f t="shared" si="40"/>
        <v>0</v>
      </c>
      <c r="K258" s="156" t="s">
        <v>133</v>
      </c>
      <c r="L258" s="35"/>
      <c r="M258" s="161" t="s">
        <v>1</v>
      </c>
      <c r="N258" s="162" t="s">
        <v>42</v>
      </c>
      <c r="O258" s="67"/>
      <c r="P258" s="163">
        <f t="shared" si="41"/>
        <v>0</v>
      </c>
      <c r="Q258" s="163">
        <v>0</v>
      </c>
      <c r="R258" s="163">
        <f t="shared" si="42"/>
        <v>0</v>
      </c>
      <c r="S258" s="163">
        <v>0</v>
      </c>
      <c r="T258" s="164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65" t="s">
        <v>120</v>
      </c>
      <c r="AT258" s="165" t="s">
        <v>112</v>
      </c>
      <c r="AU258" s="165" t="s">
        <v>85</v>
      </c>
      <c r="AY258" s="13" t="s">
        <v>116</v>
      </c>
      <c r="BE258" s="166">
        <f t="shared" si="44"/>
        <v>0</v>
      </c>
      <c r="BF258" s="166">
        <f t="shared" si="45"/>
        <v>0</v>
      </c>
      <c r="BG258" s="166">
        <f t="shared" si="46"/>
        <v>0</v>
      </c>
      <c r="BH258" s="166">
        <f t="shared" si="47"/>
        <v>0</v>
      </c>
      <c r="BI258" s="166">
        <f t="shared" si="48"/>
        <v>0</v>
      </c>
      <c r="BJ258" s="13" t="s">
        <v>85</v>
      </c>
      <c r="BK258" s="166">
        <f t="shared" si="49"/>
        <v>0</v>
      </c>
      <c r="BL258" s="13" t="s">
        <v>120</v>
      </c>
      <c r="BM258" s="165" t="s">
        <v>688</v>
      </c>
    </row>
    <row r="259" spans="1:65" s="2" customFormat="1" ht="16.5" customHeight="1">
      <c r="A259" s="30"/>
      <c r="B259" s="31"/>
      <c r="C259" s="154" t="s">
        <v>689</v>
      </c>
      <c r="D259" s="154" t="s">
        <v>112</v>
      </c>
      <c r="E259" s="155" t="s">
        <v>690</v>
      </c>
      <c r="F259" s="156" t="s">
        <v>691</v>
      </c>
      <c r="G259" s="157" t="s">
        <v>115</v>
      </c>
      <c r="H259" s="158">
        <v>1</v>
      </c>
      <c r="I259" s="159"/>
      <c r="J259" s="160">
        <f t="shared" si="40"/>
        <v>0</v>
      </c>
      <c r="K259" s="156" t="s">
        <v>133</v>
      </c>
      <c r="L259" s="35"/>
      <c r="M259" s="161" t="s">
        <v>1</v>
      </c>
      <c r="N259" s="162" t="s">
        <v>42</v>
      </c>
      <c r="O259" s="67"/>
      <c r="P259" s="163">
        <f t="shared" si="41"/>
        <v>0</v>
      </c>
      <c r="Q259" s="163">
        <v>0</v>
      </c>
      <c r="R259" s="163">
        <f t="shared" si="42"/>
        <v>0</v>
      </c>
      <c r="S259" s="163">
        <v>0</v>
      </c>
      <c r="T259" s="164">
        <f t="shared" si="4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65" t="s">
        <v>120</v>
      </c>
      <c r="AT259" s="165" t="s">
        <v>112</v>
      </c>
      <c r="AU259" s="165" t="s">
        <v>85</v>
      </c>
      <c r="AY259" s="13" t="s">
        <v>116</v>
      </c>
      <c r="BE259" s="166">
        <f t="shared" si="44"/>
        <v>0</v>
      </c>
      <c r="BF259" s="166">
        <f t="shared" si="45"/>
        <v>0</v>
      </c>
      <c r="BG259" s="166">
        <f t="shared" si="46"/>
        <v>0</v>
      </c>
      <c r="BH259" s="166">
        <f t="shared" si="47"/>
        <v>0</v>
      </c>
      <c r="BI259" s="166">
        <f t="shared" si="48"/>
        <v>0</v>
      </c>
      <c r="BJ259" s="13" t="s">
        <v>85</v>
      </c>
      <c r="BK259" s="166">
        <f t="shared" si="49"/>
        <v>0</v>
      </c>
      <c r="BL259" s="13" t="s">
        <v>120</v>
      </c>
      <c r="BM259" s="165" t="s">
        <v>692</v>
      </c>
    </row>
    <row r="260" spans="1:65" s="2" customFormat="1" ht="24.15" customHeight="1">
      <c r="A260" s="30"/>
      <c r="B260" s="31"/>
      <c r="C260" s="154" t="s">
        <v>693</v>
      </c>
      <c r="D260" s="154" t="s">
        <v>112</v>
      </c>
      <c r="E260" s="155" t="s">
        <v>694</v>
      </c>
      <c r="F260" s="156" t="s">
        <v>695</v>
      </c>
      <c r="G260" s="157" t="s">
        <v>115</v>
      </c>
      <c r="H260" s="158">
        <v>1</v>
      </c>
      <c r="I260" s="159"/>
      <c r="J260" s="160">
        <f t="shared" si="40"/>
        <v>0</v>
      </c>
      <c r="K260" s="156" t="s">
        <v>133</v>
      </c>
      <c r="L260" s="35"/>
      <c r="M260" s="161" t="s">
        <v>1</v>
      </c>
      <c r="N260" s="162" t="s">
        <v>42</v>
      </c>
      <c r="O260" s="67"/>
      <c r="P260" s="163">
        <f t="shared" si="41"/>
        <v>0</v>
      </c>
      <c r="Q260" s="163">
        <v>0</v>
      </c>
      <c r="R260" s="163">
        <f t="shared" si="42"/>
        <v>0</v>
      </c>
      <c r="S260" s="163">
        <v>0</v>
      </c>
      <c r="T260" s="164">
        <f t="shared" si="4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5" t="s">
        <v>120</v>
      </c>
      <c r="AT260" s="165" t="s">
        <v>112</v>
      </c>
      <c r="AU260" s="165" t="s">
        <v>85</v>
      </c>
      <c r="AY260" s="13" t="s">
        <v>116</v>
      </c>
      <c r="BE260" s="166">
        <f t="shared" si="44"/>
        <v>0</v>
      </c>
      <c r="BF260" s="166">
        <f t="shared" si="45"/>
        <v>0</v>
      </c>
      <c r="BG260" s="166">
        <f t="shared" si="46"/>
        <v>0</v>
      </c>
      <c r="BH260" s="166">
        <f t="shared" si="47"/>
        <v>0</v>
      </c>
      <c r="BI260" s="166">
        <f t="shared" si="48"/>
        <v>0</v>
      </c>
      <c r="BJ260" s="13" t="s">
        <v>85</v>
      </c>
      <c r="BK260" s="166">
        <f t="shared" si="49"/>
        <v>0</v>
      </c>
      <c r="BL260" s="13" t="s">
        <v>120</v>
      </c>
      <c r="BM260" s="165" t="s">
        <v>696</v>
      </c>
    </row>
    <row r="261" spans="1:65" s="2" customFormat="1" ht="16.5" customHeight="1">
      <c r="A261" s="30"/>
      <c r="B261" s="31"/>
      <c r="C261" s="154" t="s">
        <v>697</v>
      </c>
      <c r="D261" s="154" t="s">
        <v>112</v>
      </c>
      <c r="E261" s="155" t="s">
        <v>698</v>
      </c>
      <c r="F261" s="156" t="s">
        <v>699</v>
      </c>
      <c r="G261" s="157" t="s">
        <v>115</v>
      </c>
      <c r="H261" s="158">
        <v>1</v>
      </c>
      <c r="I261" s="159"/>
      <c r="J261" s="160">
        <f t="shared" si="40"/>
        <v>0</v>
      </c>
      <c r="K261" s="156" t="s">
        <v>133</v>
      </c>
      <c r="L261" s="35"/>
      <c r="M261" s="161" t="s">
        <v>1</v>
      </c>
      <c r="N261" s="162" t="s">
        <v>42</v>
      </c>
      <c r="O261" s="67"/>
      <c r="P261" s="163">
        <f t="shared" si="41"/>
        <v>0</v>
      </c>
      <c r="Q261" s="163">
        <v>0</v>
      </c>
      <c r="R261" s="163">
        <f t="shared" si="42"/>
        <v>0</v>
      </c>
      <c r="S261" s="163">
        <v>0</v>
      </c>
      <c r="T261" s="164">
        <f t="shared" si="4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65" t="s">
        <v>120</v>
      </c>
      <c r="AT261" s="165" t="s">
        <v>112</v>
      </c>
      <c r="AU261" s="165" t="s">
        <v>85</v>
      </c>
      <c r="AY261" s="13" t="s">
        <v>116</v>
      </c>
      <c r="BE261" s="166">
        <f t="shared" si="44"/>
        <v>0</v>
      </c>
      <c r="BF261" s="166">
        <f t="shared" si="45"/>
        <v>0</v>
      </c>
      <c r="BG261" s="166">
        <f t="shared" si="46"/>
        <v>0</v>
      </c>
      <c r="BH261" s="166">
        <f t="shared" si="47"/>
        <v>0</v>
      </c>
      <c r="BI261" s="166">
        <f t="shared" si="48"/>
        <v>0</v>
      </c>
      <c r="BJ261" s="13" t="s">
        <v>85</v>
      </c>
      <c r="BK261" s="166">
        <f t="shared" si="49"/>
        <v>0</v>
      </c>
      <c r="BL261" s="13" t="s">
        <v>120</v>
      </c>
      <c r="BM261" s="165" t="s">
        <v>700</v>
      </c>
    </row>
    <row r="262" spans="1:65" s="2" customFormat="1" ht="16.5" customHeight="1">
      <c r="A262" s="30"/>
      <c r="B262" s="31"/>
      <c r="C262" s="154" t="s">
        <v>701</v>
      </c>
      <c r="D262" s="154" t="s">
        <v>112</v>
      </c>
      <c r="E262" s="155" t="s">
        <v>702</v>
      </c>
      <c r="F262" s="156" t="s">
        <v>703</v>
      </c>
      <c r="G262" s="157" t="s">
        <v>115</v>
      </c>
      <c r="H262" s="158">
        <v>1</v>
      </c>
      <c r="I262" s="159"/>
      <c r="J262" s="160">
        <f t="shared" si="40"/>
        <v>0</v>
      </c>
      <c r="K262" s="156" t="s">
        <v>133</v>
      </c>
      <c r="L262" s="35"/>
      <c r="M262" s="161" t="s">
        <v>1</v>
      </c>
      <c r="N262" s="162" t="s">
        <v>42</v>
      </c>
      <c r="O262" s="67"/>
      <c r="P262" s="163">
        <f t="shared" si="41"/>
        <v>0</v>
      </c>
      <c r="Q262" s="163">
        <v>0</v>
      </c>
      <c r="R262" s="163">
        <f t="shared" si="42"/>
        <v>0</v>
      </c>
      <c r="S262" s="163">
        <v>0</v>
      </c>
      <c r="T262" s="164">
        <f t="shared" si="4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65" t="s">
        <v>120</v>
      </c>
      <c r="AT262" s="165" t="s">
        <v>112</v>
      </c>
      <c r="AU262" s="165" t="s">
        <v>85</v>
      </c>
      <c r="AY262" s="13" t="s">
        <v>116</v>
      </c>
      <c r="BE262" s="166">
        <f t="shared" si="44"/>
        <v>0</v>
      </c>
      <c r="BF262" s="166">
        <f t="shared" si="45"/>
        <v>0</v>
      </c>
      <c r="BG262" s="166">
        <f t="shared" si="46"/>
        <v>0</v>
      </c>
      <c r="BH262" s="166">
        <f t="shared" si="47"/>
        <v>0</v>
      </c>
      <c r="BI262" s="166">
        <f t="shared" si="48"/>
        <v>0</v>
      </c>
      <c r="BJ262" s="13" t="s">
        <v>85</v>
      </c>
      <c r="BK262" s="166">
        <f t="shared" si="49"/>
        <v>0</v>
      </c>
      <c r="BL262" s="13" t="s">
        <v>120</v>
      </c>
      <c r="BM262" s="165" t="s">
        <v>704</v>
      </c>
    </row>
    <row r="263" spans="1:65" s="2" customFormat="1" ht="24.15" customHeight="1">
      <c r="A263" s="30"/>
      <c r="B263" s="31"/>
      <c r="C263" s="154" t="s">
        <v>705</v>
      </c>
      <c r="D263" s="154" t="s">
        <v>112</v>
      </c>
      <c r="E263" s="155" t="s">
        <v>706</v>
      </c>
      <c r="F263" s="156" t="s">
        <v>707</v>
      </c>
      <c r="G263" s="157" t="s">
        <v>115</v>
      </c>
      <c r="H263" s="158">
        <v>1</v>
      </c>
      <c r="I263" s="159"/>
      <c r="J263" s="160">
        <f t="shared" si="40"/>
        <v>0</v>
      </c>
      <c r="K263" s="156" t="s">
        <v>133</v>
      </c>
      <c r="L263" s="35"/>
      <c r="M263" s="161" t="s">
        <v>1</v>
      </c>
      <c r="N263" s="162" t="s">
        <v>42</v>
      </c>
      <c r="O263" s="67"/>
      <c r="P263" s="163">
        <f t="shared" si="41"/>
        <v>0</v>
      </c>
      <c r="Q263" s="163">
        <v>0</v>
      </c>
      <c r="R263" s="163">
        <f t="shared" si="42"/>
        <v>0</v>
      </c>
      <c r="S263" s="163">
        <v>0</v>
      </c>
      <c r="T263" s="164">
        <f t="shared" si="4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65" t="s">
        <v>120</v>
      </c>
      <c r="AT263" s="165" t="s">
        <v>112</v>
      </c>
      <c r="AU263" s="165" t="s">
        <v>85</v>
      </c>
      <c r="AY263" s="13" t="s">
        <v>116</v>
      </c>
      <c r="BE263" s="166">
        <f t="shared" si="44"/>
        <v>0</v>
      </c>
      <c r="BF263" s="166">
        <f t="shared" si="45"/>
        <v>0</v>
      </c>
      <c r="BG263" s="166">
        <f t="shared" si="46"/>
        <v>0</v>
      </c>
      <c r="BH263" s="166">
        <f t="shared" si="47"/>
        <v>0</v>
      </c>
      <c r="BI263" s="166">
        <f t="shared" si="48"/>
        <v>0</v>
      </c>
      <c r="BJ263" s="13" t="s">
        <v>85</v>
      </c>
      <c r="BK263" s="166">
        <f t="shared" si="49"/>
        <v>0</v>
      </c>
      <c r="BL263" s="13" t="s">
        <v>120</v>
      </c>
      <c r="BM263" s="165" t="s">
        <v>708</v>
      </c>
    </row>
    <row r="264" spans="1:65" s="2" customFormat="1" ht="16.5" customHeight="1">
      <c r="A264" s="30"/>
      <c r="B264" s="31"/>
      <c r="C264" s="154" t="s">
        <v>709</v>
      </c>
      <c r="D264" s="154" t="s">
        <v>112</v>
      </c>
      <c r="E264" s="155" t="s">
        <v>710</v>
      </c>
      <c r="F264" s="156" t="s">
        <v>711</v>
      </c>
      <c r="G264" s="157" t="s">
        <v>115</v>
      </c>
      <c r="H264" s="158">
        <v>1</v>
      </c>
      <c r="I264" s="159"/>
      <c r="J264" s="160">
        <f t="shared" si="40"/>
        <v>0</v>
      </c>
      <c r="K264" s="156" t="s">
        <v>133</v>
      </c>
      <c r="L264" s="35"/>
      <c r="M264" s="161" t="s">
        <v>1</v>
      </c>
      <c r="N264" s="162" t="s">
        <v>42</v>
      </c>
      <c r="O264" s="67"/>
      <c r="P264" s="163">
        <f t="shared" si="41"/>
        <v>0</v>
      </c>
      <c r="Q264" s="163">
        <v>0</v>
      </c>
      <c r="R264" s="163">
        <f t="shared" si="42"/>
        <v>0</v>
      </c>
      <c r="S264" s="163">
        <v>0</v>
      </c>
      <c r="T264" s="164">
        <f t="shared" si="4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5" t="s">
        <v>120</v>
      </c>
      <c r="AT264" s="165" t="s">
        <v>112</v>
      </c>
      <c r="AU264" s="165" t="s">
        <v>85</v>
      </c>
      <c r="AY264" s="13" t="s">
        <v>116</v>
      </c>
      <c r="BE264" s="166">
        <f t="shared" si="44"/>
        <v>0</v>
      </c>
      <c r="BF264" s="166">
        <f t="shared" si="45"/>
        <v>0</v>
      </c>
      <c r="BG264" s="166">
        <f t="shared" si="46"/>
        <v>0</v>
      </c>
      <c r="BH264" s="166">
        <f t="shared" si="47"/>
        <v>0</v>
      </c>
      <c r="BI264" s="166">
        <f t="shared" si="48"/>
        <v>0</v>
      </c>
      <c r="BJ264" s="13" t="s">
        <v>85</v>
      </c>
      <c r="BK264" s="166">
        <f t="shared" si="49"/>
        <v>0</v>
      </c>
      <c r="BL264" s="13" t="s">
        <v>120</v>
      </c>
      <c r="BM264" s="165" t="s">
        <v>712</v>
      </c>
    </row>
    <row r="265" spans="1:65" s="2" customFormat="1" ht="16.5" customHeight="1">
      <c r="A265" s="30"/>
      <c r="B265" s="31"/>
      <c r="C265" s="154" t="s">
        <v>713</v>
      </c>
      <c r="D265" s="154" t="s">
        <v>112</v>
      </c>
      <c r="E265" s="155" t="s">
        <v>714</v>
      </c>
      <c r="F265" s="156" t="s">
        <v>715</v>
      </c>
      <c r="G265" s="157" t="s">
        <v>115</v>
      </c>
      <c r="H265" s="158">
        <v>1</v>
      </c>
      <c r="I265" s="159"/>
      <c r="J265" s="160">
        <f t="shared" si="40"/>
        <v>0</v>
      </c>
      <c r="K265" s="156" t="s">
        <v>133</v>
      </c>
      <c r="L265" s="35"/>
      <c r="M265" s="161" t="s">
        <v>1</v>
      </c>
      <c r="N265" s="162" t="s">
        <v>42</v>
      </c>
      <c r="O265" s="67"/>
      <c r="P265" s="163">
        <f t="shared" si="41"/>
        <v>0</v>
      </c>
      <c r="Q265" s="163">
        <v>0</v>
      </c>
      <c r="R265" s="163">
        <f t="shared" si="42"/>
        <v>0</v>
      </c>
      <c r="S265" s="163">
        <v>0</v>
      </c>
      <c r="T265" s="164">
        <f t="shared" si="4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65" t="s">
        <v>120</v>
      </c>
      <c r="AT265" s="165" t="s">
        <v>112</v>
      </c>
      <c r="AU265" s="165" t="s">
        <v>85</v>
      </c>
      <c r="AY265" s="13" t="s">
        <v>116</v>
      </c>
      <c r="BE265" s="166">
        <f t="shared" si="44"/>
        <v>0</v>
      </c>
      <c r="BF265" s="166">
        <f t="shared" si="45"/>
        <v>0</v>
      </c>
      <c r="BG265" s="166">
        <f t="shared" si="46"/>
        <v>0</v>
      </c>
      <c r="BH265" s="166">
        <f t="shared" si="47"/>
        <v>0</v>
      </c>
      <c r="BI265" s="166">
        <f t="shared" si="48"/>
        <v>0</v>
      </c>
      <c r="BJ265" s="13" t="s">
        <v>85</v>
      </c>
      <c r="BK265" s="166">
        <f t="shared" si="49"/>
        <v>0</v>
      </c>
      <c r="BL265" s="13" t="s">
        <v>120</v>
      </c>
      <c r="BM265" s="165" t="s">
        <v>716</v>
      </c>
    </row>
    <row r="266" spans="1:65" s="2" customFormat="1" ht="16.5" customHeight="1">
      <c r="A266" s="30"/>
      <c r="B266" s="31"/>
      <c r="C266" s="154" t="s">
        <v>717</v>
      </c>
      <c r="D266" s="154" t="s">
        <v>112</v>
      </c>
      <c r="E266" s="155" t="s">
        <v>718</v>
      </c>
      <c r="F266" s="156" t="s">
        <v>719</v>
      </c>
      <c r="G266" s="157" t="s">
        <v>115</v>
      </c>
      <c r="H266" s="158">
        <v>1</v>
      </c>
      <c r="I266" s="159"/>
      <c r="J266" s="160">
        <f t="shared" si="40"/>
        <v>0</v>
      </c>
      <c r="K266" s="156" t="s">
        <v>133</v>
      </c>
      <c r="L266" s="35"/>
      <c r="M266" s="161" t="s">
        <v>1</v>
      </c>
      <c r="N266" s="162" t="s">
        <v>42</v>
      </c>
      <c r="O266" s="67"/>
      <c r="P266" s="163">
        <f t="shared" si="41"/>
        <v>0</v>
      </c>
      <c r="Q266" s="163">
        <v>0</v>
      </c>
      <c r="R266" s="163">
        <f t="shared" si="42"/>
        <v>0</v>
      </c>
      <c r="S266" s="163">
        <v>0</v>
      </c>
      <c r="T266" s="164">
        <f t="shared" si="4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65" t="s">
        <v>85</v>
      </c>
      <c r="AT266" s="165" t="s">
        <v>112</v>
      </c>
      <c r="AU266" s="165" t="s">
        <v>85</v>
      </c>
      <c r="AY266" s="13" t="s">
        <v>116</v>
      </c>
      <c r="BE266" s="166">
        <f t="shared" si="44"/>
        <v>0</v>
      </c>
      <c r="BF266" s="166">
        <f t="shared" si="45"/>
        <v>0</v>
      </c>
      <c r="BG266" s="166">
        <f t="shared" si="46"/>
        <v>0</v>
      </c>
      <c r="BH266" s="166">
        <f t="shared" si="47"/>
        <v>0</v>
      </c>
      <c r="BI266" s="166">
        <f t="shared" si="48"/>
        <v>0</v>
      </c>
      <c r="BJ266" s="13" t="s">
        <v>85</v>
      </c>
      <c r="BK266" s="166">
        <f t="shared" si="49"/>
        <v>0</v>
      </c>
      <c r="BL266" s="13" t="s">
        <v>85</v>
      </c>
      <c r="BM266" s="165" t="s">
        <v>720</v>
      </c>
    </row>
    <row r="267" spans="1:65" s="2" customFormat="1" ht="16.5" customHeight="1">
      <c r="A267" s="30"/>
      <c r="B267" s="31"/>
      <c r="C267" s="154" t="s">
        <v>721</v>
      </c>
      <c r="D267" s="154" t="s">
        <v>112</v>
      </c>
      <c r="E267" s="155" t="s">
        <v>722</v>
      </c>
      <c r="F267" s="156" t="s">
        <v>723</v>
      </c>
      <c r="G267" s="157" t="s">
        <v>115</v>
      </c>
      <c r="H267" s="158">
        <v>1</v>
      </c>
      <c r="I267" s="159"/>
      <c r="J267" s="160">
        <f t="shared" si="40"/>
        <v>0</v>
      </c>
      <c r="K267" s="156" t="s">
        <v>133</v>
      </c>
      <c r="L267" s="35"/>
      <c r="M267" s="161" t="s">
        <v>1</v>
      </c>
      <c r="N267" s="162" t="s">
        <v>42</v>
      </c>
      <c r="O267" s="67"/>
      <c r="P267" s="163">
        <f t="shared" si="41"/>
        <v>0</v>
      </c>
      <c r="Q267" s="163">
        <v>0</v>
      </c>
      <c r="R267" s="163">
        <f t="shared" si="42"/>
        <v>0</v>
      </c>
      <c r="S267" s="163">
        <v>0</v>
      </c>
      <c r="T267" s="164">
        <f t="shared" si="43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65" t="s">
        <v>85</v>
      </c>
      <c r="AT267" s="165" t="s">
        <v>112</v>
      </c>
      <c r="AU267" s="165" t="s">
        <v>85</v>
      </c>
      <c r="AY267" s="13" t="s">
        <v>116</v>
      </c>
      <c r="BE267" s="166">
        <f t="shared" si="44"/>
        <v>0</v>
      </c>
      <c r="BF267" s="166">
        <f t="shared" si="45"/>
        <v>0</v>
      </c>
      <c r="BG267" s="166">
        <f t="shared" si="46"/>
        <v>0</v>
      </c>
      <c r="BH267" s="166">
        <f t="shared" si="47"/>
        <v>0</v>
      </c>
      <c r="BI267" s="166">
        <f t="shared" si="48"/>
        <v>0</v>
      </c>
      <c r="BJ267" s="13" t="s">
        <v>85</v>
      </c>
      <c r="BK267" s="166">
        <f t="shared" si="49"/>
        <v>0</v>
      </c>
      <c r="BL267" s="13" t="s">
        <v>85</v>
      </c>
      <c r="BM267" s="165" t="s">
        <v>724</v>
      </c>
    </row>
    <row r="268" spans="1:65" s="2" customFormat="1" ht="16.5" customHeight="1">
      <c r="A268" s="30"/>
      <c r="B268" s="31"/>
      <c r="C268" s="154" t="s">
        <v>725</v>
      </c>
      <c r="D268" s="154" t="s">
        <v>112</v>
      </c>
      <c r="E268" s="155" t="s">
        <v>726</v>
      </c>
      <c r="F268" s="156" t="s">
        <v>727</v>
      </c>
      <c r="G268" s="157" t="s">
        <v>115</v>
      </c>
      <c r="H268" s="158">
        <v>1</v>
      </c>
      <c r="I268" s="159"/>
      <c r="J268" s="160">
        <f t="shared" si="40"/>
        <v>0</v>
      </c>
      <c r="K268" s="156" t="s">
        <v>133</v>
      </c>
      <c r="L268" s="35"/>
      <c r="M268" s="161" t="s">
        <v>1</v>
      </c>
      <c r="N268" s="162" t="s">
        <v>42</v>
      </c>
      <c r="O268" s="67"/>
      <c r="P268" s="163">
        <f t="shared" si="41"/>
        <v>0</v>
      </c>
      <c r="Q268" s="163">
        <v>0</v>
      </c>
      <c r="R268" s="163">
        <f t="shared" si="42"/>
        <v>0</v>
      </c>
      <c r="S268" s="163">
        <v>0</v>
      </c>
      <c r="T268" s="164">
        <f t="shared" si="4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5" t="s">
        <v>85</v>
      </c>
      <c r="AT268" s="165" t="s">
        <v>112</v>
      </c>
      <c r="AU268" s="165" t="s">
        <v>85</v>
      </c>
      <c r="AY268" s="13" t="s">
        <v>116</v>
      </c>
      <c r="BE268" s="166">
        <f t="shared" si="44"/>
        <v>0</v>
      </c>
      <c r="BF268" s="166">
        <f t="shared" si="45"/>
        <v>0</v>
      </c>
      <c r="BG268" s="166">
        <f t="shared" si="46"/>
        <v>0</v>
      </c>
      <c r="BH268" s="166">
        <f t="shared" si="47"/>
        <v>0</v>
      </c>
      <c r="BI268" s="166">
        <f t="shared" si="48"/>
        <v>0</v>
      </c>
      <c r="BJ268" s="13" t="s">
        <v>85</v>
      </c>
      <c r="BK268" s="166">
        <f t="shared" si="49"/>
        <v>0</v>
      </c>
      <c r="BL268" s="13" t="s">
        <v>85</v>
      </c>
      <c r="BM268" s="165" t="s">
        <v>728</v>
      </c>
    </row>
    <row r="269" spans="1:65" s="2" customFormat="1" ht="16.5" customHeight="1">
      <c r="A269" s="30"/>
      <c r="B269" s="31"/>
      <c r="C269" s="154" t="s">
        <v>729</v>
      </c>
      <c r="D269" s="154" t="s">
        <v>112</v>
      </c>
      <c r="E269" s="155" t="s">
        <v>730</v>
      </c>
      <c r="F269" s="156" t="s">
        <v>731</v>
      </c>
      <c r="G269" s="157" t="s">
        <v>115</v>
      </c>
      <c r="H269" s="158">
        <v>1</v>
      </c>
      <c r="I269" s="159"/>
      <c r="J269" s="160">
        <f t="shared" si="40"/>
        <v>0</v>
      </c>
      <c r="K269" s="156" t="s">
        <v>133</v>
      </c>
      <c r="L269" s="35"/>
      <c r="M269" s="161" t="s">
        <v>1</v>
      </c>
      <c r="N269" s="162" t="s">
        <v>42</v>
      </c>
      <c r="O269" s="67"/>
      <c r="P269" s="163">
        <f t="shared" si="41"/>
        <v>0</v>
      </c>
      <c r="Q269" s="163">
        <v>0</v>
      </c>
      <c r="R269" s="163">
        <f t="shared" si="42"/>
        <v>0</v>
      </c>
      <c r="S269" s="163">
        <v>0</v>
      </c>
      <c r="T269" s="164">
        <f t="shared" si="4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65" t="s">
        <v>85</v>
      </c>
      <c r="AT269" s="165" t="s">
        <v>112</v>
      </c>
      <c r="AU269" s="165" t="s">
        <v>85</v>
      </c>
      <c r="AY269" s="13" t="s">
        <v>116</v>
      </c>
      <c r="BE269" s="166">
        <f t="shared" si="44"/>
        <v>0</v>
      </c>
      <c r="BF269" s="166">
        <f t="shared" si="45"/>
        <v>0</v>
      </c>
      <c r="BG269" s="166">
        <f t="shared" si="46"/>
        <v>0</v>
      </c>
      <c r="BH269" s="166">
        <f t="shared" si="47"/>
        <v>0</v>
      </c>
      <c r="BI269" s="166">
        <f t="shared" si="48"/>
        <v>0</v>
      </c>
      <c r="BJ269" s="13" t="s">
        <v>85</v>
      </c>
      <c r="BK269" s="166">
        <f t="shared" si="49"/>
        <v>0</v>
      </c>
      <c r="BL269" s="13" t="s">
        <v>85</v>
      </c>
      <c r="BM269" s="165" t="s">
        <v>732</v>
      </c>
    </row>
    <row r="270" spans="1:65" s="2" customFormat="1" ht="16.5" customHeight="1">
      <c r="A270" s="30"/>
      <c r="B270" s="31"/>
      <c r="C270" s="154" t="s">
        <v>733</v>
      </c>
      <c r="D270" s="154" t="s">
        <v>112</v>
      </c>
      <c r="E270" s="155" t="s">
        <v>734</v>
      </c>
      <c r="F270" s="156" t="s">
        <v>735</v>
      </c>
      <c r="G270" s="157" t="s">
        <v>115</v>
      </c>
      <c r="H270" s="158">
        <v>1</v>
      </c>
      <c r="I270" s="159"/>
      <c r="J270" s="160">
        <f t="shared" si="40"/>
        <v>0</v>
      </c>
      <c r="K270" s="156" t="s">
        <v>133</v>
      </c>
      <c r="L270" s="35"/>
      <c r="M270" s="161" t="s">
        <v>1</v>
      </c>
      <c r="N270" s="162" t="s">
        <v>42</v>
      </c>
      <c r="O270" s="67"/>
      <c r="P270" s="163">
        <f t="shared" si="41"/>
        <v>0</v>
      </c>
      <c r="Q270" s="163">
        <v>0</v>
      </c>
      <c r="R270" s="163">
        <f t="shared" si="42"/>
        <v>0</v>
      </c>
      <c r="S270" s="163">
        <v>0</v>
      </c>
      <c r="T270" s="164">
        <f t="shared" si="4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65" t="s">
        <v>85</v>
      </c>
      <c r="AT270" s="165" t="s">
        <v>112</v>
      </c>
      <c r="AU270" s="165" t="s">
        <v>85</v>
      </c>
      <c r="AY270" s="13" t="s">
        <v>116</v>
      </c>
      <c r="BE270" s="166">
        <f t="shared" si="44"/>
        <v>0</v>
      </c>
      <c r="BF270" s="166">
        <f t="shared" si="45"/>
        <v>0</v>
      </c>
      <c r="BG270" s="166">
        <f t="shared" si="46"/>
        <v>0</v>
      </c>
      <c r="BH270" s="166">
        <f t="shared" si="47"/>
        <v>0</v>
      </c>
      <c r="BI270" s="166">
        <f t="shared" si="48"/>
        <v>0</v>
      </c>
      <c r="BJ270" s="13" t="s">
        <v>85</v>
      </c>
      <c r="BK270" s="166">
        <f t="shared" si="49"/>
        <v>0</v>
      </c>
      <c r="BL270" s="13" t="s">
        <v>85</v>
      </c>
      <c r="BM270" s="165" t="s">
        <v>736</v>
      </c>
    </row>
    <row r="271" spans="1:65" s="2" customFormat="1" ht="16.5" customHeight="1">
      <c r="A271" s="30"/>
      <c r="B271" s="31"/>
      <c r="C271" s="154" t="s">
        <v>737</v>
      </c>
      <c r="D271" s="154" t="s">
        <v>112</v>
      </c>
      <c r="E271" s="155" t="s">
        <v>738</v>
      </c>
      <c r="F271" s="156" t="s">
        <v>739</v>
      </c>
      <c r="G271" s="157" t="s">
        <v>115</v>
      </c>
      <c r="H271" s="158">
        <v>1</v>
      </c>
      <c r="I271" s="159"/>
      <c r="J271" s="160">
        <f t="shared" si="40"/>
        <v>0</v>
      </c>
      <c r="K271" s="156" t="s">
        <v>133</v>
      </c>
      <c r="L271" s="35"/>
      <c r="M271" s="161" t="s">
        <v>1</v>
      </c>
      <c r="N271" s="162" t="s">
        <v>42</v>
      </c>
      <c r="O271" s="67"/>
      <c r="P271" s="163">
        <f t="shared" si="41"/>
        <v>0</v>
      </c>
      <c r="Q271" s="163">
        <v>0</v>
      </c>
      <c r="R271" s="163">
        <f t="shared" si="42"/>
        <v>0</v>
      </c>
      <c r="S271" s="163">
        <v>0</v>
      </c>
      <c r="T271" s="164">
        <f t="shared" si="4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65" t="s">
        <v>85</v>
      </c>
      <c r="AT271" s="165" t="s">
        <v>112</v>
      </c>
      <c r="AU271" s="165" t="s">
        <v>85</v>
      </c>
      <c r="AY271" s="13" t="s">
        <v>116</v>
      </c>
      <c r="BE271" s="166">
        <f t="shared" si="44"/>
        <v>0</v>
      </c>
      <c r="BF271" s="166">
        <f t="shared" si="45"/>
        <v>0</v>
      </c>
      <c r="BG271" s="166">
        <f t="shared" si="46"/>
        <v>0</v>
      </c>
      <c r="BH271" s="166">
        <f t="shared" si="47"/>
        <v>0</v>
      </c>
      <c r="BI271" s="166">
        <f t="shared" si="48"/>
        <v>0</v>
      </c>
      <c r="BJ271" s="13" t="s">
        <v>85</v>
      </c>
      <c r="BK271" s="166">
        <f t="shared" si="49"/>
        <v>0</v>
      </c>
      <c r="BL271" s="13" t="s">
        <v>85</v>
      </c>
      <c r="BM271" s="165" t="s">
        <v>740</v>
      </c>
    </row>
    <row r="272" spans="1:65" s="2" customFormat="1" ht="33" customHeight="1">
      <c r="A272" s="30"/>
      <c r="B272" s="31"/>
      <c r="C272" s="154" t="s">
        <v>741</v>
      </c>
      <c r="D272" s="154" t="s">
        <v>112</v>
      </c>
      <c r="E272" s="155" t="s">
        <v>742</v>
      </c>
      <c r="F272" s="156" t="s">
        <v>743</v>
      </c>
      <c r="G272" s="157" t="s">
        <v>115</v>
      </c>
      <c r="H272" s="158">
        <v>1</v>
      </c>
      <c r="I272" s="159"/>
      <c r="J272" s="160">
        <f t="shared" si="40"/>
        <v>0</v>
      </c>
      <c r="K272" s="156" t="s">
        <v>133</v>
      </c>
      <c r="L272" s="35"/>
      <c r="M272" s="161" t="s">
        <v>1</v>
      </c>
      <c r="N272" s="162" t="s">
        <v>42</v>
      </c>
      <c r="O272" s="67"/>
      <c r="P272" s="163">
        <f t="shared" si="41"/>
        <v>0</v>
      </c>
      <c r="Q272" s="163">
        <v>0</v>
      </c>
      <c r="R272" s="163">
        <f t="shared" si="42"/>
        <v>0</v>
      </c>
      <c r="S272" s="163">
        <v>0</v>
      </c>
      <c r="T272" s="164">
        <f t="shared" si="4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5" t="s">
        <v>85</v>
      </c>
      <c r="AT272" s="165" t="s">
        <v>112</v>
      </c>
      <c r="AU272" s="165" t="s">
        <v>85</v>
      </c>
      <c r="AY272" s="13" t="s">
        <v>116</v>
      </c>
      <c r="BE272" s="166">
        <f t="shared" si="44"/>
        <v>0</v>
      </c>
      <c r="BF272" s="166">
        <f t="shared" si="45"/>
        <v>0</v>
      </c>
      <c r="BG272" s="166">
        <f t="shared" si="46"/>
        <v>0</v>
      </c>
      <c r="BH272" s="166">
        <f t="shared" si="47"/>
        <v>0</v>
      </c>
      <c r="BI272" s="166">
        <f t="shared" si="48"/>
        <v>0</v>
      </c>
      <c r="BJ272" s="13" t="s">
        <v>85</v>
      </c>
      <c r="BK272" s="166">
        <f t="shared" si="49"/>
        <v>0</v>
      </c>
      <c r="BL272" s="13" t="s">
        <v>85</v>
      </c>
      <c r="BM272" s="165" t="s">
        <v>744</v>
      </c>
    </row>
    <row r="273" spans="1:65" s="2" customFormat="1" ht="24.15" customHeight="1">
      <c r="A273" s="30"/>
      <c r="B273" s="31"/>
      <c r="C273" s="154" t="s">
        <v>745</v>
      </c>
      <c r="D273" s="154" t="s">
        <v>112</v>
      </c>
      <c r="E273" s="155" t="s">
        <v>746</v>
      </c>
      <c r="F273" s="156" t="s">
        <v>747</v>
      </c>
      <c r="G273" s="157" t="s">
        <v>115</v>
      </c>
      <c r="H273" s="158">
        <v>1</v>
      </c>
      <c r="I273" s="159"/>
      <c r="J273" s="160">
        <f t="shared" si="40"/>
        <v>0</v>
      </c>
      <c r="K273" s="156" t="s">
        <v>133</v>
      </c>
      <c r="L273" s="35"/>
      <c r="M273" s="161" t="s">
        <v>1</v>
      </c>
      <c r="N273" s="162" t="s">
        <v>42</v>
      </c>
      <c r="O273" s="67"/>
      <c r="P273" s="163">
        <f t="shared" si="41"/>
        <v>0</v>
      </c>
      <c r="Q273" s="163">
        <v>0</v>
      </c>
      <c r="R273" s="163">
        <f t="shared" si="42"/>
        <v>0</v>
      </c>
      <c r="S273" s="163">
        <v>0</v>
      </c>
      <c r="T273" s="164">
        <f t="shared" si="4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65" t="s">
        <v>85</v>
      </c>
      <c r="AT273" s="165" t="s">
        <v>112</v>
      </c>
      <c r="AU273" s="165" t="s">
        <v>85</v>
      </c>
      <c r="AY273" s="13" t="s">
        <v>116</v>
      </c>
      <c r="BE273" s="166">
        <f t="shared" si="44"/>
        <v>0</v>
      </c>
      <c r="BF273" s="166">
        <f t="shared" si="45"/>
        <v>0</v>
      </c>
      <c r="BG273" s="166">
        <f t="shared" si="46"/>
        <v>0</v>
      </c>
      <c r="BH273" s="166">
        <f t="shared" si="47"/>
        <v>0</v>
      </c>
      <c r="BI273" s="166">
        <f t="shared" si="48"/>
        <v>0</v>
      </c>
      <c r="BJ273" s="13" t="s">
        <v>85</v>
      </c>
      <c r="BK273" s="166">
        <f t="shared" si="49"/>
        <v>0</v>
      </c>
      <c r="BL273" s="13" t="s">
        <v>85</v>
      </c>
      <c r="BM273" s="165" t="s">
        <v>748</v>
      </c>
    </row>
    <row r="274" spans="1:65" s="2" customFormat="1" ht="16.5" customHeight="1">
      <c r="A274" s="30"/>
      <c r="B274" s="31"/>
      <c r="C274" s="154" t="s">
        <v>749</v>
      </c>
      <c r="D274" s="154" t="s">
        <v>112</v>
      </c>
      <c r="E274" s="155" t="s">
        <v>750</v>
      </c>
      <c r="F274" s="156" t="s">
        <v>751</v>
      </c>
      <c r="G274" s="157" t="s">
        <v>115</v>
      </c>
      <c r="H274" s="158">
        <v>1</v>
      </c>
      <c r="I274" s="159"/>
      <c r="J274" s="160">
        <f t="shared" si="40"/>
        <v>0</v>
      </c>
      <c r="K274" s="156" t="s">
        <v>133</v>
      </c>
      <c r="L274" s="35"/>
      <c r="M274" s="161" t="s">
        <v>1</v>
      </c>
      <c r="N274" s="162" t="s">
        <v>42</v>
      </c>
      <c r="O274" s="67"/>
      <c r="P274" s="163">
        <f t="shared" si="41"/>
        <v>0</v>
      </c>
      <c r="Q274" s="163">
        <v>0</v>
      </c>
      <c r="R274" s="163">
        <f t="shared" si="42"/>
        <v>0</v>
      </c>
      <c r="S274" s="163">
        <v>0</v>
      </c>
      <c r="T274" s="164">
        <f t="shared" si="4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65" t="s">
        <v>85</v>
      </c>
      <c r="AT274" s="165" t="s">
        <v>112</v>
      </c>
      <c r="AU274" s="165" t="s">
        <v>85</v>
      </c>
      <c r="AY274" s="13" t="s">
        <v>116</v>
      </c>
      <c r="BE274" s="166">
        <f t="shared" si="44"/>
        <v>0</v>
      </c>
      <c r="BF274" s="166">
        <f t="shared" si="45"/>
        <v>0</v>
      </c>
      <c r="BG274" s="166">
        <f t="shared" si="46"/>
        <v>0</v>
      </c>
      <c r="BH274" s="166">
        <f t="shared" si="47"/>
        <v>0</v>
      </c>
      <c r="BI274" s="166">
        <f t="shared" si="48"/>
        <v>0</v>
      </c>
      <c r="BJ274" s="13" t="s">
        <v>85</v>
      </c>
      <c r="BK274" s="166">
        <f t="shared" si="49"/>
        <v>0</v>
      </c>
      <c r="BL274" s="13" t="s">
        <v>85</v>
      </c>
      <c r="BM274" s="165" t="s">
        <v>752</v>
      </c>
    </row>
    <row r="275" spans="1:65" s="2" customFormat="1" ht="24.15" customHeight="1">
      <c r="A275" s="30"/>
      <c r="B275" s="31"/>
      <c r="C275" s="154" t="s">
        <v>753</v>
      </c>
      <c r="D275" s="154" t="s">
        <v>112</v>
      </c>
      <c r="E275" s="155" t="s">
        <v>754</v>
      </c>
      <c r="F275" s="156" t="s">
        <v>755</v>
      </c>
      <c r="G275" s="157" t="s">
        <v>115</v>
      </c>
      <c r="H275" s="158">
        <v>1</v>
      </c>
      <c r="I275" s="159"/>
      <c r="J275" s="160">
        <f t="shared" si="40"/>
        <v>0</v>
      </c>
      <c r="K275" s="156" t="s">
        <v>133</v>
      </c>
      <c r="L275" s="35"/>
      <c r="M275" s="161" t="s">
        <v>1</v>
      </c>
      <c r="N275" s="162" t="s">
        <v>42</v>
      </c>
      <c r="O275" s="67"/>
      <c r="P275" s="163">
        <f t="shared" si="41"/>
        <v>0</v>
      </c>
      <c r="Q275" s="163">
        <v>0</v>
      </c>
      <c r="R275" s="163">
        <f t="shared" si="42"/>
        <v>0</v>
      </c>
      <c r="S275" s="163">
        <v>0</v>
      </c>
      <c r="T275" s="164">
        <f t="shared" si="4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65" t="s">
        <v>85</v>
      </c>
      <c r="AT275" s="165" t="s">
        <v>112</v>
      </c>
      <c r="AU275" s="165" t="s">
        <v>85</v>
      </c>
      <c r="AY275" s="13" t="s">
        <v>116</v>
      </c>
      <c r="BE275" s="166">
        <f t="shared" si="44"/>
        <v>0</v>
      </c>
      <c r="BF275" s="166">
        <f t="shared" si="45"/>
        <v>0</v>
      </c>
      <c r="BG275" s="166">
        <f t="shared" si="46"/>
        <v>0</v>
      </c>
      <c r="BH275" s="166">
        <f t="shared" si="47"/>
        <v>0</v>
      </c>
      <c r="BI275" s="166">
        <f t="shared" si="48"/>
        <v>0</v>
      </c>
      <c r="BJ275" s="13" t="s">
        <v>85</v>
      </c>
      <c r="BK275" s="166">
        <f t="shared" si="49"/>
        <v>0</v>
      </c>
      <c r="BL275" s="13" t="s">
        <v>85</v>
      </c>
      <c r="BM275" s="165" t="s">
        <v>756</v>
      </c>
    </row>
    <row r="276" spans="1:65" s="2" customFormat="1" ht="24.15" customHeight="1">
      <c r="A276" s="30"/>
      <c r="B276" s="31"/>
      <c r="C276" s="154" t="s">
        <v>757</v>
      </c>
      <c r="D276" s="154" t="s">
        <v>112</v>
      </c>
      <c r="E276" s="155" t="s">
        <v>758</v>
      </c>
      <c r="F276" s="156" t="s">
        <v>759</v>
      </c>
      <c r="G276" s="157" t="s">
        <v>115</v>
      </c>
      <c r="H276" s="158">
        <v>1</v>
      </c>
      <c r="I276" s="159"/>
      <c r="J276" s="160">
        <f t="shared" si="40"/>
        <v>0</v>
      </c>
      <c r="K276" s="156" t="s">
        <v>133</v>
      </c>
      <c r="L276" s="35"/>
      <c r="M276" s="161" t="s">
        <v>1</v>
      </c>
      <c r="N276" s="162" t="s">
        <v>42</v>
      </c>
      <c r="O276" s="67"/>
      <c r="P276" s="163">
        <f t="shared" si="41"/>
        <v>0</v>
      </c>
      <c r="Q276" s="163">
        <v>0</v>
      </c>
      <c r="R276" s="163">
        <f t="shared" si="42"/>
        <v>0</v>
      </c>
      <c r="S276" s="163">
        <v>0</v>
      </c>
      <c r="T276" s="164">
        <f t="shared" si="4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65" t="s">
        <v>85</v>
      </c>
      <c r="AT276" s="165" t="s">
        <v>112</v>
      </c>
      <c r="AU276" s="165" t="s">
        <v>85</v>
      </c>
      <c r="AY276" s="13" t="s">
        <v>116</v>
      </c>
      <c r="BE276" s="166">
        <f t="shared" si="44"/>
        <v>0</v>
      </c>
      <c r="BF276" s="166">
        <f t="shared" si="45"/>
        <v>0</v>
      </c>
      <c r="BG276" s="166">
        <f t="shared" si="46"/>
        <v>0</v>
      </c>
      <c r="BH276" s="166">
        <f t="shared" si="47"/>
        <v>0</v>
      </c>
      <c r="BI276" s="166">
        <f t="shared" si="48"/>
        <v>0</v>
      </c>
      <c r="BJ276" s="13" t="s">
        <v>85</v>
      </c>
      <c r="BK276" s="166">
        <f t="shared" si="49"/>
        <v>0</v>
      </c>
      <c r="BL276" s="13" t="s">
        <v>85</v>
      </c>
      <c r="BM276" s="165" t="s">
        <v>760</v>
      </c>
    </row>
    <row r="277" spans="1:65" s="2" customFormat="1" ht="16.5" customHeight="1">
      <c r="A277" s="30"/>
      <c r="B277" s="31"/>
      <c r="C277" s="154" t="s">
        <v>761</v>
      </c>
      <c r="D277" s="154" t="s">
        <v>112</v>
      </c>
      <c r="E277" s="155" t="s">
        <v>762</v>
      </c>
      <c r="F277" s="156" t="s">
        <v>763</v>
      </c>
      <c r="G277" s="157" t="s">
        <v>115</v>
      </c>
      <c r="H277" s="158">
        <v>1</v>
      </c>
      <c r="I277" s="159"/>
      <c r="J277" s="160">
        <f t="shared" si="40"/>
        <v>0</v>
      </c>
      <c r="K277" s="156" t="s">
        <v>133</v>
      </c>
      <c r="L277" s="35"/>
      <c r="M277" s="161" t="s">
        <v>1</v>
      </c>
      <c r="N277" s="162" t="s">
        <v>42</v>
      </c>
      <c r="O277" s="67"/>
      <c r="P277" s="163">
        <f t="shared" si="41"/>
        <v>0</v>
      </c>
      <c r="Q277" s="163">
        <v>0</v>
      </c>
      <c r="R277" s="163">
        <f t="shared" si="42"/>
        <v>0</v>
      </c>
      <c r="S277" s="163">
        <v>0</v>
      </c>
      <c r="T277" s="164">
        <f t="shared" si="43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65" t="s">
        <v>85</v>
      </c>
      <c r="AT277" s="165" t="s">
        <v>112</v>
      </c>
      <c r="AU277" s="165" t="s">
        <v>85</v>
      </c>
      <c r="AY277" s="13" t="s">
        <v>116</v>
      </c>
      <c r="BE277" s="166">
        <f t="shared" si="44"/>
        <v>0</v>
      </c>
      <c r="BF277" s="166">
        <f t="shared" si="45"/>
        <v>0</v>
      </c>
      <c r="BG277" s="166">
        <f t="shared" si="46"/>
        <v>0</v>
      </c>
      <c r="BH277" s="166">
        <f t="shared" si="47"/>
        <v>0</v>
      </c>
      <c r="BI277" s="166">
        <f t="shared" si="48"/>
        <v>0</v>
      </c>
      <c r="BJ277" s="13" t="s">
        <v>85</v>
      </c>
      <c r="BK277" s="166">
        <f t="shared" si="49"/>
        <v>0</v>
      </c>
      <c r="BL277" s="13" t="s">
        <v>85</v>
      </c>
      <c r="BM277" s="165" t="s">
        <v>764</v>
      </c>
    </row>
    <row r="278" spans="1:65" s="2" customFormat="1" ht="24.15" customHeight="1">
      <c r="A278" s="30"/>
      <c r="B278" s="31"/>
      <c r="C278" s="154" t="s">
        <v>765</v>
      </c>
      <c r="D278" s="154" t="s">
        <v>112</v>
      </c>
      <c r="E278" s="155" t="s">
        <v>766</v>
      </c>
      <c r="F278" s="156" t="s">
        <v>767</v>
      </c>
      <c r="G278" s="157" t="s">
        <v>768</v>
      </c>
      <c r="H278" s="158">
        <v>1</v>
      </c>
      <c r="I278" s="159"/>
      <c r="J278" s="160">
        <f t="shared" si="40"/>
        <v>0</v>
      </c>
      <c r="K278" s="156" t="s">
        <v>32</v>
      </c>
      <c r="L278" s="35"/>
      <c r="M278" s="161" t="s">
        <v>1</v>
      </c>
      <c r="N278" s="162" t="s">
        <v>42</v>
      </c>
      <c r="O278" s="67"/>
      <c r="P278" s="163">
        <f t="shared" si="41"/>
        <v>0</v>
      </c>
      <c r="Q278" s="163">
        <v>0</v>
      </c>
      <c r="R278" s="163">
        <f t="shared" si="42"/>
        <v>0</v>
      </c>
      <c r="S278" s="163">
        <v>0</v>
      </c>
      <c r="T278" s="164">
        <f t="shared" si="4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65" t="s">
        <v>769</v>
      </c>
      <c r="AT278" s="165" t="s">
        <v>112</v>
      </c>
      <c r="AU278" s="165" t="s">
        <v>85</v>
      </c>
      <c r="AY278" s="13" t="s">
        <v>116</v>
      </c>
      <c r="BE278" s="166">
        <f t="shared" si="44"/>
        <v>0</v>
      </c>
      <c r="BF278" s="166">
        <f t="shared" si="45"/>
        <v>0</v>
      </c>
      <c r="BG278" s="166">
        <f t="shared" si="46"/>
        <v>0</v>
      </c>
      <c r="BH278" s="166">
        <f t="shared" si="47"/>
        <v>0</v>
      </c>
      <c r="BI278" s="166">
        <f t="shared" si="48"/>
        <v>0</v>
      </c>
      <c r="BJ278" s="13" t="s">
        <v>85</v>
      </c>
      <c r="BK278" s="166">
        <f t="shared" si="49"/>
        <v>0</v>
      </c>
      <c r="BL278" s="13" t="s">
        <v>769</v>
      </c>
      <c r="BM278" s="165" t="s">
        <v>770</v>
      </c>
    </row>
    <row r="279" spans="1:65" s="2" customFormat="1" ht="24.15" customHeight="1">
      <c r="A279" s="30"/>
      <c r="B279" s="31"/>
      <c r="C279" s="154" t="s">
        <v>771</v>
      </c>
      <c r="D279" s="154" t="s">
        <v>112</v>
      </c>
      <c r="E279" s="155" t="s">
        <v>772</v>
      </c>
      <c r="F279" s="156" t="s">
        <v>773</v>
      </c>
      <c r="G279" s="157" t="s">
        <v>768</v>
      </c>
      <c r="H279" s="158">
        <v>1</v>
      </c>
      <c r="I279" s="159"/>
      <c r="J279" s="160">
        <f t="shared" ref="J279:J310" si="50">ROUND(I279*H279,2)</f>
        <v>0</v>
      </c>
      <c r="K279" s="156" t="s">
        <v>32</v>
      </c>
      <c r="L279" s="35"/>
      <c r="M279" s="161" t="s">
        <v>1</v>
      </c>
      <c r="N279" s="162" t="s">
        <v>42</v>
      </c>
      <c r="O279" s="67"/>
      <c r="P279" s="163">
        <f t="shared" ref="P279:P310" si="51">O279*H279</f>
        <v>0</v>
      </c>
      <c r="Q279" s="163">
        <v>0</v>
      </c>
      <c r="R279" s="163">
        <f t="shared" ref="R279:R310" si="52">Q279*H279</f>
        <v>0</v>
      </c>
      <c r="S279" s="163">
        <v>0</v>
      </c>
      <c r="T279" s="164">
        <f t="shared" ref="T279:T310" si="53"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65" t="s">
        <v>120</v>
      </c>
      <c r="AT279" s="165" t="s">
        <v>112</v>
      </c>
      <c r="AU279" s="165" t="s">
        <v>85</v>
      </c>
      <c r="AY279" s="13" t="s">
        <v>116</v>
      </c>
      <c r="BE279" s="166">
        <f t="shared" si="44"/>
        <v>0</v>
      </c>
      <c r="BF279" s="166">
        <f t="shared" si="45"/>
        <v>0</v>
      </c>
      <c r="BG279" s="166">
        <f t="shared" si="46"/>
        <v>0</v>
      </c>
      <c r="BH279" s="166">
        <f t="shared" si="47"/>
        <v>0</v>
      </c>
      <c r="BI279" s="166">
        <f t="shared" si="48"/>
        <v>0</v>
      </c>
      <c r="BJ279" s="13" t="s">
        <v>85</v>
      </c>
      <c r="BK279" s="166">
        <f t="shared" si="49"/>
        <v>0</v>
      </c>
      <c r="BL279" s="13" t="s">
        <v>120</v>
      </c>
      <c r="BM279" s="165" t="s">
        <v>774</v>
      </c>
    </row>
    <row r="280" spans="1:65" s="2" customFormat="1" ht="90" customHeight="1">
      <c r="A280" s="30"/>
      <c r="B280" s="31"/>
      <c r="C280" s="154" t="s">
        <v>775</v>
      </c>
      <c r="D280" s="154" t="s">
        <v>112</v>
      </c>
      <c r="E280" s="155" t="s">
        <v>776</v>
      </c>
      <c r="F280" s="156" t="s">
        <v>777</v>
      </c>
      <c r="G280" s="157" t="s">
        <v>115</v>
      </c>
      <c r="H280" s="158">
        <v>1</v>
      </c>
      <c r="I280" s="159"/>
      <c r="J280" s="160">
        <f t="shared" si="50"/>
        <v>0</v>
      </c>
      <c r="K280" s="156" t="s">
        <v>133</v>
      </c>
      <c r="L280" s="35"/>
      <c r="M280" s="161" t="s">
        <v>1</v>
      </c>
      <c r="N280" s="162" t="s">
        <v>42</v>
      </c>
      <c r="O280" s="67"/>
      <c r="P280" s="163">
        <f t="shared" si="51"/>
        <v>0</v>
      </c>
      <c r="Q280" s="163">
        <v>0</v>
      </c>
      <c r="R280" s="163">
        <f t="shared" si="52"/>
        <v>0</v>
      </c>
      <c r="S280" s="163">
        <v>0</v>
      </c>
      <c r="T280" s="164">
        <f t="shared" si="5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65" t="s">
        <v>85</v>
      </c>
      <c r="AT280" s="165" t="s">
        <v>112</v>
      </c>
      <c r="AU280" s="165" t="s">
        <v>85</v>
      </c>
      <c r="AY280" s="13" t="s">
        <v>116</v>
      </c>
      <c r="BE280" s="166">
        <f t="shared" si="44"/>
        <v>0</v>
      </c>
      <c r="BF280" s="166">
        <f t="shared" si="45"/>
        <v>0</v>
      </c>
      <c r="BG280" s="166">
        <f t="shared" si="46"/>
        <v>0</v>
      </c>
      <c r="BH280" s="166">
        <f t="shared" si="47"/>
        <v>0</v>
      </c>
      <c r="BI280" s="166">
        <f t="shared" si="48"/>
        <v>0</v>
      </c>
      <c r="BJ280" s="13" t="s">
        <v>85</v>
      </c>
      <c r="BK280" s="166">
        <f t="shared" si="49"/>
        <v>0</v>
      </c>
      <c r="BL280" s="13" t="s">
        <v>85</v>
      </c>
      <c r="BM280" s="165" t="s">
        <v>778</v>
      </c>
    </row>
    <row r="281" spans="1:65" s="2" customFormat="1" ht="101.25" customHeight="1">
      <c r="A281" s="30"/>
      <c r="B281" s="31"/>
      <c r="C281" s="154" t="s">
        <v>779</v>
      </c>
      <c r="D281" s="154" t="s">
        <v>112</v>
      </c>
      <c r="E281" s="155" t="s">
        <v>780</v>
      </c>
      <c r="F281" s="156" t="s">
        <v>781</v>
      </c>
      <c r="G281" s="157" t="s">
        <v>115</v>
      </c>
      <c r="H281" s="158">
        <v>1</v>
      </c>
      <c r="I281" s="159"/>
      <c r="J281" s="160">
        <f t="shared" si="50"/>
        <v>0</v>
      </c>
      <c r="K281" s="156" t="s">
        <v>133</v>
      </c>
      <c r="L281" s="35"/>
      <c r="M281" s="161" t="s">
        <v>1</v>
      </c>
      <c r="N281" s="162" t="s">
        <v>42</v>
      </c>
      <c r="O281" s="67"/>
      <c r="P281" s="163">
        <f t="shared" si="51"/>
        <v>0</v>
      </c>
      <c r="Q281" s="163">
        <v>0</v>
      </c>
      <c r="R281" s="163">
        <f t="shared" si="52"/>
        <v>0</v>
      </c>
      <c r="S281" s="163">
        <v>0</v>
      </c>
      <c r="T281" s="164">
        <f t="shared" si="5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65" t="s">
        <v>85</v>
      </c>
      <c r="AT281" s="165" t="s">
        <v>112</v>
      </c>
      <c r="AU281" s="165" t="s">
        <v>85</v>
      </c>
      <c r="AY281" s="13" t="s">
        <v>116</v>
      </c>
      <c r="BE281" s="166">
        <f t="shared" si="44"/>
        <v>0</v>
      </c>
      <c r="BF281" s="166">
        <f t="shared" si="45"/>
        <v>0</v>
      </c>
      <c r="BG281" s="166">
        <f t="shared" si="46"/>
        <v>0</v>
      </c>
      <c r="BH281" s="166">
        <f t="shared" si="47"/>
        <v>0</v>
      </c>
      <c r="BI281" s="166">
        <f t="shared" si="48"/>
        <v>0</v>
      </c>
      <c r="BJ281" s="13" t="s">
        <v>85</v>
      </c>
      <c r="BK281" s="166">
        <f t="shared" si="49"/>
        <v>0</v>
      </c>
      <c r="BL281" s="13" t="s">
        <v>85</v>
      </c>
      <c r="BM281" s="165" t="s">
        <v>782</v>
      </c>
    </row>
    <row r="282" spans="1:65" s="2" customFormat="1" ht="101.25" customHeight="1">
      <c r="A282" s="30"/>
      <c r="B282" s="31"/>
      <c r="C282" s="154" t="s">
        <v>783</v>
      </c>
      <c r="D282" s="154" t="s">
        <v>112</v>
      </c>
      <c r="E282" s="155" t="s">
        <v>784</v>
      </c>
      <c r="F282" s="156" t="s">
        <v>785</v>
      </c>
      <c r="G282" s="157" t="s">
        <v>786</v>
      </c>
      <c r="H282" s="158">
        <v>1</v>
      </c>
      <c r="I282" s="159"/>
      <c r="J282" s="160">
        <f t="shared" si="50"/>
        <v>0</v>
      </c>
      <c r="K282" s="156" t="s">
        <v>133</v>
      </c>
      <c r="L282" s="35"/>
      <c r="M282" s="161" t="s">
        <v>1</v>
      </c>
      <c r="N282" s="162" t="s">
        <v>42</v>
      </c>
      <c r="O282" s="67"/>
      <c r="P282" s="163">
        <f t="shared" si="51"/>
        <v>0</v>
      </c>
      <c r="Q282" s="163">
        <v>0</v>
      </c>
      <c r="R282" s="163">
        <f t="shared" si="52"/>
        <v>0</v>
      </c>
      <c r="S282" s="163">
        <v>0</v>
      </c>
      <c r="T282" s="164">
        <f t="shared" si="5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65" t="s">
        <v>85</v>
      </c>
      <c r="AT282" s="165" t="s">
        <v>112</v>
      </c>
      <c r="AU282" s="165" t="s">
        <v>85</v>
      </c>
      <c r="AY282" s="13" t="s">
        <v>116</v>
      </c>
      <c r="BE282" s="166">
        <f t="shared" si="44"/>
        <v>0</v>
      </c>
      <c r="BF282" s="166">
        <f t="shared" si="45"/>
        <v>0</v>
      </c>
      <c r="BG282" s="166">
        <f t="shared" si="46"/>
        <v>0</v>
      </c>
      <c r="BH282" s="166">
        <f t="shared" si="47"/>
        <v>0</v>
      </c>
      <c r="BI282" s="166">
        <f t="shared" si="48"/>
        <v>0</v>
      </c>
      <c r="BJ282" s="13" t="s">
        <v>85</v>
      </c>
      <c r="BK282" s="166">
        <f t="shared" si="49"/>
        <v>0</v>
      </c>
      <c r="BL282" s="13" t="s">
        <v>85</v>
      </c>
      <c r="BM282" s="165" t="s">
        <v>787</v>
      </c>
    </row>
    <row r="283" spans="1:65" s="2" customFormat="1" ht="101.25" customHeight="1">
      <c r="A283" s="30"/>
      <c r="B283" s="31"/>
      <c r="C283" s="154" t="s">
        <v>788</v>
      </c>
      <c r="D283" s="154" t="s">
        <v>112</v>
      </c>
      <c r="E283" s="155" t="s">
        <v>789</v>
      </c>
      <c r="F283" s="156" t="s">
        <v>790</v>
      </c>
      <c r="G283" s="157" t="s">
        <v>786</v>
      </c>
      <c r="H283" s="158">
        <v>1</v>
      </c>
      <c r="I283" s="159"/>
      <c r="J283" s="160">
        <f t="shared" si="50"/>
        <v>0</v>
      </c>
      <c r="K283" s="156" t="s">
        <v>133</v>
      </c>
      <c r="L283" s="35"/>
      <c r="M283" s="167" t="s">
        <v>1</v>
      </c>
      <c r="N283" s="168" t="s">
        <v>42</v>
      </c>
      <c r="O283" s="169"/>
      <c r="P283" s="170">
        <f t="shared" si="51"/>
        <v>0</v>
      </c>
      <c r="Q283" s="170">
        <v>0</v>
      </c>
      <c r="R283" s="170">
        <f t="shared" si="52"/>
        <v>0</v>
      </c>
      <c r="S283" s="170">
        <v>0</v>
      </c>
      <c r="T283" s="171">
        <f t="shared" si="53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65" t="s">
        <v>85</v>
      </c>
      <c r="AT283" s="165" t="s">
        <v>112</v>
      </c>
      <c r="AU283" s="165" t="s">
        <v>85</v>
      </c>
      <c r="AY283" s="13" t="s">
        <v>116</v>
      </c>
      <c r="BE283" s="166">
        <f t="shared" si="44"/>
        <v>0</v>
      </c>
      <c r="BF283" s="166">
        <f t="shared" si="45"/>
        <v>0</v>
      </c>
      <c r="BG283" s="166">
        <f t="shared" si="46"/>
        <v>0</v>
      </c>
      <c r="BH283" s="166">
        <f t="shared" si="47"/>
        <v>0</v>
      </c>
      <c r="BI283" s="166">
        <f t="shared" si="48"/>
        <v>0</v>
      </c>
      <c r="BJ283" s="13" t="s">
        <v>85</v>
      </c>
      <c r="BK283" s="166">
        <f t="shared" si="49"/>
        <v>0</v>
      </c>
      <c r="BL283" s="13" t="s">
        <v>85</v>
      </c>
      <c r="BM283" s="165" t="s">
        <v>791</v>
      </c>
    </row>
    <row r="284" spans="1:65" s="2" customFormat="1" ht="7" customHeight="1">
      <c r="A284" s="3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35"/>
      <c r="M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</row>
  </sheetData>
  <sheetProtection algorithmName="SHA-512" hashValue="3qiYKQUbm6BwYgdP/9hGSkaXoYRgpt4Z1mz+0Oqce6+p3APh8dUMd7/xsaExuVdg46PJl2YKWmuliLC9ctG2Fw==" saltValue="wr9XGIBdJ2ie8QuuNFHQ8DOHpVkZO9zlFb+odS5jyqtoB1QwJ5ofzefSEWaQ8JY/zW6yaq31C8/QVnADqX1iUQ==" spinCount="100000" sheet="1" objects="1" scenarios="1" formatColumns="0" formatRows="0" autoFilter="0"/>
  <autoFilter ref="C116:K28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 01 - Údržba spádoviště...</vt:lpstr>
      <vt:lpstr>PS 02 - Opravy kolejových...</vt:lpstr>
      <vt:lpstr>'PS 01 - Údržba spádoviště...'!Názvy_tisku</vt:lpstr>
      <vt:lpstr>'PS 02 - Opravy kolejových...'!Názvy_tisku</vt:lpstr>
      <vt:lpstr>'Rekapitulace stavby'!Názvy_tisku</vt:lpstr>
      <vt:lpstr>'PS 01 - Údržba spádoviště...'!Oblast_tisku</vt:lpstr>
      <vt:lpstr>'PS 02 - Opravy kolejových...'!Oblast_tisku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2024-03-15T08:50:51Z</dcterms:created>
  <dcterms:modified xsi:type="dcterms:W3CDTF">2024-04-15T12:31:24Z</dcterms:modified>
</cp:coreProperties>
</file>