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rehnal" reservationPassword="0"/>
  <workbookPr/>
  <bookViews>
    <workbookView xWindow="240" yWindow="120" windowWidth="14940" windowHeight="9225" activeTab="0"/>
  </bookViews>
  <sheets>
    <sheet name="SO 11-10-01_SO 11-10-01.1" sheetId="1" r:id="rId1"/>
  </sheets>
  <definedNames/>
  <calcPr/>
  <webPublishing/>
</workbook>
</file>

<file path=xl/sharedStrings.xml><?xml version="1.0" encoding="utf-8"?>
<sst xmlns="http://schemas.openxmlformats.org/spreadsheetml/2006/main" count="343" uniqueCount="156">
  <si>
    <t>ASPE10</t>
  </si>
  <si>
    <t>S</t>
  </si>
  <si>
    <t>Firma: MORAVIA CONSULT Olomouc a.s.</t>
  </si>
  <si>
    <t>Soupis prací objektu</t>
  </si>
  <si>
    <t xml:space="preserve">Stavba: </t>
  </si>
  <si>
    <t>22-058</t>
  </si>
  <si>
    <t>Výstavba PZS v km 100,674 (P7961) na trati Brno – Vlárský průsmyk</t>
  </si>
  <si>
    <t>O</t>
  </si>
  <si>
    <t>Objekt:</t>
  </si>
  <si>
    <t>SO 11-10-01</t>
  </si>
  <si>
    <t>Kolejový svršek km 100,651 - km 100,705</t>
  </si>
  <si>
    <t>O1</t>
  </si>
  <si>
    <t>Rozpočet:</t>
  </si>
  <si>
    <t>0,00</t>
  </si>
  <si>
    <t>15,00</t>
  </si>
  <si>
    <t>21,00</t>
  </si>
  <si>
    <t>3</t>
  </si>
  <si>
    <t>6</t>
  </si>
  <si>
    <t>2</t>
  </si>
  <si>
    <t>SO 11-10-01.1</t>
  </si>
  <si>
    <t>Kolejový svršek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</si>
  <si>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</si>
  <si>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</si>
  <si>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</si>
  <si>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</si>
  <si>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</si>
  <si>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</si>
  <si>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</si>
  <si>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</si>
  <si>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</si>
  <si>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</si>
  <si>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</si>
  <si>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</si>
  <si>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</si>
  <si>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</si>
  <si>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</si>
  <si>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</si>
  <si>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</si>
  <si>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</si>
  <si>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</si>
  <si>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51</t>
  </si>
  <si>
    <t>Kolejová lože</t>
  </si>
  <si>
    <t>P</t>
  </si>
  <si>
    <t>512550</t>
  </si>
  <si>
    <t/>
  </si>
  <si>
    <t>KOLEJOVÉ LOŽE - ZŘÍZENÍ Z KAMENIVA HRUBÉHO DRCENÉHO (ŠTĚRK)</t>
  </si>
  <si>
    <t>M3</t>
  </si>
  <si>
    <t>2022_OTSKP</t>
  </si>
  <si>
    <t>PP</t>
  </si>
  <si>
    <t>VV</t>
  </si>
  <si>
    <t>Dle technické zprávy, výkresových příloh projektové dokumentace. Dle výkazů materiálu projektu. Dle tabulky kubatur projektanta. 
nové štěrkové lože 
 fr. 31.5/63 mm 
100=100,000 [A] 
Celkem: A=100,000 [B]</t>
  </si>
  <si>
    <t>TS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</si>
  <si>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</si>
  <si>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52</t>
  </si>
  <si>
    <t>Kolej</t>
  </si>
  <si>
    <t>528352</t>
  </si>
  <si>
    <t>KOLEJ 49 E1, ROZD. "U", BEZSTYKOVÁ, PR. BET. BEZPODKLADNICOVÝ, UP. PRUŽNÉ</t>
  </si>
  <si>
    <t>M</t>
  </si>
  <si>
    <t>Dle technické zprávy, výkresových příloh projektové dokumentace. Dle výkazů materiálu projektu. Dle tabulky kubatur projektanta. 
žsv. S49 -  nové kolejnice 49 E1, (ocel jakosti R260)  
nové předpjaté betonové pražce s bezpodkladnicovým pružným upevněním 
(upevnění typ W14 se svěrkami Skl 14), min. délky 2,6 m o hmotnosti min. 300 kg  
s úklonem úložné plochy 1:40,  rozd. „u“. 
svaření do BK 
žluté svěrky se sníženou svěrnou silou 3m 
zelené svěrky s výrazně sníženou svěrnou silou 2,5m 
16=16,000 [A] 
Celkem: A=16,000 [B]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</si>
  <si>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</si>
  <si>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R528311</t>
  </si>
  <si>
    <t>KOLEJ 49 E1, ROZD. "U", BEZSTYKOVÁ, PR. DŘ., UP. PRUŽNÉ</t>
  </si>
  <si>
    <t>R</t>
  </si>
  <si>
    <t>Dle technické zprávy, výkresových příloh projektové dokumentace. Dle výkazů materiálu projektu. Dle tabulky kubatur projektanta. 
žsv. S49 -  nové kolejnice 49 E1, (ocel jakosti R260)  
nové dřevené pražce s podkladnicovým pružným upevněním 
(upevnění typ KS se svěrkami Skl 24) 
rozd. „u“. 
svaření do BK 
12,5=12,500 [A] 
Celkem: A=12,500 [B]</t>
  </si>
  <si>
    <t>54</t>
  </si>
  <si>
    <t>Ostatní úpravy železničního svršku</t>
  </si>
  <si>
    <t>543412</t>
  </si>
  <si>
    <t>VÝMĚNA UPEVNĚNÍ (ŠROUBŮ, SPON, SVĚREK, KROUŽKŮ) PRUŽNÉHO</t>
  </si>
  <si>
    <t>PÁR</t>
  </si>
  <si>
    <t>výměna svěrek za Skl 24B 
136=136,000 [A]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</si>
  <si>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X 
3. Způsob měření: 
Udává se vždy pár, tj. po dvou kusech úložných ploch kolejnice na každém pražci.</t>
  </si>
  <si>
    <t>543430</t>
  </si>
  <si>
    <t>VÝMĚNA PODLOŽEK POD KOLEJNICEMI</t>
  </si>
  <si>
    <t>výměna na 68 pražcích 
plastová podkložka pod patu kolejnice Zw 686 
68=68,000 [A]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</si>
  <si>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vždy pár, tj. po dvou kusech úložných ploch kolejnice na každém pražci.</t>
  </si>
  <si>
    <t>545121</t>
  </si>
  <si>
    <t>SVAR KOLEJNIC (STEJNÉHO TVARU) 49 E1, T JEDNOTLIVĚ</t>
  </si>
  <si>
    <t>KUS</t>
  </si>
  <si>
    <t>Dle technické zprávy, výkresových příloh projektové dokumentace. Dle výkazů materiálu projektu. Dle tabulky kubatur projektanta. 
svary v pojistném úhelníku profil L 160/100/14, páry,  - nutno uvažovat x 2 
odtavovací stykový 
2*2=4,000 [A]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</si>
  <si>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</si>
  <si>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7</t>
  </si>
  <si>
    <t>549311</t>
  </si>
  <si>
    <t>ZRUŠENÍ A ZNOVUZŘÍZENÍ BEZSTYKOVÉ KOLEJE NA NEDEMONTOVANÝCH ÚSECÍCH V KOLEJI</t>
  </si>
  <si>
    <t>Dle technické zprávy, výkresových příloh projektové dokumentace. Dle výkazů materiálu projektu. Dle tabulky kubatur projektanta. 
úprava  bezstykové koleje ve stávající koleji 
200=200,000 [A] 
Celkem: A=200,000 [B]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</si>
  <si>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</si>
  <si>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8</t>
  </si>
  <si>
    <t>549341</t>
  </si>
  <si>
    <t>ZŘÍZENÍ BEZSTYKOVÉ KOLEJE NA NOVÝCH ÚSECÍCH V KOLEJI</t>
  </si>
  <si>
    <t>Dle technické zprávy, výkresových příloh projektové dokumentace. Dle výkazů materiálu projektu. Dle tabulky kubatur projektanta. 
zřízení bezstykové koleje v nové koleji 
28,5=28,500 [A] 
Celkem: A=28,500 [B]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</si>
  <si>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</si>
  <si>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</si>
  <si>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</si>
  <si>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řez kolejnice S49 pilou 
6=6,000 [A]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</si>
  <si>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</si>
  <si>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Ostatní konstrukce a práce, bourání</t>
  </si>
  <si>
    <t>921930</t>
  </si>
  <si>
    <t>ANTIKOROZNÍ PROVEDENÍ UPEVŇOVADEL A JINÉHO DROBNÉHO KOLEJIVA</t>
  </si>
  <si>
    <t>Dle technické zprávy, výkresových příloh projektové dokumentace. Dle výkazů materiálu projektu. Dle tabulky kubatur projektanta. 
celkem u 12 ks beton. bezpodklad. pražců – 4ks upevňovadel na 1 pražec 
7.2=7,200 [A] 
Celkem: A=7,200 [B]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</si>
  <si>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</si>
  <si>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96</t>
  </si>
  <si>
    <t>Bourání konstrukcí</t>
  </si>
  <si>
    <t>965010</t>
  </si>
  <si>
    <t>ODSTRANĚNÍ KOLEJOVÉHO LOŽE A DRÁŽNÍCH STEZEK</t>
  </si>
  <si>
    <t>Dle technické zprávy, výkresových příloh projektové dokumentace. Dle výkazů materiálu projektu. Dle tabulky kubatur projektanta. 
odtěžení celkem (0.3 m pod ložnou plochou praže): 
45=45,000 [A] 
Celkem: A=45,000 [B]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</si>
  <si>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</si>
  <si>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12</t>
  </si>
  <si>
    <t>965113</t>
  </si>
  <si>
    <t>DEMONTÁŽ KOLEJE NA BETONOVÝCH PRAŽCÍCH DO KOLEJOVÝCH POLÍ S ODVOZEM NA MONTÁŽNÍ ZÁKLADNU S NÁSLEDNÝM ROZEBRÁNÍM</t>
  </si>
  <si>
    <t>Dle technické zprávy, výkresových příloh projektové dokumentace. Dle výkazů materiálu projektu. Dle tabulky kubatur projektanta. 
 na betonových pražcích tv. R65 
17=17,000 [A] 
Celkem: A=17,000 [B]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</si>
  <si>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</si>
  <si>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13</t>
  </si>
  <si>
    <t>965123</t>
  </si>
  <si>
    <t>DEMONTÁŽ KOLEJE NA DŘEVĚNÝCH PRAŽCÍCH DO KOLEJOVÝCH POLÍ S ODVOZEM NA MONTÁŽNÍ ZÁKLADNU S NÁSLEDNÝM ROZEBRÁNÍM</t>
  </si>
  <si>
    <t>Dle technické zprávy, výkresových příloh projektové dokumentace. Dle výkazů materiálu projektu. Dle tabulky kubatur projektanta. 
 na dřevěných pražcích tv. R65 
10=10,000 [A] 
Celkem: A=10,000 [B]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</si>
  <si>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</si>
  <si>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14</t>
  </si>
  <si>
    <t>96615</t>
  </si>
  <si>
    <t>BOURÁNÍ KONSTRUKCÍ Z PROSTÉHO BETONU</t>
  </si>
  <si>
    <t>Dle technické zprávy, výkresových příloh projektové dokumentace. Dle výkazů materiálu projektu. Dle tabulky kubatur projektanta. 
odpady - drobné betonové základy a šachty 
0.1=0,100 [A] 
Celkem: A=0,100 [B]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</si>
  <si>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</si>
  <si>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995</t>
  </si>
  <si>
    <t>Poplatky za skládky</t>
  </si>
  <si>
    <t>15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</si>
  <si>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</si>
  <si>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</si>
  <si>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</si>
  <si>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T</t>
  </si>
  <si>
    <t>Evidenční položka</t>
  </si>
  <si>
    <t>Dle technické zprávy, výkresových příloh projektové dokumentace. Dle výkazů materiálu projektu. Dle tabulky kubatur projektanta. 
odpady - drobné betonové základy a šachty 
0.2=0,200 [A] 
Celkem: A=0,200 [B]</t>
  </si>
  <si>
    <t>1. Položka obsahuje: - veškeré poplatky provozovateli skládky, recyklační linky nebo jiného zařízení na zpracování nebo likvidaci odpadů související s převzetím, uložením, zpracováním nebo likvidací odpadu. Separaci armovaného betonu na stavbě nebo na místě recyklační linky.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</si>
  <si>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16</t>
  </si>
  <si>
    <t>R015150</t>
  </si>
  <si>
    <t>907</t>
  </si>
  <si>
    <t>POPLATKY ZA LIKVIDACI ODPADŮ NEKONTAMINOVANÝCH - 17 05 08 ŠTĚRK Z KOLEJIŠTĚ (ODPAD PO RECYKLACI) VČ. DOPRAVY NA SKLÁDKU A MANIPULACE</t>
  </si>
  <si>
    <t>Dle technické zprávy, výkresových příloh projektové dokumentace. Dle výkazů materiálu projektu. Dle tabulky kubatur projektanta. 
odtěžení celkem (0.3 m pod ložnou plochou praže): 
45*1,7=76,500 [A] 
Celkem: A=76,500 [B]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</si>
  <si>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</si>
  <si>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17</t>
  </si>
  <si>
    <t>R015210</t>
  </si>
  <si>
    <t>912</t>
  </si>
  <si>
    <t>POPLATKY ZA LIKVIDACI ODPADŮ NEKONTAMINOVANÝCH - 17 01 01 ŽELEZNIČNÍ PRAŽCE BETONOVÉ VČ. DOPRAVY NA SKLÁDKU A MANIPULACE</t>
  </si>
  <si>
    <t>Dle technické zprávy, výkresových příloh projektové dokumentace. Dle výkazů materiálu projektu. Dle tabulky kubatur projektanta. 
odpady betonové pražce: 
6,5=6,500 [A] 
Celkem: A=6,500 [B]</t>
  </si>
  <si>
    <t>18</t>
  </si>
  <si>
    <t>R015250</t>
  </si>
  <si>
    <t>916</t>
  </si>
  <si>
    <t>POPLATKY ZA LIKVIDACI ODPADŮ NEKONTAMINOVANÝCH - 17 02 03 POLYETYLÉNOVÉ PODLOŽKY (ŽEL. SVRŠEK) VČ. DOPRAVY NA SKLÁDKU A MANIPULACE</t>
  </si>
  <si>
    <t>Dle technické zprávy, výkresových příloh projektové dokumentace. Dle výkazů materiálu projektu. Dle tabulky kubatur projektanta. 
PE podložky 
0.029=0,029 [A] 
Celkem: A=0,029 [B]</t>
  </si>
  <si>
    <t>19</t>
  </si>
  <si>
    <t>R015260</t>
  </si>
  <si>
    <t>917</t>
  </si>
  <si>
    <t>POPLATKY ZA LIKVIDACI ODPADŮ NEKONTAMINOVANÝCH - 07 02 99 PRYŽOVÉ PODLOŽKY (ŽEL. SVRŠEK) VČ. DOPRAVY NA SKLÁDKU A MANIPULACE</t>
  </si>
  <si>
    <t>Dle technické zprávy, výkresových příloh projektové dokumentace. Dle výkazů materiálu projektu. Dle tabulky kubatur projektanta. 
pryžové podložky 
0.036=0,036 [A] 
Celkem: A=0,036 [B]</t>
  </si>
  <si>
    <t>20</t>
  </si>
  <si>
    <t>R015520</t>
  </si>
  <si>
    <t>934</t>
  </si>
  <si>
    <t>POPLATKY ZA LIKVIDACI ODPADŮ NEBEZPEČNÝCH - 17 02 04* ŽELEZNIČNÍ PRAŽCE DŘEVĚNÉ VČ. DOPRAVY NA SKLÁDKU A MANIPULACE</t>
  </si>
  <si>
    <t>Dle technické zprávy, výkresových příloh projektové dokumentace. Dle výkazů materiálu projektu. Dle tabulky kubatur projektanta. 
odpady dřevěné pražce 
1,8=1,800 [A] 
Celkem: A=1,800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</si>
</sst>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s="1"/>
      <c r="O2">
        <f>0+O9+O14+O23+O48+O53+O70</f>
      </c>
      <c t="s">
        <v>17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</v>
      </c>
      <c s="36">
        <f>0+I9+I14+I23+I48+I53+I70</f>
      </c>
      <c s="6"/>
      <c r="O3" t="s">
        <v>13</v>
      </c>
      <c t="s">
        <v>18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s="1"/>
      <c r="O4" t="s">
        <v>14</v>
      </c>
      <c t="s">
        <v>18</v>
      </c>
    </row>
    <row r="5" spans="1:16" ht="12.75" customHeight="1">
      <c r="A5" t="s">
        <v>11</v>
      </c>
      <c s="12" t="s">
        <v>12</v>
      </c>
      <c s="13" t="s">
        <v>19</v>
      </c>
      <c s="5"/>
      <c s="14" t="s">
        <v>20</v>
      </c>
      <c s="5"/>
      <c s="5"/>
      <c s="5"/>
      <c s="5"/>
      <c s="5"/>
      <c r="O5" t="s">
        <v>15</v>
      </c>
      <c t="s">
        <v>18</v>
      </c>
    </row>
    <row r="6" spans="1:10" ht="12.75" customHeight="1">
      <c r="A6" s="11" t="s">
        <v>21</v>
      </c>
      <c s="11" t="s">
        <v>23</v>
      </c>
      <c s="11" t="s">
        <v>25</v>
      </c>
      <c s="11" t="s">
        <v>26</v>
      </c>
      <c s="11" t="s">
        <v>27</v>
      </c>
      <c s="11" t="s">
        <v>29</v>
      </c>
      <c s="11" t="s">
        <v>31</v>
      </c>
      <c s="11" t="s">
        <v>32</v>
      </c>
      <c s="11"/>
      <c s="11" t="s">
        <v>37</v>
      </c>
    </row>
    <row r="7" spans="1:10" ht="12.75" customHeight="1">
      <c r="A7" s="11"/>
      <c s="11"/>
      <c s="11"/>
      <c s="11"/>
      <c s="11"/>
      <c s="11"/>
      <c s="11"/>
      <c s="11" t="s">
        <v>33</v>
      </c>
      <c s="11" t="s">
        <v>35</v>
      </c>
      <c s="11"/>
    </row>
    <row r="8" spans="1:10" ht="12.75" customHeight="1">
      <c r="A8" s="11" t="s">
        <v>22</v>
      </c>
      <c s="11" t="s">
        <v>24</v>
      </c>
      <c s="11" t="s">
        <v>18</v>
      </c>
      <c s="11" t="s">
        <v>16</v>
      </c>
      <c s="11" t="s">
        <v>28</v>
      </c>
      <c s="11" t="s">
        <v>30</v>
      </c>
      <c s="11" t="s">
        <v>17</v>
      </c>
      <c s="11" t="s">
        <v>34</v>
      </c>
      <c s="11" t="s">
        <v>36</v>
      </c>
      <c s="11" t="s">
        <v>38</v>
      </c>
    </row>
    <row r="9" spans="1:18" ht="12.75" customHeight="1">
      <c r="A9" s="19" t="s">
        <v>39</v>
      </c>
      <c s="19"/>
      <c s="20" t="s">
        <v>40</v>
      </c>
      <c s="19"/>
      <c s="21" t="s">
        <v>41</v>
      </c>
      <c s="19"/>
      <c s="19"/>
      <c s="19"/>
      <c s="22">
        <f>0+Q9</f>
      </c>
      <c s="19"/>
      <c r="O9">
        <f>0+R9</f>
      </c>
      <c r="Q9">
        <f>0+I10</f>
      </c>
      <c>
        <f>0+O10</f>
      </c>
    </row>
    <row r="10" spans="1:16" ht="12.75">
      <c r="A10" s="18" t="s">
        <v>42</v>
      </c>
      <c s="23" t="s">
        <v>24</v>
      </c>
      <c s="23" t="s">
        <v>43</v>
      </c>
      <c s="18" t="s">
        <v>44</v>
      </c>
      <c s="24" t="s">
        <v>45</v>
      </c>
      <c s="25" t="s">
        <v>46</v>
      </c>
      <c s="26">
        <v>100</v>
      </c>
      <c s="27">
        <v>0</v>
      </c>
      <c s="27">
        <f>ROUND(ROUND(H10,2)*ROUND(G10,3),2)</f>
      </c>
      <c s="25" t="s">
        <v>47</v>
      </c>
      <c r="O10">
        <f>(I10*21)/100</f>
      </c>
      <c t="s">
        <v>18</v>
      </c>
    </row>
    <row r="11" spans="1:5" ht="12.75">
      <c r="A11" s="28" t="s">
        <v>48</v>
      </c>
      <c r="E11" s="29" t="s">
        <v>44</v>
      </c>
    </row>
    <row r="12" spans="1:5" ht="76.5">
      <c r="A12" s="30" t="s">
        <v>49</v>
      </c>
      <c r="E12" s="31" t="s">
        <v>50</v>
      </c>
    </row>
    <row r="13" spans="1:5" ht="89.25">
      <c r="A13" t="s">
        <v>51</v>
      </c>
      <c r="E13" s="29" t="s">
        <v>52</v>
      </c>
    </row>
    <row r="14" spans="1:18" ht="12.75" customHeight="1">
      <c r="A14" s="5" t="s">
        <v>39</v>
      </c>
      <c s="5"/>
      <c s="34" t="s">
        <v>53</v>
      </c>
      <c s="5"/>
      <c s="21" t="s">
        <v>54</v>
      </c>
      <c s="5"/>
      <c s="5"/>
      <c s="5"/>
      <c s="35">
        <f>0+Q14</f>
      </c>
      <c s="5"/>
      <c r="O14">
        <f>0+R14</f>
      </c>
      <c r="Q14">
        <f>0+I15+I19</f>
      </c>
      <c>
        <f>0+O15+O19</f>
      </c>
    </row>
    <row r="15" spans="1:16" ht="25.5">
      <c r="A15" s="18" t="s">
        <v>42</v>
      </c>
      <c s="23" t="s">
        <v>18</v>
      </c>
      <c s="23" t="s">
        <v>55</v>
      </c>
      <c s="18" t="s">
        <v>44</v>
      </c>
      <c s="24" t="s">
        <v>56</v>
      </c>
      <c s="25" t="s">
        <v>57</v>
      </c>
      <c s="26">
        <v>16</v>
      </c>
      <c s="27">
        <v>0</v>
      </c>
      <c s="27">
        <f>ROUND(ROUND(H15,2)*ROUND(G15,3),2)</f>
      </c>
      <c s="25" t="s">
        <v>47</v>
      </c>
      <c r="O15">
        <f>(I15*21)/100</f>
      </c>
      <c t="s">
        <v>18</v>
      </c>
    </row>
    <row r="16" spans="1:5" ht="12.75">
      <c r="A16" s="28" t="s">
        <v>48</v>
      </c>
      <c r="E16" s="29" t="s">
        <v>44</v>
      </c>
    </row>
    <row r="17" spans="1:5" ht="153">
      <c r="A17" s="30" t="s">
        <v>49</v>
      </c>
      <c r="E17" s="31" t="s">
        <v>58</v>
      </c>
    </row>
    <row r="18" spans="1:5" ht="306">
      <c r="A18" t="s">
        <v>51</v>
      </c>
      <c r="E18" s="29" t="s">
        <v>59</v>
      </c>
    </row>
    <row r="19" spans="1:16" ht="12.75">
      <c r="A19" s="18" t="s">
        <v>42</v>
      </c>
      <c s="23" t="s">
        <v>16</v>
      </c>
      <c s="23" t="s">
        <v>60</v>
      </c>
      <c s="18" t="s">
        <v>44</v>
      </c>
      <c s="24" t="s">
        <v>61</v>
      </c>
      <c s="25" t="s">
        <v>57</v>
      </c>
      <c s="26">
        <v>12.5</v>
      </c>
      <c s="27">
        <v>0</v>
      </c>
      <c s="27">
        <f>ROUND(ROUND(H19,2)*ROUND(G19,3),2)</f>
      </c>
      <c s="25" t="s">
        <v>62</v>
      </c>
      <c r="O19">
        <f>(I19*21)/100</f>
      </c>
      <c t="s">
        <v>18</v>
      </c>
    </row>
    <row r="20" spans="1:5" ht="12.75">
      <c r="A20" s="28" t="s">
        <v>48</v>
      </c>
      <c r="E20" s="29" t="s">
        <v>44</v>
      </c>
    </row>
    <row r="21" spans="1:5" ht="114.75">
      <c r="A21" s="30" t="s">
        <v>49</v>
      </c>
      <c r="E21" s="31" t="s">
        <v>63</v>
      </c>
    </row>
    <row r="22" spans="1:5" ht="306">
      <c r="A22" t="s">
        <v>51</v>
      </c>
      <c r="E22" s="29" t="s">
        <v>59</v>
      </c>
    </row>
    <row r="23" spans="1:18" ht="12.75" customHeight="1">
      <c r="A23" s="5" t="s">
        <v>39</v>
      </c>
      <c s="5"/>
      <c s="34" t="s">
        <v>64</v>
      </c>
      <c s="5"/>
      <c s="21" t="s">
        <v>65</v>
      </c>
      <c s="5"/>
      <c s="5"/>
      <c s="5"/>
      <c s="35">
        <f>0+Q23</f>
      </c>
      <c s="5"/>
      <c r="O23">
        <f>0+R23</f>
      </c>
      <c r="Q23">
        <f>0+I24+I28+I32+I36+I40+I44</f>
      </c>
      <c>
        <f>0+O24+O28+O32+O36+O40+O44</f>
      </c>
    </row>
    <row r="24" spans="1:16" ht="12.75">
      <c r="A24" s="18" t="s">
        <v>42</v>
      </c>
      <c s="23" t="s">
        <v>28</v>
      </c>
      <c s="23" t="s">
        <v>66</v>
      </c>
      <c s="18" t="s">
        <v>44</v>
      </c>
      <c s="24" t="s">
        <v>67</v>
      </c>
      <c s="25" t="s">
        <v>68</v>
      </c>
      <c s="26">
        <v>136</v>
      </c>
      <c s="27">
        <v>0</v>
      </c>
      <c s="27">
        <f>ROUND(ROUND(H24,2)*ROUND(G24,3),2)</f>
      </c>
      <c s="25" t="s">
        <v>47</v>
      </c>
      <c r="O24">
        <f>(I24*21)/100</f>
      </c>
      <c t="s">
        <v>18</v>
      </c>
    </row>
    <row r="25" spans="1:5" ht="12.75">
      <c r="A25" s="28" t="s">
        <v>48</v>
      </c>
      <c r="E25" s="29" t="s">
        <v>44</v>
      </c>
    </row>
    <row r="26" spans="1:5" ht="25.5">
      <c r="A26" s="30" t="s">
        <v>49</v>
      </c>
      <c r="E26" s="31" t="s">
        <v>69</v>
      </c>
    </row>
    <row r="27" spans="1:5" ht="140.25">
      <c r="A27" t="s">
        <v>51</v>
      </c>
      <c r="E27" s="29" t="s">
        <v>70</v>
      </c>
    </row>
    <row r="28" spans="1:16" ht="12.75">
      <c r="A28" s="18" t="s">
        <v>42</v>
      </c>
      <c s="23" t="s">
        <v>30</v>
      </c>
      <c s="23" t="s">
        <v>71</v>
      </c>
      <c s="18" t="s">
        <v>44</v>
      </c>
      <c s="24" t="s">
        <v>72</v>
      </c>
      <c s="25" t="s">
        <v>68</v>
      </c>
      <c s="26">
        <v>68</v>
      </c>
      <c s="27">
        <v>0</v>
      </c>
      <c s="27">
        <f>ROUND(ROUND(H28,2)*ROUND(G28,3),2)</f>
      </c>
      <c s="25" t="s">
        <v>47</v>
      </c>
      <c r="O28">
        <f>(I28*21)/100</f>
      </c>
      <c t="s">
        <v>18</v>
      </c>
    </row>
    <row r="29" spans="1:5" ht="12.75">
      <c r="A29" s="28" t="s">
        <v>48</v>
      </c>
      <c r="E29" s="29" t="s">
        <v>44</v>
      </c>
    </row>
    <row r="30" spans="1:5" ht="38.25">
      <c r="A30" s="30" t="s">
        <v>49</v>
      </c>
      <c r="E30" s="31" t="s">
        <v>73</v>
      </c>
    </row>
    <row r="31" spans="1:5" ht="140.25">
      <c r="A31" t="s">
        <v>51</v>
      </c>
      <c r="E31" s="29" t="s">
        <v>74</v>
      </c>
    </row>
    <row r="32" spans="1:16" ht="12.75">
      <c r="A32" s="18" t="s">
        <v>42</v>
      </c>
      <c s="23" t="s">
        <v>17</v>
      </c>
      <c s="23" t="s">
        <v>75</v>
      </c>
      <c s="18" t="s">
        <v>44</v>
      </c>
      <c s="24" t="s">
        <v>76</v>
      </c>
      <c s="25" t="s">
        <v>77</v>
      </c>
      <c s="26">
        <v>4</v>
      </c>
      <c s="27">
        <v>0</v>
      </c>
      <c s="27">
        <f>ROUND(ROUND(H32,2)*ROUND(G32,3),2)</f>
      </c>
      <c s="25" t="s">
        <v>47</v>
      </c>
      <c r="O32">
        <f>(I32*21)/100</f>
      </c>
      <c t="s">
        <v>18</v>
      </c>
    </row>
    <row r="33" spans="1:5" ht="12.75">
      <c r="A33" s="28" t="s">
        <v>48</v>
      </c>
      <c r="E33" s="29" t="s">
        <v>44</v>
      </c>
    </row>
    <row r="34" spans="1:5" ht="63.75">
      <c r="A34" s="30" t="s">
        <v>49</v>
      </c>
      <c r="E34" s="31" t="s">
        <v>78</v>
      </c>
    </row>
    <row r="35" spans="1:5" ht="255">
      <c r="A35" t="s">
        <v>51</v>
      </c>
      <c r="E35" s="29" t="s">
        <v>79</v>
      </c>
    </row>
    <row r="36" spans="1:16" ht="25.5">
      <c r="A36" s="18" t="s">
        <v>42</v>
      </c>
      <c s="23" t="s">
        <v>80</v>
      </c>
      <c s="23" t="s">
        <v>81</v>
      </c>
      <c s="18" t="s">
        <v>44</v>
      </c>
      <c s="24" t="s">
        <v>82</v>
      </c>
      <c s="25" t="s">
        <v>57</v>
      </c>
      <c s="26">
        <v>200</v>
      </c>
      <c s="27">
        <v>0</v>
      </c>
      <c s="27">
        <f>ROUND(ROUND(H36,2)*ROUND(G36,3),2)</f>
      </c>
      <c s="25" t="s">
        <v>47</v>
      </c>
      <c r="O36">
        <f>(I36*21)/100</f>
      </c>
      <c t="s">
        <v>18</v>
      </c>
    </row>
    <row r="37" spans="1:5" ht="12.75">
      <c r="A37" s="28" t="s">
        <v>48</v>
      </c>
      <c r="E37" s="29" t="s">
        <v>44</v>
      </c>
    </row>
    <row r="38" spans="1:5" ht="63.75">
      <c r="A38" s="30" t="s">
        <v>49</v>
      </c>
      <c r="E38" s="31" t="s">
        <v>83</v>
      </c>
    </row>
    <row r="39" spans="1:5" ht="178.5">
      <c r="A39" t="s">
        <v>51</v>
      </c>
      <c r="E39" s="29" t="s">
        <v>84</v>
      </c>
    </row>
    <row r="40" spans="1:16" ht="12.75">
      <c r="A40" s="18" t="s">
        <v>42</v>
      </c>
      <c s="23" t="s">
        <v>85</v>
      </c>
      <c s="23" t="s">
        <v>86</v>
      </c>
      <c s="18" t="s">
        <v>44</v>
      </c>
      <c s="24" t="s">
        <v>87</v>
      </c>
      <c s="25" t="s">
        <v>57</v>
      </c>
      <c s="26">
        <v>28.5</v>
      </c>
      <c s="27">
        <v>0</v>
      </c>
      <c s="27">
        <f>ROUND(ROUND(H40,2)*ROUND(G40,3),2)</f>
      </c>
      <c s="25" t="s">
        <v>47</v>
      </c>
      <c r="O40">
        <f>(I40*21)/100</f>
      </c>
      <c t="s">
        <v>18</v>
      </c>
    </row>
    <row r="41" spans="1:5" ht="12.75">
      <c r="A41" s="28" t="s">
        <v>48</v>
      </c>
      <c r="E41" s="29" t="s">
        <v>44</v>
      </c>
    </row>
    <row r="42" spans="1:5" ht="63.75">
      <c r="A42" s="30" t="s">
        <v>49</v>
      </c>
      <c r="E42" s="31" t="s">
        <v>88</v>
      </c>
    </row>
    <row r="43" spans="1:5" ht="102">
      <c r="A43" t="s">
        <v>51</v>
      </c>
      <c r="E43" s="29" t="s">
        <v>89</v>
      </c>
    </row>
    <row r="44" spans="1:16" ht="12.75">
      <c r="A44" s="18" t="s">
        <v>42</v>
      </c>
      <c s="23" t="s">
        <v>34</v>
      </c>
      <c s="23" t="s">
        <v>90</v>
      </c>
      <c s="18" t="s">
        <v>44</v>
      </c>
      <c s="24" t="s">
        <v>91</v>
      </c>
      <c s="25" t="s">
        <v>77</v>
      </c>
      <c s="26">
        <v>6</v>
      </c>
      <c s="27">
        <v>0</v>
      </c>
      <c s="27">
        <f>ROUND(ROUND(H44,2)*ROUND(G44,3),2)</f>
      </c>
      <c s="25" t="s">
        <v>47</v>
      </c>
      <c r="O44">
        <f>(I44*21)/100</f>
      </c>
      <c t="s">
        <v>18</v>
      </c>
    </row>
    <row r="45" spans="1:5" ht="12.75">
      <c r="A45" s="28" t="s">
        <v>48</v>
      </c>
      <c r="E45" s="29" t="s">
        <v>44</v>
      </c>
    </row>
    <row r="46" spans="1:5" ht="25.5">
      <c r="A46" s="30" t="s">
        <v>49</v>
      </c>
      <c r="E46" s="31" t="s">
        <v>92</v>
      </c>
    </row>
    <row r="47" spans="1:5" ht="102">
      <c r="A47" t="s">
        <v>51</v>
      </c>
      <c r="E47" s="29" t="s">
        <v>93</v>
      </c>
    </row>
    <row r="48" spans="1:18" ht="12.75" customHeight="1">
      <c r="A48" s="5" t="s">
        <v>39</v>
      </c>
      <c s="5"/>
      <c s="34" t="s">
        <v>34</v>
      </c>
      <c s="5"/>
      <c s="21" t="s">
        <v>94</v>
      </c>
      <c s="5"/>
      <c s="5"/>
      <c s="5"/>
      <c s="35">
        <f>0+Q48</f>
      </c>
      <c s="5"/>
      <c r="O48">
        <f>0+R48</f>
      </c>
      <c r="Q48">
        <f>0+I49</f>
      </c>
      <c>
        <f>0+O49</f>
      </c>
    </row>
    <row r="49" spans="1:16" ht="12.75">
      <c r="A49" s="18" t="s">
        <v>42</v>
      </c>
      <c s="23" t="s">
        <v>36</v>
      </c>
      <c s="23" t="s">
        <v>95</v>
      </c>
      <c s="18" t="s">
        <v>44</v>
      </c>
      <c s="24" t="s">
        <v>96</v>
      </c>
      <c s="25" t="s">
        <v>57</v>
      </c>
      <c s="26">
        <v>7.2</v>
      </c>
      <c s="27">
        <v>0</v>
      </c>
      <c s="27">
        <f>ROUND(ROUND(H49,2)*ROUND(G49,3),2)</f>
      </c>
      <c s="25" t="s">
        <v>47</v>
      </c>
      <c r="O49">
        <f>(I49*21)/100</f>
      </c>
      <c t="s">
        <v>18</v>
      </c>
    </row>
    <row r="50" spans="1:5" ht="12.75">
      <c r="A50" s="28" t="s">
        <v>48</v>
      </c>
      <c r="E50" s="29" t="s">
        <v>44</v>
      </c>
    </row>
    <row r="51" spans="1:5" ht="63.75">
      <c r="A51" s="30" t="s">
        <v>49</v>
      </c>
      <c r="E51" s="31" t="s">
        <v>97</v>
      </c>
    </row>
    <row r="52" spans="1:5" ht="140.25">
      <c r="A52" t="s">
        <v>51</v>
      </c>
      <c r="E52" s="29" t="s">
        <v>98</v>
      </c>
    </row>
    <row r="53" spans="1:18" ht="12.75" customHeight="1">
      <c r="A53" s="5" t="s">
        <v>39</v>
      </c>
      <c s="5"/>
      <c s="34" t="s">
        <v>99</v>
      </c>
      <c s="5"/>
      <c s="21" t="s">
        <v>100</v>
      </c>
      <c s="5"/>
      <c s="5"/>
      <c s="5"/>
      <c s="35">
        <f>0+Q53</f>
      </c>
      <c s="5"/>
      <c r="O53">
        <f>0+R53</f>
      </c>
      <c r="Q53">
        <f>0+I54+I58+I62+I66</f>
      </c>
      <c>
        <f>0+O54+O58+O62+O66</f>
      </c>
    </row>
    <row r="54" spans="1:16" ht="12.75">
      <c r="A54" s="18" t="s">
        <v>42</v>
      </c>
      <c s="23" t="s">
        <v>38</v>
      </c>
      <c s="23" t="s">
        <v>101</v>
      </c>
      <c s="18" t="s">
        <v>44</v>
      </c>
      <c s="24" t="s">
        <v>102</v>
      </c>
      <c s="25" t="s">
        <v>46</v>
      </c>
      <c s="26">
        <v>45</v>
      </c>
      <c s="27">
        <v>0</v>
      </c>
      <c s="27">
        <f>ROUND(ROUND(H54,2)*ROUND(G54,3),2)</f>
      </c>
      <c s="25" t="s">
        <v>47</v>
      </c>
      <c r="O54">
        <f>(I54*21)/100</f>
      </c>
      <c t="s">
        <v>18</v>
      </c>
    </row>
    <row r="55" spans="1:5" ht="12.75">
      <c r="A55" s="28" t="s">
        <v>48</v>
      </c>
      <c r="E55" s="29" t="s">
        <v>44</v>
      </c>
    </row>
    <row r="56" spans="1:5" ht="63.75">
      <c r="A56" s="30" t="s">
        <v>49</v>
      </c>
      <c r="E56" s="31" t="s">
        <v>103</v>
      </c>
    </row>
    <row r="57" spans="1:5" ht="140.25">
      <c r="A57" t="s">
        <v>51</v>
      </c>
      <c r="E57" s="29" t="s">
        <v>104</v>
      </c>
    </row>
    <row r="58" spans="1:16" ht="25.5">
      <c r="A58" s="18" t="s">
        <v>42</v>
      </c>
      <c s="23" t="s">
        <v>105</v>
      </c>
      <c s="23" t="s">
        <v>106</v>
      </c>
      <c s="18" t="s">
        <v>44</v>
      </c>
      <c s="24" t="s">
        <v>107</v>
      </c>
      <c s="25" t="s">
        <v>57</v>
      </c>
      <c s="26">
        <v>17</v>
      </c>
      <c s="27">
        <v>0</v>
      </c>
      <c s="27">
        <f>ROUND(ROUND(H58,2)*ROUND(G58,3),2)</f>
      </c>
      <c s="25" t="s">
        <v>47</v>
      </c>
      <c r="O58">
        <f>(I58*21)/100</f>
      </c>
      <c t="s">
        <v>18</v>
      </c>
    </row>
    <row r="59" spans="1:5" ht="12.75">
      <c r="A59" s="28" t="s">
        <v>48</v>
      </c>
      <c r="E59" s="29" t="s">
        <v>44</v>
      </c>
    </row>
    <row r="60" spans="1:5" ht="63.75">
      <c r="A60" s="30" t="s">
        <v>49</v>
      </c>
      <c r="E60" s="31" t="s">
        <v>108</v>
      </c>
    </row>
    <row r="61" spans="1:5" ht="204">
      <c r="A61" t="s">
        <v>51</v>
      </c>
      <c r="E61" s="29" t="s">
        <v>109</v>
      </c>
    </row>
    <row r="62" spans="1:16" ht="25.5">
      <c r="A62" s="18" t="s">
        <v>42</v>
      </c>
      <c s="23" t="s">
        <v>110</v>
      </c>
      <c s="23" t="s">
        <v>111</v>
      </c>
      <c s="18" t="s">
        <v>44</v>
      </c>
      <c s="24" t="s">
        <v>112</v>
      </c>
      <c s="25" t="s">
        <v>57</v>
      </c>
      <c s="26">
        <v>10</v>
      </c>
      <c s="27">
        <v>0</v>
      </c>
      <c s="27">
        <f>ROUND(ROUND(H62,2)*ROUND(G62,3),2)</f>
      </c>
      <c s="25" t="s">
        <v>47</v>
      </c>
      <c r="O62">
        <f>(I62*21)/100</f>
      </c>
      <c t="s">
        <v>18</v>
      </c>
    </row>
    <row r="63" spans="1:5" ht="12.75">
      <c r="A63" s="28" t="s">
        <v>48</v>
      </c>
      <c r="E63" s="29" t="s">
        <v>44</v>
      </c>
    </row>
    <row r="64" spans="1:5" ht="63.75">
      <c r="A64" s="30" t="s">
        <v>49</v>
      </c>
      <c r="E64" s="31" t="s">
        <v>113</v>
      </c>
    </row>
    <row r="65" spans="1:5" ht="204">
      <c r="A65" t="s">
        <v>51</v>
      </c>
      <c r="E65" s="29" t="s">
        <v>114</v>
      </c>
    </row>
    <row r="66" spans="1:16" ht="12.75">
      <c r="A66" s="18" t="s">
        <v>42</v>
      </c>
      <c s="23" t="s">
        <v>115</v>
      </c>
      <c s="23" t="s">
        <v>116</v>
      </c>
      <c s="18" t="s">
        <v>44</v>
      </c>
      <c s="24" t="s">
        <v>117</v>
      </c>
      <c s="25" t="s">
        <v>46</v>
      </c>
      <c s="26">
        <v>0.1</v>
      </c>
      <c s="27">
        <v>0</v>
      </c>
      <c s="27">
        <f>ROUND(ROUND(H66,2)*ROUND(G66,3),2)</f>
      </c>
      <c s="25" t="s">
        <v>47</v>
      </c>
      <c r="O66">
        <f>(I66*21)/100</f>
      </c>
      <c t="s">
        <v>18</v>
      </c>
    </row>
    <row r="67" spans="1:5" ht="12.75">
      <c r="A67" s="28" t="s">
        <v>48</v>
      </c>
      <c r="E67" s="29" t="s">
        <v>44</v>
      </c>
    </row>
    <row r="68" spans="1:5" ht="63.75">
      <c r="A68" s="30" t="s">
        <v>49</v>
      </c>
      <c r="E68" s="31" t="s">
        <v>118</v>
      </c>
    </row>
    <row r="69" spans="1:5" ht="102">
      <c r="A69" t="s">
        <v>51</v>
      </c>
      <c r="E69" s="29" t="s">
        <v>119</v>
      </c>
    </row>
    <row r="70" spans="1:18" ht="12.75" customHeight="1">
      <c r="A70" s="5" t="s">
        <v>39</v>
      </c>
      <c s="5"/>
      <c s="34" t="s">
        <v>120</v>
      </c>
      <c s="5"/>
      <c s="21" t="s">
        <v>121</v>
      </c>
      <c s="5"/>
      <c s="5"/>
      <c s="5"/>
      <c s="35">
        <f>0+Q70</f>
      </c>
      <c s="5"/>
      <c r="O70">
        <f>0+R70</f>
      </c>
      <c r="Q70">
        <f>0+I71+I75+I79+I83+I87+I91</f>
      </c>
      <c>
        <f>0+O71+O75+O79+O83+O87+O91</f>
      </c>
    </row>
    <row r="71" spans="1:16" ht="38.25">
      <c r="A71" s="18" t="s">
        <v>42</v>
      </c>
      <c s="23" t="s">
        <v>122</v>
      </c>
      <c s="23" t="s">
        <v>123</v>
      </c>
      <c s="18" t="s">
        <v>124</v>
      </c>
      <c s="24" t="s">
        <v>125</v>
      </c>
      <c s="25" t="s">
        <v>126</v>
      </c>
      <c s="26">
        <v>0.2</v>
      </c>
      <c s="27">
        <v>0</v>
      </c>
      <c s="27">
        <f>ROUND(ROUND(H71,2)*ROUND(G71,3),2)</f>
      </c>
      <c s="25" t="s">
        <v>62</v>
      </c>
      <c r="O71">
        <f>(I71*21)/100</f>
      </c>
      <c t="s">
        <v>18</v>
      </c>
    </row>
    <row r="72" spans="1:5" ht="12.75">
      <c r="A72" s="28" t="s">
        <v>48</v>
      </c>
      <c r="E72" s="29" t="s">
        <v>127</v>
      </c>
    </row>
    <row r="73" spans="1:5" ht="63.75">
      <c r="A73" s="30" t="s">
        <v>49</v>
      </c>
      <c r="E73" s="31" t="s">
        <v>128</v>
      </c>
    </row>
    <row r="74" spans="1:5" ht="102">
      <c r="A74" t="s">
        <v>51</v>
      </c>
      <c r="E74" s="29" t="s">
        <v>129</v>
      </c>
    </row>
    <row r="75" spans="1:16" ht="38.25">
      <c r="A75" s="18" t="s">
        <v>42</v>
      </c>
      <c s="23" t="s">
        <v>130</v>
      </c>
      <c s="23" t="s">
        <v>131</v>
      </c>
      <c s="18" t="s">
        <v>132</v>
      </c>
      <c s="24" t="s">
        <v>133</v>
      </c>
      <c s="25" t="s">
        <v>126</v>
      </c>
      <c s="26">
        <v>76.5</v>
      </c>
      <c s="27">
        <v>0</v>
      </c>
      <c s="27">
        <f>ROUND(ROUND(H75,2)*ROUND(G75,3),2)</f>
      </c>
      <c s="25" t="s">
        <v>62</v>
      </c>
      <c r="O75">
        <f>(I75*21)/100</f>
      </c>
      <c t="s">
        <v>18</v>
      </c>
    </row>
    <row r="76" spans="1:5" ht="12.75">
      <c r="A76" s="28" t="s">
        <v>48</v>
      </c>
      <c r="E76" s="29" t="s">
        <v>127</v>
      </c>
    </row>
    <row r="77" spans="1:5" ht="63.75">
      <c r="A77" s="30" t="s">
        <v>49</v>
      </c>
      <c r="E77" s="31" t="s">
        <v>134</v>
      </c>
    </row>
    <row r="78" spans="1:5" ht="89.25">
      <c r="A78" t="s">
        <v>51</v>
      </c>
      <c r="E78" s="29" t="s">
        <v>135</v>
      </c>
    </row>
    <row r="79" spans="1:16" ht="25.5">
      <c r="A79" s="18" t="s">
        <v>42</v>
      </c>
      <c s="23" t="s">
        <v>136</v>
      </c>
      <c s="23" t="s">
        <v>137</v>
      </c>
      <c s="18" t="s">
        <v>138</v>
      </c>
      <c s="24" t="s">
        <v>139</v>
      </c>
      <c s="25" t="s">
        <v>126</v>
      </c>
      <c s="26">
        <v>6.5</v>
      </c>
      <c s="27">
        <v>0</v>
      </c>
      <c s="27">
        <f>ROUND(ROUND(H79,2)*ROUND(G79,3),2)</f>
      </c>
      <c s="25" t="s">
        <v>62</v>
      </c>
      <c r="O79">
        <f>(I79*21)/100</f>
      </c>
      <c t="s">
        <v>18</v>
      </c>
    </row>
    <row r="80" spans="1:5" ht="12.75">
      <c r="A80" s="28" t="s">
        <v>48</v>
      </c>
      <c r="E80" s="29" t="s">
        <v>127</v>
      </c>
    </row>
    <row r="81" spans="1:5" ht="63.75">
      <c r="A81" s="30" t="s">
        <v>49</v>
      </c>
      <c r="E81" s="31" t="s">
        <v>140</v>
      </c>
    </row>
    <row r="82" spans="1:5" ht="89.25">
      <c r="A82" t="s">
        <v>51</v>
      </c>
      <c r="E82" s="29" t="s">
        <v>135</v>
      </c>
    </row>
    <row r="83" spans="1:16" ht="38.25">
      <c r="A83" s="18" t="s">
        <v>42</v>
      </c>
      <c s="23" t="s">
        <v>141</v>
      </c>
      <c s="23" t="s">
        <v>142</v>
      </c>
      <c s="18" t="s">
        <v>143</v>
      </c>
      <c s="24" t="s">
        <v>144</v>
      </c>
      <c s="25" t="s">
        <v>126</v>
      </c>
      <c s="26">
        <v>0.029</v>
      </c>
      <c s="27">
        <v>0</v>
      </c>
      <c s="27">
        <f>ROUND(ROUND(H83,2)*ROUND(G83,3),2)</f>
      </c>
      <c s="25" t="s">
        <v>62</v>
      </c>
      <c r="O83">
        <f>(I83*21)/100</f>
      </c>
      <c t="s">
        <v>18</v>
      </c>
    </row>
    <row r="84" spans="1:5" ht="12.75">
      <c r="A84" s="28" t="s">
        <v>48</v>
      </c>
      <c r="E84" s="29" t="s">
        <v>127</v>
      </c>
    </row>
    <row r="85" spans="1:5" ht="63.75">
      <c r="A85" s="30" t="s">
        <v>49</v>
      </c>
      <c r="E85" s="31" t="s">
        <v>145</v>
      </c>
    </row>
    <row r="86" spans="1:5" ht="89.25">
      <c r="A86" t="s">
        <v>51</v>
      </c>
      <c r="E86" s="29" t="s">
        <v>135</v>
      </c>
    </row>
    <row r="87" spans="1:16" ht="38.25">
      <c r="A87" s="18" t="s">
        <v>42</v>
      </c>
      <c s="23" t="s">
        <v>146</v>
      </c>
      <c s="23" t="s">
        <v>147</v>
      </c>
      <c s="18" t="s">
        <v>148</v>
      </c>
      <c s="24" t="s">
        <v>149</v>
      </c>
      <c s="25" t="s">
        <v>126</v>
      </c>
      <c s="26">
        <v>0.036</v>
      </c>
      <c s="27">
        <v>0</v>
      </c>
      <c s="27">
        <f>ROUND(ROUND(H87,2)*ROUND(G87,3),2)</f>
      </c>
      <c s="25" t="s">
        <v>62</v>
      </c>
      <c r="O87">
        <f>(I87*21)/100</f>
      </c>
      <c t="s">
        <v>18</v>
      </c>
    </row>
    <row r="88" spans="1:5" ht="12.75">
      <c r="A88" s="28" t="s">
        <v>48</v>
      </c>
      <c r="E88" s="29" t="s">
        <v>127</v>
      </c>
    </row>
    <row r="89" spans="1:5" ht="63.75">
      <c r="A89" s="30" t="s">
        <v>49</v>
      </c>
      <c r="E89" s="31" t="s">
        <v>150</v>
      </c>
    </row>
    <row r="90" spans="1:5" ht="89.25">
      <c r="A90" t="s">
        <v>51</v>
      </c>
      <c r="E90" s="29" t="s">
        <v>135</v>
      </c>
    </row>
    <row r="91" spans="1:16" ht="25.5">
      <c r="A91" s="18" t="s">
        <v>42</v>
      </c>
      <c s="23" t="s">
        <v>151</v>
      </c>
      <c s="23" t="s">
        <v>152</v>
      </c>
      <c s="18" t="s">
        <v>153</v>
      </c>
      <c s="24" t="s">
        <v>154</v>
      </c>
      <c s="25" t="s">
        <v>126</v>
      </c>
      <c s="26">
        <v>1.8</v>
      </c>
      <c s="27">
        <v>0</v>
      </c>
      <c s="27">
        <f>ROUND(ROUND(H91,2)*ROUND(G91,3),2)</f>
      </c>
      <c s="25" t="s">
        <v>62</v>
      </c>
      <c r="O91">
        <f>(I91*21)/100</f>
      </c>
      <c t="s">
        <v>18</v>
      </c>
    </row>
    <row r="92" spans="1:5" ht="12.75">
      <c r="A92" s="28" t="s">
        <v>48</v>
      </c>
      <c r="E92" s="29" t="s">
        <v>127</v>
      </c>
    </row>
    <row r="93" spans="1:5" ht="63.75">
      <c r="A93" s="30" t="s">
        <v>49</v>
      </c>
      <c r="E93" s="31" t="s">
        <v>155</v>
      </c>
    </row>
    <row r="94" spans="1:5" ht="89.25">
      <c r="A94" t="s">
        <v>51</v>
      </c>
      <c r="E94" s="29" t="s">
        <v>135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