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D\Dokumenty\Střelice - Opravy bytových jednotek\"/>
    </mc:Choice>
  </mc:AlternateContent>
  <xr:revisionPtr revIDLastSave="0" documentId="8_{022F46AD-FBB2-4E7C-A20E-B309D820736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01 - ASŘ - oprava bytu" sheetId="2" r:id="rId2"/>
    <sheet name="02 - Zdravotechnika" sheetId="3" r:id="rId3"/>
    <sheet name="03 - Ústřední vytápění" sheetId="4" r:id="rId4"/>
    <sheet name="04 - Elektroinstalace" sheetId="5" r:id="rId5"/>
    <sheet name="05 - Vzduchotechnika" sheetId="6" r:id="rId6"/>
    <sheet name="SO 90-90 - Odpady" sheetId="7" r:id="rId7"/>
    <sheet name="SO 98-98 - Všeobecný objekt" sheetId="8" r:id="rId8"/>
  </sheets>
  <definedNames>
    <definedName name="_xlnm._FilterDatabase" localSheetId="1" hidden="1">'01 - ASŘ - oprava bytu'!$C$138:$K$644</definedName>
    <definedName name="_xlnm._FilterDatabase" localSheetId="2" hidden="1">'02 - Zdravotechnika'!$C$127:$K$348</definedName>
    <definedName name="_xlnm._FilterDatabase" localSheetId="3" hidden="1">'03 - Ústřední vytápění'!$C$124:$K$217</definedName>
    <definedName name="_xlnm._FilterDatabase" localSheetId="4" hidden="1">'04 - Elektroinstalace'!$C$121:$K$234</definedName>
    <definedName name="_xlnm._FilterDatabase" localSheetId="5" hidden="1">'05 - Vzduchotechnika'!$C$119:$K$178</definedName>
    <definedName name="_xlnm._FilterDatabase" localSheetId="6" hidden="1">'SO 90-90 - Odpady'!$C$117:$K$149</definedName>
    <definedName name="_xlnm._FilterDatabase" localSheetId="7" hidden="1">'SO 98-98 - Všeobecný objekt'!$C$116:$K$137</definedName>
    <definedName name="_xlnm.Print_Titles" localSheetId="1">'01 - ASŘ - oprava bytu'!$138:$138</definedName>
    <definedName name="_xlnm.Print_Titles" localSheetId="2">'02 - Zdravotechnika'!$127:$127</definedName>
    <definedName name="_xlnm.Print_Titles" localSheetId="3">'03 - Ústřední vytápění'!$124:$124</definedName>
    <definedName name="_xlnm.Print_Titles" localSheetId="4">'04 - Elektroinstalace'!$121:$121</definedName>
    <definedName name="_xlnm.Print_Titles" localSheetId="5">'05 - Vzduchotechnika'!$119:$119</definedName>
    <definedName name="_xlnm.Print_Titles" localSheetId="0">'Rekapitulace stavby'!$92:$92</definedName>
    <definedName name="_xlnm.Print_Titles" localSheetId="6">'SO 90-90 - Odpady'!$117:$117</definedName>
    <definedName name="_xlnm.Print_Titles" localSheetId="7">'SO 98-98 - Všeobecný objekt'!$116:$116</definedName>
    <definedName name="_xlnm.Print_Area" localSheetId="1">'01 - ASŘ - oprava bytu'!$C$4:$J$76,'01 - ASŘ - oprava bytu'!$C$82:$J$120,'01 - ASŘ - oprava bytu'!$C$126:$K$644</definedName>
    <definedName name="_xlnm.Print_Area" localSheetId="2">'02 - Zdravotechnika'!$C$4:$J$76,'02 - Zdravotechnika'!$C$82:$J$109,'02 - Zdravotechnika'!$C$115:$K$348</definedName>
    <definedName name="_xlnm.Print_Area" localSheetId="3">'03 - Ústřední vytápění'!$C$4:$J$76,'03 - Ústřední vytápění'!$C$82:$J$106,'03 - Ústřední vytápění'!$C$112:$K$217</definedName>
    <definedName name="_xlnm.Print_Area" localSheetId="4">'04 - Elektroinstalace'!$C$4:$J$76,'04 - Elektroinstalace'!$C$82:$J$103,'04 - Elektroinstalace'!$C$109:$K$234</definedName>
    <definedName name="_xlnm.Print_Area" localSheetId="5">'05 - Vzduchotechnika'!$C$4:$J$76,'05 - Vzduchotechnika'!$C$82:$J$101,'05 - Vzduchotechnika'!$C$107:$K$178</definedName>
    <definedName name="_xlnm.Print_Area" localSheetId="0">'Rekapitulace stavby'!$D$4:$AO$76,'Rekapitulace stavby'!$C$82:$AQ$102</definedName>
    <definedName name="_xlnm.Print_Area" localSheetId="6">'SO 90-90 - Odpady'!$C$4:$J$76,'SO 90-90 - Odpady'!$C$82:$J$99,'SO 90-90 - Odpady'!$C$105:$K$149</definedName>
    <definedName name="_xlnm.Print_Area" localSheetId="7">'SO 98-98 - Všeobecný objekt'!$C$4:$J$76,'SO 98-98 - Všeobecný objekt'!$C$82:$J$98,'SO 98-98 - Všeobecný objekt'!$C$104:$K$137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36" i="8"/>
  <c r="BH136" i="8"/>
  <c r="BG136" i="8"/>
  <c r="BE136" i="8"/>
  <c r="T136" i="8"/>
  <c r="R136" i="8"/>
  <c r="P136" i="8"/>
  <c r="BI133" i="8"/>
  <c r="BH133" i="8"/>
  <c r="BG133" i="8"/>
  <c r="BE133" i="8"/>
  <c r="T133" i="8"/>
  <c r="R133" i="8"/>
  <c r="P133" i="8"/>
  <c r="BI131" i="8"/>
  <c r="BH131" i="8"/>
  <c r="BG131" i="8"/>
  <c r="BE131" i="8"/>
  <c r="T131" i="8"/>
  <c r="R131" i="8"/>
  <c r="P131" i="8"/>
  <c r="BI128" i="8"/>
  <c r="BH128" i="8"/>
  <c r="BG128" i="8"/>
  <c r="BE128" i="8"/>
  <c r="T128" i="8"/>
  <c r="R128" i="8"/>
  <c r="P128" i="8"/>
  <c r="BI125" i="8"/>
  <c r="BH125" i="8"/>
  <c r="BG125" i="8"/>
  <c r="BE125" i="8"/>
  <c r="T125" i="8"/>
  <c r="R125" i="8"/>
  <c r="P125" i="8"/>
  <c r="BI122" i="8"/>
  <c r="BH122" i="8"/>
  <c r="BG122" i="8"/>
  <c r="BE122" i="8"/>
  <c r="T122" i="8"/>
  <c r="R122" i="8"/>
  <c r="P122" i="8"/>
  <c r="BI119" i="8"/>
  <c r="BH119" i="8"/>
  <c r="BG119" i="8"/>
  <c r="BE119" i="8"/>
  <c r="T119" i="8"/>
  <c r="R119" i="8"/>
  <c r="R118" i="8" s="1"/>
  <c r="R117" i="8" s="1"/>
  <c r="P119" i="8"/>
  <c r="F113" i="8"/>
  <c r="F111" i="8"/>
  <c r="E109" i="8"/>
  <c r="F91" i="8"/>
  <c r="F89" i="8"/>
  <c r="E87" i="8"/>
  <c r="J24" i="8"/>
  <c r="E24" i="8"/>
  <c r="J114" i="8" s="1"/>
  <c r="J23" i="8"/>
  <c r="J21" i="8"/>
  <c r="E21" i="8"/>
  <c r="J91" i="8"/>
  <c r="J20" i="8"/>
  <c r="J18" i="8"/>
  <c r="E18" i="8"/>
  <c r="F114" i="8" s="1"/>
  <c r="J17" i="8"/>
  <c r="J12" i="8"/>
  <c r="J111" i="8"/>
  <c r="E7" i="8"/>
  <c r="E85" i="8" s="1"/>
  <c r="J37" i="7"/>
  <c r="J36" i="7"/>
  <c r="AY100" i="1"/>
  <c r="J35" i="7"/>
  <c r="AX100" i="1" s="1"/>
  <c r="BI143" i="7"/>
  <c r="BH143" i="7"/>
  <c r="BG143" i="7"/>
  <c r="BE143" i="7"/>
  <c r="T143" i="7"/>
  <c r="R143" i="7"/>
  <c r="P143" i="7"/>
  <c r="BI139" i="7"/>
  <c r="BH139" i="7"/>
  <c r="BG139" i="7"/>
  <c r="BE139" i="7"/>
  <c r="T139" i="7"/>
  <c r="R139" i="7"/>
  <c r="P139" i="7"/>
  <c r="BI135" i="7"/>
  <c r="BH135" i="7"/>
  <c r="BG135" i="7"/>
  <c r="BE135" i="7"/>
  <c r="T135" i="7"/>
  <c r="R135" i="7"/>
  <c r="P135" i="7"/>
  <c r="BI130" i="7"/>
  <c r="BH130" i="7"/>
  <c r="BG130" i="7"/>
  <c r="BE130" i="7"/>
  <c r="T130" i="7"/>
  <c r="R130" i="7"/>
  <c r="P130" i="7"/>
  <c r="BI126" i="7"/>
  <c r="BH126" i="7"/>
  <c r="BG126" i="7"/>
  <c r="BE126" i="7"/>
  <c r="T126" i="7"/>
  <c r="R126" i="7"/>
  <c r="P126" i="7"/>
  <c r="BI121" i="7"/>
  <c r="BH121" i="7"/>
  <c r="BG121" i="7"/>
  <c r="BE121" i="7"/>
  <c r="T121" i="7"/>
  <c r="R121" i="7"/>
  <c r="P121" i="7"/>
  <c r="F114" i="7"/>
  <c r="F112" i="7"/>
  <c r="E110" i="7"/>
  <c r="F91" i="7"/>
  <c r="F89" i="7"/>
  <c r="E87" i="7"/>
  <c r="J24" i="7"/>
  <c r="E24" i="7"/>
  <c r="J115" i="7" s="1"/>
  <c r="J23" i="7"/>
  <c r="J21" i="7"/>
  <c r="E21" i="7"/>
  <c r="J91" i="7" s="1"/>
  <c r="J20" i="7"/>
  <c r="J18" i="7"/>
  <c r="E18" i="7"/>
  <c r="F115" i="7"/>
  <c r="J17" i="7"/>
  <c r="J12" i="7"/>
  <c r="J89" i="7" s="1"/>
  <c r="E7" i="7"/>
  <c r="E85" i="7" s="1"/>
  <c r="J37" i="6"/>
  <c r="J36" i="6"/>
  <c r="AY99" i="1" s="1"/>
  <c r="J35" i="6"/>
  <c r="AX99" i="1" s="1"/>
  <c r="BI177" i="6"/>
  <c r="BH177" i="6"/>
  <c r="BG177" i="6"/>
  <c r="BE177" i="6"/>
  <c r="T177" i="6"/>
  <c r="T176" i="6"/>
  <c r="R177" i="6"/>
  <c r="R176" i="6"/>
  <c r="P177" i="6"/>
  <c r="P176" i="6" s="1"/>
  <c r="BI174" i="6"/>
  <c r="BH174" i="6"/>
  <c r="BG174" i="6"/>
  <c r="BE174" i="6"/>
  <c r="T174" i="6"/>
  <c r="R174" i="6"/>
  <c r="P174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29" i="6"/>
  <c r="BH129" i="6"/>
  <c r="BG129" i="6"/>
  <c r="BE129" i="6"/>
  <c r="T129" i="6"/>
  <c r="R129" i="6"/>
  <c r="P129" i="6"/>
  <c r="BI125" i="6"/>
  <c r="BH125" i="6"/>
  <c r="BG125" i="6"/>
  <c r="BE125" i="6"/>
  <c r="T125" i="6"/>
  <c r="R125" i="6"/>
  <c r="P125" i="6"/>
  <c r="BI123" i="6"/>
  <c r="BH123" i="6"/>
  <c r="BG123" i="6"/>
  <c r="BE123" i="6"/>
  <c r="T123" i="6"/>
  <c r="R123" i="6"/>
  <c r="P123" i="6"/>
  <c r="F116" i="6"/>
  <c r="F114" i="6"/>
  <c r="E112" i="6"/>
  <c r="F91" i="6"/>
  <c r="F89" i="6"/>
  <c r="E87" i="6"/>
  <c r="J24" i="6"/>
  <c r="E24" i="6"/>
  <c r="J117" i="6" s="1"/>
  <c r="J23" i="6"/>
  <c r="J21" i="6"/>
  <c r="E21" i="6"/>
  <c r="J91" i="6"/>
  <c r="J20" i="6"/>
  <c r="J18" i="6"/>
  <c r="E18" i="6"/>
  <c r="F117" i="6" s="1"/>
  <c r="J17" i="6"/>
  <c r="J12" i="6"/>
  <c r="J114" i="6" s="1"/>
  <c r="E7" i="6"/>
  <c r="E110" i="6"/>
  <c r="J37" i="5"/>
  <c r="J36" i="5"/>
  <c r="AY98" i="1"/>
  <c r="J35" i="5"/>
  <c r="AX98" i="1" s="1"/>
  <c r="BI233" i="5"/>
  <c r="BH233" i="5"/>
  <c r="BG233" i="5"/>
  <c r="BE233" i="5"/>
  <c r="T233" i="5"/>
  <c r="R233" i="5"/>
  <c r="P233" i="5"/>
  <c r="BI231" i="5"/>
  <c r="BH231" i="5"/>
  <c r="BG231" i="5"/>
  <c r="BE231" i="5"/>
  <c r="T231" i="5"/>
  <c r="R231" i="5"/>
  <c r="P231" i="5"/>
  <c r="BI229" i="5"/>
  <c r="BH229" i="5"/>
  <c r="BG229" i="5"/>
  <c r="BE229" i="5"/>
  <c r="T229" i="5"/>
  <c r="R229" i="5"/>
  <c r="P229" i="5"/>
  <c r="BI226" i="5"/>
  <c r="BH226" i="5"/>
  <c r="BG226" i="5"/>
  <c r="BE226" i="5"/>
  <c r="T226" i="5"/>
  <c r="R226" i="5"/>
  <c r="P226" i="5"/>
  <c r="BI224" i="5"/>
  <c r="BH224" i="5"/>
  <c r="BG224" i="5"/>
  <c r="BE224" i="5"/>
  <c r="T224" i="5"/>
  <c r="R224" i="5"/>
  <c r="P224" i="5"/>
  <c r="BI222" i="5"/>
  <c r="BH222" i="5"/>
  <c r="BG222" i="5"/>
  <c r="BE222" i="5"/>
  <c r="T222" i="5"/>
  <c r="R222" i="5"/>
  <c r="P222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6" i="5"/>
  <c r="BH216" i="5"/>
  <c r="BG216" i="5"/>
  <c r="BE216" i="5"/>
  <c r="T216" i="5"/>
  <c r="R216" i="5"/>
  <c r="P216" i="5"/>
  <c r="BI214" i="5"/>
  <c r="BH214" i="5"/>
  <c r="BG214" i="5"/>
  <c r="BE214" i="5"/>
  <c r="T214" i="5"/>
  <c r="R214" i="5"/>
  <c r="P214" i="5"/>
  <c r="BI212" i="5"/>
  <c r="BH212" i="5"/>
  <c r="BG212" i="5"/>
  <c r="BE212" i="5"/>
  <c r="T212" i="5"/>
  <c r="R212" i="5"/>
  <c r="P212" i="5"/>
  <c r="BI210" i="5"/>
  <c r="BH210" i="5"/>
  <c r="BG210" i="5"/>
  <c r="BE210" i="5"/>
  <c r="T210" i="5"/>
  <c r="R210" i="5"/>
  <c r="P210" i="5"/>
  <c r="BI206" i="5"/>
  <c r="BH206" i="5"/>
  <c r="BG206" i="5"/>
  <c r="BE206" i="5"/>
  <c r="T206" i="5"/>
  <c r="R206" i="5"/>
  <c r="P206" i="5"/>
  <c r="BI204" i="5"/>
  <c r="BH204" i="5"/>
  <c r="BG204" i="5"/>
  <c r="BE204" i="5"/>
  <c r="T204" i="5"/>
  <c r="R204" i="5"/>
  <c r="P204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R191" i="5"/>
  <c r="P191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F118" i="5"/>
  <c r="F116" i="5"/>
  <c r="E114" i="5"/>
  <c r="F91" i="5"/>
  <c r="F89" i="5"/>
  <c r="E87" i="5"/>
  <c r="J24" i="5"/>
  <c r="E24" i="5"/>
  <c r="J119" i="5"/>
  <c r="J23" i="5"/>
  <c r="J21" i="5"/>
  <c r="E21" i="5"/>
  <c r="J118" i="5"/>
  <c r="J20" i="5"/>
  <c r="J18" i="5"/>
  <c r="E18" i="5"/>
  <c r="F119" i="5"/>
  <c r="J17" i="5"/>
  <c r="J12" i="5"/>
  <c r="J116" i="5"/>
  <c r="E7" i="5"/>
  <c r="E112" i="5" s="1"/>
  <c r="J37" i="4"/>
  <c r="J36" i="4"/>
  <c r="AY97" i="1"/>
  <c r="J35" i="4"/>
  <c r="AX97" i="1" s="1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0" i="4"/>
  <c r="BH210" i="4"/>
  <c r="BG210" i="4"/>
  <c r="BE210" i="4"/>
  <c r="T210" i="4"/>
  <c r="R210" i="4"/>
  <c r="P210" i="4"/>
  <c r="BI208" i="4"/>
  <c r="BH208" i="4"/>
  <c r="BG208" i="4"/>
  <c r="BE208" i="4"/>
  <c r="T208" i="4"/>
  <c r="R208" i="4"/>
  <c r="P208" i="4"/>
  <c r="BI206" i="4"/>
  <c r="BH206" i="4"/>
  <c r="BG206" i="4"/>
  <c r="BE206" i="4"/>
  <c r="T206" i="4"/>
  <c r="R206" i="4"/>
  <c r="P206" i="4"/>
  <c r="BI204" i="4"/>
  <c r="BH204" i="4"/>
  <c r="BG204" i="4"/>
  <c r="BE204" i="4"/>
  <c r="T204" i="4"/>
  <c r="R204" i="4"/>
  <c r="P204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6" i="4"/>
  <c r="BH136" i="4"/>
  <c r="BG136" i="4"/>
  <c r="BE136" i="4"/>
  <c r="T136" i="4"/>
  <c r="R136" i="4"/>
  <c r="P136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F121" i="4"/>
  <c r="F119" i="4"/>
  <c r="E117" i="4"/>
  <c r="F91" i="4"/>
  <c r="F89" i="4"/>
  <c r="E87" i="4"/>
  <c r="J24" i="4"/>
  <c r="E24" i="4"/>
  <c r="J122" i="4" s="1"/>
  <c r="J23" i="4"/>
  <c r="J21" i="4"/>
  <c r="E21" i="4"/>
  <c r="J91" i="4"/>
  <c r="J20" i="4"/>
  <c r="J18" i="4"/>
  <c r="E18" i="4"/>
  <c r="F122" i="4" s="1"/>
  <c r="J17" i="4"/>
  <c r="J12" i="4"/>
  <c r="J89" i="4" s="1"/>
  <c r="E7" i="4"/>
  <c r="E85" i="4"/>
  <c r="J37" i="3"/>
  <c r="J36" i="3"/>
  <c r="AY96" i="1"/>
  <c r="J35" i="3"/>
  <c r="AX96" i="1" s="1"/>
  <c r="BI345" i="3"/>
  <c r="BH345" i="3"/>
  <c r="BG345" i="3"/>
  <c r="BE345" i="3"/>
  <c r="T345" i="3"/>
  <c r="R345" i="3"/>
  <c r="P345" i="3"/>
  <c r="BI343" i="3"/>
  <c r="BH343" i="3"/>
  <c r="BG343" i="3"/>
  <c r="BE343" i="3"/>
  <c r="T343" i="3"/>
  <c r="R343" i="3"/>
  <c r="P343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5" i="3"/>
  <c r="BH335" i="3"/>
  <c r="BG335" i="3"/>
  <c r="BE335" i="3"/>
  <c r="T335" i="3"/>
  <c r="R335" i="3"/>
  <c r="P335" i="3"/>
  <c r="BI331" i="3"/>
  <c r="BH331" i="3"/>
  <c r="BG331" i="3"/>
  <c r="BE331" i="3"/>
  <c r="T331" i="3"/>
  <c r="R331" i="3"/>
  <c r="P331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09" i="3"/>
  <c r="BH309" i="3"/>
  <c r="BG309" i="3"/>
  <c r="BE309" i="3"/>
  <c r="T309" i="3"/>
  <c r="R309" i="3"/>
  <c r="P309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0" i="3"/>
  <c r="BH300" i="3"/>
  <c r="BG300" i="3"/>
  <c r="BE300" i="3"/>
  <c r="T300" i="3"/>
  <c r="R300" i="3"/>
  <c r="P300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R295" i="3"/>
  <c r="P295" i="3"/>
  <c r="BI292" i="3"/>
  <c r="BH292" i="3"/>
  <c r="BG292" i="3"/>
  <c r="BE292" i="3"/>
  <c r="T292" i="3"/>
  <c r="R292" i="3"/>
  <c r="P292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6" i="3"/>
  <c r="BH286" i="3"/>
  <c r="BG286" i="3"/>
  <c r="BE286" i="3"/>
  <c r="T286" i="3"/>
  <c r="R286" i="3"/>
  <c r="P286" i="3"/>
  <c r="BI284" i="3"/>
  <c r="BH284" i="3"/>
  <c r="BG284" i="3"/>
  <c r="BE284" i="3"/>
  <c r="T284" i="3"/>
  <c r="R284" i="3"/>
  <c r="P284" i="3"/>
  <c r="BI279" i="3"/>
  <c r="BH279" i="3"/>
  <c r="BG279" i="3"/>
  <c r="BE279" i="3"/>
  <c r="T279" i="3"/>
  <c r="R279" i="3"/>
  <c r="P279" i="3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3" i="3"/>
  <c r="BH273" i="3"/>
  <c r="BG273" i="3"/>
  <c r="BE273" i="3"/>
  <c r="T273" i="3"/>
  <c r="R273" i="3"/>
  <c r="P273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2" i="3"/>
  <c r="BH252" i="3"/>
  <c r="BG252" i="3"/>
  <c r="BE252" i="3"/>
  <c r="T252" i="3"/>
  <c r="R252" i="3"/>
  <c r="P252" i="3"/>
  <c r="BI248" i="3"/>
  <c r="BH248" i="3"/>
  <c r="BG248" i="3"/>
  <c r="BE248" i="3"/>
  <c r="T248" i="3"/>
  <c r="R248" i="3"/>
  <c r="P248" i="3"/>
  <c r="BI244" i="3"/>
  <c r="BH244" i="3"/>
  <c r="BG244" i="3"/>
  <c r="BE244" i="3"/>
  <c r="T244" i="3"/>
  <c r="R244" i="3"/>
  <c r="P244" i="3"/>
  <c r="BI240" i="3"/>
  <c r="BH240" i="3"/>
  <c r="BG240" i="3"/>
  <c r="BE240" i="3"/>
  <c r="T240" i="3"/>
  <c r="R240" i="3"/>
  <c r="P240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4" i="3"/>
  <c r="BH234" i="3"/>
  <c r="BG234" i="3"/>
  <c r="BE234" i="3"/>
  <c r="T234" i="3"/>
  <c r="R234" i="3"/>
  <c r="P234" i="3"/>
  <c r="BI232" i="3"/>
  <c r="BH232" i="3"/>
  <c r="BG232" i="3"/>
  <c r="BE232" i="3"/>
  <c r="T232" i="3"/>
  <c r="R232" i="3"/>
  <c r="P232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1" i="3"/>
  <c r="BH221" i="3"/>
  <c r="BG221" i="3"/>
  <c r="BE221" i="3"/>
  <c r="T221" i="3"/>
  <c r="R221" i="3"/>
  <c r="P221" i="3"/>
  <c r="BI218" i="3"/>
  <c r="BH218" i="3"/>
  <c r="BG218" i="3"/>
  <c r="BE218" i="3"/>
  <c r="T218" i="3"/>
  <c r="R218" i="3"/>
  <c r="P218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3" i="3"/>
  <c r="BH203" i="3"/>
  <c r="BG203" i="3"/>
  <c r="BE203" i="3"/>
  <c r="T203" i="3"/>
  <c r="R203" i="3"/>
  <c r="P203" i="3"/>
  <c r="BI201" i="3"/>
  <c r="BH201" i="3"/>
  <c r="BG201" i="3"/>
  <c r="BE201" i="3"/>
  <c r="T201" i="3"/>
  <c r="R201" i="3"/>
  <c r="P201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7" i="3"/>
  <c r="BH187" i="3"/>
  <c r="BG187" i="3"/>
  <c r="BE187" i="3"/>
  <c r="T187" i="3"/>
  <c r="R187" i="3"/>
  <c r="P187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3" i="3"/>
  <c r="BH173" i="3"/>
  <c r="BG173" i="3"/>
  <c r="BE173" i="3"/>
  <c r="T173" i="3"/>
  <c r="R173" i="3"/>
  <c r="P173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T139" i="3" s="1"/>
  <c r="R140" i="3"/>
  <c r="R139" i="3" s="1"/>
  <c r="P140" i="3"/>
  <c r="P139" i="3"/>
  <c r="BI137" i="3"/>
  <c r="BH137" i="3"/>
  <c r="BG137" i="3"/>
  <c r="BE137" i="3"/>
  <c r="T137" i="3"/>
  <c r="T136" i="3" s="1"/>
  <c r="R137" i="3"/>
  <c r="R136" i="3" s="1"/>
  <c r="P137" i="3"/>
  <c r="P136" i="3" s="1"/>
  <c r="BI134" i="3"/>
  <c r="BH134" i="3"/>
  <c r="BG134" i="3"/>
  <c r="BE134" i="3"/>
  <c r="T134" i="3"/>
  <c r="T133" i="3"/>
  <c r="R134" i="3"/>
  <c r="R133" i="3"/>
  <c r="P134" i="3"/>
  <c r="P133" i="3" s="1"/>
  <c r="BI131" i="3"/>
  <c r="BH131" i="3"/>
  <c r="BG131" i="3"/>
  <c r="BE131" i="3"/>
  <c r="T131" i="3"/>
  <c r="T130" i="3"/>
  <c r="R131" i="3"/>
  <c r="R130" i="3" s="1"/>
  <c r="R129" i="3" s="1"/>
  <c r="P131" i="3"/>
  <c r="P130" i="3" s="1"/>
  <c r="P129" i="3" s="1"/>
  <c r="F124" i="3"/>
  <c r="F122" i="3"/>
  <c r="E120" i="3"/>
  <c r="F91" i="3"/>
  <c r="F89" i="3"/>
  <c r="E87" i="3"/>
  <c r="J24" i="3"/>
  <c r="E24" i="3"/>
  <c r="J92" i="3" s="1"/>
  <c r="J23" i="3"/>
  <c r="J21" i="3"/>
  <c r="E21" i="3"/>
  <c r="J91" i="3"/>
  <c r="J20" i="3"/>
  <c r="J18" i="3"/>
  <c r="E18" i="3"/>
  <c r="F125" i="3"/>
  <c r="J17" i="3"/>
  <c r="J12" i="3"/>
  <c r="J122" i="3"/>
  <c r="E7" i="3"/>
  <c r="E118" i="3"/>
  <c r="J37" i="2"/>
  <c r="J36" i="2"/>
  <c r="AY95" i="1"/>
  <c r="J35" i="2"/>
  <c r="AX95" i="1"/>
  <c r="BI641" i="2"/>
  <c r="BH641" i="2"/>
  <c r="BG641" i="2"/>
  <c r="BE641" i="2"/>
  <c r="T641" i="2"/>
  <c r="T640" i="2"/>
  <c r="R641" i="2"/>
  <c r="R640" i="2" s="1"/>
  <c r="P641" i="2"/>
  <c r="P640" i="2"/>
  <c r="BI638" i="2"/>
  <c r="BH638" i="2"/>
  <c r="BG638" i="2"/>
  <c r="BE638" i="2"/>
  <c r="T638" i="2"/>
  <c r="R638" i="2"/>
  <c r="P638" i="2"/>
  <c r="BI633" i="2"/>
  <c r="BH633" i="2"/>
  <c r="BG633" i="2"/>
  <c r="BE633" i="2"/>
  <c r="T633" i="2"/>
  <c r="R633" i="2"/>
  <c r="P633" i="2"/>
  <c r="BI631" i="2"/>
  <c r="BH631" i="2"/>
  <c r="BG631" i="2"/>
  <c r="BE631" i="2"/>
  <c r="T631" i="2"/>
  <c r="R631" i="2"/>
  <c r="P631" i="2"/>
  <c r="BI627" i="2"/>
  <c r="BH627" i="2"/>
  <c r="BG627" i="2"/>
  <c r="BE627" i="2"/>
  <c r="T627" i="2"/>
  <c r="R627" i="2"/>
  <c r="P627" i="2"/>
  <c r="BI622" i="2"/>
  <c r="BH622" i="2"/>
  <c r="BG622" i="2"/>
  <c r="BE622" i="2"/>
  <c r="T622" i="2"/>
  <c r="R622" i="2"/>
  <c r="P622" i="2"/>
  <c r="BI620" i="2"/>
  <c r="BH620" i="2"/>
  <c r="BG620" i="2"/>
  <c r="BE620" i="2"/>
  <c r="T620" i="2"/>
  <c r="R620" i="2"/>
  <c r="P620" i="2"/>
  <c r="BI611" i="2"/>
  <c r="BH611" i="2"/>
  <c r="BG611" i="2"/>
  <c r="BE611" i="2"/>
  <c r="T611" i="2"/>
  <c r="R611" i="2"/>
  <c r="P611" i="2"/>
  <c r="BI597" i="2"/>
  <c r="BH597" i="2"/>
  <c r="BG597" i="2"/>
  <c r="BE597" i="2"/>
  <c r="T597" i="2"/>
  <c r="R597" i="2"/>
  <c r="P597" i="2"/>
  <c r="BI594" i="2"/>
  <c r="BH594" i="2"/>
  <c r="BG594" i="2"/>
  <c r="BE594" i="2"/>
  <c r="T594" i="2"/>
  <c r="R594" i="2"/>
  <c r="P594" i="2"/>
  <c r="BI592" i="2"/>
  <c r="BH592" i="2"/>
  <c r="BG592" i="2"/>
  <c r="BE592" i="2"/>
  <c r="T592" i="2"/>
  <c r="R592" i="2"/>
  <c r="P592" i="2"/>
  <c r="BI588" i="2"/>
  <c r="BH588" i="2"/>
  <c r="BG588" i="2"/>
  <c r="BE588" i="2"/>
  <c r="T588" i="2"/>
  <c r="R588" i="2"/>
  <c r="P588" i="2"/>
  <c r="BI584" i="2"/>
  <c r="BH584" i="2"/>
  <c r="BG584" i="2"/>
  <c r="BE584" i="2"/>
  <c r="T584" i="2"/>
  <c r="R584" i="2"/>
  <c r="P584" i="2"/>
  <c r="BI580" i="2"/>
  <c r="BH580" i="2"/>
  <c r="BG580" i="2"/>
  <c r="BE580" i="2"/>
  <c r="T580" i="2"/>
  <c r="R580" i="2"/>
  <c r="P580" i="2"/>
  <c r="BI578" i="2"/>
  <c r="BH578" i="2"/>
  <c r="BG578" i="2"/>
  <c r="BE578" i="2"/>
  <c r="T578" i="2"/>
  <c r="R578" i="2"/>
  <c r="P578" i="2"/>
  <c r="BI573" i="2"/>
  <c r="BH573" i="2"/>
  <c r="BG573" i="2"/>
  <c r="BE573" i="2"/>
  <c r="T573" i="2"/>
  <c r="R573" i="2"/>
  <c r="P573" i="2"/>
  <c r="BI568" i="2"/>
  <c r="BH568" i="2"/>
  <c r="BG568" i="2"/>
  <c r="BE568" i="2"/>
  <c r="T568" i="2"/>
  <c r="R568" i="2"/>
  <c r="P568" i="2"/>
  <c r="BI563" i="2"/>
  <c r="BH563" i="2"/>
  <c r="BG563" i="2"/>
  <c r="BE563" i="2"/>
  <c r="T563" i="2"/>
  <c r="R563" i="2"/>
  <c r="P563" i="2"/>
  <c r="BI561" i="2"/>
  <c r="BH561" i="2"/>
  <c r="BG561" i="2"/>
  <c r="BE561" i="2"/>
  <c r="T561" i="2"/>
  <c r="R561" i="2"/>
  <c r="P561" i="2"/>
  <c r="BI559" i="2"/>
  <c r="BH559" i="2"/>
  <c r="BG559" i="2"/>
  <c r="BE559" i="2"/>
  <c r="T559" i="2"/>
  <c r="R559" i="2"/>
  <c r="P559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48" i="2"/>
  <c r="BH548" i="2"/>
  <c r="BG548" i="2"/>
  <c r="BE548" i="2"/>
  <c r="T548" i="2"/>
  <c r="R548" i="2"/>
  <c r="P548" i="2"/>
  <c r="BI544" i="2"/>
  <c r="BH544" i="2"/>
  <c r="BG544" i="2"/>
  <c r="BE544" i="2"/>
  <c r="T544" i="2"/>
  <c r="R544" i="2"/>
  <c r="P544" i="2"/>
  <c r="BI540" i="2"/>
  <c r="BH540" i="2"/>
  <c r="BG540" i="2"/>
  <c r="BE540" i="2"/>
  <c r="T540" i="2"/>
  <c r="R540" i="2"/>
  <c r="P540" i="2"/>
  <c r="BI536" i="2"/>
  <c r="BH536" i="2"/>
  <c r="BG536" i="2"/>
  <c r="BE536" i="2"/>
  <c r="T536" i="2"/>
  <c r="R536" i="2"/>
  <c r="P536" i="2"/>
  <c r="BI530" i="2"/>
  <c r="BH530" i="2"/>
  <c r="BG530" i="2"/>
  <c r="BE530" i="2"/>
  <c r="T530" i="2"/>
  <c r="R530" i="2"/>
  <c r="P530" i="2"/>
  <c r="BI523" i="2"/>
  <c r="BH523" i="2"/>
  <c r="BG523" i="2"/>
  <c r="BE523" i="2"/>
  <c r="T523" i="2"/>
  <c r="R523" i="2"/>
  <c r="P523" i="2"/>
  <c r="BI519" i="2"/>
  <c r="BH519" i="2"/>
  <c r="BG519" i="2"/>
  <c r="BE519" i="2"/>
  <c r="T519" i="2"/>
  <c r="R519" i="2"/>
  <c r="P519" i="2"/>
  <c r="BI513" i="2"/>
  <c r="BH513" i="2"/>
  <c r="BG513" i="2"/>
  <c r="BE513" i="2"/>
  <c r="T513" i="2"/>
  <c r="R513" i="2"/>
  <c r="P513" i="2"/>
  <c r="BI506" i="2"/>
  <c r="BH506" i="2"/>
  <c r="BG506" i="2"/>
  <c r="BE506" i="2"/>
  <c r="T506" i="2"/>
  <c r="R506" i="2"/>
  <c r="P506" i="2"/>
  <c r="BI504" i="2"/>
  <c r="BH504" i="2"/>
  <c r="BG504" i="2"/>
  <c r="BE504" i="2"/>
  <c r="T504" i="2"/>
  <c r="R504" i="2"/>
  <c r="P504" i="2"/>
  <c r="BI498" i="2"/>
  <c r="BH498" i="2"/>
  <c r="BG498" i="2"/>
  <c r="BE498" i="2"/>
  <c r="T498" i="2"/>
  <c r="R498" i="2"/>
  <c r="P498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85" i="2"/>
  <c r="BH485" i="2"/>
  <c r="BG485" i="2"/>
  <c r="BE485" i="2"/>
  <c r="T485" i="2"/>
  <c r="R485" i="2"/>
  <c r="P485" i="2"/>
  <c r="BI481" i="2"/>
  <c r="BH481" i="2"/>
  <c r="BG481" i="2"/>
  <c r="BE481" i="2"/>
  <c r="T481" i="2"/>
  <c r="R481" i="2"/>
  <c r="P481" i="2"/>
  <c r="BI479" i="2"/>
  <c r="BH479" i="2"/>
  <c r="BG479" i="2"/>
  <c r="BE479" i="2"/>
  <c r="T479" i="2"/>
  <c r="R479" i="2"/>
  <c r="P479" i="2"/>
  <c r="BI475" i="2"/>
  <c r="BH475" i="2"/>
  <c r="BG475" i="2"/>
  <c r="BE475" i="2"/>
  <c r="T475" i="2"/>
  <c r="R475" i="2"/>
  <c r="P475" i="2"/>
  <c r="BI473" i="2"/>
  <c r="BH473" i="2"/>
  <c r="BG473" i="2"/>
  <c r="BE473" i="2"/>
  <c r="T473" i="2"/>
  <c r="R473" i="2"/>
  <c r="P473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R465" i="2"/>
  <c r="P465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6" i="2"/>
  <c r="BH456" i="2"/>
  <c r="BG456" i="2"/>
  <c r="BE456" i="2"/>
  <c r="T456" i="2"/>
  <c r="R456" i="2"/>
  <c r="P456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2" i="2"/>
  <c r="BH382" i="2"/>
  <c r="BG382" i="2"/>
  <c r="BE382" i="2"/>
  <c r="T382" i="2"/>
  <c r="R382" i="2"/>
  <c r="P382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1" i="2"/>
  <c r="BH371" i="2"/>
  <c r="BG371" i="2"/>
  <c r="BE371" i="2"/>
  <c r="T371" i="2"/>
  <c r="R371" i="2"/>
  <c r="P371" i="2"/>
  <c r="BI367" i="2"/>
  <c r="BH367" i="2"/>
  <c r="BG367" i="2"/>
  <c r="BE367" i="2"/>
  <c r="T367" i="2"/>
  <c r="R367" i="2"/>
  <c r="P367" i="2"/>
  <c r="BI363" i="2"/>
  <c r="BH363" i="2"/>
  <c r="BG363" i="2"/>
  <c r="BE363" i="2"/>
  <c r="T363" i="2"/>
  <c r="R363" i="2"/>
  <c r="P363" i="2"/>
  <c r="BI360" i="2"/>
  <c r="BH360" i="2"/>
  <c r="BG360" i="2"/>
  <c r="BE360" i="2"/>
  <c r="T360" i="2"/>
  <c r="R360" i="2"/>
  <c r="P360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29" i="2"/>
  <c r="BH329" i="2"/>
  <c r="BG329" i="2"/>
  <c r="BE329" i="2"/>
  <c r="T329" i="2"/>
  <c r="R329" i="2"/>
  <c r="P329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5" i="2"/>
  <c r="BH295" i="2"/>
  <c r="BG295" i="2"/>
  <c r="BE295" i="2"/>
  <c r="T295" i="2"/>
  <c r="R295" i="2"/>
  <c r="P295" i="2"/>
  <c r="BI292" i="2"/>
  <c r="BH292" i="2"/>
  <c r="BG292" i="2"/>
  <c r="BE292" i="2"/>
  <c r="T292" i="2"/>
  <c r="R292" i="2"/>
  <c r="P292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1" i="2"/>
  <c r="BH261" i="2"/>
  <c r="BG261" i="2"/>
  <c r="BE261" i="2"/>
  <c r="T261" i="2"/>
  <c r="R261" i="2"/>
  <c r="P261" i="2"/>
  <c r="BI255" i="2"/>
  <c r="BH255" i="2"/>
  <c r="BG255" i="2"/>
  <c r="BE255" i="2"/>
  <c r="T255" i="2"/>
  <c r="R255" i="2"/>
  <c r="P255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3" i="2"/>
  <c r="BH243" i="2"/>
  <c r="BG243" i="2"/>
  <c r="BE243" i="2"/>
  <c r="T243" i="2"/>
  <c r="R243" i="2"/>
  <c r="P243" i="2"/>
  <c r="BI240" i="2"/>
  <c r="BH240" i="2"/>
  <c r="BG240" i="2"/>
  <c r="BE240" i="2"/>
  <c r="T240" i="2"/>
  <c r="T239" i="2" s="1"/>
  <c r="R240" i="2"/>
  <c r="R239" i="2" s="1"/>
  <c r="P240" i="2"/>
  <c r="P239" i="2" s="1"/>
  <c r="BI236" i="2"/>
  <c r="BH236" i="2"/>
  <c r="BG236" i="2"/>
  <c r="BE236" i="2"/>
  <c r="T236" i="2"/>
  <c r="T235" i="2"/>
  <c r="R236" i="2"/>
  <c r="R235" i="2"/>
  <c r="P236" i="2"/>
  <c r="P235" i="2" s="1"/>
  <c r="BI233" i="2"/>
  <c r="BH233" i="2"/>
  <c r="BG233" i="2"/>
  <c r="BE233" i="2"/>
  <c r="T233" i="2"/>
  <c r="T232" i="2"/>
  <c r="R233" i="2"/>
  <c r="R232" i="2"/>
  <c r="P233" i="2"/>
  <c r="P232" i="2"/>
  <c r="BI226" i="2"/>
  <c r="BH226" i="2"/>
  <c r="BG226" i="2"/>
  <c r="BE226" i="2"/>
  <c r="T226" i="2"/>
  <c r="R226" i="2"/>
  <c r="P226" i="2"/>
  <c r="BI222" i="2"/>
  <c r="BH222" i="2"/>
  <c r="BG222" i="2"/>
  <c r="BE222" i="2"/>
  <c r="T222" i="2"/>
  <c r="R222" i="2"/>
  <c r="P222" i="2"/>
  <c r="BI217" i="2"/>
  <c r="BH217" i="2"/>
  <c r="BG217" i="2"/>
  <c r="BE217" i="2"/>
  <c r="T217" i="2"/>
  <c r="R217" i="2"/>
  <c r="P217" i="2"/>
  <c r="BI211" i="2"/>
  <c r="BH211" i="2"/>
  <c r="BG211" i="2"/>
  <c r="BE211" i="2"/>
  <c r="T211" i="2"/>
  <c r="R211" i="2"/>
  <c r="P211" i="2"/>
  <c r="BI205" i="2"/>
  <c r="BH205" i="2"/>
  <c r="BG205" i="2"/>
  <c r="BE205" i="2"/>
  <c r="T205" i="2"/>
  <c r="R205" i="2"/>
  <c r="P205" i="2"/>
  <c r="BI200" i="2"/>
  <c r="BH200" i="2"/>
  <c r="BG200" i="2"/>
  <c r="BE200" i="2"/>
  <c r="T200" i="2"/>
  <c r="T199" i="2"/>
  <c r="R200" i="2"/>
  <c r="R199" i="2" s="1"/>
  <c r="P200" i="2"/>
  <c r="P199" i="2" s="1"/>
  <c r="BI195" i="2"/>
  <c r="BH195" i="2"/>
  <c r="BG195" i="2"/>
  <c r="BE195" i="2"/>
  <c r="T195" i="2"/>
  <c r="T194" i="2" s="1"/>
  <c r="R195" i="2"/>
  <c r="R194" i="2"/>
  <c r="P195" i="2"/>
  <c r="P194" i="2" s="1"/>
  <c r="BI192" i="2"/>
  <c r="BH192" i="2"/>
  <c r="BG192" i="2"/>
  <c r="BE192" i="2"/>
  <c r="T192" i="2"/>
  <c r="R192" i="2"/>
  <c r="P192" i="2"/>
  <c r="BI188" i="2"/>
  <c r="BH188" i="2"/>
  <c r="BG188" i="2"/>
  <c r="F35" i="2" s="1"/>
  <c r="BE188" i="2"/>
  <c r="T188" i="2"/>
  <c r="R188" i="2"/>
  <c r="P188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T178" i="2"/>
  <c r="R179" i="2"/>
  <c r="R178" i="2" s="1"/>
  <c r="P179" i="2"/>
  <c r="P178" i="2" s="1"/>
  <c r="BI158" i="2"/>
  <c r="BH158" i="2"/>
  <c r="BG158" i="2"/>
  <c r="BE158" i="2"/>
  <c r="T158" i="2"/>
  <c r="R158" i="2"/>
  <c r="P158" i="2"/>
  <c r="BI153" i="2"/>
  <c r="F37" i="2" s="1"/>
  <c r="BH153" i="2"/>
  <c r="BG153" i="2"/>
  <c r="BE153" i="2"/>
  <c r="J33" i="2" s="1"/>
  <c r="T153" i="2"/>
  <c r="R153" i="2"/>
  <c r="P153" i="2"/>
  <c r="BI148" i="2"/>
  <c r="BH148" i="2"/>
  <c r="BG148" i="2"/>
  <c r="BE148" i="2"/>
  <c r="T148" i="2"/>
  <c r="R148" i="2"/>
  <c r="P148" i="2"/>
  <c r="BI142" i="2"/>
  <c r="BH142" i="2"/>
  <c r="F36" i="2" s="1"/>
  <c r="BG142" i="2"/>
  <c r="BE142" i="2"/>
  <c r="T142" i="2"/>
  <c r="T141" i="2"/>
  <c r="R142" i="2"/>
  <c r="R141" i="2" s="1"/>
  <c r="P142" i="2"/>
  <c r="P141" i="2" s="1"/>
  <c r="F135" i="2"/>
  <c r="F133" i="2"/>
  <c r="E131" i="2"/>
  <c r="F91" i="2"/>
  <c r="F89" i="2"/>
  <c r="E87" i="2"/>
  <c r="J24" i="2"/>
  <c r="E24" i="2"/>
  <c r="J92" i="2" s="1"/>
  <c r="J23" i="2"/>
  <c r="J21" i="2"/>
  <c r="E21" i="2"/>
  <c r="J135" i="2"/>
  <c r="J20" i="2"/>
  <c r="J18" i="2"/>
  <c r="E18" i="2"/>
  <c r="F92" i="2" s="1"/>
  <c r="J17" i="2"/>
  <c r="J12" i="2"/>
  <c r="J133" i="2"/>
  <c r="E7" i="2"/>
  <c r="E129" i="2" s="1"/>
  <c r="L90" i="1"/>
  <c r="AM90" i="1"/>
  <c r="AM89" i="1"/>
  <c r="L89" i="1"/>
  <c r="AM87" i="1"/>
  <c r="L87" i="1"/>
  <c r="L85" i="1"/>
  <c r="L84" i="1"/>
  <c r="J485" i="2"/>
  <c r="BK434" i="2"/>
  <c r="BK388" i="2"/>
  <c r="J345" i="2"/>
  <c r="BK270" i="2"/>
  <c r="J226" i="2"/>
  <c r="J148" i="2"/>
  <c r="BK473" i="2"/>
  <c r="BK440" i="2"/>
  <c r="BK400" i="2"/>
  <c r="J349" i="2"/>
  <c r="J303" i="2"/>
  <c r="J236" i="2"/>
  <c r="BK179" i="2"/>
  <c r="BK418" i="2"/>
  <c r="J324" i="2"/>
  <c r="BK200" i="2"/>
  <c r="BK131" i="3"/>
  <c r="J252" i="3"/>
  <c r="J140" i="3"/>
  <c r="J292" i="3"/>
  <c r="BK261" i="3"/>
  <c r="BK201" i="3"/>
  <c r="BK319" i="3"/>
  <c r="BK292" i="3"/>
  <c r="BK269" i="3"/>
  <c r="J162" i="3"/>
  <c r="BK290" i="3"/>
  <c r="BK273" i="3"/>
  <c r="BK210" i="3"/>
  <c r="J236" i="3"/>
  <c r="J182" i="3"/>
  <c r="BK284" i="3"/>
  <c r="BK215" i="3"/>
  <c r="J173" i="3"/>
  <c r="BK154" i="3"/>
  <c r="BK167" i="4"/>
  <c r="BK171" i="4"/>
  <c r="BK148" i="4"/>
  <c r="BK131" i="5"/>
  <c r="BK145" i="5"/>
  <c r="BK218" i="5"/>
  <c r="J149" i="5"/>
  <c r="BK175" i="5"/>
  <c r="J200" i="5"/>
  <c r="J198" i="5"/>
  <c r="J169" i="5"/>
  <c r="BK196" i="5"/>
  <c r="BK135" i="5"/>
  <c r="J151" i="5"/>
  <c r="BK141" i="5"/>
  <c r="BK165" i="5"/>
  <c r="BK129" i="6"/>
  <c r="J152" i="6"/>
  <c r="J138" i="6"/>
  <c r="BK146" i="6"/>
  <c r="J139" i="7"/>
  <c r="BK139" i="7"/>
  <c r="BK125" i="8"/>
  <c r="BK627" i="2"/>
  <c r="J597" i="2"/>
  <c r="BK588" i="2"/>
  <c r="J573" i="2"/>
  <c r="BK559" i="2"/>
  <c r="BK548" i="2"/>
  <c r="BK536" i="2"/>
  <c r="BK504" i="2"/>
  <c r="J495" i="2"/>
  <c r="BK487" i="2"/>
  <c r="BK465" i="2"/>
  <c r="J434" i="2"/>
  <c r="BK394" i="2"/>
  <c r="J351" i="2"/>
  <c r="J311" i="2"/>
  <c r="BK299" i="2"/>
  <c r="J249" i="2"/>
  <c r="J179" i="2"/>
  <c r="BK191" i="3"/>
  <c r="BK164" i="3"/>
  <c r="J343" i="3"/>
  <c r="BK321" i="3"/>
  <c r="BK271" i="3"/>
  <c r="BK180" i="3"/>
  <c r="J315" i="3"/>
  <c r="BK198" i="3"/>
  <c r="J290" i="3"/>
  <c r="J208" i="3"/>
  <c r="BK240" i="3"/>
  <c r="J273" i="3"/>
  <c r="BK160" i="3"/>
  <c r="BK193" i="4"/>
  <c r="J197" i="4"/>
  <c r="J204" i="4"/>
  <c r="J210" i="4"/>
  <c r="BK174" i="4"/>
  <c r="J171" i="4"/>
  <c r="BK204" i="4"/>
  <c r="BK142" i="4"/>
  <c r="BK140" i="4"/>
  <c r="J176" i="4"/>
  <c r="J163" i="5"/>
  <c r="BK164" i="6"/>
  <c r="BK174" i="6"/>
  <c r="J164" i="6"/>
  <c r="BK160" i="6"/>
  <c r="BK126" i="7"/>
  <c r="BK133" i="8"/>
  <c r="BK136" i="8"/>
  <c r="BK633" i="2"/>
  <c r="J458" i="2"/>
  <c r="BK414" i="2"/>
  <c r="BK367" i="2"/>
  <c r="BK280" i="2"/>
  <c r="J265" i="2"/>
  <c r="BK142" i="2"/>
  <c r="BK460" i="2"/>
  <c r="J428" i="2"/>
  <c r="J392" i="2"/>
  <c r="J343" i="2"/>
  <c r="BK251" i="2"/>
  <c r="J182" i="2"/>
  <c r="BK426" i="2"/>
  <c r="BK343" i="2"/>
  <c r="BK249" i="2"/>
  <c r="J164" i="3"/>
  <c r="J226" i="3"/>
  <c r="J309" i="3"/>
  <c r="BK170" i="3"/>
  <c r="BK325" i="3"/>
  <c r="BK265" i="3"/>
  <c r="J325" i="3"/>
  <c r="J195" i="4"/>
  <c r="J199" i="4"/>
  <c r="BK158" i="4"/>
  <c r="J154" i="4"/>
  <c r="BK187" i="4"/>
  <c r="J215" i="4"/>
  <c r="J184" i="4"/>
  <c r="BK128" i="4"/>
  <c r="J148" i="4"/>
  <c r="J140" i="4"/>
  <c r="BK154" i="4"/>
  <c r="J132" i="4"/>
  <c r="J196" i="5"/>
  <c r="BK137" i="5"/>
  <c r="BK185" i="5"/>
  <c r="J224" i="5"/>
  <c r="J153" i="5"/>
  <c r="BK127" i="5"/>
  <c r="BK210" i="5"/>
  <c r="J206" i="5"/>
  <c r="J175" i="5"/>
  <c r="BK224" i="5"/>
  <c r="J216" i="5"/>
  <c r="J226" i="5"/>
  <c r="J147" i="5"/>
  <c r="J132" i="6"/>
  <c r="J160" i="6"/>
  <c r="BK148" i="6"/>
  <c r="BK156" i="6"/>
  <c r="BK142" i="6"/>
  <c r="BK135" i="7"/>
  <c r="J131" i="8"/>
  <c r="J133" i="8"/>
  <c r="BK481" i="2"/>
  <c r="BK438" i="2"/>
  <c r="J386" i="2"/>
  <c r="BK317" i="2"/>
  <c r="BK255" i="2"/>
  <c r="J469" i="2"/>
  <c r="J412" i="2"/>
  <c r="J367" i="2"/>
  <c r="J329" i="2"/>
  <c r="J282" i="2"/>
  <c r="BK217" i="2"/>
  <c r="J506" i="2"/>
  <c r="BK410" i="2"/>
  <c r="J320" i="2"/>
  <c r="BK222" i="2"/>
  <c r="BK458" i="2"/>
  <c r="J432" i="2"/>
  <c r="J414" i="2"/>
  <c r="J337" i="2"/>
  <c r="J317" i="2"/>
  <c r="J286" i="2"/>
  <c r="J270" i="2"/>
  <c r="J638" i="2"/>
  <c r="BK620" i="2"/>
  <c r="J611" i="2"/>
  <c r="J592" i="2"/>
  <c r="BK580" i="2"/>
  <c r="BK568" i="2"/>
  <c r="BK556" i="2"/>
  <c r="J544" i="2"/>
  <c r="BK523" i="2"/>
  <c r="J504" i="2"/>
  <c r="BK493" i="2"/>
  <c r="BK485" i="2"/>
  <c r="J473" i="2"/>
  <c r="BK436" i="2"/>
  <c r="J410" i="2"/>
  <c r="BK379" i="2"/>
  <c r="BK355" i="2"/>
  <c r="BK320" i="2"/>
  <c r="BK274" i="2"/>
  <c r="J222" i="2"/>
  <c r="J142" i="2"/>
  <c r="J148" i="3"/>
  <c r="BK343" i="3"/>
  <c r="J284" i="3"/>
  <c r="BK203" i="3"/>
  <c r="BK428" i="2"/>
  <c r="J363" i="2"/>
  <c r="J288" i="2"/>
  <c r="BK261" i="2"/>
  <c r="BK195" i="2"/>
  <c r="J523" i="2"/>
  <c r="BK446" i="2"/>
  <c r="J382" i="2"/>
  <c r="J305" i="2"/>
  <c r="J240" i="2"/>
  <c r="J188" i="2"/>
  <c r="J438" i="2"/>
  <c r="BK286" i="2"/>
  <c r="J153" i="2"/>
  <c r="J641" i="2"/>
  <c r="BK452" i="2"/>
  <c r="BK416" i="2"/>
  <c r="BK349" i="2"/>
  <c r="BK288" i="2"/>
  <c r="J274" i="2"/>
  <c r="BK236" i="2"/>
  <c r="J631" i="2"/>
  <c r="J622" i="2"/>
  <c r="BK594" i="2"/>
  <c r="BK584" i="2"/>
  <c r="BK578" i="2"/>
  <c r="BK561" i="2"/>
  <c r="BK554" i="2"/>
  <c r="J540" i="2"/>
  <c r="BK506" i="2"/>
  <c r="J493" i="2"/>
  <c r="BK479" i="2"/>
  <c r="J456" i="2"/>
  <c r="J416" i="2"/>
  <c r="J375" i="2"/>
  <c r="BK324" i="2"/>
  <c r="BK282" i="2"/>
  <c r="BK226" i="2"/>
  <c r="BK158" i="2"/>
  <c r="J311" i="3"/>
  <c r="BK182" i="3"/>
  <c r="J338" i="3"/>
  <c r="BK300" i="3"/>
  <c r="J279" i="3"/>
  <c r="BK178" i="3"/>
  <c r="J317" i="3"/>
  <c r="J144" i="3"/>
  <c r="BK221" i="3"/>
  <c r="BK279" i="3"/>
  <c r="BK258" i="3"/>
  <c r="BK263" i="3"/>
  <c r="J228" i="3"/>
  <c r="BK134" i="3"/>
  <c r="BK236" i="3"/>
  <c r="J193" i="3"/>
  <c r="J170" i="3"/>
  <c r="BK180" i="4"/>
  <c r="J163" i="4"/>
  <c r="BK161" i="4"/>
  <c r="BK204" i="5"/>
  <c r="J135" i="5"/>
  <c r="J187" i="5"/>
  <c r="BK151" i="5"/>
  <c r="BK198" i="5"/>
  <c r="J204" i="5"/>
  <c r="BK139" i="5"/>
  <c r="BK143" i="5"/>
  <c r="J129" i="5"/>
  <c r="BK233" i="5"/>
  <c r="J191" i="5"/>
  <c r="BK189" i="5"/>
  <c r="J155" i="5"/>
  <c r="BK212" i="5"/>
  <c r="BK136" i="6"/>
  <c r="J168" i="6"/>
  <c r="BK158" i="6"/>
  <c r="J156" i="6"/>
  <c r="J129" i="6"/>
  <c r="J130" i="7"/>
  <c r="BK130" i="7"/>
  <c r="J119" i="8"/>
  <c r="J462" i="2"/>
  <c r="J406" i="2"/>
  <c r="BK375" i="2"/>
  <c r="BK188" i="2"/>
  <c r="J519" i="2"/>
  <c r="J444" i="2"/>
  <c r="BK406" i="2"/>
  <c r="BK363" i="2"/>
  <c r="J292" i="2"/>
  <c r="BK233" i="2"/>
  <c r="BK232" i="3"/>
  <c r="BK315" i="3"/>
  <c r="BK331" i="3"/>
  <c r="BK156" i="3"/>
  <c r="BK248" i="3"/>
  <c r="J160" i="3"/>
  <c r="J307" i="3"/>
  <c r="BK213" i="3"/>
  <c r="BK170" i="6"/>
  <c r="BK144" i="6"/>
  <c r="J154" i="6"/>
  <c r="J135" i="7"/>
  <c r="J143" i="7"/>
  <c r="J136" i="8"/>
  <c r="J479" i="2"/>
  <c r="BK442" i="2"/>
  <c r="J394" i="2"/>
  <c r="BK329" i="2"/>
  <c r="BK268" i="2"/>
  <c r="J211" i="2"/>
  <c r="BK530" i="2"/>
  <c r="J404" i="2"/>
  <c r="BK371" i="2"/>
  <c r="BK311" i="2"/>
  <c r="J186" i="2"/>
  <c r="BK424" i="2"/>
  <c r="J357" i="2"/>
  <c r="BK240" i="2"/>
  <c r="F33" i="2"/>
  <c r="BK195" i="3"/>
  <c r="BK226" i="3"/>
  <c r="BK166" i="3"/>
  <c r="J201" i="3"/>
  <c r="J198" i="3"/>
  <c r="BK150" i="3"/>
  <c r="BK323" i="3"/>
  <c r="J215" i="3"/>
  <c r="J230" i="3"/>
  <c r="BK286" i="3"/>
  <c r="BK252" i="3"/>
  <c r="J156" i="3"/>
  <c r="J131" i="3"/>
  <c r="J275" i="3"/>
  <c r="BK193" i="3"/>
  <c r="BK234" i="3"/>
  <c r="BK137" i="3"/>
  <c r="J248" i="3"/>
  <c r="BK208" i="3"/>
  <c r="J134" i="3"/>
  <c r="BK275" i="3"/>
  <c r="J238" i="3"/>
  <c r="J224" i="3"/>
  <c r="BK206" i="3"/>
  <c r="BK173" i="3"/>
  <c r="BK191" i="4"/>
  <c r="BK146" i="4"/>
  <c r="J136" i="4"/>
  <c r="J191" i="4"/>
  <c r="J208" i="4"/>
  <c r="BK210" i="4"/>
  <c r="BK165" i="4"/>
  <c r="BK199" i="4"/>
  <c r="J189" i="4"/>
  <c r="J167" i="4"/>
  <c r="J152" i="4"/>
  <c r="BK169" i="4"/>
  <c r="J146" i="4"/>
  <c r="J165" i="4"/>
  <c r="BK194" i="5"/>
  <c r="J202" i="5"/>
  <c r="BK155" i="5"/>
  <c r="J183" i="5"/>
  <c r="J165" i="5"/>
  <c r="J157" i="5"/>
  <c r="J133" i="5"/>
  <c r="J185" i="5"/>
  <c r="BK226" i="5"/>
  <c r="J159" i="5"/>
  <c r="BK200" i="5"/>
  <c r="BK229" i="5"/>
  <c r="BK157" i="5"/>
  <c r="BK187" i="5"/>
  <c r="BK177" i="6"/>
  <c r="J134" i="6"/>
  <c r="J142" i="6"/>
  <c r="BK134" i="6"/>
  <c r="J170" i="6"/>
  <c r="BK132" i="6"/>
  <c r="J126" i="7"/>
  <c r="BK131" i="8"/>
  <c r="J128" i="8"/>
  <c r="BK631" i="2"/>
  <c r="J452" i="2"/>
  <c r="BK398" i="2"/>
  <c r="J309" i="2"/>
  <c r="J268" i="2"/>
  <c r="BK186" i="2"/>
  <c r="J475" i="2"/>
  <c r="BK432" i="2"/>
  <c r="BK333" i="2"/>
  <c r="J276" i="2"/>
  <c r="J195" i="2"/>
  <c r="J436" i="2"/>
  <c r="J379" i="2"/>
  <c r="J295" i="2"/>
  <c r="BK148" i="2"/>
  <c r="BK444" i="2"/>
  <c r="BK412" i="2"/>
  <c r="J388" i="2"/>
  <c r="BK309" i="2"/>
  <c r="J261" i="2"/>
  <c r="J233" i="2"/>
  <c r="J627" i="2"/>
  <c r="BK611" i="2"/>
  <c r="BK592" i="2"/>
  <c r="J578" i="2"/>
  <c r="BK563" i="2"/>
  <c r="J559" i="2"/>
  <c r="J548" i="2"/>
  <c r="J530" i="2"/>
  <c r="J513" i="2"/>
  <c r="BK498" i="2"/>
  <c r="BK489" i="2"/>
  <c r="BK462" i="2"/>
  <c r="J442" i="2"/>
  <c r="BK404" i="2"/>
  <c r="BK357" i="2"/>
  <c r="J301" i="2"/>
  <c r="J243" i="2"/>
  <c r="J192" i="2"/>
  <c r="J313" i="3"/>
  <c r="J152" i="3"/>
  <c r="BK340" i="3"/>
  <c r="BK305" i="3"/>
  <c r="J269" i="3"/>
  <c r="J168" i="3"/>
  <c r="J218" i="3"/>
  <c r="J340" i="3"/>
  <c r="BK267" i="3"/>
  <c r="BK338" i="3"/>
  <c r="BK218" i="3"/>
  <c r="BK158" i="3"/>
  <c r="BK309" i="3"/>
  <c r="J265" i="3"/>
  <c r="J195" i="3"/>
  <c r="J295" i="3"/>
  <c r="BK277" i="3"/>
  <c r="J261" i="3"/>
  <c r="J178" i="3"/>
  <c r="BK152" i="3"/>
  <c r="J267" i="3"/>
  <c r="J187" i="3"/>
  <c r="J258" i="3"/>
  <c r="J203" i="3"/>
  <c r="J300" i="3"/>
  <c r="BK244" i="3"/>
  <c r="J213" i="3"/>
  <c r="BK168" i="3"/>
  <c r="J465" i="2"/>
  <c r="J420" i="2"/>
  <c r="BK339" i="2"/>
  <c r="BK276" i="2"/>
  <c r="J217" i="2"/>
  <c r="BK641" i="2"/>
  <c r="BK448" i="2"/>
  <c r="J418" i="2"/>
  <c r="BK386" i="2"/>
  <c r="J339" i="2"/>
  <c r="J299" i="2"/>
  <c r="BK205" i="2"/>
  <c r="J440" i="2"/>
  <c r="BK408" i="2"/>
  <c r="BK301" i="2"/>
  <c r="BK192" i="2"/>
  <c r="J467" i="2"/>
  <c r="J446" i="2"/>
  <c r="J400" i="2"/>
  <c r="J355" i="2"/>
  <c r="J333" i="2"/>
  <c r="BK295" i="2"/>
  <c r="BK243" i="2"/>
  <c r="BK638" i="2"/>
  <c r="J620" i="2"/>
  <c r="J594" i="2"/>
  <c r="J584" i="2"/>
  <c r="J580" i="2"/>
  <c r="J568" i="2"/>
  <c r="J561" i="2"/>
  <c r="J554" i="2"/>
  <c r="BK540" i="2"/>
  <c r="BK519" i="2"/>
  <c r="J498" i="2"/>
  <c r="J487" i="2"/>
  <c r="BK469" i="2"/>
  <c r="J424" i="2"/>
  <c r="BK360" i="2"/>
  <c r="BK345" i="2"/>
  <c r="BK315" i="2"/>
  <c r="BK265" i="2"/>
  <c r="J200" i="2"/>
  <c r="J327" i="3"/>
  <c r="J240" i="3"/>
  <c r="BK144" i="3"/>
  <c r="J331" i="3"/>
  <c r="BK288" i="3"/>
  <c r="J221" i="3"/>
  <c r="J319" i="3"/>
  <c r="BK140" i="3"/>
  <c r="J305" i="3"/>
  <c r="BK311" i="3"/>
  <c r="BK224" i="3"/>
  <c r="J166" i="3"/>
  <c r="BK317" i="3"/>
  <c r="BK256" i="3"/>
  <c r="J271" i="3"/>
  <c r="BK176" i="3"/>
  <c r="J142" i="4"/>
  <c r="BK182" i="4"/>
  <c r="BK163" i="4"/>
  <c r="BK195" i="4"/>
  <c r="BK130" i="4"/>
  <c r="BK176" i="4"/>
  <c r="J180" i="4"/>
  <c r="J213" i="4"/>
  <c r="J201" i="4"/>
  <c r="BK184" i="4"/>
  <c r="J187" i="4"/>
  <c r="J128" i="4"/>
  <c r="J139" i="5"/>
  <c r="BK171" i="5"/>
  <c r="J233" i="5"/>
  <c r="J125" i="5"/>
  <c r="J131" i="5"/>
  <c r="BK214" i="5"/>
  <c r="J220" i="5"/>
  <c r="BK177" i="5"/>
  <c r="J222" i="5"/>
  <c r="J161" i="5"/>
  <c r="J171" i="5"/>
  <c r="J167" i="5"/>
  <c r="J179" i="5"/>
  <c r="BK152" i="6"/>
  <c r="BK154" i="6"/>
  <c r="J162" i="6"/>
  <c r="BK150" i="6"/>
  <c r="J146" i="6"/>
  <c r="BK123" i="6"/>
  <c r="J633" i="2"/>
  <c r="J448" i="2"/>
  <c r="J360" i="2"/>
  <c r="BK303" i="2"/>
  <c r="J251" i="2"/>
  <c r="AS94" i="1"/>
  <c r="BK351" i="2"/>
  <c r="BK228" i="3"/>
  <c r="J286" i="3"/>
  <c r="J263" i="3"/>
  <c r="BK307" i="3"/>
  <c r="BK230" i="3"/>
  <c r="J180" i="3"/>
  <c r="J277" i="3"/>
  <c r="J234" i="3"/>
  <c r="J176" i="3"/>
  <c r="BK162" i="3"/>
  <c r="J193" i="4"/>
  <c r="BK132" i="4"/>
  <c r="BK152" i="4"/>
  <c r="J143" i="5"/>
  <c r="BK179" i="5"/>
  <c r="BK220" i="5"/>
  <c r="BK181" i="5"/>
  <c r="J141" i="5"/>
  <c r="J137" i="5"/>
  <c r="J210" i="5"/>
  <c r="BK231" i="5"/>
  <c r="J214" i="5"/>
  <c r="J194" i="5"/>
  <c r="BK222" i="5"/>
  <c r="BK149" i="5"/>
  <c r="BK167" i="5"/>
  <c r="J148" i="6"/>
  <c r="J123" i="6"/>
  <c r="J150" i="6"/>
  <c r="J174" i="6"/>
  <c r="J125" i="6"/>
  <c r="J121" i="7"/>
  <c r="BK119" i="8"/>
  <c r="J122" i="8"/>
  <c r="J481" i="2"/>
  <c r="J460" i="2"/>
  <c r="J426" i="2"/>
  <c r="J408" i="2"/>
  <c r="J371" i="2"/>
  <c r="BK335" i="2"/>
  <c r="BK305" i="2"/>
  <c r="J255" i="2"/>
  <c r="BK211" i="2"/>
  <c r="BK153" i="2"/>
  <c r="J232" i="3"/>
  <c r="BK345" i="3"/>
  <c r="J323" i="3"/>
  <c r="BK295" i="3"/>
  <c r="J256" i="3"/>
  <c r="J335" i="3"/>
  <c r="BK313" i="3"/>
  <c r="J288" i="3"/>
  <c r="J137" i="3"/>
  <c r="BK298" i="3"/>
  <c r="J206" i="3"/>
  <c r="J158" i="3"/>
  <c r="BK178" i="4"/>
  <c r="BK206" i="4"/>
  <c r="J178" i="4"/>
  <c r="BK213" i="4"/>
  <c r="J130" i="4"/>
  <c r="J182" i="4"/>
  <c r="BK136" i="4"/>
  <c r="J174" i="4"/>
  <c r="BK147" i="5"/>
  <c r="BK133" i="5"/>
  <c r="BK161" i="5"/>
  <c r="BK202" i="5"/>
  <c r="J173" i="5"/>
  <c r="J177" i="5"/>
  <c r="J212" i="5"/>
  <c r="BK183" i="5"/>
  <c r="BK159" i="5"/>
  <c r="BK216" i="5"/>
  <c r="BK206" i="5"/>
  <c r="J145" i="5"/>
  <c r="BK153" i="5"/>
  <c r="BK125" i="5"/>
  <c r="J177" i="6"/>
  <c r="BK168" i="6"/>
  <c r="J136" i="6"/>
  <c r="J144" i="6"/>
  <c r="BK138" i="6"/>
  <c r="BK143" i="7"/>
  <c r="J125" i="8"/>
  <c r="BK122" i="8"/>
  <c r="BK467" i="2"/>
  <c r="BK450" i="2"/>
  <c r="J422" i="2"/>
  <c r="BK392" i="2"/>
  <c r="J158" i="2"/>
  <c r="BK456" i="2"/>
  <c r="BK420" i="2"/>
  <c r="J398" i="2"/>
  <c r="J335" i="2"/>
  <c r="J315" i="2"/>
  <c r="J280" i="2"/>
  <c r="BK182" i="2"/>
  <c r="BK622" i="2"/>
  <c r="BK597" i="2"/>
  <c r="J588" i="2"/>
  <c r="BK573" i="2"/>
  <c r="J563" i="2"/>
  <c r="J556" i="2"/>
  <c r="BK544" i="2"/>
  <c r="J536" i="2"/>
  <c r="BK513" i="2"/>
  <c r="BK495" i="2"/>
  <c r="J489" i="2"/>
  <c r="BK475" i="2"/>
  <c r="J450" i="2"/>
  <c r="BK422" i="2"/>
  <c r="BK382" i="2"/>
  <c r="BK337" i="2"/>
  <c r="BK292" i="2"/>
  <c r="J205" i="2"/>
  <c r="J321" i="3"/>
  <c r="BK187" i="3"/>
  <c r="J345" i="3"/>
  <c r="J298" i="3"/>
  <c r="BK238" i="3"/>
  <c r="BK327" i="3"/>
  <c r="J210" i="3"/>
  <c r="J154" i="3"/>
  <c r="BK148" i="3"/>
  <c r="J191" i="3"/>
  <c r="BK335" i="3"/>
  <c r="J244" i="3"/>
  <c r="J150" i="3"/>
  <c r="BK201" i="4"/>
  <c r="J206" i="4"/>
  <c r="J161" i="4"/>
  <c r="BK208" i="4"/>
  <c r="BK197" i="4"/>
  <c r="BK215" i="4"/>
  <c r="BK189" i="4"/>
  <c r="J158" i="4"/>
  <c r="J169" i="4"/>
  <c r="BK191" i="5"/>
  <c r="J127" i="5"/>
  <c r="BK169" i="5"/>
  <c r="J231" i="5"/>
  <c r="J181" i="5"/>
  <c r="J189" i="5"/>
  <c r="J229" i="5"/>
  <c r="BK163" i="5"/>
  <c r="BK173" i="5"/>
  <c r="J218" i="5"/>
  <c r="BK129" i="5"/>
  <c r="BK162" i="6"/>
  <c r="BK125" i="6"/>
  <c r="J140" i="6"/>
  <c r="J158" i="6"/>
  <c r="BK140" i="6"/>
  <c r="BK121" i="7"/>
  <c r="BK128" i="8"/>
  <c r="T129" i="3" l="1"/>
  <c r="T204" i="2"/>
  <c r="P242" i="2"/>
  <c r="P319" i="2"/>
  <c r="P497" i="2"/>
  <c r="BK596" i="2"/>
  <c r="J596" i="2"/>
  <c r="J118" i="2"/>
  <c r="P172" i="3"/>
  <c r="R223" i="3"/>
  <c r="R342" i="3"/>
  <c r="T127" i="4"/>
  <c r="T126" i="4" s="1"/>
  <c r="BK173" i="4"/>
  <c r="J173" i="4" s="1"/>
  <c r="J102" i="4" s="1"/>
  <c r="R193" i="5"/>
  <c r="T228" i="5"/>
  <c r="R147" i="2"/>
  <c r="R204" i="2"/>
  <c r="BK242" i="2"/>
  <c r="J242" i="2"/>
  <c r="J109" i="2" s="1"/>
  <c r="BK319" i="2"/>
  <c r="J319" i="2" s="1"/>
  <c r="J112" i="2" s="1"/>
  <c r="R362" i="2"/>
  <c r="R464" i="2"/>
  <c r="R558" i="2"/>
  <c r="R260" i="3"/>
  <c r="BK124" i="5"/>
  <c r="J124" i="5"/>
  <c r="J98" i="5"/>
  <c r="T209" i="5"/>
  <c r="T208" i="5" s="1"/>
  <c r="P139" i="4"/>
  <c r="R173" i="4"/>
  <c r="P203" i="4"/>
  <c r="BK209" i="5"/>
  <c r="BK208" i="5"/>
  <c r="J208" i="5" s="1"/>
  <c r="J100" i="5" s="1"/>
  <c r="P131" i="6"/>
  <c r="BK120" i="7"/>
  <c r="BK119" i="7"/>
  <c r="BK118" i="7" s="1"/>
  <c r="J118" i="7" s="1"/>
  <c r="J30" i="7" s="1"/>
  <c r="J119" i="7"/>
  <c r="J97" i="7" s="1"/>
  <c r="T181" i="2"/>
  <c r="BK267" i="2"/>
  <c r="J267" i="2"/>
  <c r="J110" i="2" s="1"/>
  <c r="T381" i="2"/>
  <c r="BK558" i="2"/>
  <c r="J558" i="2"/>
  <c r="J117" i="2" s="1"/>
  <c r="T143" i="3"/>
  <c r="BK223" i="3"/>
  <c r="J223" i="3"/>
  <c r="J105" i="3" s="1"/>
  <c r="P337" i="3"/>
  <c r="BK160" i="4"/>
  <c r="J160" i="4"/>
  <c r="J101" i="4" s="1"/>
  <c r="R186" i="4"/>
  <c r="T212" i="4"/>
  <c r="T124" i="5"/>
  <c r="R228" i="5"/>
  <c r="P122" i="6"/>
  <c r="R181" i="2"/>
  <c r="T267" i="2"/>
  <c r="P294" i="2"/>
  <c r="BK362" i="2"/>
  <c r="J362" i="2"/>
  <c r="J113" i="2"/>
  <c r="BK497" i="2"/>
  <c r="J497" i="2"/>
  <c r="J116" i="2" s="1"/>
  <c r="R596" i="2"/>
  <c r="BK260" i="3"/>
  <c r="J260" i="3"/>
  <c r="J106" i="3"/>
  <c r="P342" i="3"/>
  <c r="P127" i="4"/>
  <c r="P126" i="4"/>
  <c r="T160" i="4"/>
  <c r="BK203" i="4"/>
  <c r="J203" i="4" s="1"/>
  <c r="J104" i="4" s="1"/>
  <c r="R122" i="6"/>
  <c r="BK181" i="2"/>
  <c r="J181" i="2" s="1"/>
  <c r="J101" i="2" s="1"/>
  <c r="R242" i="2"/>
  <c r="BK381" i="2"/>
  <c r="J381" i="2" s="1"/>
  <c r="J114" i="2" s="1"/>
  <c r="T464" i="2"/>
  <c r="P596" i="2"/>
  <c r="P143" i="3"/>
  <c r="T172" i="3"/>
  <c r="BK337" i="3"/>
  <c r="J337" i="3" s="1"/>
  <c r="J107" i="3" s="1"/>
  <c r="P124" i="5"/>
  <c r="P209" i="5"/>
  <c r="P208" i="5"/>
  <c r="BK122" i="6"/>
  <c r="T122" i="6"/>
  <c r="T120" i="7"/>
  <c r="T119" i="7" s="1"/>
  <c r="T118" i="7" s="1"/>
  <c r="T319" i="2"/>
  <c r="R497" i="2"/>
  <c r="T596" i="2"/>
  <c r="R172" i="3"/>
  <c r="R337" i="3"/>
  <c r="BK193" i="5"/>
  <c r="BK123" i="5" s="1"/>
  <c r="J123" i="5" s="1"/>
  <c r="J97" i="5" s="1"/>
  <c r="J193" i="5"/>
  <c r="J99" i="5" s="1"/>
  <c r="P228" i="5"/>
  <c r="BK131" i="6"/>
  <c r="J131" i="6" s="1"/>
  <c r="J99" i="6" s="1"/>
  <c r="P120" i="7"/>
  <c r="P119" i="7"/>
  <c r="P118" i="7" s="1"/>
  <c r="AU100" i="1" s="1"/>
  <c r="P147" i="2"/>
  <c r="BK204" i="2"/>
  <c r="J204" i="2"/>
  <c r="J104" i="2" s="1"/>
  <c r="BK294" i="2"/>
  <c r="J294" i="2" s="1"/>
  <c r="J111" i="2" s="1"/>
  <c r="R294" i="2"/>
  <c r="T362" i="2"/>
  <c r="P464" i="2"/>
  <c r="T558" i="2"/>
  <c r="BK143" i="3"/>
  <c r="T139" i="4"/>
  <c r="T173" i="4"/>
  <c r="T203" i="4"/>
  <c r="R124" i="5"/>
  <c r="R123" i="5"/>
  <c r="R122" i="5" s="1"/>
  <c r="R209" i="5"/>
  <c r="R208" i="5" s="1"/>
  <c r="T131" i="6"/>
  <c r="T121" i="6"/>
  <c r="T120" i="6" s="1"/>
  <c r="BK118" i="8"/>
  <c r="J118" i="8"/>
  <c r="J97" i="8"/>
  <c r="BK147" i="2"/>
  <c r="J147" i="2" s="1"/>
  <c r="J99" i="2" s="1"/>
  <c r="R319" i="2"/>
  <c r="T497" i="2"/>
  <c r="BK172" i="3"/>
  <c r="J172" i="3"/>
  <c r="J104" i="3"/>
  <c r="T223" i="3"/>
  <c r="T342" i="3"/>
  <c r="BK139" i="4"/>
  <c r="BK138" i="4" s="1"/>
  <c r="J138" i="4" s="1"/>
  <c r="J99" i="4" s="1"/>
  <c r="J139" i="4"/>
  <c r="J100" i="4"/>
  <c r="P173" i="4"/>
  <c r="R203" i="4"/>
  <c r="P181" i="2"/>
  <c r="T242" i="2"/>
  <c r="R381" i="2"/>
  <c r="P260" i="3"/>
  <c r="T337" i="3"/>
  <c r="R127" i="4"/>
  <c r="R126" i="4"/>
  <c r="P160" i="4"/>
  <c r="P186" i="4"/>
  <c r="BK212" i="4"/>
  <c r="J212" i="4" s="1"/>
  <c r="J105" i="4" s="1"/>
  <c r="R131" i="6"/>
  <c r="R121" i="6" s="1"/>
  <c r="R120" i="6" s="1"/>
  <c r="T147" i="2"/>
  <c r="T140" i="2"/>
  <c r="P267" i="2"/>
  <c r="P381" i="2"/>
  <c r="R143" i="3"/>
  <c r="P223" i="3"/>
  <c r="BK342" i="3"/>
  <c r="J342" i="3" s="1"/>
  <c r="J108" i="3" s="1"/>
  <c r="R139" i="4"/>
  <c r="T186" i="4"/>
  <c r="P212" i="4"/>
  <c r="T193" i="5"/>
  <c r="P118" i="8"/>
  <c r="P117" i="8" s="1"/>
  <c r="AU101" i="1" s="1"/>
  <c r="P204" i="2"/>
  <c r="R267" i="2"/>
  <c r="T294" i="2"/>
  <c r="P362" i="2"/>
  <c r="BK464" i="2"/>
  <c r="J464" i="2" s="1"/>
  <c r="J115" i="2" s="1"/>
  <c r="P558" i="2"/>
  <c r="T260" i="3"/>
  <c r="BK127" i="4"/>
  <c r="BK126" i="4" s="1"/>
  <c r="J126" i="4" s="1"/>
  <c r="J97" i="4" s="1"/>
  <c r="R160" i="4"/>
  <c r="BK186" i="4"/>
  <c r="J186" i="4" s="1"/>
  <c r="J103" i="4" s="1"/>
  <c r="R212" i="4"/>
  <c r="P193" i="5"/>
  <c r="BK228" i="5"/>
  <c r="J228" i="5"/>
  <c r="J102" i="5"/>
  <c r="R120" i="7"/>
  <c r="R119" i="7"/>
  <c r="R118" i="7"/>
  <c r="T118" i="8"/>
  <c r="T117" i="8"/>
  <c r="BK199" i="2"/>
  <c r="J199" i="2"/>
  <c r="J103" i="2" s="1"/>
  <c r="BK232" i="2"/>
  <c r="J232" i="2" s="1"/>
  <c r="J105" i="2" s="1"/>
  <c r="BK640" i="2"/>
  <c r="J640" i="2" s="1"/>
  <c r="J119" i="2" s="1"/>
  <c r="BK176" i="6"/>
  <c r="J176" i="6"/>
  <c r="J100" i="6"/>
  <c r="BK133" i="3"/>
  <c r="J133" i="3"/>
  <c r="J99" i="3" s="1"/>
  <c r="BK239" i="2"/>
  <c r="J239" i="2" s="1"/>
  <c r="J108" i="2" s="1"/>
  <c r="BK130" i="3"/>
  <c r="J130" i="3" s="1"/>
  <c r="J98" i="3" s="1"/>
  <c r="BK136" i="3"/>
  <c r="J136" i="3"/>
  <c r="J100" i="3"/>
  <c r="BK194" i="2"/>
  <c r="J194" i="2"/>
  <c r="J102" i="2" s="1"/>
  <c r="BK235" i="2"/>
  <c r="J235" i="2" s="1"/>
  <c r="J106" i="2" s="1"/>
  <c r="BK141" i="2"/>
  <c r="J141" i="2" s="1"/>
  <c r="J98" i="2" s="1"/>
  <c r="BK178" i="2"/>
  <c r="J178" i="2"/>
  <c r="J100" i="2"/>
  <c r="BK139" i="3"/>
  <c r="J139" i="3"/>
  <c r="J101" i="3" s="1"/>
  <c r="J113" i="8"/>
  <c r="J89" i="8"/>
  <c r="E107" i="8"/>
  <c r="F92" i="8"/>
  <c r="BF119" i="8"/>
  <c r="BF128" i="8"/>
  <c r="J120" i="7"/>
  <c r="J98" i="7"/>
  <c r="J92" i="8"/>
  <c r="BF122" i="8"/>
  <c r="BF136" i="8"/>
  <c r="BF131" i="8"/>
  <c r="BF133" i="8"/>
  <c r="BF125" i="8"/>
  <c r="J122" i="6"/>
  <c r="J98" i="6"/>
  <c r="J92" i="7"/>
  <c r="J114" i="7"/>
  <c r="BF135" i="7"/>
  <c r="BF121" i="7"/>
  <c r="BF130" i="7"/>
  <c r="E108" i="7"/>
  <c r="J112" i="7"/>
  <c r="BF143" i="7"/>
  <c r="BF126" i="7"/>
  <c r="BF139" i="7"/>
  <c r="F92" i="7"/>
  <c r="J209" i="5"/>
  <c r="J101" i="5"/>
  <c r="BF125" i="6"/>
  <c r="E85" i="6"/>
  <c r="BF129" i="6"/>
  <c r="BF138" i="6"/>
  <c r="J92" i="6"/>
  <c r="J116" i="6"/>
  <c r="J89" i="6"/>
  <c r="BF170" i="6"/>
  <c r="BF150" i="6"/>
  <c r="BF152" i="6"/>
  <c r="BF164" i="6"/>
  <c r="BF148" i="6"/>
  <c r="BF160" i="6"/>
  <c r="F92" i="6"/>
  <c r="BF136" i="6"/>
  <c r="BF140" i="6"/>
  <c r="BF132" i="6"/>
  <c r="BF168" i="6"/>
  <c r="BF134" i="6"/>
  <c r="BF142" i="6"/>
  <c r="BF146" i="6"/>
  <c r="BF144" i="6"/>
  <c r="BF154" i="6"/>
  <c r="BF156" i="6"/>
  <c r="BF123" i="6"/>
  <c r="BF158" i="6"/>
  <c r="BF162" i="6"/>
  <c r="BF174" i="6"/>
  <c r="BF177" i="6"/>
  <c r="F92" i="5"/>
  <c r="BF149" i="5"/>
  <c r="BF189" i="5"/>
  <c r="BF200" i="5"/>
  <c r="BF204" i="5"/>
  <c r="BF218" i="5"/>
  <c r="J89" i="5"/>
  <c r="BF125" i="5"/>
  <c r="BF169" i="5"/>
  <c r="BF173" i="5"/>
  <c r="BF183" i="5"/>
  <c r="BF185" i="5"/>
  <c r="BF187" i="5"/>
  <c r="BF224" i="5"/>
  <c r="BF233" i="5"/>
  <c r="BF163" i="5"/>
  <c r="BF220" i="5"/>
  <c r="BF231" i="5"/>
  <c r="BF129" i="5"/>
  <c r="BF165" i="5"/>
  <c r="BF222" i="5"/>
  <c r="BF226" i="5"/>
  <c r="BF151" i="5"/>
  <c r="BF153" i="5"/>
  <c r="BF191" i="5"/>
  <c r="BF212" i="5"/>
  <c r="J92" i="5"/>
  <c r="J91" i="5"/>
  <c r="BF127" i="5"/>
  <c r="BF137" i="5"/>
  <c r="BF171" i="5"/>
  <c r="BF139" i="5"/>
  <c r="BF155" i="5"/>
  <c r="BF198" i="5"/>
  <c r="BF131" i="5"/>
  <c r="BF167" i="5"/>
  <c r="BF177" i="5"/>
  <c r="BF216" i="5"/>
  <c r="BF229" i="5"/>
  <c r="BF133" i="5"/>
  <c r="BF135" i="5"/>
  <c r="BF141" i="5"/>
  <c r="BF145" i="5"/>
  <c r="BF147" i="5"/>
  <c r="BF157" i="5"/>
  <c r="BF181" i="5"/>
  <c r="BF194" i="5"/>
  <c r="BF202" i="5"/>
  <c r="E85" i="5"/>
  <c r="BF143" i="5"/>
  <c r="BF159" i="5"/>
  <c r="BF161" i="5"/>
  <c r="BF175" i="5"/>
  <c r="BF179" i="5"/>
  <c r="BF196" i="5"/>
  <c r="BF206" i="5"/>
  <c r="BF210" i="5"/>
  <c r="BF214" i="5"/>
  <c r="J121" i="4"/>
  <c r="BF158" i="4"/>
  <c r="BF176" i="4"/>
  <c r="BF180" i="4"/>
  <c r="J92" i="4"/>
  <c r="BF128" i="4"/>
  <c r="BF174" i="4"/>
  <c r="J143" i="3"/>
  <c r="J103" i="3"/>
  <c r="F92" i="4"/>
  <c r="BF130" i="4"/>
  <c r="BF161" i="4"/>
  <c r="BF165" i="4"/>
  <c r="BF178" i="4"/>
  <c r="BF197" i="4"/>
  <c r="BF208" i="4"/>
  <c r="BF215" i="4"/>
  <c r="J119" i="4"/>
  <c r="BF142" i="4"/>
  <c r="BF146" i="4"/>
  <c r="BF193" i="4"/>
  <c r="BF206" i="4"/>
  <c r="E115" i="4"/>
  <c r="BF132" i="4"/>
  <c r="BF182" i="4"/>
  <c r="BF191" i="4"/>
  <c r="BF136" i="4"/>
  <c r="BF140" i="4"/>
  <c r="BF154" i="4"/>
  <c r="BF210" i="4"/>
  <c r="BF152" i="4"/>
  <c r="BF201" i="4"/>
  <c r="BF167" i="4"/>
  <c r="BF169" i="4"/>
  <c r="BF171" i="4"/>
  <c r="BF184" i="4"/>
  <c r="BF187" i="4"/>
  <c r="BF189" i="4"/>
  <c r="BF195" i="4"/>
  <c r="BF199" i="4"/>
  <c r="BF213" i="4"/>
  <c r="BF163" i="4"/>
  <c r="BF204" i="4"/>
  <c r="BF148" i="4"/>
  <c r="BF154" i="3"/>
  <c r="BF168" i="3"/>
  <c r="BF208" i="3"/>
  <c r="BF218" i="3"/>
  <c r="BF240" i="3"/>
  <c r="F92" i="3"/>
  <c r="J125" i="3"/>
  <c r="BF140" i="3"/>
  <c r="BF182" i="3"/>
  <c r="BF193" i="3"/>
  <c r="BF224" i="3"/>
  <c r="BF226" i="3"/>
  <c r="BF256" i="3"/>
  <c r="BF305" i="3"/>
  <c r="E85" i="3"/>
  <c r="BF173" i="3"/>
  <c r="BF267" i="3"/>
  <c r="BF166" i="3"/>
  <c r="BF198" i="3"/>
  <c r="BF206" i="3"/>
  <c r="BF215" i="3"/>
  <c r="BF295" i="3"/>
  <c r="BF298" i="3"/>
  <c r="BF307" i="3"/>
  <c r="J89" i="3"/>
  <c r="BF144" i="3"/>
  <c r="BF164" i="3"/>
  <c r="BF170" i="3"/>
  <c r="BF180" i="3"/>
  <c r="BF187" i="3"/>
  <c r="BF279" i="3"/>
  <c r="BF309" i="3"/>
  <c r="BF248" i="3"/>
  <c r="BF315" i="3"/>
  <c r="BF321" i="3"/>
  <c r="BF335" i="3"/>
  <c r="BF232" i="3"/>
  <c r="BF234" i="3"/>
  <c r="BF236" i="3"/>
  <c r="BF238" i="3"/>
  <c r="BF261" i="3"/>
  <c r="BF265" i="3"/>
  <c r="BF269" i="3"/>
  <c r="BF271" i="3"/>
  <c r="BF277" i="3"/>
  <c r="BF311" i="3"/>
  <c r="BF313" i="3"/>
  <c r="BF340" i="3"/>
  <c r="J124" i="3"/>
  <c r="BF131" i="3"/>
  <c r="BF137" i="3"/>
  <c r="BF148" i="3"/>
  <c r="BF150" i="3"/>
  <c r="BF162" i="3"/>
  <c r="BF176" i="3"/>
  <c r="BF178" i="3"/>
  <c r="BF201" i="3"/>
  <c r="BF230" i="3"/>
  <c r="BF252" i="3"/>
  <c r="BF275" i="3"/>
  <c r="BF317" i="3"/>
  <c r="BF152" i="3"/>
  <c r="BF158" i="3"/>
  <c r="BF292" i="3"/>
  <c r="BF319" i="3"/>
  <c r="BF327" i="3"/>
  <c r="BF134" i="3"/>
  <c r="BF156" i="3"/>
  <c r="BF213" i="3"/>
  <c r="BF221" i="3"/>
  <c r="BF273" i="3"/>
  <c r="BF284" i="3"/>
  <c r="BF286" i="3"/>
  <c r="BF290" i="3"/>
  <c r="BF191" i="3"/>
  <c r="BF258" i="3"/>
  <c r="BF263" i="3"/>
  <c r="BF325" i="3"/>
  <c r="BF331" i="3"/>
  <c r="BF343" i="3"/>
  <c r="BF345" i="3"/>
  <c r="BF160" i="3"/>
  <c r="BF195" i="3"/>
  <c r="BF203" i="3"/>
  <c r="BF210" i="3"/>
  <c r="BF228" i="3"/>
  <c r="BF244" i="3"/>
  <c r="BF288" i="3"/>
  <c r="BF300" i="3"/>
  <c r="BF323" i="3"/>
  <c r="BF338" i="3"/>
  <c r="J89" i="2"/>
  <c r="J91" i="2"/>
  <c r="BF148" i="2"/>
  <c r="BF158" i="2"/>
  <c r="BF188" i="2"/>
  <c r="BF217" i="2"/>
  <c r="BF222" i="2"/>
  <c r="BF233" i="2"/>
  <c r="BF251" i="2"/>
  <c r="BF288" i="2"/>
  <c r="BF292" i="2"/>
  <c r="BF295" i="2"/>
  <c r="BF311" i="2"/>
  <c r="BF320" i="2"/>
  <c r="BF335" i="2"/>
  <c r="BF355" i="2"/>
  <c r="BF357" i="2"/>
  <c r="BF363" i="2"/>
  <c r="BF367" i="2"/>
  <c r="BF379" i="2"/>
  <c r="BF392" i="2"/>
  <c r="BF400" i="2"/>
  <c r="BF408" i="2"/>
  <c r="BF420" i="2"/>
  <c r="BF422" i="2"/>
  <c r="BF424" i="2"/>
  <c r="BF434" i="2"/>
  <c r="BF440" i="2"/>
  <c r="BF448" i="2"/>
  <c r="BF450" i="2"/>
  <c r="BF452" i="2"/>
  <c r="BF458" i="2"/>
  <c r="BF479" i="2"/>
  <c r="BF481" i="2"/>
  <c r="BF485" i="2"/>
  <c r="BF487" i="2"/>
  <c r="BF489" i="2"/>
  <c r="BF493" i="2"/>
  <c r="BF495" i="2"/>
  <c r="BF498" i="2"/>
  <c r="BF504" i="2"/>
  <c r="BF506" i="2"/>
  <c r="BF523" i="2"/>
  <c r="BF530" i="2"/>
  <c r="BF536" i="2"/>
  <c r="BF540" i="2"/>
  <c r="BF544" i="2"/>
  <c r="BF548" i="2"/>
  <c r="BF554" i="2"/>
  <c r="BF556" i="2"/>
  <c r="BF559" i="2"/>
  <c r="BF561" i="2"/>
  <c r="BF563" i="2"/>
  <c r="BF568" i="2"/>
  <c r="BF573" i="2"/>
  <c r="BF578" i="2"/>
  <c r="BF580" i="2"/>
  <c r="BF584" i="2"/>
  <c r="BF588" i="2"/>
  <c r="BF592" i="2"/>
  <c r="BF594" i="2"/>
  <c r="BF597" i="2"/>
  <c r="BF611" i="2"/>
  <c r="BF620" i="2"/>
  <c r="BF622" i="2"/>
  <c r="BF627" i="2"/>
  <c r="BF633" i="2"/>
  <c r="BF638" i="2"/>
  <c r="BF641" i="2"/>
  <c r="F136" i="2"/>
  <c r="J136" i="2"/>
  <c r="BF153" i="2"/>
  <c r="BF240" i="2"/>
  <c r="BF268" i="2"/>
  <c r="BF282" i="2"/>
  <c r="BF286" i="2"/>
  <c r="BF303" i="2"/>
  <c r="BF315" i="2"/>
  <c r="BF329" i="2"/>
  <c r="BF345" i="2"/>
  <c r="BF351" i="2"/>
  <c r="BF386" i="2"/>
  <c r="BF410" i="2"/>
  <c r="BF456" i="2"/>
  <c r="BF462" i="2"/>
  <c r="AV95" i="1"/>
  <c r="E85" i="2"/>
  <c r="BF192" i="2"/>
  <c r="BF200" i="2"/>
  <c r="BF226" i="2"/>
  <c r="BF243" i="2"/>
  <c r="BF274" i="2"/>
  <c r="BF299" i="2"/>
  <c r="BF305" i="2"/>
  <c r="BF339" i="2"/>
  <c r="BF360" i="2"/>
  <c r="BF375" i="2"/>
  <c r="BF406" i="2"/>
  <c r="BF414" i="2"/>
  <c r="BC95" i="1"/>
  <c r="BF179" i="2"/>
  <c r="BF205" i="2"/>
  <c r="BF211" i="2"/>
  <c r="BF236" i="2"/>
  <c r="BF261" i="2"/>
  <c r="BF270" i="2"/>
  <c r="BF276" i="2"/>
  <c r="BF280" i="2"/>
  <c r="BF309" i="2"/>
  <c r="BF371" i="2"/>
  <c r="BF388" i="2"/>
  <c r="BF398" i="2"/>
  <c r="BF412" i="2"/>
  <c r="BF416" i="2"/>
  <c r="BF426" i="2"/>
  <c r="BF428" i="2"/>
  <c r="BF438" i="2"/>
  <c r="BF442" i="2"/>
  <c r="BF446" i="2"/>
  <c r="BF465" i="2"/>
  <c r="BF473" i="2"/>
  <c r="BF475" i="2"/>
  <c r="BF513" i="2"/>
  <c r="BF519" i="2"/>
  <c r="AZ95" i="1"/>
  <c r="BF142" i="2"/>
  <c r="BF182" i="2"/>
  <c r="BF186" i="2"/>
  <c r="BF195" i="2"/>
  <c r="BF249" i="2"/>
  <c r="BF255" i="2"/>
  <c r="BF265" i="2"/>
  <c r="BF301" i="2"/>
  <c r="BF317" i="2"/>
  <c r="BF324" i="2"/>
  <c r="BF333" i="2"/>
  <c r="BF337" i="2"/>
  <c r="BF343" i="2"/>
  <c r="BF349" i="2"/>
  <c r="BF382" i="2"/>
  <c r="BF394" i="2"/>
  <c r="BF404" i="2"/>
  <c r="BF418" i="2"/>
  <c r="BF432" i="2"/>
  <c r="BF436" i="2"/>
  <c r="BF444" i="2"/>
  <c r="BF460" i="2"/>
  <c r="BF467" i="2"/>
  <c r="BF469" i="2"/>
  <c r="BF631" i="2"/>
  <c r="BB95" i="1"/>
  <c r="BD95" i="1"/>
  <c r="J33" i="4"/>
  <c r="AV97" i="1"/>
  <c r="F37" i="5"/>
  <c r="BD98" i="1"/>
  <c r="J33" i="7"/>
  <c r="AV100" i="1"/>
  <c r="F37" i="3"/>
  <c r="BD96" i="1"/>
  <c r="F35" i="5"/>
  <c r="BB98" i="1"/>
  <c r="F35" i="8"/>
  <c r="BB101" i="1" s="1"/>
  <c r="F36" i="4"/>
  <c r="BC97" i="1"/>
  <c r="F36" i="6"/>
  <c r="BC99" i="1"/>
  <c r="F36" i="8"/>
  <c r="BC101" i="1"/>
  <c r="F35" i="4"/>
  <c r="BB97" i="1"/>
  <c r="F36" i="5"/>
  <c r="BC98" i="1"/>
  <c r="F33" i="6"/>
  <c r="AZ99" i="1" s="1"/>
  <c r="F37" i="7"/>
  <c r="BD100" i="1"/>
  <c r="F37" i="4"/>
  <c r="BD97" i="1"/>
  <c r="J33" i="5"/>
  <c r="AV98" i="1"/>
  <c r="F33" i="7"/>
  <c r="AZ100" i="1"/>
  <c r="J33" i="3"/>
  <c r="AV96" i="1"/>
  <c r="F37" i="6"/>
  <c r="BD99" i="1" s="1"/>
  <c r="J33" i="8"/>
  <c r="AV101" i="1"/>
  <c r="F35" i="3"/>
  <c r="BB96" i="1" s="1"/>
  <c r="F35" i="6"/>
  <c r="BB99" i="1" s="1"/>
  <c r="F37" i="8"/>
  <c r="BD101" i="1" s="1"/>
  <c r="F33" i="4"/>
  <c r="AZ97" i="1"/>
  <c r="F33" i="5"/>
  <c r="AZ98" i="1"/>
  <c r="F35" i="7"/>
  <c r="BB100" i="1"/>
  <c r="F36" i="3"/>
  <c r="BC96" i="1" s="1"/>
  <c r="F36" i="7"/>
  <c r="BC100" i="1" s="1"/>
  <c r="F33" i="3"/>
  <c r="AZ96" i="1" s="1"/>
  <c r="J33" i="6"/>
  <c r="AV99" i="1"/>
  <c r="F33" i="8"/>
  <c r="AZ101" i="1"/>
  <c r="J127" i="4" l="1"/>
  <c r="J98" i="4" s="1"/>
  <c r="R138" i="4"/>
  <c r="R125" i="4"/>
  <c r="T238" i="2"/>
  <c r="T139" i="2"/>
  <c r="R238" i="2"/>
  <c r="T142" i="3"/>
  <c r="T128" i="3"/>
  <c r="R142" i="3"/>
  <c r="R128" i="3"/>
  <c r="BK142" i="3"/>
  <c r="J142" i="3"/>
  <c r="J102" i="3" s="1"/>
  <c r="P123" i="5"/>
  <c r="P122" i="5"/>
  <c r="AU98" i="1" s="1"/>
  <c r="P138" i="4"/>
  <c r="P125" i="4" s="1"/>
  <c r="AU97" i="1" s="1"/>
  <c r="T138" i="4"/>
  <c r="T125" i="4"/>
  <c r="P140" i="2"/>
  <c r="P139" i="2" s="1"/>
  <c r="AU95" i="1" s="1"/>
  <c r="BK121" i="6"/>
  <c r="J121" i="6"/>
  <c r="J97" i="6"/>
  <c r="P121" i="6"/>
  <c r="P120" i="6" s="1"/>
  <c r="AU99" i="1" s="1"/>
  <c r="P238" i="2"/>
  <c r="P142" i="3"/>
  <c r="P128" i="3"/>
  <c r="AU96" i="1"/>
  <c r="T123" i="5"/>
  <c r="T122" i="5" s="1"/>
  <c r="R140" i="2"/>
  <c r="R139" i="2"/>
  <c r="BK140" i="2"/>
  <c r="J140" i="2" s="1"/>
  <c r="J97" i="2" s="1"/>
  <c r="BK238" i="2"/>
  <c r="J238" i="2" s="1"/>
  <c r="J107" i="2" s="1"/>
  <c r="BK129" i="3"/>
  <c r="J129" i="3"/>
  <c r="J97" i="3" s="1"/>
  <c r="BK117" i="8"/>
  <c r="J117" i="8" s="1"/>
  <c r="J96" i="8" s="1"/>
  <c r="AG100" i="1"/>
  <c r="AN100" i="1" s="1"/>
  <c r="J96" i="7"/>
  <c r="BK122" i="5"/>
  <c r="J122" i="5"/>
  <c r="J96" i="5" s="1"/>
  <c r="BK125" i="4"/>
  <c r="J125" i="4"/>
  <c r="J30" i="4"/>
  <c r="AG97" i="1" s="1"/>
  <c r="F34" i="6"/>
  <c r="BA99" i="1" s="1"/>
  <c r="BC94" i="1"/>
  <c r="AY94" i="1"/>
  <c r="J34" i="4"/>
  <c r="AW97" i="1"/>
  <c r="AT97" i="1" s="1"/>
  <c r="F34" i="8"/>
  <c r="BA101" i="1" s="1"/>
  <c r="J34" i="7"/>
  <c r="AW100" i="1"/>
  <c r="AT100" i="1" s="1"/>
  <c r="AZ94" i="1"/>
  <c r="W29" i="1"/>
  <c r="J34" i="6"/>
  <c r="AW99" i="1" s="1"/>
  <c r="AT99" i="1" s="1"/>
  <c r="BD94" i="1"/>
  <c r="W33" i="1" s="1"/>
  <c r="F34" i="3"/>
  <c r="BA96" i="1"/>
  <c r="F34" i="4"/>
  <c r="BA97" i="1" s="1"/>
  <c r="F34" i="2"/>
  <c r="BA95" i="1" s="1"/>
  <c r="J34" i="5"/>
  <c r="AW98" i="1"/>
  <c r="AT98" i="1" s="1"/>
  <c r="F34" i="5"/>
  <c r="BA98" i="1"/>
  <c r="J34" i="2"/>
  <c r="AW95" i="1" s="1"/>
  <c r="AT95" i="1" s="1"/>
  <c r="J34" i="3"/>
  <c r="AW96" i="1" s="1"/>
  <c r="AT96" i="1" s="1"/>
  <c r="F34" i="7"/>
  <c r="BA100" i="1"/>
  <c r="J34" i="8"/>
  <c r="AW101" i="1" s="1"/>
  <c r="AT101" i="1" s="1"/>
  <c r="BB94" i="1"/>
  <c r="W31" i="1" s="1"/>
  <c r="BK120" i="6" l="1"/>
  <c r="J120" i="6"/>
  <c r="J96" i="6"/>
  <c r="BK139" i="2"/>
  <c r="J139" i="2"/>
  <c r="J96" i="2"/>
  <c r="BK128" i="3"/>
  <c r="J128" i="3"/>
  <c r="J96" i="3"/>
  <c r="J39" i="7"/>
  <c r="AN97" i="1"/>
  <c r="J96" i="4"/>
  <c r="J39" i="4"/>
  <c r="J30" i="8"/>
  <c r="AG101" i="1"/>
  <c r="J30" i="5"/>
  <c r="AG98" i="1"/>
  <c r="AN98" i="1" s="1"/>
  <c r="BA94" i="1"/>
  <c r="AW94" i="1"/>
  <c r="AK30" i="1"/>
  <c r="AU94" i="1"/>
  <c r="AX94" i="1"/>
  <c r="W32" i="1"/>
  <c r="AV94" i="1"/>
  <c r="AK29" i="1" s="1"/>
  <c r="J39" i="8" l="1"/>
  <c r="J39" i="5"/>
  <c r="AN101" i="1"/>
  <c r="J30" i="6"/>
  <c r="AG99" i="1" s="1"/>
  <c r="AN99" i="1" s="1"/>
  <c r="J30" i="2"/>
  <c r="AG95" i="1"/>
  <c r="AN95" i="1" s="1"/>
  <c r="J30" i="3"/>
  <c r="AG96" i="1" s="1"/>
  <c r="AN96" i="1" s="1"/>
  <c r="W30" i="1"/>
  <c r="AT94" i="1"/>
  <c r="J39" i="6" l="1"/>
  <c r="J39" i="3"/>
  <c r="J39" i="2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<sst xmlns="http://schemas.openxmlformats.org/spreadsheetml/2006/main" count="10457" uniqueCount="1572">
  <si>
    <t>Export Komplet</t>
  </si>
  <si>
    <t/>
  </si>
  <si>
    <t>2.0</t>
  </si>
  <si>
    <t>ZAMOK</t>
  </si>
  <si>
    <t>False</t>
  </si>
  <si>
    <t>{d0bde870-cd6c-4cdb-9424-6dae33a8435d}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</si>
  <si>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</si>
  <si>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</si>
  <si>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</si>
  <si>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</si>
  <si>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</si>
  <si>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</si>
  <si>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</si>
  <si>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</si>
  <si>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</si>
  <si>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</si>
  <si>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</si>
  <si>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bytových jednotek OŘ Brno - žst. Střelice</t>
  </si>
  <si>
    <t>KSO:</t>
  </si>
  <si>
    <t>CC-CZ:</t>
  </si>
  <si>
    <t>Místo:</t>
  </si>
  <si>
    <t>Střelice</t>
  </si>
  <si>
    <t>Datum:</t>
  </si>
  <si>
    <t>12. 3. 2024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</si>
  <si>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</si>
  <si>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</si>
  <si>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</si>
  <si>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</si>
  <si>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</si>
  <si>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</si>
  <si>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</si>
  <si>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</si>
  <si>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</si>
  <si>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</si>
  <si>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</si>
  <si>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</si>
  <si>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</si>
  <si>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</si>
  <si>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</si>
  <si>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</si>
  <si>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</si>
  <si>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</si>
  <si>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</si>
  <si>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</si>
  <si>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</si>
  <si>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</si>
  <si>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</si>
  <si>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</si>
  <si>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</si>
  <si>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</si>
  <si>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</si>
  <si>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</si>
  <si>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</si>
  <si>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</si>
  <si>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</si>
  <si>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</si>
  <si>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</si>
  <si>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</si>
  <si>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</si>
  <si>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</si>
  <si>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</si>
  <si>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</si>
  <si>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</si>
  <si>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</si>
  <si>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</si>
  <si>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</si>
  <si>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</si>
  <si>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</si>
  <si>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</si>
  <si>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</si>
  <si>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</si>
  <si>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</si>
  <si>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</si>
  <si>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</si>
  <si>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</si>
  <si>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</si>
  <si>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</si>
  <si>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</si>
  <si>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</si>
  <si>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</si>
  <si>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</si>
  <si>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</si>
  <si>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</si>
  <si>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 - oprava bytu</t>
  </si>
  <si>
    <t>STA</t>
  </si>
  <si>
    <t>1</t>
  </si>
  <si>
    <t>{56142a98-b769-4054-bbf5-e1b699c37ce7}</t>
  </si>
  <si>
    <t>02</t>
  </si>
  <si>
    <t>Zdravotechnika</t>
  </si>
  <si>
    <t>{30acd12a-2a3d-4e0f-85a4-6b6195071048}</t>
  </si>
  <si>
    <t>03</t>
  </si>
  <si>
    <t>Ústřední vytápění</t>
  </si>
  <si>
    <t>{25ed5096-a9f5-4e33-90e9-10becd42ac07}</t>
  </si>
  <si>
    <t>04</t>
  </si>
  <si>
    <t>Elektroinstalace</t>
  </si>
  <si>
    <t>{38e37ccb-1339-4e35-86db-904e948464a4}</t>
  </si>
  <si>
    <t>05</t>
  </si>
  <si>
    <t>Vzduchotechnika</t>
  </si>
  <si>
    <t>{878ee266-3817-45e9-abc9-555f5c753ad2}</t>
  </si>
  <si>
    <t>SO 90-90</t>
  </si>
  <si>
    <t>Odpady</t>
  </si>
  <si>
    <t>{46b2ddf5-e527-4078-9ffd-441658d64833}</t>
  </si>
  <si>
    <t>SO 98-98</t>
  </si>
  <si>
    <t>Všeobecný objekt</t>
  </si>
  <si>
    <t>{e5b37617-9f2f-49c7-8d89-e8f67e08288b}</t>
  </si>
  <si>
    <t>KRYCÍ LIST SOUPISU PRACÍ</t>
  </si>
  <si>
    <t>Objekt:</t>
  </si>
  <si>
    <t>01 - ASŘ - oprava bytu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</si>
  <si>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</si>
  <si>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</si>
  <si>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</si>
  <si>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</si>
  <si>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</si>
  <si>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</si>
  <si>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</si>
  <si>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</si>
  <si>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</si>
  <si>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</si>
  <si>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</si>
  <si>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</si>
  <si>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</si>
  <si>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</si>
  <si>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</si>
  <si>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</si>
  <si>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799 - Ostatní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</si>
  <si>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</si>
  <si>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</si>
  <si>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</si>
  <si>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</si>
  <si>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</si>
  <si>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</si>
  <si>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</si>
  <si>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</si>
  <si>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</si>
  <si>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</si>
  <si>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</si>
  <si>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</si>
  <si>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</si>
  <si>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</si>
  <si>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</si>
  <si>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</si>
  <si>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</si>
  <si>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</si>
  <si>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</si>
  <si>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</si>
  <si>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</si>
  <si>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</si>
  <si>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</si>
  <si>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</si>
  <si>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</si>
  <si>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</si>
  <si>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</si>
  <si>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</si>
  <si>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</si>
  <si>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</si>
  <si>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</si>
  <si>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ve vybouraných otvorech, s vysekáním kapes pro zavázaní přes 80 do 150 mm</t>
  </si>
  <si>
    <t>m2</t>
  </si>
  <si>
    <t>4</t>
  </si>
  <si>
    <t>2</t>
  </si>
  <si>
    <t>-1419682787</t>
  </si>
  <si>
    <t>PP</t>
  </si>
  <si>
    <t>VV</t>
  </si>
  <si>
    <t>"přizdívky ostění dveře 01/P a 03/L a 03/P"</t>
  </si>
  <si>
    <t>2*0,10*2,05*3</t>
  </si>
  <si>
    <t>Součet</t>
  </si>
  <si>
    <t>61</t>
  </si>
  <si>
    <t>Úprava povrchů vnitřních</t>
  </si>
  <si>
    <t>612315213</t>
  </si>
  <si>
    <t>Vápenná omítka jednotlivých malých ploch hladká na stěnách, plochy jednotlivě přes 0,25 do 1 m2</t>
  </si>
  <si>
    <t>kus</t>
  </si>
  <si>
    <t>403565835</t>
  </si>
  <si>
    <t>2*3*2</t>
  </si>
  <si>
    <t>612315413</t>
  </si>
  <si>
    <t>Oprava vápenné omítky vnitřních ploch hladké, tloušťky do 20 mm stěn, v rozsahu opravované plochy přes 30 do 50%</t>
  </si>
  <si>
    <t>-707192908</t>
  </si>
  <si>
    <t>"1P13 - pod obklady"(2,20+2*2,96)*2,00</t>
  </si>
  <si>
    <t>-1,20*2,00</t>
  </si>
  <si>
    <t>612315416</t>
  </si>
  <si>
    <t>Oprava vápenné omítky vnitřních ploch hladké, tloušťky do 20 mm, s celoplošným přeštukováním, tloušťky štuku do 3 mm, stěn, v rozsahu opravované plochy do 10%</t>
  </si>
  <si>
    <t>2130953583</t>
  </si>
  <si>
    <t>"1P09"(3,415+4,625)*2*3,00</t>
  </si>
  <si>
    <t>-0,80*2,00</t>
  </si>
  <si>
    <t>"ostění"(0,90+2*2,05)*0,23</t>
  </si>
  <si>
    <t>-1,20*2,06</t>
  </si>
  <si>
    <t>"ostění"(1,20+2*2,06)*0,35</t>
  </si>
  <si>
    <t>"1P10"(5,66+4,65)*2*3,00</t>
  </si>
  <si>
    <t>-0,90*2,00</t>
  </si>
  <si>
    <t>"1P12"(2,20+2*1,59)*3,00</t>
  </si>
  <si>
    <t>"ostění"(0,90+2*2,05)*0,40</t>
  </si>
  <si>
    <t>"1P13"(2,20+2*2,96)*(3,00-2,00)</t>
  </si>
  <si>
    <t>-1,20*0,91</t>
  </si>
  <si>
    <t>"ostění" (1,20+2*2,06)*0,35</t>
  </si>
  <si>
    <t>63</t>
  </si>
  <si>
    <t>Podlahy a podlahové konstrukce</t>
  </si>
  <si>
    <t>5</t>
  </si>
  <si>
    <t>635211121</t>
  </si>
  <si>
    <t>Násyp lehký pod podlahy s udusáním a urovnáním povrchu z keramzitu</t>
  </si>
  <si>
    <t>m3</t>
  </si>
  <si>
    <t>-812865752</t>
  </si>
  <si>
    <t>64</t>
  </si>
  <si>
    <t>Osazování výplní otvorů</t>
  </si>
  <si>
    <t>6</t>
  </si>
  <si>
    <t>642942611</t>
  </si>
  <si>
    <t>Osazování zárubní nebo rámů kovových dveřních lisovaných nebo z úhelníků bez dveřních křídel na montážní pěnu, plochy otvoru do 2,5 m2</t>
  </si>
  <si>
    <t>472548329</t>
  </si>
  <si>
    <t>"D03"2</t>
  </si>
  <si>
    <t>7</t>
  </si>
  <si>
    <t>M</t>
  </si>
  <si>
    <t>55331482</t>
  </si>
  <si>
    <t>zárubeň jednokřídlá ocelová pro zdění tl stěny 75-100mm rozměru 800/1970, 2100mm</t>
  </si>
  <si>
    <t>8</t>
  </si>
  <si>
    <t>1577524303</t>
  </si>
  <si>
    <t>642945111</t>
  </si>
  <si>
    <t>Osazování ocelových zárubní protipožárních nebo protiplynových dveří do vynechaného otvoru, s obetonováním, dveří jednokřídlových do 2,5 m2</t>
  </si>
  <si>
    <t>-463307398</t>
  </si>
  <si>
    <t>"D01"1</t>
  </si>
  <si>
    <t>9</t>
  </si>
  <si>
    <t>55331558</t>
  </si>
  <si>
    <t>zárubeň jednokřídlá ocelová pro zdění s protipožární úpravou tl stěny 75-100mm rozměru 900/1970, 2100mm</t>
  </si>
  <si>
    <t>-869480041</t>
  </si>
  <si>
    <t>94</t>
  </si>
  <si>
    <t>Lešení a stavební výtahy</t>
  </si>
  <si>
    <t>10</t>
  </si>
  <si>
    <t>949101111</t>
  </si>
  <si>
    <t>Lešení pomocné pracovní pro objekty pozemních staveb pro zatížení do 150 kg/m2, o výšce lešeňové podlahy do 1,9 m</t>
  </si>
  <si>
    <t>-2048229289</t>
  </si>
  <si>
    <t>"dle PD" 52,45</t>
  </si>
  <si>
    <t>95</t>
  </si>
  <si>
    <t>Různé dokončovací konstrukce a práce pozemních staveb</t>
  </si>
  <si>
    <t>11</t>
  </si>
  <si>
    <t>952901111</t>
  </si>
  <si>
    <t>Vyčištění budov nebo objektů před předáním do užívání budov bytové nebo občanské výstavby, světlé výšky podlaží do 4 m</t>
  </si>
  <si>
    <t>1399861126</t>
  </si>
  <si>
    <t>52,45 + 3,1*4,65*2</t>
  </si>
  <si>
    <t>96</t>
  </si>
  <si>
    <t>Bourání konstrukcí</t>
  </si>
  <si>
    <t>962031132</t>
  </si>
  <si>
    <t>Bourání příček nebo přizdívek z cihel pálených plných nebo dutých, tl. do 100 mm</t>
  </si>
  <si>
    <t>-74403619</t>
  </si>
  <si>
    <t>(4,65+2,575+0,64+2,20+0,71*2)*3,315</t>
  </si>
  <si>
    <t>-0,80*2,05*2</t>
  </si>
  <si>
    <t>-0,60*2,05</t>
  </si>
  <si>
    <t>13</t>
  </si>
  <si>
    <t>965043441</t>
  </si>
  <si>
    <t>Bourání mazanin betonových s potěrem nebo teracem tl. do 150 mm, plochy přes 4 m2</t>
  </si>
  <si>
    <t>-550255559</t>
  </si>
  <si>
    <t>"bourání podlahové konstrukce - mazanina + potěr"</t>
  </si>
  <si>
    <t>"1P10+1P11+1P12 část"4,625*(3,415+5,66)*(0,045+0,10)</t>
  </si>
  <si>
    <t>"1P12 část+1P13"4,625*2,20*(0,05+0,07)</t>
  </si>
  <si>
    <t>14</t>
  </si>
  <si>
    <t>965082923</t>
  </si>
  <si>
    <t>Odstranění násypu pod podlahami nebo ochranného násypu na střechách tl. do 100 mm, plochy přes 2 m2</t>
  </si>
  <si>
    <t>1769939279</t>
  </si>
  <si>
    <t>"bourání podlahové konstrukce"</t>
  </si>
  <si>
    <t>"1P10+1P11+1P12 část"4,625*(3,415+5,66)*0,10</t>
  </si>
  <si>
    <t>15</t>
  </si>
  <si>
    <t>968062376</t>
  </si>
  <si>
    <t>Vybourání dřevěných rámů oken s křídly, dveřních zárubní, vrat, stěn, ostění nebo obkladů rámů oken s křídly zdvojených, plochy do 4 m2</t>
  </si>
  <si>
    <t>1817509582</t>
  </si>
  <si>
    <t>1,20*2,06*4</t>
  </si>
  <si>
    <t>16</t>
  </si>
  <si>
    <t>968072455</t>
  </si>
  <si>
    <t>Vybourání kovových rámů oken s křídly, dveřních zárubní, vrat, stěn, ostění nebo obkladů dveřních zárubní, plochy do 2 m2</t>
  </si>
  <si>
    <t>1131813049</t>
  </si>
  <si>
    <t>0,90*2,05</t>
  </si>
  <si>
    <t>0,80*2,05*3</t>
  </si>
  <si>
    <t>0,60*2,05</t>
  </si>
  <si>
    <t>997</t>
  </si>
  <si>
    <t>Přesun sutě</t>
  </si>
  <si>
    <t>17</t>
  </si>
  <si>
    <t>997013213</t>
  </si>
  <si>
    <t>Vnitrostaveništní doprava suti a vybouraných hmot vodorovně do 50 m s naložením ručně pro budovy a haly výšky přes 9 do 12 m</t>
  </si>
  <si>
    <t>t</t>
  </si>
  <si>
    <t>-1144004987</t>
  </si>
  <si>
    <t>998</t>
  </si>
  <si>
    <t>Přesun hmot</t>
  </si>
  <si>
    <t>18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</si>
  <si>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</si>
  <si>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</si>
  <si>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1385381436</t>
  </si>
  <si>
    <t>PSV</t>
  </si>
  <si>
    <t>Práce a dodávky PSV</t>
  </si>
  <si>
    <t>799</t>
  </si>
  <si>
    <t>Ostatní</t>
  </si>
  <si>
    <t>141</t>
  </si>
  <si>
    <t>799-R.pol.01</t>
  </si>
  <si>
    <t>Eletrický sporák - D+M - Dle specifikace PD</t>
  </si>
  <si>
    <t>635266779</t>
  </si>
  <si>
    <t>711</t>
  </si>
  <si>
    <t>Izolace proti vodě, vlhkosti a plynům</t>
  </si>
  <si>
    <t>19</t>
  </si>
  <si>
    <t>711131811</t>
  </si>
  <si>
    <t>Odstranění izolace proti zemní vlhkosti na ploše vodorovné V</t>
  </si>
  <si>
    <t>136338030</t>
  </si>
  <si>
    <t>"1P10+1P11+1P12 část"4,625*(3,415+5,66)</t>
  </si>
  <si>
    <t>"1P12 část+1P13"4,625*2,20</t>
  </si>
  <si>
    <t>20</t>
  </si>
  <si>
    <t>711491471</t>
  </si>
  <si>
    <t>Provedení pojistné izolace proti vodě fólií položenou volně s přelepením spojů na ploše vodorovné V</t>
  </si>
  <si>
    <t>291135403</t>
  </si>
  <si>
    <t>28329033</t>
  </si>
  <si>
    <t>fólie kontaktní difuzně propustná pro doplňkovou hydroizolační vrstvu, třívrstvá mikroporézní PP 95g/m2 s integrovanou samolepící páskou</t>
  </si>
  <si>
    <t>32</t>
  </si>
  <si>
    <t>-102888740</t>
  </si>
  <si>
    <t>6,57*1,0605 "Přepočtené koeficientem množství</t>
  </si>
  <si>
    <t>22</t>
  </si>
  <si>
    <t>711491571</t>
  </si>
  <si>
    <t>Provedení pojistné izolace proti vodě fólií položenou volně s přelepením spojů na ploše svislé S</t>
  </si>
  <si>
    <t>-348741883</t>
  </si>
  <si>
    <t>"nová podlahové konstrukce"</t>
  </si>
  <si>
    <t>"P02"(2,20+2,96+2*0,80)*0,10</t>
  </si>
  <si>
    <t>-0,70*0,10</t>
  </si>
  <si>
    <t>23</t>
  </si>
  <si>
    <t>1934111562</t>
  </si>
  <si>
    <t>0,606*1,0605 "Přepočtené koeficientem množství</t>
  </si>
  <si>
    <t>24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</si>
  <si>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</si>
  <si>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</si>
  <si>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61194440</t>
  </si>
  <si>
    <t>713</t>
  </si>
  <si>
    <t>Izolace tepelné</t>
  </si>
  <si>
    <t>25</t>
  </si>
  <si>
    <t>713121111</t>
  </si>
  <si>
    <t>Montáž tepelné izolace podlah rohožemi, pásy, deskami, dílci, bloky (izolační materiál ve specifikaci) kladenými volně jednovrstvá</t>
  </si>
  <si>
    <t>-503069394</t>
  </si>
  <si>
    <t>26</t>
  </si>
  <si>
    <t>63141434</t>
  </si>
  <si>
    <t>deska tepelně izolační minerální plovoucích podlah λ=0,033-0,035 tl 40mm</t>
  </si>
  <si>
    <t>-305652</t>
  </si>
  <si>
    <t>45,88*1,05 "Přepočtené koeficientem množství</t>
  </si>
  <si>
    <t>27</t>
  </si>
  <si>
    <t>713121111.1</t>
  </si>
  <si>
    <t>1830699066</t>
  </si>
  <si>
    <t>28</t>
  </si>
  <si>
    <t>63231205</t>
  </si>
  <si>
    <t>deska čedičová minerální pro snížení kročejového hluku (max. zatížení 4 kN/m2) tl 30mm</t>
  </si>
  <si>
    <t>309460541</t>
  </si>
  <si>
    <t>6,57*1,05 "Přepočtené koeficientem množství</t>
  </si>
  <si>
    <t>29</t>
  </si>
  <si>
    <t>713121112</t>
  </si>
  <si>
    <t>Montáž tepelné izolace podlah rohožemi, pásy, deskami, dílci, bloky (izolační materiál ve specifikaci) kladenými volně jednovrstvá mezi trámy nebo rošt</t>
  </si>
  <si>
    <t>1143447563</t>
  </si>
  <si>
    <t>30</t>
  </si>
  <si>
    <t>63148108</t>
  </si>
  <si>
    <t>deska tepelně izolační minerální univerzální λ=0,038-0,039 tl 70mm</t>
  </si>
  <si>
    <t>-669773989</t>
  </si>
  <si>
    <t>31</t>
  </si>
  <si>
    <t>-1514063791</t>
  </si>
  <si>
    <t>63148102</t>
  </si>
  <si>
    <t>deska tepelně izolační minerální univerzální λ=0,038-0,039 tl 60mm</t>
  </si>
  <si>
    <t>-1788090803</t>
  </si>
  <si>
    <t>33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</si>
  <si>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</si>
  <si>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</si>
  <si>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-159115094</t>
  </si>
  <si>
    <t>762</t>
  </si>
  <si>
    <t>Konstrukce tesařské</t>
  </si>
  <si>
    <t>34</t>
  </si>
  <si>
    <t>762083111</t>
  </si>
  <si>
    <t>Impregnace řeziva máčením proti dřevokaznému hmyzu a houbám, třída ohrožení 1 a 2 (dřevo v interiéru)</t>
  </si>
  <si>
    <t>-1292532530</t>
  </si>
  <si>
    <t>0,236+0,031</t>
  </si>
  <si>
    <t>35</t>
  </si>
  <si>
    <t>762511222</t>
  </si>
  <si>
    <t>Podlahové konstrukce podkladové z dřevoštěpkových desek OSB jednovrstvých lepených na pero a drážku nebroušených, tloušťky desky 12 mm</t>
  </si>
  <si>
    <t>-1653491939</t>
  </si>
  <si>
    <t>36</t>
  </si>
  <si>
    <t>762511241</t>
  </si>
  <si>
    <t>Podlahové konstrukce podkladové z dřevoštěpkových desek OSB jednovrstvých šroubovaných na sraz, tloušťky desky 10 mm</t>
  </si>
  <si>
    <t>-775863315</t>
  </si>
  <si>
    <t>37</t>
  </si>
  <si>
    <t>762512261</t>
  </si>
  <si>
    <t>Podlahové konstrukce podkladové montáž roštu podkladového</t>
  </si>
  <si>
    <t>m</t>
  </si>
  <si>
    <t>-1159724118</t>
  </si>
  <si>
    <t>38</t>
  </si>
  <si>
    <t>60512125</t>
  </si>
  <si>
    <t>hranol stavební řezivo průřezu do 120cm2 do dl 6m</t>
  </si>
  <si>
    <t>-1185310353</t>
  </si>
  <si>
    <t>76,467*0,00308 "Přepočtené koeficientem množství</t>
  </si>
  <si>
    <t>39</t>
  </si>
  <si>
    <t>1457013028</t>
  </si>
  <si>
    <t>40</t>
  </si>
  <si>
    <t>1647257331</t>
  </si>
  <si>
    <t>10,95*0,00286 "Přepočtené koeficientem množství</t>
  </si>
  <si>
    <t>41</t>
  </si>
  <si>
    <t>762595001</t>
  </si>
  <si>
    <t>Spojovací prostředky podlah a podkladových konstrukcí hřebíky, vruty</t>
  </si>
  <si>
    <t>-833451889</t>
  </si>
  <si>
    <t>42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</si>
  <si>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</si>
  <si>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</si>
  <si>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1281614459</t>
  </si>
  <si>
    <t>763</t>
  </si>
  <si>
    <t>Konstrukce suché výstavby</t>
  </si>
  <si>
    <t>43</t>
  </si>
  <si>
    <t>763111331</t>
  </si>
  <si>
    <t>Příčka ze sádrokartonových desek s nosnou konstrukcí z jednoduchých ocelových profilů UW, CW jednoduše opláštěná deskou impregnovanou H2 tl. 12,5 mm, příčka tl. 75 mm, profil 50, s izolací, EI 30, Rw do 45 dB</t>
  </si>
  <si>
    <t>2036917737</t>
  </si>
  <si>
    <t>"1P13"2*0,80*3,10</t>
  </si>
  <si>
    <t>44</t>
  </si>
  <si>
    <t>763111333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</si>
  <si>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</si>
  <si>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-1293015633</t>
  </si>
  <si>
    <t>"1P13"2,20*3,10</t>
  </si>
  <si>
    <t>-0,70*2,00</t>
  </si>
  <si>
    <t>45</t>
  </si>
  <si>
    <t>763111772</t>
  </si>
  <si>
    <t>Příčka ze sádrokartonových desek Příplatek k cenám za rovinnost celoplošné tmelení kvality Q4</t>
  </si>
  <si>
    <t>694546589</t>
  </si>
  <si>
    <t>4,96+5,42</t>
  </si>
  <si>
    <t>46</t>
  </si>
  <si>
    <t>763131511</t>
  </si>
  <si>
    <t>Podhled ze sádrokartonových desek jednovrstvá zavěšená spodní konstrukce z ocelových profilů CD, UD jednoduše opláštěná deskou standardní A, tl. 12,5 mm, bez izolace</t>
  </si>
  <si>
    <t>-114804670</t>
  </si>
  <si>
    <t>47</t>
  </si>
  <si>
    <t>763131551</t>
  </si>
  <si>
    <t>Podhled ze sádrokartonových desek jednovrstvá zavěšená spodní konstrukce z ocelových profilů CD, UD jednoduše opláštěná deskou impregnovanou H2, tl. 12,5 mm, bez izolace</t>
  </si>
  <si>
    <t>-1568435000</t>
  </si>
  <si>
    <t>48</t>
  </si>
  <si>
    <t>763131751</t>
  </si>
  <si>
    <t>Podhled ze sádrokartonových desek ostatní práce a konstrukce na podhledech ze sádrokartonových desek montáž parotěsné zábrany</t>
  </si>
  <si>
    <t>-1596719816</t>
  </si>
  <si>
    <t>49</t>
  </si>
  <si>
    <t>28329274</t>
  </si>
  <si>
    <t>fólie PE vyztužená pro parotěsnou vrstvu (reakce na oheň - třída E) 110g/m2</t>
  </si>
  <si>
    <t>1218547240</t>
  </si>
  <si>
    <t>58,5*1,1235 "Přepočtené koeficientem množství</t>
  </si>
  <si>
    <t>50</t>
  </si>
  <si>
    <t>763131752</t>
  </si>
  <si>
    <t>Podhled ze sádrokartonových desek ostatní práce a konstrukce na podhledech ze sádrokartonových desek montáž jedné vrstvy tepelné izolace</t>
  </si>
  <si>
    <t>1993243175</t>
  </si>
  <si>
    <t>51</t>
  </si>
  <si>
    <t>63152096</t>
  </si>
  <si>
    <t>pás tepelně izolační univerzální λ=0,032-0,033 tl 50mm</t>
  </si>
  <si>
    <t>575982247</t>
  </si>
  <si>
    <t>58,5*1,02 "Přepočtené koeficientem množství</t>
  </si>
  <si>
    <t>52</t>
  </si>
  <si>
    <t>763131772</t>
  </si>
  <si>
    <t>Podhled ze sádrokartonových desek Příplatek k cenám za rovinnost kvality celoplošné tmelení kvality Q4</t>
  </si>
  <si>
    <t>-2054088362</t>
  </si>
  <si>
    <t>53</t>
  </si>
  <si>
    <t>763181311</t>
  </si>
  <si>
    <t>Výplně otvorů konstrukcí ze sádrokartonových desek montáž zárubně kovové s konstrukcí jednokřídlové</t>
  </si>
  <si>
    <t>-534694767</t>
  </si>
  <si>
    <t>"D 02/P"1</t>
  </si>
  <si>
    <t>54</t>
  </si>
  <si>
    <t>55331589</t>
  </si>
  <si>
    <t>zárubeň jednokřídlá ocelová pro sádrokartonové příčky tl stěny 75-100mm rozměru 700/1970, 2100mm</t>
  </si>
  <si>
    <t>43891465</t>
  </si>
  <si>
    <t>55</t>
  </si>
  <si>
    <t>763251211</t>
  </si>
  <si>
    <t>Podlaha ze sádrovláknitých desek na pero a drážku z podlahových prvků tl. 25 mm podlaha tl. 25 mm bez podsypu</t>
  </si>
  <si>
    <t>2011318048</t>
  </si>
  <si>
    <t>P</t>
  </si>
  <si>
    <t>Poznámka k položce:_x000D_
Poznámka k položce: 2x sádrovláknitá  slepená, prošroubovaná tl.2x12,5mm</t>
  </si>
  <si>
    <t>56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</si>
  <si>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</si>
  <si>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</t>
  </si>
  <si>
    <t>707923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</si>
  <si>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</si>
  <si>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764</t>
  </si>
  <si>
    <t>Konstrukce klempířské</t>
  </si>
  <si>
    <t>57</t>
  </si>
  <si>
    <t>764002851</t>
  </si>
  <si>
    <t>Demontáž klempířských konstrukcí oplechování parapetů do suti</t>
  </si>
  <si>
    <t>-1050430276</t>
  </si>
  <si>
    <t>4*1,20</t>
  </si>
  <si>
    <t>58</t>
  </si>
  <si>
    <t>764216601</t>
  </si>
  <si>
    <t>Oplechování parapetů z pozinkovaného plechu s povrchovou úpravou rovných mechanicky kotvené, bez rohů rš 160 mm</t>
  </si>
  <si>
    <t>1776014973</t>
  </si>
  <si>
    <t>"O 01"4*1,20</t>
  </si>
  <si>
    <t>59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</si>
  <si>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</si>
  <si>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</si>
  <si>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-654624453</t>
  </si>
  <si>
    <t>"O 01"4*2</t>
  </si>
  <si>
    <t>60</t>
  </si>
  <si>
    <t>764314612</t>
  </si>
  <si>
    <t>Lemování prostupů z pozinkovaného plechu s povrchovou úpravou bez lišty, střech s krytinou skládanou nebo z plechu</t>
  </si>
  <si>
    <t>-785053440</t>
  </si>
  <si>
    <t>"oplechování prostup pro výfukové potrubí"0,50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</si>
  <si>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</si>
  <si>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</si>
  <si>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1860892096</t>
  </si>
  <si>
    <t>766</t>
  </si>
  <si>
    <t>Konstrukce truhlářské</t>
  </si>
  <si>
    <t>62</t>
  </si>
  <si>
    <t>766622132</t>
  </si>
  <si>
    <t>Montáž oken plastových včetně montáže rámu plochy přes 1 m2 otevíravých do zdiva, výšky přes 1,5 do 2,5 m</t>
  </si>
  <si>
    <t>-1770247094</t>
  </si>
  <si>
    <t>"O 01"4*1,20*2,06</t>
  </si>
  <si>
    <t>61140054</t>
  </si>
  <si>
    <t>okno plastové otevíravé/sklopné trojsklo přes plochu 1m2 v 1,5-2,5m</t>
  </si>
  <si>
    <t>1492430342</t>
  </si>
  <si>
    <t>766660001</t>
  </si>
  <si>
    <t>Montáž dveřních křídel dřevěných nebo plastových otevíravých do ocelové zárubně povrchově upravených jednokřídlových, šířky do 800 mm</t>
  </si>
  <si>
    <t>-1159736283</t>
  </si>
  <si>
    <t>"03/P, 03/L"1+1</t>
  </si>
  <si>
    <t>65</t>
  </si>
  <si>
    <t>61162074</t>
  </si>
  <si>
    <t>dveře jednokřídlé voštinové povrch laminátový plné 800x1970-2100mm</t>
  </si>
  <si>
    <t>-1604337188</t>
  </si>
  <si>
    <t>66</t>
  </si>
  <si>
    <t>-1350331825</t>
  </si>
  <si>
    <t>"02/P"1</t>
  </si>
  <si>
    <t>67</t>
  </si>
  <si>
    <t>61162073</t>
  </si>
  <si>
    <t>dveře jednokřídlé voštinové povrch laminátový plné 700x1970-2100mm</t>
  </si>
  <si>
    <t>-1742031354</t>
  </si>
  <si>
    <t>68</t>
  </si>
  <si>
    <t>766660022</t>
  </si>
  <si>
    <t>Montáž dveřních křídel dřevěných nebo plastových otevíravých do ocelové zárubně protipožárních jednokřídlových, šířky přes 800 mm</t>
  </si>
  <si>
    <t>1237178668</t>
  </si>
  <si>
    <t>"01/P"1</t>
  </si>
  <si>
    <t>69</t>
  </si>
  <si>
    <t>61165314</t>
  </si>
  <si>
    <t>dveře jednokřídlé dřevotřískové protipožární EI (EW) 30 D3 povrch laminátový plné 900x1970-2100mm</t>
  </si>
  <si>
    <t>-629151088</t>
  </si>
  <si>
    <t>70</t>
  </si>
  <si>
    <t>766660728</t>
  </si>
  <si>
    <t>Montáž dveřních doplňků dveřního kování interiérového zámku</t>
  </si>
  <si>
    <t>1704321334</t>
  </si>
  <si>
    <t>71</t>
  </si>
  <si>
    <t>54924003</t>
  </si>
  <si>
    <t>zámek zadlabací mezipokojový pravý pro WC kování 72x55mm</t>
  </si>
  <si>
    <t>-1841023646</t>
  </si>
  <si>
    <t>72</t>
  </si>
  <si>
    <t>1324578964</t>
  </si>
  <si>
    <t>73</t>
  </si>
  <si>
    <t>54924002</t>
  </si>
  <si>
    <t>zámek zadlabací mezipokojový levý s dozickým klíčem rozteč 72x55mm</t>
  </si>
  <si>
    <t>865280554</t>
  </si>
  <si>
    <t>74</t>
  </si>
  <si>
    <t>766660729</t>
  </si>
  <si>
    <t>Montáž dveřních doplňků dveřního kování interiérového štítku s klikou</t>
  </si>
  <si>
    <t>2118018980</t>
  </si>
  <si>
    <t>75</t>
  </si>
  <si>
    <t>54914123</t>
  </si>
  <si>
    <t>kování rozetové klika/klika</t>
  </si>
  <si>
    <t>354870280</t>
  </si>
  <si>
    <t>76</t>
  </si>
  <si>
    <t>766660733</t>
  </si>
  <si>
    <t>Montáž dveřních doplňků dveřního kování bezpečnostního štítku s klikou</t>
  </si>
  <si>
    <t>-1183029466</t>
  </si>
  <si>
    <t>77</t>
  </si>
  <si>
    <t>54914133</t>
  </si>
  <si>
    <t>kování bezpečnostní koule/klika RC3</t>
  </si>
  <si>
    <t>-1747294450</t>
  </si>
  <si>
    <t>78</t>
  </si>
  <si>
    <t>766694116</t>
  </si>
  <si>
    <t>Montáž ostatních truhlářských konstrukcí parapetních desek dřevěných nebo plastových šířky do 300 mm</t>
  </si>
  <si>
    <t>1221305049</t>
  </si>
  <si>
    <t>79</t>
  </si>
  <si>
    <t>61140078</t>
  </si>
  <si>
    <t>parapet plastový vnitřní š 200mm</t>
  </si>
  <si>
    <t>-1338682154</t>
  </si>
  <si>
    <t>80</t>
  </si>
  <si>
    <t>61144019</t>
  </si>
  <si>
    <t>koncovka k parapetu plastovému vnitřnímu 1 pár</t>
  </si>
  <si>
    <t>sada</t>
  </si>
  <si>
    <t>-1445520566</t>
  </si>
  <si>
    <t>81</t>
  </si>
  <si>
    <t>766695212</t>
  </si>
  <si>
    <t>Montáž ostatních truhlářských konstrukcí prahů dveří jednokřídlových, šířky do 100 mm</t>
  </si>
  <si>
    <t>1692221907</t>
  </si>
  <si>
    <t>82</t>
  </si>
  <si>
    <t>61187181</t>
  </si>
  <si>
    <t>práh dveřní dřevěný dubový tl 20mm dl 920mm š 150mm</t>
  </si>
  <si>
    <t>1890861399</t>
  </si>
  <si>
    <t>83</t>
  </si>
  <si>
    <t>766811111</t>
  </si>
  <si>
    <t>Montáž kuchyňských linek korpusu spodních skříněk šroubovaných na stěnu, šířky jednoho dílu do 600 mm</t>
  </si>
  <si>
    <t>581624343</t>
  </si>
  <si>
    <t>84</t>
  </si>
  <si>
    <t>766811115</t>
  </si>
  <si>
    <t>Montáž kuchyňských linek korpusu spodních skříněk na nožičky (včetně vyrovnání), šířky jednoho dílu do 600 mm</t>
  </si>
  <si>
    <t>1235408438</t>
  </si>
  <si>
    <t>85</t>
  </si>
  <si>
    <t>766811116</t>
  </si>
  <si>
    <t>Montáž kuchyňských linek korpusu spodních skříněk na nožičky (včetně vyrovnání), šířky jednoho dílu přes 600 do 1200 mm</t>
  </si>
  <si>
    <t>-1564917576</t>
  </si>
  <si>
    <t>86</t>
  </si>
  <si>
    <t>766811151</t>
  </si>
  <si>
    <t>Montáž kuchyňských linek korpusu horních skříněk šroubovaných na stěnu, šířky jednoho dílu do 600 mm</t>
  </si>
  <si>
    <t>-1629196933</t>
  </si>
  <si>
    <t>87</t>
  </si>
  <si>
    <t>766811152</t>
  </si>
  <si>
    <t>Montáž kuchyňských linek korpusu horních skříněk šroubovaných na stěnu, šířky jednoho dílu přes 600 do 1200 mm</t>
  </si>
  <si>
    <t>-2129893631</t>
  </si>
  <si>
    <t>88</t>
  </si>
  <si>
    <t>611R.pol.01</t>
  </si>
  <si>
    <t>Kuchyňská linka  - Dodávka</t>
  </si>
  <si>
    <t>kompl</t>
  </si>
  <si>
    <t>389164378</t>
  </si>
  <si>
    <t>89</t>
  </si>
  <si>
    <t>766811211</t>
  </si>
  <si>
    <t>Montáž kuchyňských linek pracovní desky bez výřezu, délky jednoho dílu do 1000 mm</t>
  </si>
  <si>
    <t>136182892</t>
  </si>
  <si>
    <t>90</t>
  </si>
  <si>
    <t>MAT0001</t>
  </si>
  <si>
    <t>kuchyňská peacovní deska š.600mm, tl.28mm</t>
  </si>
  <si>
    <t>-1703759153</t>
  </si>
  <si>
    <t>91</t>
  </si>
  <si>
    <t>766811213</t>
  </si>
  <si>
    <t>Montáž kuchyňských linek pracovní desky bez výřezu, délky jednoho dílu přes 2000 do 4000 mm</t>
  </si>
  <si>
    <t>-1131189349</t>
  </si>
  <si>
    <t>92</t>
  </si>
  <si>
    <t>60722227</t>
  </si>
  <si>
    <t>deska dřevotřísková surová 2500x3000mm tl 22mm – vodovzdorná, rovná hrana</t>
  </si>
  <si>
    <t>-1327667132</t>
  </si>
  <si>
    <t>2,40*0,60</t>
  </si>
  <si>
    <t>93</t>
  </si>
  <si>
    <t>766811221</t>
  </si>
  <si>
    <t>Montáž kuchyňských linek pracovní desky Příplatek k ceně za vyřezání otvoru (včetně zaměření)</t>
  </si>
  <si>
    <t>-2097521002</t>
  </si>
  <si>
    <t>766811223</t>
  </si>
  <si>
    <t>Montáž kuchyňských linek pracovní desky Příplatek k ceně za usazení dřezu (včetně silikonu)</t>
  </si>
  <si>
    <t>-316865376</t>
  </si>
  <si>
    <t>766811239</t>
  </si>
  <si>
    <t>Montáž kuchyňských linek zádové desky Příplatek k ceně za vyřezání otvoru (včetně zaměření) např. na zásuvku</t>
  </si>
  <si>
    <t>1277618392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</si>
  <si>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</si>
  <si>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</si>
  <si>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1259904766</t>
  </si>
  <si>
    <t>771</t>
  </si>
  <si>
    <t>Podlahy z dlaždic</t>
  </si>
  <si>
    <t>97</t>
  </si>
  <si>
    <t>771111011</t>
  </si>
  <si>
    <t>Příprava podkladu před provedením dlažby vysátí podlah</t>
  </si>
  <si>
    <t>367110284</t>
  </si>
  <si>
    <t>98</t>
  </si>
  <si>
    <t>771121011</t>
  </si>
  <si>
    <t>Příprava podkladu před provedením dlažby nátěr penetrační na podlahu</t>
  </si>
  <si>
    <t>-1878970445</t>
  </si>
  <si>
    <t>99</t>
  </si>
  <si>
    <t>771571810</t>
  </si>
  <si>
    <t>Demontáž podlah z dlaždic keramických kladených do malty</t>
  </si>
  <si>
    <t>-319135388</t>
  </si>
  <si>
    <t>"1P13"6,55</t>
  </si>
  <si>
    <t>100</t>
  </si>
  <si>
    <t>771574112</t>
  </si>
  <si>
    <t>Montáž podlah z dlaždic keramických lepených cementovým flexibilním lepidlem hladkých, tloušťky do 10 mm přes 9 do 12 ks/m2</t>
  </si>
  <si>
    <t>-897120269</t>
  </si>
  <si>
    <t>101</t>
  </si>
  <si>
    <t>59761121</t>
  </si>
  <si>
    <t>dlažba keramická slinutá mrazuvzdorná R9 povrch hladký/matný tl do 10mm přes 9 do 12ks/m2</t>
  </si>
  <si>
    <t>921405683</t>
  </si>
  <si>
    <t>6,57*1,1 "Přepočtené koeficientem množství</t>
  </si>
  <si>
    <t>102</t>
  </si>
  <si>
    <t>771591112</t>
  </si>
  <si>
    <t>Izolace podlahy pod dlažbu nátěrem nebo stěrkou ve dvou vrstvách</t>
  </si>
  <si>
    <t>1422444430</t>
  </si>
  <si>
    <t>103</t>
  </si>
  <si>
    <t>771591115</t>
  </si>
  <si>
    <t>Podlahy - dokončovací práce spárování silikonem</t>
  </si>
  <si>
    <t>419140397</t>
  </si>
  <si>
    <t>"1P13"(2,20+2,96+2*0,80)*2-0,70</t>
  </si>
  <si>
    <t>104</t>
  </si>
  <si>
    <t>771591241</t>
  </si>
  <si>
    <t>Izolace podlahy pod dlažbu těsnícími izolačními pásy vnitřní kout</t>
  </si>
  <si>
    <t>1495375418</t>
  </si>
  <si>
    <t>105</t>
  </si>
  <si>
    <t>771591242</t>
  </si>
  <si>
    <t>Izolace podlahy pod dlažbu těsnícími izolačními pásy vnější roh</t>
  </si>
  <si>
    <t>1212291876</t>
  </si>
  <si>
    <t>106</t>
  </si>
  <si>
    <t>771591264</t>
  </si>
  <si>
    <t>Izolace podlahy pod dlažbu těsnícími izolačními pásy mezi podlahou a stěnu</t>
  </si>
  <si>
    <t>503964925</t>
  </si>
  <si>
    <t>(2,20+2,96+2*0,80)*2-0,70</t>
  </si>
  <si>
    <t>107</t>
  </si>
  <si>
    <t>771592011</t>
  </si>
  <si>
    <t>Čištění vnitřních ploch po položení dlažby podlah nebo schodišť chemickými prostředky</t>
  </si>
  <si>
    <t>1762322394</t>
  </si>
  <si>
    <t>108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</si>
  <si>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</si>
  <si>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</si>
  <si>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1247150778</t>
  </si>
  <si>
    <t>776</t>
  </si>
  <si>
    <t>Podlahy povlakové</t>
  </si>
  <si>
    <t>109</t>
  </si>
  <si>
    <t>776111311</t>
  </si>
  <si>
    <t>Příprava podkladu povlakových podlah a stěn vysátí podlah</t>
  </si>
  <si>
    <t>519498609</t>
  </si>
  <si>
    <t>"1P09"15,81</t>
  </si>
  <si>
    <t>"1P10"26,68</t>
  </si>
  <si>
    <t>"1P12"3,39</t>
  </si>
  <si>
    <t>110</t>
  </si>
  <si>
    <t>776141111</t>
  </si>
  <si>
    <t>Příprava podkladu povlakových podlah a stěn vyrovnání samonivelační stěrkou podlah min.pevnosti 20 MPa, tloušťky do 3 mm</t>
  </si>
  <si>
    <t>904846749</t>
  </si>
  <si>
    <t>111</t>
  </si>
  <si>
    <t>776201812</t>
  </si>
  <si>
    <t>Demontáž povlakových podlahovin lepených ručně s podložkou</t>
  </si>
  <si>
    <t>-2088483230</t>
  </si>
  <si>
    <t>"1P09 "15,81</t>
  </si>
  <si>
    <t>"1P10"14,06</t>
  </si>
  <si>
    <t>"1P11"7,80</t>
  </si>
  <si>
    <t>"1P12"7,92</t>
  </si>
  <si>
    <t>112</t>
  </si>
  <si>
    <t>776241121</t>
  </si>
  <si>
    <t>Montáž podlahovin ze sametového vinylu lepením pásů vzorovaných</t>
  </si>
  <si>
    <t>-1972107650</t>
  </si>
  <si>
    <t>113</t>
  </si>
  <si>
    <t>28412245</t>
  </si>
  <si>
    <t>krytina podlahová heterogenní š 1,5m tl 2mm</t>
  </si>
  <si>
    <t>29234602</t>
  </si>
  <si>
    <t>45,88*1,1 "Přepočtené koeficientem množství</t>
  </si>
  <si>
    <t>114</t>
  </si>
  <si>
    <t>776410811</t>
  </si>
  <si>
    <t>Demontáž soklíků nebo lišt pryžových nebo plastových</t>
  </si>
  <si>
    <t>-1054396983</t>
  </si>
  <si>
    <t>"1P09 "16,38-0,80+2*0,33+2*0,15</t>
  </si>
  <si>
    <t>"1P10"15,57-2*0,80+2*0,15</t>
  </si>
  <si>
    <t>"1P11"11,37+0,80+2*0,15</t>
  </si>
  <si>
    <t>"1P12"15,17-(3*0,80+0,60+0,90)</t>
  </si>
  <si>
    <t>115</t>
  </si>
  <si>
    <t>776421111</t>
  </si>
  <si>
    <t>Montáž lišt obvodových lepených</t>
  </si>
  <si>
    <t>1617892159</t>
  </si>
  <si>
    <t>"1P09"16,38-0,80+2*0,33+2*0,15</t>
  </si>
  <si>
    <t>"1P10"21,22-2*0,80+2*0,15*2</t>
  </si>
  <si>
    <t>"1P12"7,58-(0,80+0,90+0,70)</t>
  </si>
  <si>
    <t>116</t>
  </si>
  <si>
    <t>61418113</t>
  </si>
  <si>
    <t>lišta podlahová dřevěná dub 7x43mm</t>
  </si>
  <si>
    <t>-1572200084</t>
  </si>
  <si>
    <t>41,94*1,02 "Přepočtené koeficientem množství</t>
  </si>
  <si>
    <t>117</t>
  </si>
  <si>
    <t>776421312</t>
  </si>
  <si>
    <t>Montáž lišt přechodových šroubovaných</t>
  </si>
  <si>
    <t>-1538416298</t>
  </si>
  <si>
    <t>2*0,80+0,70</t>
  </si>
  <si>
    <t>118</t>
  </si>
  <si>
    <t>59054153</t>
  </si>
  <si>
    <t>profil přechodový mezi kobercem a dlažbou, laminátovou nebo dřevěnou podlahou</t>
  </si>
  <si>
    <t>305895642</t>
  </si>
  <si>
    <t>2,3*1,02 "Přepočtené koeficientem množství</t>
  </si>
  <si>
    <t>119</t>
  </si>
  <si>
    <t>776991111</t>
  </si>
  <si>
    <t>Ostatní práce spárování silikonem</t>
  </si>
  <si>
    <t>-971613278</t>
  </si>
  <si>
    <t>120</t>
  </si>
  <si>
    <t>776991121</t>
  </si>
  <si>
    <t>Ostatní práce údržba nových podlahovin po pokládce čištění základní</t>
  </si>
  <si>
    <t>9391593</t>
  </si>
  <si>
    <t>121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</si>
  <si>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</si>
  <si>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</si>
  <si>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184538243</t>
  </si>
  <si>
    <t>781</t>
  </si>
  <si>
    <t>Dokončovací práce - obklady</t>
  </si>
  <si>
    <t>122</t>
  </si>
  <si>
    <t>781111011</t>
  </si>
  <si>
    <t>Příprava podkladu před provedením obkladu oprášení (ometení) stěny</t>
  </si>
  <si>
    <t>1773506349</t>
  </si>
  <si>
    <t>123</t>
  </si>
  <si>
    <t>781121011</t>
  </si>
  <si>
    <t>Příprava podkladu před provedením obkladu nátěr penetrační na stěnu</t>
  </si>
  <si>
    <t>-1276970739</t>
  </si>
  <si>
    <t>124</t>
  </si>
  <si>
    <t>781131112</t>
  </si>
  <si>
    <t>Izolace stěny pod obklad izolace nátěrem nebo stěrkou ve dvou vrstvách</t>
  </si>
  <si>
    <t>-28346562</t>
  </si>
  <si>
    <t>"sprcha "(0,80*2+1,20)*(2,00-0,20)</t>
  </si>
  <si>
    <t>12,20*0,20</t>
  </si>
  <si>
    <t>125</t>
  </si>
  <si>
    <t>781131232</t>
  </si>
  <si>
    <t>Izolace stěny pod obklad izolace těsnícími izolačními pásy pro styčné nebo dilatační spáry</t>
  </si>
  <si>
    <t>95026033</t>
  </si>
  <si>
    <t>4*2,00</t>
  </si>
  <si>
    <t>2*(0,8+1,2+0,1)</t>
  </si>
  <si>
    <t>126</t>
  </si>
  <si>
    <t>781471810</t>
  </si>
  <si>
    <t>Demontáž obkladů z dlaždic keramických kladených do malty</t>
  </si>
  <si>
    <t>-1463279932</t>
  </si>
  <si>
    <t>"1P11"(7,30+3,57)*1,80</t>
  </si>
  <si>
    <t>"1P13"5,05*1,65</t>
  </si>
  <si>
    <t>127</t>
  </si>
  <si>
    <t>781474114</t>
  </si>
  <si>
    <t>Montáž keramických obkladů stěn lepených cementovým flexibilním lepidlem hladkých přes 19 do 22 ks/m2</t>
  </si>
  <si>
    <t>-1817958297</t>
  </si>
  <si>
    <t>128</t>
  </si>
  <si>
    <t>59761709</t>
  </si>
  <si>
    <t>obklad keramický nemrazuvzdorný povrch hladký/mat/lesk tl do 10mm přes 19 do 22ks/m2</t>
  </si>
  <si>
    <t>-1935440060</t>
  </si>
  <si>
    <t>26,96*1,1 "Přepočtené koeficientem množství</t>
  </si>
  <si>
    <t>129</t>
  </si>
  <si>
    <t>781492211</t>
  </si>
  <si>
    <t>Obklad - dokončující práce montáž profilu lepeného flexibilním cementovým lepidlem rohového</t>
  </si>
  <si>
    <t>-1893814960</t>
  </si>
  <si>
    <t>4*2,00+2*1,15</t>
  </si>
  <si>
    <t>130</t>
  </si>
  <si>
    <t>19416005</t>
  </si>
  <si>
    <t>lišta ukončovací z eloxovaného hliníku 10mm</t>
  </si>
  <si>
    <t>73437052</t>
  </si>
  <si>
    <t>10,3*1,05 "Přepočtené koeficientem množství</t>
  </si>
  <si>
    <t>131</t>
  </si>
  <si>
    <t>781495211</t>
  </si>
  <si>
    <t>Čištění vnitřních ploch po provedení obkladu stěn chemickými prostředky</t>
  </si>
  <si>
    <t>1252118482</t>
  </si>
  <si>
    <t>132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</si>
  <si>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</si>
  <si>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</si>
  <si>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-169325386</t>
  </si>
  <si>
    <t>784</t>
  </si>
  <si>
    <t>Dokončovací práce - malby a tapety</t>
  </si>
  <si>
    <t>133</t>
  </si>
  <si>
    <t>784111001</t>
  </si>
  <si>
    <t>Oprášení (ometení) podkladu v místnostech výšky do 3,80 m</t>
  </si>
  <si>
    <t>-468313115</t>
  </si>
  <si>
    <t>"dle nového stavu"</t>
  </si>
  <si>
    <t>"strop"16,38</t>
  </si>
  <si>
    <t>"strop"22,68</t>
  </si>
  <si>
    <t>"1P12"(2,20+1,59)*2*3,00</t>
  </si>
  <si>
    <t>"strop"3,39</t>
  </si>
  <si>
    <t>"1P13"(2,20+2,96*2)*3,00</t>
  </si>
  <si>
    <t>"strop"6,57</t>
  </si>
  <si>
    <t>"1P15"14,69*3,30</t>
  </si>
  <si>
    <t>"strop"13,20</t>
  </si>
  <si>
    <t>134</t>
  </si>
  <si>
    <t>784121001</t>
  </si>
  <si>
    <t>Oškrabání malby v místnostech výšky do 3,80 m</t>
  </si>
  <si>
    <t>-152470343</t>
  </si>
  <si>
    <t>"1P15"13,20+14,69*3,30</t>
  </si>
  <si>
    <t>135</t>
  </si>
  <si>
    <t>784161401</t>
  </si>
  <si>
    <t>Celoplošné vyrovnání podkladu sádrovou stěrkou, tloušťky do 3 mm vyhlazením v místnostech výšky do 3,80 m</t>
  </si>
  <si>
    <t>-2105992857</t>
  </si>
  <si>
    <t>136</t>
  </si>
  <si>
    <t>784171101</t>
  </si>
  <si>
    <t>Zakrytí nemalovaných ploch (materiál ve specifikaci) včetně pozdějšího odkrytí podlah</t>
  </si>
  <si>
    <t>-275675297</t>
  </si>
  <si>
    <t>"byt"15,81+26,68+3,39+6,57</t>
  </si>
  <si>
    <t>"chodba"13,20</t>
  </si>
  <si>
    <t>137</t>
  </si>
  <si>
    <t>58124842</t>
  </si>
  <si>
    <t>fólie pro malířské potřeby zakrývací tl 7µ 4x5m</t>
  </si>
  <si>
    <t>-898086313</t>
  </si>
  <si>
    <t>65,65*1,05 "Přepočtené koeficientem množství</t>
  </si>
  <si>
    <t>138</t>
  </si>
  <si>
    <t>784181101</t>
  </si>
  <si>
    <t>Penetrace podkladu jednonásobná základní akrylátová bezbarvá v místnostech výšky do 3,80 m</t>
  </si>
  <si>
    <t>-1370933016</t>
  </si>
  <si>
    <t>139</t>
  </si>
  <si>
    <t>784191003</t>
  </si>
  <si>
    <t>Čištění vnitřních ploch hrubý úklid po provedení malířských prací omytím oken dvojitých nebo zdvojených</t>
  </si>
  <si>
    <t>1642710772</t>
  </si>
  <si>
    <t>"byt"4*1,20*2,06</t>
  </si>
  <si>
    <t>"schodiště"1,20*2,06</t>
  </si>
  <si>
    <t>140</t>
  </si>
  <si>
    <t>784211101</t>
  </si>
  <si>
    <t>Malby z malířských směsí oděruvzdorných za mokra dvojnásobné, bílé za mokra oděruvzdorné výborně v místnostech výšky do 3,80 m</t>
  </si>
  <si>
    <t>-1367923194</t>
  </si>
  <si>
    <t>HZS</t>
  </si>
  <si>
    <t>Hodinové zúčtovací sazby</t>
  </si>
  <si>
    <t>142</t>
  </si>
  <si>
    <t>HZS2492</t>
  </si>
  <si>
    <t>Hodinové zúčtovací sazby profesí PSV zednické výpomoci a pomocné práce PSV pomocný dělník PSV</t>
  </si>
  <si>
    <t>hod</t>
  </si>
  <si>
    <t>262144</t>
  </si>
  <si>
    <t>-1680074396</t>
  </si>
  <si>
    <t>"vyklizení prostoru pod bytovou jednotkou apodobné práce spojené s novým stropem"20</t>
  </si>
  <si>
    <t>02 - Zdravotechnika</t>
  </si>
  <si>
    <t xml:space="preserve">    97 - Prorážení otvorů a ostatní bourací práce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</si>
  <si>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</si>
  <si>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</si>
  <si>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</si>
  <si>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</si>
  <si>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</si>
  <si>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</si>
  <si>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maltou jakékoli šířky rýhy ve stěnách</t>
  </si>
  <si>
    <t>-1763133934</t>
  </si>
  <si>
    <t>Prorážení otvorů a ostatní bourací práce</t>
  </si>
  <si>
    <t>974031165</t>
  </si>
  <si>
    <t>Vysekání rýh ve zdivu cihelném na maltu vápennou nebo vápenocementovou do hl. 150 mm a šířky do 200 mm</t>
  </si>
  <si>
    <t>1654385111</t>
  </si>
  <si>
    <t>-1345938354</t>
  </si>
  <si>
    <t>894534787</t>
  </si>
  <si>
    <t>721</t>
  </si>
  <si>
    <t>Zdravotechnika - vnitřní kanalizace</t>
  </si>
  <si>
    <t>721140806</t>
  </si>
  <si>
    <t>Demontáž potrubí z litinových trub odpadních nebo dešťových přes 100 do DN 200</t>
  </si>
  <si>
    <t>1558659496</t>
  </si>
  <si>
    <t>"odborný odhad"12,00</t>
  </si>
  <si>
    <t>721171904</t>
  </si>
  <si>
    <t>Opravy odpadního potrubí plastového vsazení odbočky do potrubí DN 75</t>
  </si>
  <si>
    <t>1102906708</t>
  </si>
  <si>
    <t>721171905</t>
  </si>
  <si>
    <t>Opravy odpadního potrubí plastového vsazení odbočky do potrubí DN 110</t>
  </si>
  <si>
    <t>-837480096</t>
  </si>
  <si>
    <t>721174042</t>
  </si>
  <si>
    <t>Potrubí z trub polypropylenových připojovací DN 40</t>
  </si>
  <si>
    <t>-1710848793</t>
  </si>
  <si>
    <t>721174043</t>
  </si>
  <si>
    <t>Potrubí z trub polypropylenových připojovací DN 50</t>
  </si>
  <si>
    <t>435218386</t>
  </si>
  <si>
    <t>721174044</t>
  </si>
  <si>
    <t>Potrubí z trub polypropylenových připojovací DN 75</t>
  </si>
  <si>
    <t>657976669</t>
  </si>
  <si>
    <t>721174045</t>
  </si>
  <si>
    <t>Potrubí z trub polypropylenových připojovací DN 110</t>
  </si>
  <si>
    <t>-824285950</t>
  </si>
  <si>
    <t>721194104</t>
  </si>
  <si>
    <t>Vyměření přípojek na potrubí vyvedení a upevnění odpadních výpustek DN 40</t>
  </si>
  <si>
    <t>1688046174</t>
  </si>
  <si>
    <t>721194105</t>
  </si>
  <si>
    <t>Vyměření přípojek na potrubí vyvedení a upevnění odpadních výpustek DN 50</t>
  </si>
  <si>
    <t>1468929109</t>
  </si>
  <si>
    <t>721194109</t>
  </si>
  <si>
    <t>Vyměření přípojek na potrubí vyvedení a upevnění odpadních výpustek DN 110</t>
  </si>
  <si>
    <t>-2100232334</t>
  </si>
  <si>
    <t>721210813</t>
  </si>
  <si>
    <t>Demontáž kanalizačního příslušenství vpustí podlahových z kyselinovzdorné kameniny DN 100</t>
  </si>
  <si>
    <t>1980864831</t>
  </si>
  <si>
    <t>721290111</t>
  </si>
  <si>
    <t>Zkouška těsnosti kanalizace v objektech vodou do DN 125</t>
  </si>
  <si>
    <t>131597778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</si>
  <si>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</si>
  <si>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</si>
  <si>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-1977557253</t>
  </si>
  <si>
    <t>722</t>
  </si>
  <si>
    <t>Zdravotechnika - vnitřní vodovod</t>
  </si>
  <si>
    <t>722130801</t>
  </si>
  <si>
    <t>Demontáž potrubí z ocelových trubek pozinkovaných závitových do DN 25</t>
  </si>
  <si>
    <t>-1283963835</t>
  </si>
  <si>
    <t>Poznámka k položce:_x000D_
Poznámka k položce:  - pouze odhad, to se nadá změřit</t>
  </si>
  <si>
    <t>722175001</t>
  </si>
  <si>
    <t>Potrubí z plastových trubek z polypropylenu PP-RCT svařovaných polyfúzně D 16 x 2,2</t>
  </si>
  <si>
    <t>303133672</t>
  </si>
  <si>
    <t>722175002</t>
  </si>
  <si>
    <t>Potrubí z plastových trubek z polypropylenu PP-RCT svařovaných polyfúzně D 20 x 2,8</t>
  </si>
  <si>
    <t>2029405502</t>
  </si>
  <si>
    <t>722175003</t>
  </si>
  <si>
    <t>Potrubí z plastových trubek z polypropylenu PP-RCT svařovaných polyfúzně D 25 x 3,5</t>
  </si>
  <si>
    <t>-1522421595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</si>
  <si>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</si>
  <si>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</si>
  <si>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-947640939</t>
  </si>
  <si>
    <t>"DN16"13,00</t>
  </si>
  <si>
    <t>"DN20"5,00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</si>
  <si>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</si>
  <si>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</si>
  <si>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-2018018699</t>
  </si>
  <si>
    <t>"DN25"3</t>
  </si>
  <si>
    <t>722190401</t>
  </si>
  <si>
    <t>Zřízení přípojek na potrubí vyvedení a upevnění výpustek do DN 25</t>
  </si>
  <si>
    <t>865615378</t>
  </si>
  <si>
    <t>722190901</t>
  </si>
  <si>
    <t>Opravy ostatní uzavření nebo otevření vodovodního potrubí při opravách včetně vypuštění a napuštění</t>
  </si>
  <si>
    <t>1329141117</t>
  </si>
  <si>
    <t>722232011</t>
  </si>
  <si>
    <t>Armatury se dvěma závity kulové kohouty PN 16 do 120°C podomítkové vnitřní závit G 1/2"</t>
  </si>
  <si>
    <t>-2032675478</t>
  </si>
  <si>
    <t>Poznámka k položce:_x000D_
Poznámka k položce: uzávěr pro pračku</t>
  </si>
  <si>
    <t>722232012</t>
  </si>
  <si>
    <t>Armatury se dvěma závity kulové kohouty PN 16 do 120°C podomítkové vnitřní závit G 3/4"</t>
  </si>
  <si>
    <t>-567460540</t>
  </si>
  <si>
    <t>Poznámka k položce:_x000D_
Poznámka k položce: uzávěr  pro plynový kotel na odpad</t>
  </si>
  <si>
    <t>722234261</t>
  </si>
  <si>
    <t>Armatury se dvěma závity filtry mosazný PN 20 do 80 °C G 1/4"</t>
  </si>
  <si>
    <t>1002393205</t>
  </si>
  <si>
    <t>722239102</t>
  </si>
  <si>
    <t>Armatury se dvěma závity montáž vodovodních armatur se dvěma závity ostatních typů G 3/4"</t>
  </si>
  <si>
    <t>2055343923</t>
  </si>
  <si>
    <t>Poznámka k položce:_x000D_
Poznámka k položce: u kotle</t>
  </si>
  <si>
    <t>722262225</t>
  </si>
  <si>
    <t>Vodoměry pro vodu do 40°C závitové horizontální jednovtokové suchoběžné pro dálkový odečet G 1/2" x 110 mm Qn 1,6 R80</t>
  </si>
  <si>
    <t>120847499</t>
  </si>
  <si>
    <t>722290234</t>
  </si>
  <si>
    <t>Zkoušky, proplach a desinfekce vodovodního potrubí proplach a desinfekce vodovodního potrubí do DN 80</t>
  </si>
  <si>
    <t>-1482798038</t>
  </si>
  <si>
    <t>722-R.pol.03</t>
  </si>
  <si>
    <t>Ventil pojistný pružinový G 1/2</t>
  </si>
  <si>
    <t>403512593</t>
  </si>
  <si>
    <t>Poznámka k položce:_x000D_
Poznámka k položce: - to je pojistný ventil na rozvodu studené vody</t>
  </si>
  <si>
    <t>722-R.pol.04</t>
  </si>
  <si>
    <t>Klapka zpětná DN 15</t>
  </si>
  <si>
    <t>-1935256790</t>
  </si>
  <si>
    <t>722-R.pol.05</t>
  </si>
  <si>
    <t>Armatury s jedním závitem plastové DN 20 x G 1/2" (nástěnný komplet)</t>
  </si>
  <si>
    <t>soubor</t>
  </si>
  <si>
    <t>1960701854</t>
  </si>
  <si>
    <t>Poznámka k položce:_x000D_
Poznámka k položce: držáky pro vývody pod umyvadlem a pro baterie</t>
  </si>
  <si>
    <t>722-R.pol.06</t>
  </si>
  <si>
    <t>Armatury s jedním závitem plastové DN 16 x G 1/2"</t>
  </si>
  <si>
    <t>803622864</t>
  </si>
  <si>
    <t>Poznámka k položce:_x000D_
Poznámka k položce: - ventily u kotle a u vodoměr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</si>
  <si>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</si>
  <si>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</si>
  <si>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203510689</t>
  </si>
  <si>
    <t>723</t>
  </si>
  <si>
    <t>Zdravotechnika - vnitřní plynovod</t>
  </si>
  <si>
    <t>230230016</t>
  </si>
  <si>
    <t>Tlakové zkoušky hlavní vzduchem 0,6 MPa DN 50</t>
  </si>
  <si>
    <t>1278188392</t>
  </si>
  <si>
    <t>723181012</t>
  </si>
  <si>
    <t>Potrubí z měděných trubek polotvrdých, spojovaných lisováním Ø 18/1</t>
  </si>
  <si>
    <t>-1648190870</t>
  </si>
  <si>
    <t>723181013</t>
  </si>
  <si>
    <t>Potrubí z měděných trubek polotvrdých, spojovaných lisováním Ø 22/1</t>
  </si>
  <si>
    <t>-1456769966</t>
  </si>
  <si>
    <t>723181024</t>
  </si>
  <si>
    <t>Potrubí z měděných trubek tvrdých, spojovaných lisováním Ø 28/1,5</t>
  </si>
  <si>
    <t>-689480026</t>
  </si>
  <si>
    <t>723190104</t>
  </si>
  <si>
    <t>Přípojky plynovodní ke spotřebičům z hadic nerezových vnitřní závit G 1/2" FF, délky 75 cm</t>
  </si>
  <si>
    <t>1516040441</t>
  </si>
  <si>
    <t>723190251</t>
  </si>
  <si>
    <t>Přípojky plynovodní ke strojům a zařízením z trubek vyvedení a upevnění plynovodních výpustek na potrubí DN 15</t>
  </si>
  <si>
    <t>462854814</t>
  </si>
  <si>
    <t>723230112</t>
  </si>
  <si>
    <t>Armatury se dvěma závity s protipožární armaturou PN 5 kulové uzávěry rohové vnější a vnitřní závit G 1/2" MF</t>
  </si>
  <si>
    <t>2001962536</t>
  </si>
  <si>
    <t>723-R.pol.01</t>
  </si>
  <si>
    <t>Armatury s jedním závitem přechodová šroubení OC/Cu DN25</t>
  </si>
  <si>
    <t>-872525417</t>
  </si>
  <si>
    <t>723-R.pol.02</t>
  </si>
  <si>
    <t>Potrubí chráničky Ø 38/2,6 - montáž</t>
  </si>
  <si>
    <t>1847333266</t>
  </si>
  <si>
    <t>"DN 25"0,50</t>
  </si>
  <si>
    <t>19632696</t>
  </si>
  <si>
    <t>trubka Cu 99,99 stav tvrdý D 28 tl stěny 1,5mm</t>
  </si>
  <si>
    <t>1181808543</t>
  </si>
  <si>
    <t>0,5*1,036 "Přepočtené koeficientem množství</t>
  </si>
  <si>
    <t>1781609693</t>
  </si>
  <si>
    <t>"DN 20"0,50</t>
  </si>
  <si>
    <t>19632376</t>
  </si>
  <si>
    <t>trubka Cu 99,99 tyče stav polotvrdý D 22 tl stěny 1,5mm</t>
  </si>
  <si>
    <t>-1786570843</t>
  </si>
  <si>
    <t>733120815</t>
  </si>
  <si>
    <t>Demontáž potrubí z trubek ocelových hladkých Ø do 38</t>
  </si>
  <si>
    <t>805180185</t>
  </si>
  <si>
    <t>998723122</t>
  </si>
  <si>
    <t>Přesun hmot pro vnitřní plynovod stanovený z hmotnosti přesunovaného materiálu vodorovná dopravní vzdálenost do 50 m ruční (bez užití mechanizace) v objektech výšky přes 6 do 12 m</t>
  </si>
  <si>
    <t>-657273149</t>
  </si>
  <si>
    <t>725</t>
  </si>
  <si>
    <t>Zdravotechnika - zařizovací předměty</t>
  </si>
  <si>
    <t>721226512</t>
  </si>
  <si>
    <t>Zápachové uzávěrky podomítkové (Pe) s krycí deskou pro pračku a myčku DN 50</t>
  </si>
  <si>
    <t>48723383</t>
  </si>
  <si>
    <t>725110814</t>
  </si>
  <si>
    <t>Demontáž klozetů kombi</t>
  </si>
  <si>
    <t>521599404</t>
  </si>
  <si>
    <t>725119125</t>
  </si>
  <si>
    <t>Zařízení záchodů montáž klozetových mís závěsných na nosné stěny</t>
  </si>
  <si>
    <t>-348659266</t>
  </si>
  <si>
    <t>64236091</t>
  </si>
  <si>
    <t>mísa keramická klozetová závěsná bílá s hlubokým splachováním odpad vodorovný</t>
  </si>
  <si>
    <t>-1299366025</t>
  </si>
  <si>
    <t>55167394</t>
  </si>
  <si>
    <t>sedátko klozetové duroplastové bílé antibakteriální</t>
  </si>
  <si>
    <t>629054257</t>
  </si>
  <si>
    <t>725210821</t>
  </si>
  <si>
    <t>Demontáž umyvadel bez výtokových armatur umyvadel</t>
  </si>
  <si>
    <t>-1261872074</t>
  </si>
  <si>
    <t>725220841</t>
  </si>
  <si>
    <t>Demontáž van ocelových rohových</t>
  </si>
  <si>
    <t>629634434</t>
  </si>
  <si>
    <t>725241901</t>
  </si>
  <si>
    <t>Sprchové vaničky montáž sprchových vaniček</t>
  </si>
  <si>
    <t>834796087</t>
  </si>
  <si>
    <t>55423028</t>
  </si>
  <si>
    <t>vanička sprchová akrylátová obdélníková bílá 1200x730x150mm</t>
  </si>
  <si>
    <t>-360655152</t>
  </si>
  <si>
    <t>725244906</t>
  </si>
  <si>
    <t>Sprchové dveře a zástěny montáž sprchové zástěny do niky</t>
  </si>
  <si>
    <t>-675922259</t>
  </si>
  <si>
    <t>"sprcha"1</t>
  </si>
  <si>
    <t>"WC"1</t>
  </si>
  <si>
    <t>55495004</t>
  </si>
  <si>
    <t>zástěna sprchová rámová dvoudílná skleněná tl 4 a 5mm s jedním posuvným dílem do niky/čelní na vaničku š 1200mm</t>
  </si>
  <si>
    <t>1463045733</t>
  </si>
  <si>
    <t>725319111</t>
  </si>
  <si>
    <t>Dřezy bez výtokových armatur montáž dřezů ostatních typů</t>
  </si>
  <si>
    <t>16765462</t>
  </si>
  <si>
    <t>55231360</t>
  </si>
  <si>
    <t>dřez nerez vestavný s odkapní deskou 860x500mm</t>
  </si>
  <si>
    <t>-1017156418</t>
  </si>
  <si>
    <t>725530823</t>
  </si>
  <si>
    <t>Demontáž elektrických zásobníkových ohřívačů vody tlakových od 50 do 200 l</t>
  </si>
  <si>
    <t>2139315054</t>
  </si>
  <si>
    <t>725813111</t>
  </si>
  <si>
    <t>Ventily rohové bez připojovací trubičky nebo flexi hadičky G 1/2"</t>
  </si>
  <si>
    <t>130797447</t>
  </si>
  <si>
    <t>Poznámka k položce:_x000D_
Poznámka k položce:  myčky, pračky</t>
  </si>
  <si>
    <t>725819401</t>
  </si>
  <si>
    <t>Ventily montáž ventilů ostatních typů rohových s připojovací trubičkou G 1/2"</t>
  </si>
  <si>
    <t>216877411</t>
  </si>
  <si>
    <t>Poznámka k položce:_x000D_
Poznámka k položce: - napojení umyvadla a dřezu</t>
  </si>
  <si>
    <t>55141001</t>
  </si>
  <si>
    <t>kohout kulový rohový mosazný R 1/2"x3/8"</t>
  </si>
  <si>
    <t>-1167739714</t>
  </si>
  <si>
    <t>55190001</t>
  </si>
  <si>
    <t>flexi hadice ohebná sanitární D 9x13mm FF 3/8" 500mm</t>
  </si>
  <si>
    <t>-1963683176</t>
  </si>
  <si>
    <t>Poznámka k položce:_x000D_
Poznámka k položce: pro umyvdlo a dřez</t>
  </si>
  <si>
    <t>4*0,6 "Přepočtené koeficientem množství</t>
  </si>
  <si>
    <t>725820801</t>
  </si>
  <si>
    <t>Demontáž baterií nástěnných do G 3/4</t>
  </si>
  <si>
    <t>-799210385</t>
  </si>
  <si>
    <t>725829111</t>
  </si>
  <si>
    <t>Baterie dřezové montáž ostatních typů stojánkových G 1/2"</t>
  </si>
  <si>
    <t>-1328788405</t>
  </si>
  <si>
    <t>55143974</t>
  </si>
  <si>
    <t>baterie dřezová páková stojánková s otáčivým ústím dl ramínka 220mm</t>
  </si>
  <si>
    <t>331221025</t>
  </si>
  <si>
    <t>725829131</t>
  </si>
  <si>
    <t>Baterie umyvadlové montáž ostatních typů stojánkových G 1/2"</t>
  </si>
  <si>
    <t>-243542964</t>
  </si>
  <si>
    <t>55143991</t>
  </si>
  <si>
    <t>baterie umyvadlová stojánková klasická bez výpusti pevné ústí</t>
  </si>
  <si>
    <t>-1147924387</t>
  </si>
  <si>
    <t>725849411</t>
  </si>
  <si>
    <t>Baterie sprchové montáž nástěnných baterií s nastavitelnou výškou sprchy</t>
  </si>
  <si>
    <t>-1770941443</t>
  </si>
  <si>
    <t>55145590</t>
  </si>
  <si>
    <t>baterie sprchová páková včetně sprchové soupravy 150mm chrom</t>
  </si>
  <si>
    <t>-1347299589</t>
  </si>
  <si>
    <t>725869203</t>
  </si>
  <si>
    <t>Zápachové uzávěrky zařizovacích předmětů montáž zápachových uzávěrek dřezových jednodílných DN 40</t>
  </si>
  <si>
    <t>-1972581185</t>
  </si>
  <si>
    <t>55161101</t>
  </si>
  <si>
    <t>uzávěrka zápachová dřezová s výpustí a přípojkou odpad 50/40mm</t>
  </si>
  <si>
    <t>-567760468</t>
  </si>
  <si>
    <t>725-R.pol.01</t>
  </si>
  <si>
    <t>Montáž umyvadla na desku - vč.zápachové uzávěrky D+M</t>
  </si>
  <si>
    <t>-733239015</t>
  </si>
  <si>
    <t>64214006</t>
  </si>
  <si>
    <t>umyvadlo keramické zápustné bílé s otvorem š 600-620mm</t>
  </si>
  <si>
    <t>-1359860961</t>
  </si>
  <si>
    <t>725-R.pol.02</t>
  </si>
  <si>
    <t>Doplňky zařízení koupelen montáž toaletní desky</t>
  </si>
  <si>
    <t>121690228</t>
  </si>
  <si>
    <t>"deska koupelnová 2100/600mm"1</t>
  </si>
  <si>
    <t>607R.pol.01</t>
  </si>
  <si>
    <t>koupelnová deska  dřevotřískový vnitřní povrch laminátový š 600mm</t>
  </si>
  <si>
    <t>720455378</t>
  </si>
  <si>
    <t>1*2 "Přepočtené koeficientem množství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</si>
  <si>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</si>
  <si>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</si>
  <si>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301953867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</si>
  <si>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</si>
  <si>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</si>
  <si>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</si>
  <si>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</si>
  <si>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-1586446412</t>
  </si>
  <si>
    <t>998726132</t>
  </si>
  <si>
    <t>Přesun hmot pro instalační prefabrikáty stanovený z hmotnosti přesunovaného materiálu vodorovná dopravní vzdálenost do 50 m ruční (bez užití mechanizace) v objektech výšky přes 6 m do 12 m</t>
  </si>
  <si>
    <t>-1335435081</t>
  </si>
  <si>
    <t>HZS2491</t>
  </si>
  <si>
    <t>Hodinové zúčtovací sazby profesí PSV zednické výpomoci a pomocné práce PSV dělník zednických výpomocí</t>
  </si>
  <si>
    <t>-1307036473</t>
  </si>
  <si>
    <t>HZS4211</t>
  </si>
  <si>
    <t>Hodinové zúčtovací sazby ostatních profesí revizní a kontrolní činnost revizní technik</t>
  </si>
  <si>
    <t>-194846799</t>
  </si>
  <si>
    <t>"revize plynu"4,00</t>
  </si>
  <si>
    <t>03 - Ústřední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</si>
  <si>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</si>
  <si>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</si>
  <si>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</si>
  <si>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</si>
  <si>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1405349467</t>
  </si>
  <si>
    <t>997013501</t>
  </si>
  <si>
    <t>Odvoz suti a vybouraných hmot na skládku nebo meziskládku se složením, na vzdálenost do 1 km</t>
  </si>
  <si>
    <t>271322233</t>
  </si>
  <si>
    <t>997013509</t>
  </si>
  <si>
    <t>Odvoz suti a vybouraných hmot na skládku nebo meziskládku se složením, na vzdálenost Příplatek k ceně za každý další započatý 1 km přes 1 km</t>
  </si>
  <si>
    <t>1980831917</t>
  </si>
  <si>
    <t>0,631*15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</si>
  <si>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</si>
  <si>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</si>
  <si>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-365929227</t>
  </si>
  <si>
    <t>713463111</t>
  </si>
  <si>
    <t>Montáž izolace tepelné potrubí a ohybů tvarovkami nebo deskami potrubními pouzdry bez povrchové úpravy (izolační materiál ve specifikaci) staženými pozinkovaným drátem potrubí jednovrstvá D do 100 mm</t>
  </si>
  <si>
    <t>-1362721523</t>
  </si>
  <si>
    <t>63154002</t>
  </si>
  <si>
    <t>pouzdro izolační potrubní z minerální vlny s Al fólií max. 250/100°C 15/20mm</t>
  </si>
  <si>
    <t>1256936568</t>
  </si>
  <si>
    <t>26*1,02 "Přepočtené koeficientem množství</t>
  </si>
  <si>
    <t>-263341706</t>
  </si>
  <si>
    <t>63154003</t>
  </si>
  <si>
    <t>pouzdro izolační potrubní z minerální vlny s Al fólií max. 250/100°C 18/20mm</t>
  </si>
  <si>
    <t>-2039686583</t>
  </si>
  <si>
    <t>4*1,02 "Přepočtené koeficientem množství</t>
  </si>
  <si>
    <t>1192980557</t>
  </si>
  <si>
    <t>63154530</t>
  </si>
  <si>
    <t>pouzdro izolační potrubní z minerální vlny s Al fólií max. 250/100°C 22/30mm</t>
  </si>
  <si>
    <t>-1821805927</t>
  </si>
  <si>
    <t>10*1,02 "Přepočtené koeficientem množství</t>
  </si>
  <si>
    <t>320353713</t>
  </si>
  <si>
    <t>731</t>
  </si>
  <si>
    <t>Ústřední vytápění - kotelny</t>
  </si>
  <si>
    <t>731200823</t>
  </si>
  <si>
    <t>Demontáž kotlů ocelových na kapalná nebo plynná paliva, o výkonu do 25 kW</t>
  </si>
  <si>
    <t>495708417</t>
  </si>
  <si>
    <t>731244204</t>
  </si>
  <si>
    <t>Kotle ocelové teplovodní plynové závěsné kondenzační s průtokovým ohřevem TV 8,1-21,8 kW</t>
  </si>
  <si>
    <t>1567836154</t>
  </si>
  <si>
    <t>731810332</t>
  </si>
  <si>
    <t>Nucené odtahy spalin od kondenzačních kotlů soustředným potrubím vedeným svisle šikmou střechou, průměru 80/125 mm</t>
  </si>
  <si>
    <t>-1851346524</t>
  </si>
  <si>
    <t>731810342</t>
  </si>
  <si>
    <t>Nucené odtahy spalin od kondenzačních kotlů prodloužení soustředného potrubí, průměru 80/125 mm</t>
  </si>
  <si>
    <t>-157832601</t>
  </si>
  <si>
    <t>731-R.pol.01</t>
  </si>
  <si>
    <t>Prostorový termostat</t>
  </si>
  <si>
    <t>620772773</t>
  </si>
  <si>
    <t>998731122</t>
  </si>
  <si>
    <t>Přesun hmot pro kotelny stanovený z hmotnosti přesunovaného materiálu vodorovná dopravní vzdálenost do 50 m ruční (bez užití mechanizace) v objektech výšky přes 6 do 12 m</t>
  </si>
  <si>
    <t>595047595</t>
  </si>
  <si>
    <t>733</t>
  </si>
  <si>
    <t>Ústřední vytápění - rozvodné potrubí</t>
  </si>
  <si>
    <t>733222102</t>
  </si>
  <si>
    <t>Potrubí z trubek měděných polotvrdých spojovaných měkkým pájením Ø 15/1</t>
  </si>
  <si>
    <t>-1374572244</t>
  </si>
  <si>
    <t>733222103</t>
  </si>
  <si>
    <t>Potrubí z trubek měděných polotvrdých spojovaných měkkým pájením Ø 18/1</t>
  </si>
  <si>
    <t>1693102809</t>
  </si>
  <si>
    <t>733222104</t>
  </si>
  <si>
    <t>Potrubí z trubek měděných polotvrdých spojovaných měkkým pájením Ø 22/1</t>
  </si>
  <si>
    <t>952175002</t>
  </si>
  <si>
    <t>733224202</t>
  </si>
  <si>
    <t>Potrubí z trubek měděných Příplatek k cenám za potrubí vedené v kotelnách a strojovnách Ø 15/1</t>
  </si>
  <si>
    <t>1241350673</t>
  </si>
  <si>
    <t>733291101</t>
  </si>
  <si>
    <t>Zkoušky těsnosti potrubí z trubek měděných Ø do 35/1,5</t>
  </si>
  <si>
    <t>-863876254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</si>
  <si>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</si>
  <si>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</si>
  <si>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-1811402034</t>
  </si>
  <si>
    <t>734</t>
  </si>
  <si>
    <t>Ústřední vytápění - armatury</t>
  </si>
  <si>
    <t>734221682</t>
  </si>
  <si>
    <t>Ventily regulační závitové hlavice termostatické pro ovládání ventilů PN 10 do 110°C kapalinové otopných těles VK</t>
  </si>
  <si>
    <t>385268292</t>
  </si>
  <si>
    <t>734261233</t>
  </si>
  <si>
    <t>Šroubení topenářské PN 16 do 120°C přímé G 1/2</t>
  </si>
  <si>
    <t>2083716619</t>
  </si>
  <si>
    <t>734261402</t>
  </si>
  <si>
    <t>Šroubení připojovací armatury radiátorů VK PN 10 do 110°C, regulační uzavíratelné rohové G 1/2 x 18</t>
  </si>
  <si>
    <t>-1965632471</t>
  </si>
  <si>
    <t>734291123</t>
  </si>
  <si>
    <t>Ostatní armatury kohouty plnicí a vypouštěcí PN 10 do 90°C G 1/2</t>
  </si>
  <si>
    <t>-418155267</t>
  </si>
  <si>
    <t>734292714</t>
  </si>
  <si>
    <t>Ostatní armatury kulové kohouty PN 42 do 185°C přímé vnitřní závit G 3/4</t>
  </si>
  <si>
    <t>-95600037</t>
  </si>
  <si>
    <t>734-R.pol.01.</t>
  </si>
  <si>
    <t>Filtr závitový přímý G 3/4 PN 16 do 130°C s vnitřními závity</t>
  </si>
  <si>
    <t>-1642632309</t>
  </si>
  <si>
    <t>734-R.pol.02</t>
  </si>
  <si>
    <t>Ruční hlavice</t>
  </si>
  <si>
    <t>-981527777</t>
  </si>
  <si>
    <t>998734122</t>
  </si>
  <si>
    <t>Přesun hmot pro armatury stanovený z hmotnosti přesunovaného materiálu vodorovná dopravní vzdálenost do 50 m ruční (bez užití mechanizace) v objektech výšky přes 6 do 12 m</t>
  </si>
  <si>
    <t>-522604676</t>
  </si>
  <si>
    <t>735</t>
  </si>
  <si>
    <t>Ústřední vytápění - otopná tělesa</t>
  </si>
  <si>
    <t>735111810</t>
  </si>
  <si>
    <t>Demontáž otopných těles litinových článkových</t>
  </si>
  <si>
    <t>608029590</t>
  </si>
  <si>
    <t>735152675</t>
  </si>
  <si>
    <t>Otopná tělesa panelová VK třídesková PN 1,0 MPa, T do 110°C se třemi přídavnými přestupními plochami výšky tělesa 600 mm stavební délky / výkonu 800 mm / 1925 W</t>
  </si>
  <si>
    <t>-1004942696</t>
  </si>
  <si>
    <t>735152677</t>
  </si>
  <si>
    <t>Otopná tělesa panelová VK třídesková PN 1,0 MPa, T do 110°C se třemi přídavnými přestupními plochami výšky tělesa 600 mm stavební délky / výkonu 1000 mm / 2406 W</t>
  </si>
  <si>
    <t>27073122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</si>
  <si>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</si>
  <si>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</si>
  <si>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1851687454</t>
  </si>
  <si>
    <t>925408624</t>
  </si>
  <si>
    <t>704278997</t>
  </si>
  <si>
    <t>Poznámka k položce:_x000D_
Poznámka k položce: Topná a funkční zkoušky  dle ČSN 060310</t>
  </si>
  <si>
    <t>04 -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</si>
  <si>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</si>
  <si>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</si>
  <si>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</si>
  <si>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</si>
  <si>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741</t>
  </si>
  <si>
    <t>Elektroinstalace - silnoproud</t>
  </si>
  <si>
    <t>741-03-R.pol</t>
  </si>
  <si>
    <t>Bytový rozváděč RB (viz samostaná příloha č. 3) - D+M</t>
  </si>
  <si>
    <t>357564455</t>
  </si>
  <si>
    <t>741-04-R.pol</t>
  </si>
  <si>
    <t>Hlavní ochranná přípojnice HOP, pomocná POP - D+M</t>
  </si>
  <si>
    <t>1935529355</t>
  </si>
  <si>
    <t>741-06-R.pol.</t>
  </si>
  <si>
    <t>Úprava elektoměrový rozvaděč ER (výměna jističe viz.příloha TZ)</t>
  </si>
  <si>
    <t>289378502</t>
  </si>
  <si>
    <t>741110063</t>
  </si>
  <si>
    <t>Montáž trubek elektroinstalačních s nasunutím nebo našroubováním do krabic plastových ohebných, uložených pod omítku, vnější Ø přes 35 mm</t>
  </si>
  <si>
    <t>586224130</t>
  </si>
  <si>
    <t>34571064</t>
  </si>
  <si>
    <t>trubka elektroinstalační ohebná z PVC (ČSN) 2329</t>
  </si>
  <si>
    <t>-1226620210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</si>
  <si>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</si>
  <si>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</si>
  <si>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-922870609</t>
  </si>
  <si>
    <t>34571457</t>
  </si>
  <si>
    <t>krabice pod omítku PVC odbočná kruhová D 70mm s víčkem</t>
  </si>
  <si>
    <t>-1247057350</t>
  </si>
  <si>
    <t>34571450</t>
  </si>
  <si>
    <t>krabice pod omítku PVC přístrojová kruhová D 70mm</t>
  </si>
  <si>
    <t>617638308</t>
  </si>
  <si>
    <t>741-11-R.pol</t>
  </si>
  <si>
    <t>Kabel coax CB113-75ohm - D+M</t>
  </si>
  <si>
    <t>-1523195592</t>
  </si>
  <si>
    <t>741122611</t>
  </si>
  <si>
    <t>Montáž kabelů měděných bez ukončení uložených pevně plných kulatých nebo bezhalogenových (např. CYKY) počtu a průřezu žil 3x1,5 až 6 mm2</t>
  </si>
  <si>
    <t>2063672685</t>
  </si>
  <si>
    <t>34111036</t>
  </si>
  <si>
    <t>kabel instalační jádro Cu plné izolace PVC plášť PVC 450/750V (CYKY) 3x2,5mm2</t>
  </si>
  <si>
    <t>-1760827627</t>
  </si>
  <si>
    <t>34111030</t>
  </si>
  <si>
    <t>kabel instalační jádro Cu plné izolace PVC plášť PVC 450/750V (CYKY) 3x1,5mm2</t>
  </si>
  <si>
    <t>1175362973</t>
  </si>
  <si>
    <t>741122621</t>
  </si>
  <si>
    <t>Montáž kabelů měděných bez ukončení uložených pevně plných kulatých nebo bezhalogenových (např. CYKY) počtu a průřezu žil 4x1,5 až 4 mm2</t>
  </si>
  <si>
    <t>-1343635267</t>
  </si>
  <si>
    <t>34111060</t>
  </si>
  <si>
    <t>kabel instalační jádro Cu plné izolace PVC plášť PVC 450/750V (CYKY) 4x1,5mm2</t>
  </si>
  <si>
    <t>790961032</t>
  </si>
  <si>
    <t>741122623</t>
  </si>
  <si>
    <t>Montáž kabelů měděných bez ukončení uložených pevně plných kulatých nebo bezhalogenových (např. CYKY) počtu a průřezu žil 4x10 mm2</t>
  </si>
  <si>
    <t>-1287769650</t>
  </si>
  <si>
    <t>34111076</t>
  </si>
  <si>
    <t>kabel instalační jádro Cu plné izolace PVC plášť PVC 450/750V (CYKY) 4x10mm2</t>
  </si>
  <si>
    <t>-565861510</t>
  </si>
  <si>
    <t>741-12-R.pol</t>
  </si>
  <si>
    <t>Kabel UTP 4x2x0,8 - D+M</t>
  </si>
  <si>
    <t>-1680555174</t>
  </si>
  <si>
    <t>741310001</t>
  </si>
  <si>
    <t>Montáž spínačů jedno nebo dvoupólových nástěnných se zapojením vodičů, pro prostředí normální spínačů, řazení 1-jednopólových</t>
  </si>
  <si>
    <t>2095693692</t>
  </si>
  <si>
    <t>34539064</t>
  </si>
  <si>
    <t>spínač jednopólový, řazení 1, s krytem, bez rámečku, šroubové svorky</t>
  </si>
  <si>
    <t>1070531393</t>
  </si>
  <si>
    <t>741310021</t>
  </si>
  <si>
    <t>Montáž spínačů jedno nebo dvoupólových nástěnných se zapojením vodičů, pro prostředí normální přepínačů, řazení 5-sériových</t>
  </si>
  <si>
    <t>-31123030</t>
  </si>
  <si>
    <t>34535002</t>
  </si>
  <si>
    <t>přepínač sériový kompletní, zápustný, řazení 5, šroubové svorky</t>
  </si>
  <si>
    <t>-1394760885</t>
  </si>
  <si>
    <t>741310022</t>
  </si>
  <si>
    <t>Montáž spínačů jedno nebo dvoupólových nástěnných se zapojením vodičů, pro prostředí normální přepínačů, řazení 6-střídavých</t>
  </si>
  <si>
    <t>-1174543482</t>
  </si>
  <si>
    <t>34539068</t>
  </si>
  <si>
    <t>přepínač střídavý, řazení 6, s krytem, bez rámečku, šroubové svorky</t>
  </si>
  <si>
    <t>-1500161682</t>
  </si>
  <si>
    <t>741310112</t>
  </si>
  <si>
    <t>Montáž spínačů jedno nebo dvoupólových polozapuštěných nebo zapuštěných se zapojením vodičů bezšroubové připojení ovladačů, řazení 1/0-tlačítkových zapínacích</t>
  </si>
  <si>
    <t>1241282426</t>
  </si>
  <si>
    <t>34539008</t>
  </si>
  <si>
    <t>přístroj ovládače zapínacího dvojitého, řazení 1/0+1/0 šroubové svorky</t>
  </si>
  <si>
    <t>-1251013893</t>
  </si>
  <si>
    <t>741313001</t>
  </si>
  <si>
    <t>Montáž zásuvek domovních se zapojením vodičů bezšroubové připojení polozapuštěných nebo zapuštěných 10/16 A, provedení 2P + PE</t>
  </si>
  <si>
    <t>-2053316708</t>
  </si>
  <si>
    <t>34555238</t>
  </si>
  <si>
    <t>zásuvka zápustná dvojnásobná, šroubové svorky</t>
  </si>
  <si>
    <t>279543811</t>
  </si>
  <si>
    <t>741313031</t>
  </si>
  <si>
    <t>Montáž zásuvek domovních se zapojením vodičů šroubové připojení vestavných 10 popř. 16 A bez odvrtání profilovaného otvoru, provedení 1P zdířka</t>
  </si>
  <si>
    <t>-106827971</t>
  </si>
  <si>
    <t>34555240</t>
  </si>
  <si>
    <t>přístroj zásuvky zápustné jednonásobné, krytka s clonkami, šroubové svorky</t>
  </si>
  <si>
    <t>665799285</t>
  </si>
  <si>
    <t>741370002</t>
  </si>
  <si>
    <t>Montáž svítidel žárovkových se zapojením vodičů bytových nebo společenských místností stropních přisazených 1 zdroj se sklem</t>
  </si>
  <si>
    <t>486583974</t>
  </si>
  <si>
    <t>210501-r.POL.</t>
  </si>
  <si>
    <t>Svítidlo stropní, LED kruhové přisazené, plastový kryt, 1x24W, D+M (viz výkres č. 03)</t>
  </si>
  <si>
    <t>673028630</t>
  </si>
  <si>
    <t>210502-r.POL.</t>
  </si>
  <si>
    <t>Svítidlo nástěnné, LED kruhové přisazené, plastový kryt, 1x24W, D+M (viz výkres č. 03)</t>
  </si>
  <si>
    <t>-1855788728</t>
  </si>
  <si>
    <t>210504-r.POL.</t>
  </si>
  <si>
    <t>LED podlinkové svítidlo 16W/230V, včetně transformátoru (viz výkres č. 03)</t>
  </si>
  <si>
    <t>1506918153</t>
  </si>
  <si>
    <t>998741122</t>
  </si>
  <si>
    <t>Přesun hmot pro silnoproud stanovený z hmotnosti přesunovaného materiálu vodorovná dopravní vzdálenost do 50 m ruční (bez užití mechanizace) v objektech výšky přes 6 do 12 m</t>
  </si>
  <si>
    <t>1314910519</t>
  </si>
  <si>
    <t>742</t>
  </si>
  <si>
    <t>Elektroinstalace - slaboproud</t>
  </si>
  <si>
    <t>742220232</t>
  </si>
  <si>
    <t>Montáž příslušenství pro PZTS detektor na stěnu nebo na strop</t>
  </si>
  <si>
    <t>1107895505</t>
  </si>
  <si>
    <t>61124263-R.pol</t>
  </si>
  <si>
    <t>opticko - kouřový senzor</t>
  </si>
  <si>
    <t>1417752235</t>
  </si>
  <si>
    <t>742230006</t>
  </si>
  <si>
    <t>Montáž kamerového systému ventilátoru, termostatu a vzduchového filtru pro kryty</t>
  </si>
  <si>
    <t>914515698</t>
  </si>
  <si>
    <t>210504-r.POL..1</t>
  </si>
  <si>
    <t>ventilátor axiální potrubní skříň z plastu průtok 200m3/h D 120-125mm 25W IP44</t>
  </si>
  <si>
    <t>-136882864</t>
  </si>
  <si>
    <t>742420121</t>
  </si>
  <si>
    <t>Montáž společné televizní antény televizní zásuvky koncové nebo průběžné</t>
  </si>
  <si>
    <t>-1406420957</t>
  </si>
  <si>
    <t>341-R-pol.1</t>
  </si>
  <si>
    <t>Zásuvka televizní pod omítku</t>
  </si>
  <si>
    <t>-769141508</t>
  </si>
  <si>
    <t>998742202</t>
  </si>
  <si>
    <t>Přesun hmot pro slaboproud stanovený procentní sazbou (%) z ceny vodorovná dopravní vzdálenost do 50 m základní v objektech výšky přes 6 do 12 m</t>
  </si>
  <si>
    <t>%</t>
  </si>
  <si>
    <t>1857985711</t>
  </si>
  <si>
    <t>Práce a dodávky M</t>
  </si>
  <si>
    <t>22-M</t>
  </si>
  <si>
    <t>Montáže technologických zařízení pro dopravní stavby</t>
  </si>
  <si>
    <t>741120001</t>
  </si>
  <si>
    <t>Montáž vodičů izolovaných měděných bez ukončení uložených pod omítku plných a laněných (např. CY), průřezu žíly 0,35 až 6 mm2</t>
  </si>
  <si>
    <t>-2094231559</t>
  </si>
  <si>
    <t>34140825</t>
  </si>
  <si>
    <t>vodič propojovací jádro Cu plné izolace PVC 450/750V (H07V-U) 1x4mm2</t>
  </si>
  <si>
    <t>256</t>
  </si>
  <si>
    <t>-2139750701</t>
  </si>
  <si>
    <t>742310001</t>
  </si>
  <si>
    <t>Montáž domovního telefonu napájecího modulu na DIN lištu</t>
  </si>
  <si>
    <t>385870695</t>
  </si>
  <si>
    <t>38227042</t>
  </si>
  <si>
    <t>zdroj napájecí domácího telefonu a zvonkového tabla pro 2-68 uživatelů</t>
  </si>
  <si>
    <t>444745709</t>
  </si>
  <si>
    <t>742310002</t>
  </si>
  <si>
    <t>Montáž domovního telefonu komunikačního tabla</t>
  </si>
  <si>
    <t>53784824</t>
  </si>
  <si>
    <t>742310006</t>
  </si>
  <si>
    <t>Montáž domovního telefonu nástěnného audio/video telefonu</t>
  </si>
  <si>
    <t>-1583308378</t>
  </si>
  <si>
    <t>38226805</t>
  </si>
  <si>
    <t>domovní telefon s ovládáním elektrického zámku</t>
  </si>
  <si>
    <t>1692108032</t>
  </si>
  <si>
    <t>742320032</t>
  </si>
  <si>
    <t>Montáž elektricky ovládaných zámků ostatní prvky elektrického otvírače 12 V a stavitelnou střelkou</t>
  </si>
  <si>
    <t>251916818</t>
  </si>
  <si>
    <t>38226101</t>
  </si>
  <si>
    <t>zvonkové tablo s elektronickým vrátným 4 tlačítka, rámeček pod omítkou</t>
  </si>
  <si>
    <t>649090651</t>
  </si>
  <si>
    <t>-1133970260</t>
  </si>
  <si>
    <t>HZS3222</t>
  </si>
  <si>
    <t>Hodinové zúčtovací sazby montáží technologických zařízení na stavebních objektech montér slaboproudých zařízení odborný</t>
  </si>
  <si>
    <t>906660010</t>
  </si>
  <si>
    <t>-1893613472</t>
  </si>
  <si>
    <t>05 - Vzduchotechnika</t>
  </si>
  <si>
    <t xml:space="preserve">    751 - Vzduchotechnika</t>
  </si>
  <si>
    <t>713411121</t>
  </si>
  <si>
    <t>Montáž izolace tepelné potrubí a ohybů pásy nebo rohožemi s povrchovou úpravou hliníkovou fólií připevněnými ocelovým drátem potrubí jednovrstvá</t>
  </si>
  <si>
    <t>-1388355200</t>
  </si>
  <si>
    <t>63151671</t>
  </si>
  <si>
    <t>rohož izolační z minerální vlny lamelová s Al fólií 50-60kg/m3 tl 40mm</t>
  </si>
  <si>
    <t>724957861</t>
  </si>
  <si>
    <t>3*1,05 "Přepočtené koeficientem množství</t>
  </si>
  <si>
    <t>-1888706912</t>
  </si>
  <si>
    <t>751</t>
  </si>
  <si>
    <t>751- R.pol.01</t>
  </si>
  <si>
    <t>Závěsový a upevňovací materiál - D+M</t>
  </si>
  <si>
    <t>734071051</t>
  </si>
  <si>
    <t>751-1.1</t>
  </si>
  <si>
    <t>Axiální ventilátor V=50m3/h, Pext=30Pa Pel=9W/230V spínání vlastním tlačítkem vedle osvětlení prostoru odolnost IPx5 vč. zpětné klapky doběh nastavit na 2min</t>
  </si>
  <si>
    <t>-965014681</t>
  </si>
  <si>
    <t>751-1.16</t>
  </si>
  <si>
    <t>Zaregulování a komplexní vyzkoušení systému a zaškolení obsluhy</t>
  </si>
  <si>
    <t>1453909413</t>
  </si>
  <si>
    <t>751-1.2</t>
  </si>
  <si>
    <t>Axiální ventilátor V=80m3/h, Pext=35Pa Pel=13W/230V spínání vlastním tlačítkem vedle osvětlení prostoru odolnost IPx5 vč. zpětné klapky doběh nastavit na 2min</t>
  </si>
  <si>
    <t>-1747373729</t>
  </si>
  <si>
    <t>751-1.3</t>
  </si>
  <si>
    <t>Dno potrubí DN125 s výtokem kondenzátu - D+M</t>
  </si>
  <si>
    <t>-1887769022</t>
  </si>
  <si>
    <t>751-1.4</t>
  </si>
  <si>
    <t>Zpětná klapka těsná DN125</t>
  </si>
  <si>
    <t>813809534</t>
  </si>
  <si>
    <t>751-1.5</t>
  </si>
  <si>
    <t>Výfuková hlavice DN125 v RAL dle architekta</t>
  </si>
  <si>
    <t>-33529783</t>
  </si>
  <si>
    <t>751-1.6</t>
  </si>
  <si>
    <t>Recirkulační digestoř podvěsná V=320m3/h Pel=140W/230V uhlíková filtrace, hliníkové lapače tuku  600x510x130 vč. osvětlení</t>
  </si>
  <si>
    <t>-309265884</t>
  </si>
  <si>
    <t>751111051</t>
  </si>
  <si>
    <t>Montáž ventilátoru axiálního nízkotlakého podhledového, průměru do 100 mm</t>
  </si>
  <si>
    <t>-552873393</t>
  </si>
  <si>
    <t>751111052</t>
  </si>
  <si>
    <t>Montáž ventilátoru axiálního nízkotlakého podhledového, průměru přes 100 do 200 mm</t>
  </si>
  <si>
    <t>-559743306</t>
  </si>
  <si>
    <t>751377011</t>
  </si>
  <si>
    <t>Montáž odsávacích stropů, zákrytů odsávacího zákrytu (digestoř) bytového vestavěného</t>
  </si>
  <si>
    <t>-2091593734</t>
  </si>
  <si>
    <t>751510041</t>
  </si>
  <si>
    <t>Vzduchotechnické potrubí z pozinkovaného plechu kruhové, trouba spirálně vinutá bez příruby, průměru do 100 mm</t>
  </si>
  <si>
    <t>-239538131</t>
  </si>
  <si>
    <t>751510042</t>
  </si>
  <si>
    <t>Vzduchotechnické potrubí z pozinkovaného plechu kruhové, trouba spirálně vinutá bez příruby, průměru přes 100 do 200 mm</t>
  </si>
  <si>
    <t>75470275</t>
  </si>
  <si>
    <t>751514662</t>
  </si>
  <si>
    <t>Montáž škrtící klapky nebo zpětné klapky do plechového potrubí kruhové s přírubou, průměru přes 100 do 200 mm</t>
  </si>
  <si>
    <t>-1481629260</t>
  </si>
  <si>
    <t>751514762</t>
  </si>
  <si>
    <t>Montáž protidešťové stříšky nebo výfukové hlavice do plechového potrubí kruhové s přírubou, průměru přes 100 do 200 mm</t>
  </si>
  <si>
    <t>-1614634579</t>
  </si>
  <si>
    <t>751537031</t>
  </si>
  <si>
    <t>Montáž potrubí ohebného kruhového neizolovaného ze dvou vrstev PVC s polyamidovou nebo polyetylenovou tkaninou, průměru do 100 mm</t>
  </si>
  <si>
    <t>-1176869907</t>
  </si>
  <si>
    <t>42981955</t>
  </si>
  <si>
    <t>hadice ohebná z Al laminátu vyztužená drátem s tepelnou a zvukovou izolací, délka 10m, D 102mm</t>
  </si>
  <si>
    <t>1087237911</t>
  </si>
  <si>
    <t>2*1,2 "Přepočtené koeficientem množství</t>
  </si>
  <si>
    <t>751537032</t>
  </si>
  <si>
    <t>Montáž potrubí ohebného kruhového neizolovaného ze dvou vrstev PVC s polyamidovou nebo polyetylenovou tkaninou, průměru přes 100 do 200 mm</t>
  </si>
  <si>
    <t>-1292565208</t>
  </si>
  <si>
    <t>42981956</t>
  </si>
  <si>
    <t>hadice ohebná z Al laminátu vyztužená drátem s tepelnou a zvukovou izolací, délka 10m, D 127mm</t>
  </si>
  <si>
    <t>-1130517869</t>
  </si>
  <si>
    <t>998751121</t>
  </si>
  <si>
    <t>Přesun hmot pro vzduchotechniku stanovený z hmotnosti přesunovaného materiálu vodorovná dopravní vzdálenost do 100 m ruční (bez užití mechanizace) v objektech výšky do 12 m</t>
  </si>
  <si>
    <t>1424805182</t>
  </si>
  <si>
    <t>1846451285</t>
  </si>
  <si>
    <t>SO 90-90 - Odpady</t>
  </si>
  <si>
    <t>-1730382206</t>
  </si>
  <si>
    <t>"01 ASŘ"28,97+3,317</t>
  </si>
  <si>
    <t>"ZTI"0,194+0,730</t>
  </si>
  <si>
    <t>-1910718465</t>
  </si>
  <si>
    <t>33,211*14 "Přepočtené koeficientem množství</t>
  </si>
  <si>
    <t>265536974</t>
  </si>
  <si>
    <t>"suť celkem" 33,211</t>
  </si>
  <si>
    <t>"odpočet"-(0,059+0,209+25,163)</t>
  </si>
  <si>
    <t>997013814</t>
  </si>
  <si>
    <t>Poplatek za uložení stavebního odpadu na skládce (skládkovné) z izolačních materiálů zatříděného do Katalogu odpadů pod kódem 17 06 04</t>
  </si>
  <si>
    <t>607597491</t>
  </si>
  <si>
    <t>"ASŘ - 413"0,059</t>
  </si>
  <si>
    <t>997013847</t>
  </si>
  <si>
    <t>Poplatek za uložení stavebního odpadu na skládce (skládkovné) asfaltového s obsahem dehtu zatříděného do Katalogu odpadů pod kódem 17 03 01</t>
  </si>
  <si>
    <t>558750609</t>
  </si>
  <si>
    <t>"ASŘ - 711"0,209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</si>
  <si>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</si>
  <si>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</si>
  <si>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-750950775</t>
  </si>
  <si>
    <t>"01 ASŘ- cihla"6,075</t>
  </si>
  <si>
    <t>"beton"16,075</t>
  </si>
  <si>
    <t>"771 + 781"0,545+2,274</t>
  </si>
  <si>
    <t>"ZTI  cihla"0,194</t>
  </si>
  <si>
    <t>SO 98-98 - Všeobecný objekt</t>
  </si>
  <si>
    <t>VRN - Vedlejší rozpočtové náklady</t>
  </si>
  <si>
    <t>VRN</t>
  </si>
  <si>
    <t>Vedlejší rozpočtové náklady</t>
  </si>
  <si>
    <t>013254000</t>
  </si>
  <si>
    <t>Dokumentace skutečného provedení stavby</t>
  </si>
  <si>
    <t>1747295217</t>
  </si>
  <si>
    <t>Poznámka k položce:_x000D_
Dokumentace skutečného provedení stavby dle specifikace SoD a podmínkách uvedených ve výběrovém řízení</t>
  </si>
  <si>
    <t>013294000</t>
  </si>
  <si>
    <t>Ostatní dokumentace - dílenská a výrobní</t>
  </si>
  <si>
    <t>-1008509893</t>
  </si>
  <si>
    <t>Poznámka k položce:_x000D_
Dle specifikace uvedené v SoD a podmínkách VŘ</t>
  </si>
  <si>
    <t>030001000</t>
  </si>
  <si>
    <t>Zařízení staveniště</t>
  </si>
  <si>
    <t>1825481614</t>
  </si>
  <si>
    <t>Poznámka k položce:_x000D_
dle specifikace uvedené v části PD - ZOV a dle podmínkek stanovených ve výběrovém řízení a v SoD</t>
  </si>
  <si>
    <t>040001000</t>
  </si>
  <si>
    <t>Inženýrská činnost</t>
  </si>
  <si>
    <t>804827594</t>
  </si>
  <si>
    <t>Poznámka k položce:_x000D_
dle specifikace a podmínkek stanovených ve výběrovém řízení a SoD</t>
  </si>
  <si>
    <t>041403000</t>
  </si>
  <si>
    <t>Koordinátor BOZP na staveništi</t>
  </si>
  <si>
    <t>1252217850</t>
  </si>
  <si>
    <t>045002000</t>
  </si>
  <si>
    <t>Kompletační a koordinační činnost</t>
  </si>
  <si>
    <t>1255133595</t>
  </si>
  <si>
    <t>070001000</t>
  </si>
  <si>
    <t>Provozní vlivy</t>
  </si>
  <si>
    <t>-1395013435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</si>
</sst>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8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R5" s="19"/>
      <c r="BE5" s="205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0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R6" s="19"/>
      <c r="BE6" s="206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6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6"/>
      <c r="BS8" s="16" t="s">
        <v>6</v>
      </c>
    </row>
    <row r="9" spans="1:74" ht="14.45" customHeight="1">
      <c r="B9" s="19"/>
      <c r="AR9" s="19"/>
      <c r="BE9" s="206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06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206"/>
      <c r="BS11" s="16" t="s">
        <v>6</v>
      </c>
    </row>
    <row r="12" spans="1:74" ht="6.95" customHeight="1">
      <c r="B12" s="19"/>
      <c r="AR12" s="19"/>
      <c r="BE12" s="206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206"/>
      <c r="BS13" s="16" t="s">
        <v>6</v>
      </c>
    </row>
    <row r="14" spans="1:74">
      <c r="B14" s="19"/>
      <c r="E14" s="211" t="s">
        <v>31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28</v>
      </c>
      <c r="AN14" s="28" t="s">
        <v>31</v>
      </c>
      <c r="AR14" s="19"/>
      <c r="BE14" s="206"/>
      <c r="BS14" s="16" t="s">
        <v>6</v>
      </c>
    </row>
    <row r="15" spans="1:74" ht="6.95" customHeight="1">
      <c r="B15" s="19"/>
      <c r="AR15" s="19"/>
      <c r="BE15" s="206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1</v>
      </c>
      <c r="AR16" s="19"/>
      <c r="BE16" s="206"/>
      <c r="BS16" s="16" t="s">
        <v>4</v>
      </c>
    </row>
    <row r="17" spans="2:71" ht="18.399999999999999" customHeight="1">
      <c r="B17" s="19"/>
      <c r="E17" s="24" t="s">
        <v>33</v>
      </c>
      <c r="AK17" s="26" t="s">
        <v>28</v>
      </c>
      <c r="AN17" s="24" t="s">
        <v>1</v>
      </c>
      <c r="AR17" s="19"/>
      <c r="BE17" s="206"/>
      <c r="BS17" s="16" t="s">
        <v>34</v>
      </c>
    </row>
    <row r="18" spans="2:71" ht="6.95" customHeight="1">
      <c r="B18" s="19"/>
      <c r="AR18" s="19"/>
      <c r="BE18" s="206"/>
      <c r="BS18" s="16" t="s">
        <v>6</v>
      </c>
    </row>
    <row r="19" spans="2:71" ht="12" customHeight="1">
      <c r="B19" s="19"/>
      <c r="D19" s="26" t="s">
        <v>35</v>
      </c>
      <c r="AK19" s="26" t="s">
        <v>25</v>
      </c>
      <c r="AN19" s="24" t="s">
        <v>1</v>
      </c>
      <c r="AR19" s="19"/>
      <c r="BE19" s="206"/>
      <c r="BS19" s="16" t="s">
        <v>6</v>
      </c>
    </row>
    <row r="20" spans="2:71" ht="18.399999999999999" customHeight="1">
      <c r="B20" s="19"/>
      <c r="E20" s="24" t="s">
        <v>33</v>
      </c>
      <c r="AK20" s="26" t="s">
        <v>28</v>
      </c>
      <c r="AN20" s="24" t="s">
        <v>1</v>
      </c>
      <c r="AR20" s="19"/>
      <c r="BE20" s="206"/>
      <c r="BS20" s="16" t="s">
        <v>34</v>
      </c>
    </row>
    <row r="21" spans="2:71" ht="6.95" customHeight="1">
      <c r="B21" s="19"/>
      <c r="AR21" s="19"/>
      <c r="BE21" s="206"/>
    </row>
    <row r="22" spans="2:71" ht="12" customHeight="1">
      <c r="B22" s="19"/>
      <c r="D22" s="26" t="s">
        <v>36</v>
      </c>
      <c r="AR22" s="19"/>
      <c r="BE22" s="206"/>
    </row>
    <row r="23" spans="2:71" ht="16.5" customHeight="1">
      <c r="B23" s="19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9"/>
      <c r="BE23" s="206"/>
    </row>
    <row r="24" spans="2:71" ht="6.95" customHeight="1">
      <c r="B24" s="19"/>
      <c r="AR24" s="19"/>
      <c r="BE24" s="20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6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ROUND(AG94,2)</f>
        <v>0</v>
      </c>
      <c r="AL26" s="215"/>
      <c r="AM26" s="215"/>
      <c r="AN26" s="215"/>
      <c r="AO26" s="215"/>
      <c r="AR26" s="31"/>
      <c r="BE26" s="206"/>
    </row>
    <row r="27" spans="2:71" s="1" customFormat="1" ht="6.95" customHeight="1">
      <c r="B27" s="31"/>
      <c r="AR27" s="31"/>
      <c r="BE27" s="206"/>
    </row>
    <row r="28" spans="2:71" s="1" customFormat="1">
      <c r="B28" s="31"/>
      <c r="L28" s="216" t="s">
        <v>38</v>
      </c>
      <c r="M28" s="216"/>
      <c r="N28" s="216"/>
      <c r="O28" s="216"/>
      <c r="P28" s="216"/>
      <c r="W28" s="216" t="s">
        <v>39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40</v>
      </c>
      <c r="AL28" s="216"/>
      <c r="AM28" s="216"/>
      <c r="AN28" s="216"/>
      <c r="AO28" s="216"/>
      <c r="AR28" s="31"/>
      <c r="BE28" s="206"/>
    </row>
    <row r="29" spans="2:71" s="2" customFormat="1" ht="14.45" customHeight="1">
      <c r="B29" s="35"/>
      <c r="D29" s="26" t="s">
        <v>41</v>
      </c>
      <c r="F29" s="26" t="s">
        <v>42</v>
      </c>
      <c r="L29" s="219">
        <v>0.21</v>
      </c>
      <c r="M29" s="218"/>
      <c r="N29" s="218"/>
      <c r="O29" s="218"/>
      <c r="P29" s="218"/>
      <c r="W29" s="217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0</v>
      </c>
      <c r="AL29" s="218"/>
      <c r="AM29" s="218"/>
      <c r="AN29" s="218"/>
      <c r="AO29" s="218"/>
      <c r="AR29" s="35"/>
      <c r="BE29" s="207"/>
    </row>
    <row r="30" spans="2:71" s="2" customFormat="1" ht="14.45" customHeight="1">
      <c r="B30" s="35"/>
      <c r="F30" s="26" t="s">
        <v>43</v>
      </c>
      <c r="L30" s="219">
        <v>0.12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35"/>
      <c r="BE30" s="207"/>
    </row>
    <row r="31" spans="2:71" s="2" customFormat="1" ht="14.45" hidden="1" customHeight="1">
      <c r="B31" s="35"/>
      <c r="F31" s="26" t="s">
        <v>44</v>
      </c>
      <c r="L31" s="21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5"/>
      <c r="BE31" s="207"/>
    </row>
    <row r="32" spans="2:71" s="2" customFormat="1" ht="14.45" hidden="1" customHeight="1">
      <c r="B32" s="35"/>
      <c r="F32" s="26" t="s">
        <v>45</v>
      </c>
      <c r="L32" s="219">
        <v>0.12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5"/>
      <c r="BE32" s="207"/>
    </row>
    <row r="33" spans="2:57" s="2" customFormat="1" ht="14.45" hidden="1" customHeight="1">
      <c r="B33" s="35"/>
      <c r="F33" s="26" t="s">
        <v>46</v>
      </c>
      <c r="L33" s="21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5"/>
      <c r="BE33" s="207"/>
    </row>
    <row r="34" spans="2:57" s="1" customFormat="1" ht="6.95" customHeight="1">
      <c r="B34" s="31"/>
      <c r="AR34" s="31"/>
      <c r="BE34" s="206"/>
    </row>
    <row r="35" spans="2:57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23" t="s">
        <v>49</v>
      </c>
      <c r="Y35" s="221"/>
      <c r="Z35" s="221"/>
      <c r="AA35" s="221"/>
      <c r="AB35" s="221"/>
      <c r="AC35" s="38"/>
      <c r="AD35" s="38"/>
      <c r="AE35" s="38"/>
      <c r="AF35" s="38"/>
      <c r="AG35" s="38"/>
      <c r="AH35" s="38"/>
      <c r="AI35" s="38"/>
      <c r="AJ35" s="38"/>
      <c r="AK35" s="220">
        <f>SUM(AK26:AK33)</f>
        <v>0</v>
      </c>
      <c r="AL35" s="221"/>
      <c r="AM35" s="221"/>
      <c r="AN35" s="221"/>
      <c r="AO35" s="22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2024-025</v>
      </c>
      <c r="AR84" s="47"/>
    </row>
    <row r="85" spans="1:91" s="4" customFormat="1" ht="36.950000000000003" customHeight="1">
      <c r="B85" s="48"/>
      <c r="C85" s="49" t="s">
        <v>16</v>
      </c>
      <c r="L85" s="186" t="str">
        <f>K6</f>
        <v>Opravy bytových jednotek OŘ Brno - žst. Střelice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Střelice</v>
      </c>
      <c r="AI87" s="26" t="s">
        <v>22</v>
      </c>
      <c r="AM87" s="188" t="str">
        <f>IF(AN8= "","",AN8)</f>
        <v>12. 3. 2024</v>
      </c>
      <c r="AN87" s="188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Správa železnic, státní organizace</v>
      </c>
      <c r="AI89" s="26" t="s">
        <v>32</v>
      </c>
      <c r="AM89" s="189" t="str">
        <f>IF(E17="","",E17)</f>
        <v xml:space="preserve"> </v>
      </c>
      <c r="AN89" s="190"/>
      <c r="AO89" s="190"/>
      <c r="AP89" s="190"/>
      <c r="AR89" s="31"/>
      <c r="AS89" s="191" t="s">
        <v>57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35</v>
      </c>
      <c r="AM90" s="189" t="str">
        <f>IF(E20="","",E20)</f>
        <v xml:space="preserve"> </v>
      </c>
      <c r="AN90" s="190"/>
      <c r="AO90" s="190"/>
      <c r="AP90" s="190"/>
      <c r="AR90" s="31"/>
      <c r="AS90" s="193"/>
      <c r="AT90" s="194"/>
      <c r="BD90" s="55"/>
    </row>
    <row r="91" spans="1:91" s="1" customFormat="1" ht="10.9" customHeight="1">
      <c r="B91" s="31"/>
      <c r="AR91" s="31"/>
      <c r="AS91" s="193"/>
      <c r="AT91" s="194"/>
      <c r="BD91" s="55"/>
    </row>
    <row r="92" spans="1:91" s="1" customFormat="1" ht="29.25" customHeight="1">
      <c r="B92" s="31"/>
      <c r="C92" s="195" t="s">
        <v>58</v>
      </c>
      <c r="D92" s="196"/>
      <c r="E92" s="196"/>
      <c r="F92" s="196"/>
      <c r="G92" s="196"/>
      <c r="H92" s="56"/>
      <c r="I92" s="198" t="s">
        <v>59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7" t="s">
        <v>60</v>
      </c>
      <c r="AH92" s="196"/>
      <c r="AI92" s="196"/>
      <c r="AJ92" s="196"/>
      <c r="AK92" s="196"/>
      <c r="AL92" s="196"/>
      <c r="AM92" s="196"/>
      <c r="AN92" s="198" t="s">
        <v>61</v>
      </c>
      <c r="AO92" s="196"/>
      <c r="AP92" s="199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3">
        <f>ROUND(SUM(AG95:AG101),2)</f>
        <v>0</v>
      </c>
      <c r="AH94" s="203"/>
      <c r="AI94" s="203"/>
      <c r="AJ94" s="203"/>
      <c r="AK94" s="203"/>
      <c r="AL94" s="203"/>
      <c r="AM94" s="203"/>
      <c r="AN94" s="204">
        <f t="shared" ref="AN94:AN101" si="0">SUM(AG94,AT94)</f>
        <v>0</v>
      </c>
      <c r="AO94" s="204"/>
      <c r="AP94" s="204"/>
      <c r="AQ94" s="66" t="s">
        <v>1</v>
      </c>
      <c r="AR94" s="62"/>
      <c r="AS94" s="67">
        <f>ROUND(SUM(AS95:AS101),2)</f>
        <v>0</v>
      </c>
      <c r="AT94" s="68">
        <f t="shared" ref="AT94:AT101" si="1">ROUND(SUM(AV94:AW94),2)</f>
        <v>0</v>
      </c>
      <c r="AU94" s="69">
        <f>ROUND(SUM(AU95:AU101),5)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ROUND(SUM(AZ95:AZ101),2)</f>
        <v>0</v>
      </c>
      <c r="BA94" s="68">
        <f>ROUND(SUM(BA95:BA101),2)</f>
        <v>0</v>
      </c>
      <c r="BB94" s="68">
        <f>ROUND(SUM(BB95:BB101),2)</f>
        <v>0</v>
      </c>
      <c r="BC94" s="68">
        <f>ROUND(SUM(BC95:BC101),2)</f>
        <v>0</v>
      </c>
      <c r="BD94" s="70">
        <f>ROUND(SUM(BD95:BD101),2)</f>
        <v>0</v>
      </c>
      <c r="BS94" s="71" t="s">
        <v>76</v>
      </c>
      <c r="BT94" s="71" t="s">
        <v>77</v>
      </c>
      <c r="BU94" s="72" t="s">
        <v>78</v>
      </c>
      <c r="BV94" s="71" t="s">
        <v>79</v>
      </c>
      <c r="BW94" s="71" t="s">
        <v>5</v>
      </c>
      <c r="BX94" s="71" t="s">
        <v>80</v>
      </c>
      <c r="CL94" s="71" t="s">
        <v>1</v>
      </c>
    </row>
    <row r="95" spans="1:91" s="6" customFormat="1" ht="16.5" customHeight="1">
      <c r="A95" s="73" t="s">
        <v>81</v>
      </c>
      <c r="B95" s="74"/>
      <c r="C95" s="75"/>
      <c r="D95" s="200" t="s">
        <v>82</v>
      </c>
      <c r="E95" s="200"/>
      <c r="F95" s="200"/>
      <c r="G95" s="200"/>
      <c r="H95" s="200"/>
      <c r="I95" s="76"/>
      <c r="J95" s="200" t="s">
        <v>83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1">
        <f>'01 - ASŘ - oprava bytu'!J30</f>
        <v>0</v>
      </c>
      <c r="AH95" s="202"/>
      <c r="AI95" s="202"/>
      <c r="AJ95" s="202"/>
      <c r="AK95" s="202"/>
      <c r="AL95" s="202"/>
      <c r="AM95" s="202"/>
      <c r="AN95" s="201">
        <f t="shared" si="0"/>
        <v>0</v>
      </c>
      <c r="AO95" s="202"/>
      <c r="AP95" s="202"/>
      <c r="AQ95" s="77" t="s">
        <v>84</v>
      </c>
      <c r="AR95" s="74"/>
      <c r="AS95" s="78">
        <v>0</v>
      </c>
      <c r="AT95" s="79">
        <f t="shared" si="1"/>
        <v>0</v>
      </c>
      <c r="AU95" s="80">
        <f>'01 - ASŘ - oprava bytu'!P139</f>
        <v>0</v>
      </c>
      <c r="AV95" s="79">
        <f>'01 - ASŘ - oprava bytu'!J33</f>
        <v>0</v>
      </c>
      <c r="AW95" s="79">
        <f>'01 - ASŘ - oprava bytu'!J34</f>
        <v>0</v>
      </c>
      <c r="AX95" s="79">
        <f>'01 - ASŘ - oprava bytu'!J35</f>
        <v>0</v>
      </c>
      <c r="AY95" s="79">
        <f>'01 - ASŘ - oprava bytu'!J36</f>
        <v>0</v>
      </c>
      <c r="AZ95" s="79">
        <f>'01 - ASŘ - oprava bytu'!F33</f>
        <v>0</v>
      </c>
      <c r="BA95" s="79">
        <f>'01 - ASŘ - oprava bytu'!F34</f>
        <v>0</v>
      </c>
      <c r="BB95" s="79">
        <f>'01 - ASŘ - oprava bytu'!F35</f>
        <v>0</v>
      </c>
      <c r="BC95" s="79">
        <f>'01 - ASŘ - oprava bytu'!F36</f>
        <v>0</v>
      </c>
      <c r="BD95" s="81">
        <f>'01 - ASŘ - oprava bytu'!F37</f>
        <v>0</v>
      </c>
      <c r="BT95" s="82" t="s">
        <v>85</v>
      </c>
      <c r="BV95" s="82" t="s">
        <v>79</v>
      </c>
      <c r="BW95" s="82" t="s">
        <v>86</v>
      </c>
      <c r="BX95" s="82" t="s">
        <v>5</v>
      </c>
      <c r="CL95" s="82" t="s">
        <v>1</v>
      </c>
      <c r="CM95" s="82" t="s">
        <v>85</v>
      </c>
    </row>
    <row r="96" spans="1:91" s="6" customFormat="1" ht="16.5" customHeight="1">
      <c r="A96" s="73" t="s">
        <v>81</v>
      </c>
      <c r="B96" s="74"/>
      <c r="C96" s="75"/>
      <c r="D96" s="200" t="s">
        <v>87</v>
      </c>
      <c r="E96" s="200"/>
      <c r="F96" s="200"/>
      <c r="G96" s="200"/>
      <c r="H96" s="200"/>
      <c r="I96" s="76"/>
      <c r="J96" s="200" t="s">
        <v>88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1">
        <f>'02 - Zdravotechnika'!J30</f>
        <v>0</v>
      </c>
      <c r="AH96" s="202"/>
      <c r="AI96" s="202"/>
      <c r="AJ96" s="202"/>
      <c r="AK96" s="202"/>
      <c r="AL96" s="202"/>
      <c r="AM96" s="202"/>
      <c r="AN96" s="201">
        <f t="shared" si="0"/>
        <v>0</v>
      </c>
      <c r="AO96" s="202"/>
      <c r="AP96" s="202"/>
      <c r="AQ96" s="77" t="s">
        <v>84</v>
      </c>
      <c r="AR96" s="74"/>
      <c r="AS96" s="78">
        <v>0</v>
      </c>
      <c r="AT96" s="79">
        <f t="shared" si="1"/>
        <v>0</v>
      </c>
      <c r="AU96" s="80">
        <f>'02 - Zdravotechnika'!P128</f>
        <v>0</v>
      </c>
      <c r="AV96" s="79">
        <f>'02 - Zdravotechnika'!J33</f>
        <v>0</v>
      </c>
      <c r="AW96" s="79">
        <f>'02 - Zdravotechnika'!J34</f>
        <v>0</v>
      </c>
      <c r="AX96" s="79">
        <f>'02 - Zdravotechnika'!J35</f>
        <v>0</v>
      </c>
      <c r="AY96" s="79">
        <f>'02 - Zdravotechnika'!J36</f>
        <v>0</v>
      </c>
      <c r="AZ96" s="79">
        <f>'02 - Zdravotechnika'!F33</f>
        <v>0</v>
      </c>
      <c r="BA96" s="79">
        <f>'02 - Zdravotechnika'!F34</f>
        <v>0</v>
      </c>
      <c r="BB96" s="79">
        <f>'02 - Zdravotechnika'!F35</f>
        <v>0</v>
      </c>
      <c r="BC96" s="79">
        <f>'02 - Zdravotechnika'!F36</f>
        <v>0</v>
      </c>
      <c r="BD96" s="81">
        <f>'02 - Zdravotechnika'!F37</f>
        <v>0</v>
      </c>
      <c r="BT96" s="82" t="s">
        <v>85</v>
      </c>
      <c r="BV96" s="82" t="s">
        <v>79</v>
      </c>
      <c r="BW96" s="82" t="s">
        <v>89</v>
      </c>
      <c r="BX96" s="82" t="s">
        <v>5</v>
      </c>
      <c r="CL96" s="82" t="s">
        <v>1</v>
      </c>
      <c r="CM96" s="82" t="s">
        <v>85</v>
      </c>
    </row>
    <row r="97" spans="1:91" s="6" customFormat="1" ht="16.5" customHeight="1">
      <c r="A97" s="73" t="s">
        <v>81</v>
      </c>
      <c r="B97" s="74"/>
      <c r="C97" s="75"/>
      <c r="D97" s="200" t="s">
        <v>90</v>
      </c>
      <c r="E97" s="200"/>
      <c r="F97" s="200"/>
      <c r="G97" s="200"/>
      <c r="H97" s="200"/>
      <c r="I97" s="76"/>
      <c r="J97" s="200" t="s">
        <v>91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1">
        <f>'03 - Ústřední vytápění'!J30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77" t="s">
        <v>84</v>
      </c>
      <c r="AR97" s="74"/>
      <c r="AS97" s="78">
        <v>0</v>
      </c>
      <c r="AT97" s="79">
        <f t="shared" si="1"/>
        <v>0</v>
      </c>
      <c r="AU97" s="80">
        <f>'03 - Ústřední vytápění'!P125</f>
        <v>0</v>
      </c>
      <c r="AV97" s="79">
        <f>'03 - Ústřední vytápění'!J33</f>
        <v>0</v>
      </c>
      <c r="AW97" s="79">
        <f>'03 - Ústřední vytápění'!J34</f>
        <v>0</v>
      </c>
      <c r="AX97" s="79">
        <f>'03 - Ústřední vytápění'!J35</f>
        <v>0</v>
      </c>
      <c r="AY97" s="79">
        <f>'03 - Ústřední vytápění'!J36</f>
        <v>0</v>
      </c>
      <c r="AZ97" s="79">
        <f>'03 - Ústřední vytápění'!F33</f>
        <v>0</v>
      </c>
      <c r="BA97" s="79">
        <f>'03 - Ústřední vytápění'!F34</f>
        <v>0</v>
      </c>
      <c r="BB97" s="79">
        <f>'03 - Ústřední vytápění'!F35</f>
        <v>0</v>
      </c>
      <c r="BC97" s="79">
        <f>'03 - Ústřední vytápění'!F36</f>
        <v>0</v>
      </c>
      <c r="BD97" s="81">
        <f>'03 - Ústřední vytápění'!F37</f>
        <v>0</v>
      </c>
      <c r="BT97" s="82" t="s">
        <v>85</v>
      </c>
      <c r="BV97" s="82" t="s">
        <v>79</v>
      </c>
      <c r="BW97" s="82" t="s">
        <v>92</v>
      </c>
      <c r="BX97" s="82" t="s">
        <v>5</v>
      </c>
      <c r="CL97" s="82" t="s">
        <v>1</v>
      </c>
      <c r="CM97" s="82" t="s">
        <v>85</v>
      </c>
    </row>
    <row r="98" spans="1:91" s="6" customFormat="1" ht="16.5" customHeight="1">
      <c r="A98" s="73" t="s">
        <v>81</v>
      </c>
      <c r="B98" s="74"/>
      <c r="C98" s="75"/>
      <c r="D98" s="200" t="s">
        <v>93</v>
      </c>
      <c r="E98" s="200"/>
      <c r="F98" s="200"/>
      <c r="G98" s="200"/>
      <c r="H98" s="200"/>
      <c r="I98" s="76"/>
      <c r="J98" s="200" t="s">
        <v>94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1">
        <f>'04 - Elektroinstalace'!J30</f>
        <v>0</v>
      </c>
      <c r="AH98" s="202"/>
      <c r="AI98" s="202"/>
      <c r="AJ98" s="202"/>
      <c r="AK98" s="202"/>
      <c r="AL98" s="202"/>
      <c r="AM98" s="202"/>
      <c r="AN98" s="201">
        <f t="shared" si="0"/>
        <v>0</v>
      </c>
      <c r="AO98" s="202"/>
      <c r="AP98" s="202"/>
      <c r="AQ98" s="77" t="s">
        <v>84</v>
      </c>
      <c r="AR98" s="74"/>
      <c r="AS98" s="78">
        <v>0</v>
      </c>
      <c r="AT98" s="79">
        <f t="shared" si="1"/>
        <v>0</v>
      </c>
      <c r="AU98" s="80">
        <f>'04 - Elektroinstalace'!P122</f>
        <v>0</v>
      </c>
      <c r="AV98" s="79">
        <f>'04 - Elektroinstalace'!J33</f>
        <v>0</v>
      </c>
      <c r="AW98" s="79">
        <f>'04 - Elektroinstalace'!J34</f>
        <v>0</v>
      </c>
      <c r="AX98" s="79">
        <f>'04 - Elektroinstalace'!J35</f>
        <v>0</v>
      </c>
      <c r="AY98" s="79">
        <f>'04 - Elektroinstalace'!J36</f>
        <v>0</v>
      </c>
      <c r="AZ98" s="79">
        <f>'04 - Elektroinstalace'!F33</f>
        <v>0</v>
      </c>
      <c r="BA98" s="79">
        <f>'04 - Elektroinstalace'!F34</f>
        <v>0</v>
      </c>
      <c r="BB98" s="79">
        <f>'04 - Elektroinstalace'!F35</f>
        <v>0</v>
      </c>
      <c r="BC98" s="79">
        <f>'04 - Elektroinstalace'!F36</f>
        <v>0</v>
      </c>
      <c r="BD98" s="81">
        <f>'04 - Elektroinstalace'!F37</f>
        <v>0</v>
      </c>
      <c r="BT98" s="82" t="s">
        <v>85</v>
      </c>
      <c r="BV98" s="82" t="s">
        <v>79</v>
      </c>
      <c r="BW98" s="82" t="s">
        <v>95</v>
      </c>
      <c r="BX98" s="82" t="s">
        <v>5</v>
      </c>
      <c r="CL98" s="82" t="s">
        <v>1</v>
      </c>
      <c r="CM98" s="82" t="s">
        <v>85</v>
      </c>
    </row>
    <row r="99" spans="1:91" s="6" customFormat="1" ht="16.5" customHeight="1">
      <c r="A99" s="73" t="s">
        <v>81</v>
      </c>
      <c r="B99" s="74"/>
      <c r="C99" s="75"/>
      <c r="D99" s="200" t="s">
        <v>96</v>
      </c>
      <c r="E99" s="200"/>
      <c r="F99" s="200"/>
      <c r="G99" s="200"/>
      <c r="H99" s="200"/>
      <c r="I99" s="76"/>
      <c r="J99" s="200" t="s">
        <v>97</v>
      </c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1">
        <f>'05 - Vzduchotechnika'!J30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77" t="s">
        <v>84</v>
      </c>
      <c r="AR99" s="74"/>
      <c r="AS99" s="78">
        <v>0</v>
      </c>
      <c r="AT99" s="79">
        <f t="shared" si="1"/>
        <v>0</v>
      </c>
      <c r="AU99" s="80">
        <f>'05 - Vzduchotechnika'!P120</f>
        <v>0</v>
      </c>
      <c r="AV99" s="79">
        <f>'05 - Vzduchotechnika'!J33</f>
        <v>0</v>
      </c>
      <c r="AW99" s="79">
        <f>'05 - Vzduchotechnika'!J34</f>
        <v>0</v>
      </c>
      <c r="AX99" s="79">
        <f>'05 - Vzduchotechnika'!J35</f>
        <v>0</v>
      </c>
      <c r="AY99" s="79">
        <f>'05 - Vzduchotechnika'!J36</f>
        <v>0</v>
      </c>
      <c r="AZ99" s="79">
        <f>'05 - Vzduchotechnika'!F33</f>
        <v>0</v>
      </c>
      <c r="BA99" s="79">
        <f>'05 - Vzduchotechnika'!F34</f>
        <v>0</v>
      </c>
      <c r="BB99" s="79">
        <f>'05 - Vzduchotechnika'!F35</f>
        <v>0</v>
      </c>
      <c r="BC99" s="79">
        <f>'05 - Vzduchotechnika'!F36</f>
        <v>0</v>
      </c>
      <c r="BD99" s="81">
        <f>'05 - Vzduchotechnika'!F37</f>
        <v>0</v>
      </c>
      <c r="BT99" s="82" t="s">
        <v>85</v>
      </c>
      <c r="BV99" s="82" t="s">
        <v>79</v>
      </c>
      <c r="BW99" s="82" t="s">
        <v>98</v>
      </c>
      <c r="BX99" s="82" t="s">
        <v>5</v>
      </c>
      <c r="CL99" s="82" t="s">
        <v>1</v>
      </c>
      <c r="CM99" s="82" t="s">
        <v>85</v>
      </c>
    </row>
    <row r="100" spans="1:91" s="6" customFormat="1" ht="24.75" customHeight="1">
      <c r="A100" s="73" t="s">
        <v>81</v>
      </c>
      <c r="B100" s="74"/>
      <c r="C100" s="75"/>
      <c r="D100" s="200" t="s">
        <v>99</v>
      </c>
      <c r="E100" s="200"/>
      <c r="F100" s="200"/>
      <c r="G100" s="200"/>
      <c r="H100" s="200"/>
      <c r="I100" s="76"/>
      <c r="J100" s="200" t="s">
        <v>100</v>
      </c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1">
        <f>'SO 90-90 - Odpady'!J30</f>
        <v>0</v>
      </c>
      <c r="AH100" s="202"/>
      <c r="AI100" s="202"/>
      <c r="AJ100" s="202"/>
      <c r="AK100" s="202"/>
      <c r="AL100" s="202"/>
      <c r="AM100" s="202"/>
      <c r="AN100" s="201">
        <f t="shared" si="0"/>
        <v>0</v>
      </c>
      <c r="AO100" s="202"/>
      <c r="AP100" s="202"/>
      <c r="AQ100" s="77" t="s">
        <v>84</v>
      </c>
      <c r="AR100" s="74"/>
      <c r="AS100" s="78">
        <v>0</v>
      </c>
      <c r="AT100" s="79">
        <f t="shared" si="1"/>
        <v>0</v>
      </c>
      <c r="AU100" s="80">
        <f>'SO 90-90 - Odpady'!P118</f>
        <v>0</v>
      </c>
      <c r="AV100" s="79">
        <f>'SO 90-90 - Odpady'!J33</f>
        <v>0</v>
      </c>
      <c r="AW100" s="79">
        <f>'SO 90-90 - Odpady'!J34</f>
        <v>0</v>
      </c>
      <c r="AX100" s="79">
        <f>'SO 90-90 - Odpady'!J35</f>
        <v>0</v>
      </c>
      <c r="AY100" s="79">
        <f>'SO 90-90 - Odpady'!J36</f>
        <v>0</v>
      </c>
      <c r="AZ100" s="79">
        <f>'SO 90-90 - Odpady'!F33</f>
        <v>0</v>
      </c>
      <c r="BA100" s="79">
        <f>'SO 90-90 - Odpady'!F34</f>
        <v>0</v>
      </c>
      <c r="BB100" s="79">
        <f>'SO 90-90 - Odpady'!F35</f>
        <v>0</v>
      </c>
      <c r="BC100" s="79">
        <f>'SO 90-90 - Odpady'!F36</f>
        <v>0</v>
      </c>
      <c r="BD100" s="81">
        <f>'SO 90-90 - Odpady'!F37</f>
        <v>0</v>
      </c>
      <c r="BT100" s="82" t="s">
        <v>85</v>
      </c>
      <c r="BV100" s="82" t="s">
        <v>79</v>
      </c>
      <c r="BW100" s="82" t="s">
        <v>101</v>
      </c>
      <c r="BX100" s="82" t="s">
        <v>5</v>
      </c>
      <c r="CL100" s="82" t="s">
        <v>1</v>
      </c>
      <c r="CM100" s="82" t="s">
        <v>85</v>
      </c>
    </row>
    <row r="101" spans="1:91" s="6" customFormat="1" ht="24.75" customHeight="1">
      <c r="A101" s="73" t="s">
        <v>81</v>
      </c>
      <c r="B101" s="74"/>
      <c r="C101" s="75"/>
      <c r="D101" s="200" t="s">
        <v>102</v>
      </c>
      <c r="E101" s="200"/>
      <c r="F101" s="200"/>
      <c r="G101" s="200"/>
      <c r="H101" s="200"/>
      <c r="I101" s="76"/>
      <c r="J101" s="200" t="s">
        <v>103</v>
      </c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1">
        <f>'SO 98-98 - Všeobecný objekt'!J30</f>
        <v>0</v>
      </c>
      <c r="AH101" s="202"/>
      <c r="AI101" s="202"/>
      <c r="AJ101" s="202"/>
      <c r="AK101" s="202"/>
      <c r="AL101" s="202"/>
      <c r="AM101" s="202"/>
      <c r="AN101" s="201">
        <f t="shared" si="0"/>
        <v>0</v>
      </c>
      <c r="AO101" s="202"/>
      <c r="AP101" s="202"/>
      <c r="AQ101" s="77" t="s">
        <v>84</v>
      </c>
      <c r="AR101" s="74"/>
      <c r="AS101" s="83">
        <v>0</v>
      </c>
      <c r="AT101" s="84">
        <f t="shared" si="1"/>
        <v>0</v>
      </c>
      <c r="AU101" s="85">
        <f>'SO 98-98 - Všeobecný objekt'!P117</f>
        <v>0</v>
      </c>
      <c r="AV101" s="84">
        <f>'SO 98-98 - Všeobecný objekt'!J33</f>
        <v>0</v>
      </c>
      <c r="AW101" s="84">
        <f>'SO 98-98 - Všeobecný objekt'!J34</f>
        <v>0</v>
      </c>
      <c r="AX101" s="84">
        <f>'SO 98-98 - Všeobecný objekt'!J35</f>
        <v>0</v>
      </c>
      <c r="AY101" s="84">
        <f>'SO 98-98 - Všeobecný objekt'!J36</f>
        <v>0</v>
      </c>
      <c r="AZ101" s="84">
        <f>'SO 98-98 - Všeobecný objekt'!F33</f>
        <v>0</v>
      </c>
      <c r="BA101" s="84">
        <f>'SO 98-98 - Všeobecný objekt'!F34</f>
        <v>0</v>
      </c>
      <c r="BB101" s="84">
        <f>'SO 98-98 - Všeobecný objekt'!F35</f>
        <v>0</v>
      </c>
      <c r="BC101" s="84">
        <f>'SO 98-98 - Všeobecný objekt'!F36</f>
        <v>0</v>
      </c>
      <c r="BD101" s="86">
        <f>'SO 98-98 - Všeobecný objekt'!F37</f>
        <v>0</v>
      </c>
      <c r="BT101" s="82" t="s">
        <v>85</v>
      </c>
      <c r="BV101" s="82" t="s">
        <v>79</v>
      </c>
      <c r="BW101" s="82" t="s">
        <v>104</v>
      </c>
      <c r="BX101" s="82" t="s">
        <v>5</v>
      </c>
      <c r="CL101" s="82" t="s">
        <v>1</v>
      </c>
      <c r="CM101" s="82" t="s">
        <v>85</v>
      </c>
    </row>
    <row r="102" spans="1:91" s="1" customFormat="1" ht="30" customHeight="1">
      <c r="B102" s="31"/>
      <c r="AR102" s="31"/>
    </row>
    <row r="103" spans="1:91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31"/>
    </row>
  </sheetData>
  <sheetProtection algorithmName="SHA-512" hashValue="kuJ04k//oYMQhDpi6sUko8Z/a3L+OqcfvAOLAizeFpIQVtxm0wp0RQPR85UOV0P4k6QtWk+CebeiSp27KLCn6g==" saltValue="rKc9ykQVTShgEA3uaxL9Hez8FAhU9PHYKRuNU2WmQKNpe66TjW23LLFG0OJw1uYifxfa9OK2Z7cobXVuW3f1B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ASŘ - oprava bytu'!C2" display="/" xr:uid="{00000000-0004-0000-0000-000000000000}"/>
    <hyperlink ref="A96" location="'02 - Zdravotechnika'!C2" display="/" xr:uid="{00000000-0004-0000-0000-000001000000}"/>
    <hyperlink ref="A97" location="'03 - Ústřední vytápění'!C2" display="/" xr:uid="{00000000-0004-0000-0000-000002000000}"/>
    <hyperlink ref="A98" location="'04 - Elektroinstalace'!C2" display="/" xr:uid="{00000000-0004-0000-0000-000003000000}"/>
    <hyperlink ref="A99" location="'05 - Vzduchotechnika'!C2" display="/" xr:uid="{00000000-0004-0000-0000-000004000000}"/>
    <hyperlink ref="A100" location="'SO 90-90 - Odpady'!C2" display="/" xr:uid="{00000000-0004-0000-0000-000005000000}"/>
    <hyperlink ref="A101" location="'SO 98-98 - Všeobecný objekt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4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107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ROUND(J139,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ROUND((SUM(BE139:BE644)),  2)</f>
        <v>0</v>
      </c>
      <c r="I33" s="91">
        <v>0.21</v>
      </c>
      <c r="J33" s="90">
        <f>ROUND(((SUM(BE139:BE644))*I33),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ROUND((SUM(BF139:BF644)),  2)</f>
        <v>0</v>
      </c>
      <c r="I34" s="91">
        <v>0.12</v>
      </c>
      <c r="J34" s="90">
        <f>ROUND(((SUM(BF139:BF644))*I34),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ROUND((SUM(BG139:BG644)),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ROUND((SUM(BH139:BH644)),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ROUND((SUM(BI139:BI644)),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01 - ASŘ - oprava bytu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J139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J140</f>
        <v>0</v>
      </c>
      <c r="L97" s="103"/>
    </row>
    <row r="98" spans="2:12" s="9" customFormat="1" ht="19.899999999999999" customHeight="1">
      <c r="B98" s="107"/>
      <c r="D98" s="108" t="s">
        <v>114</v>
      </c>
      <c r="E98" s="109"/>
      <c r="F98" s="109"/>
      <c r="G98" s="109"/>
      <c r="H98" s="109"/>
      <c r="I98" s="109"/>
      <c r="J98" s="110">
        <f>J141</f>
        <v>0</v>
      </c>
      <c r="L98" s="107"/>
    </row>
    <row r="99" spans="2:12" s="9" customFormat="1" ht="19.899999999999999" customHeight="1">
      <c r="B99" s="107"/>
      <c r="D99" s="108" t="s">
        <v>115</v>
      </c>
      <c r="E99" s="109"/>
      <c r="F99" s="109"/>
      <c r="G99" s="109"/>
      <c r="H99" s="109"/>
      <c r="I99" s="109"/>
      <c r="J99" s="110">
        <f>J147</f>
        <v>0</v>
      </c>
      <c r="L99" s="107"/>
    </row>
    <row r="100" spans="2:12" s="9" customFormat="1" ht="19.899999999999999" customHeight="1">
      <c r="B100" s="107"/>
      <c r="D100" s="108" t="s">
        <v>116</v>
      </c>
      <c r="E100" s="109"/>
      <c r="F100" s="109"/>
      <c r="G100" s="109"/>
      <c r="H100" s="109"/>
      <c r="I100" s="109"/>
      <c r="J100" s="110">
        <f>J178</f>
        <v>0</v>
      </c>
      <c r="L100" s="107"/>
    </row>
    <row r="101" spans="2:12" s="9" customFormat="1" ht="19.899999999999999" customHeight="1">
      <c r="B101" s="107"/>
      <c r="D101" s="108" t="s">
        <v>117</v>
      </c>
      <c r="E101" s="109"/>
      <c r="F101" s="109"/>
      <c r="G101" s="109"/>
      <c r="H101" s="109"/>
      <c r="I101" s="109"/>
      <c r="J101" s="110">
        <f>J181</f>
        <v>0</v>
      </c>
      <c r="L101" s="107"/>
    </row>
    <row r="102" spans="2:12" s="9" customFormat="1" ht="19.899999999999999" customHeight="1">
      <c r="B102" s="107"/>
      <c r="D102" s="108" t="s">
        <v>118</v>
      </c>
      <c r="E102" s="109"/>
      <c r="F102" s="109"/>
      <c r="G102" s="109"/>
      <c r="H102" s="109"/>
      <c r="I102" s="109"/>
      <c r="J102" s="110">
        <f>J194</f>
        <v>0</v>
      </c>
      <c r="L102" s="107"/>
    </row>
    <row r="103" spans="2:12" s="9" customFormat="1" ht="19.899999999999999" customHeight="1">
      <c r="B103" s="107"/>
      <c r="D103" s="108" t="s">
        <v>119</v>
      </c>
      <c r="E103" s="109"/>
      <c r="F103" s="109"/>
      <c r="G103" s="109"/>
      <c r="H103" s="109"/>
      <c r="I103" s="109"/>
      <c r="J103" s="110">
        <f>J199</f>
        <v>0</v>
      </c>
      <c r="L103" s="107"/>
    </row>
    <row r="104" spans="2:12" s="9" customFormat="1" ht="19.899999999999999" customHeight="1">
      <c r="B104" s="107"/>
      <c r="D104" s="108" t="s">
        <v>120</v>
      </c>
      <c r="E104" s="109"/>
      <c r="F104" s="109"/>
      <c r="G104" s="109"/>
      <c r="H104" s="109"/>
      <c r="I104" s="109"/>
      <c r="J104" s="110">
        <f>J204</f>
        <v>0</v>
      </c>
      <c r="L104" s="107"/>
    </row>
    <row r="105" spans="2:12" s="9" customFormat="1" ht="19.899999999999999" customHeight="1">
      <c r="B105" s="107"/>
      <c r="D105" s="108" t="s">
        <v>121</v>
      </c>
      <c r="E105" s="109"/>
      <c r="F105" s="109"/>
      <c r="G105" s="109"/>
      <c r="H105" s="109"/>
      <c r="I105" s="109"/>
      <c r="J105" s="110">
        <f>J232</f>
        <v>0</v>
      </c>
      <c r="L105" s="107"/>
    </row>
    <row r="106" spans="2:12" s="9" customFormat="1" ht="19.899999999999999" customHeight="1">
      <c r="B106" s="107"/>
      <c r="D106" s="108" t="s">
        <v>122</v>
      </c>
      <c r="E106" s="109"/>
      <c r="F106" s="109"/>
      <c r="G106" s="109"/>
      <c r="H106" s="109"/>
      <c r="I106" s="109"/>
      <c r="J106" s="110">
        <f>J235</f>
        <v>0</v>
      </c>
      <c r="L106" s="107"/>
    </row>
    <row r="107" spans="2:12" s="8" customFormat="1" ht="24.95" customHeight="1">
      <c r="B107" s="103"/>
      <c r="D107" s="104" t="s">
        <v>123</v>
      </c>
      <c r="E107" s="105"/>
      <c r="F107" s="105"/>
      <c r="G107" s="105"/>
      <c r="H107" s="105"/>
      <c r="I107" s="105"/>
      <c r="J107" s="106">
        <f>J238</f>
        <v>0</v>
      </c>
      <c r="L107" s="103"/>
    </row>
    <row r="108" spans="2:12" s="9" customFormat="1" ht="19.899999999999999" customHeight="1">
      <c r="B108" s="107"/>
      <c r="D108" s="108" t="s">
        <v>124</v>
      </c>
      <c r="E108" s="109"/>
      <c r="F108" s="109"/>
      <c r="G108" s="109"/>
      <c r="H108" s="109"/>
      <c r="I108" s="109"/>
      <c r="J108" s="110">
        <f>J239</f>
        <v>0</v>
      </c>
      <c r="L108" s="107"/>
    </row>
    <row r="109" spans="2:12" s="9" customFormat="1" ht="19.899999999999999" customHeight="1">
      <c r="B109" s="107"/>
      <c r="D109" s="108" t="s">
        <v>125</v>
      </c>
      <c r="E109" s="109"/>
      <c r="F109" s="109"/>
      <c r="G109" s="109"/>
      <c r="H109" s="109"/>
      <c r="I109" s="109"/>
      <c r="J109" s="110">
        <f>J242</f>
        <v>0</v>
      </c>
      <c r="L109" s="107"/>
    </row>
    <row r="110" spans="2:12" s="9" customFormat="1" ht="19.899999999999999" customHeight="1">
      <c r="B110" s="107"/>
      <c r="D110" s="108" t="s">
        <v>126</v>
      </c>
      <c r="E110" s="109"/>
      <c r="F110" s="109"/>
      <c r="G110" s="109"/>
      <c r="H110" s="109"/>
      <c r="I110" s="109"/>
      <c r="J110" s="110">
        <f>J267</f>
        <v>0</v>
      </c>
      <c r="L110" s="107"/>
    </row>
    <row r="111" spans="2:12" s="9" customFormat="1" ht="19.899999999999999" customHeight="1">
      <c r="B111" s="107"/>
      <c r="D111" s="108" t="s">
        <v>127</v>
      </c>
      <c r="E111" s="109"/>
      <c r="F111" s="109"/>
      <c r="G111" s="109"/>
      <c r="H111" s="109"/>
      <c r="I111" s="109"/>
      <c r="J111" s="110">
        <f>J294</f>
        <v>0</v>
      </c>
      <c r="L111" s="107"/>
    </row>
    <row r="112" spans="2:12" s="9" customFormat="1" ht="19.899999999999999" customHeight="1">
      <c r="B112" s="107"/>
      <c r="D112" s="108" t="s">
        <v>128</v>
      </c>
      <c r="E112" s="109"/>
      <c r="F112" s="109"/>
      <c r="G112" s="109"/>
      <c r="H112" s="109"/>
      <c r="I112" s="109"/>
      <c r="J112" s="110">
        <f>J319</f>
        <v>0</v>
      </c>
      <c r="L112" s="107"/>
    </row>
    <row r="113" spans="2:12" s="9" customFormat="1" ht="19.899999999999999" customHeight="1">
      <c r="B113" s="107"/>
      <c r="D113" s="108" t="s">
        <v>129</v>
      </c>
      <c r="E113" s="109"/>
      <c r="F113" s="109"/>
      <c r="G113" s="109"/>
      <c r="H113" s="109"/>
      <c r="I113" s="109"/>
      <c r="J113" s="110">
        <f>J362</f>
        <v>0</v>
      </c>
      <c r="L113" s="107"/>
    </row>
    <row r="114" spans="2:12" s="9" customFormat="1" ht="19.899999999999999" customHeight="1">
      <c r="B114" s="107"/>
      <c r="D114" s="108" t="s">
        <v>130</v>
      </c>
      <c r="E114" s="109"/>
      <c r="F114" s="109"/>
      <c r="G114" s="109"/>
      <c r="H114" s="109"/>
      <c r="I114" s="109"/>
      <c r="J114" s="110">
        <f>J381</f>
        <v>0</v>
      </c>
      <c r="L114" s="107"/>
    </row>
    <row r="115" spans="2:12" s="9" customFormat="1" ht="19.899999999999999" customHeight="1">
      <c r="B115" s="107"/>
      <c r="D115" s="108" t="s">
        <v>131</v>
      </c>
      <c r="E115" s="109"/>
      <c r="F115" s="109"/>
      <c r="G115" s="109"/>
      <c r="H115" s="109"/>
      <c r="I115" s="109"/>
      <c r="J115" s="110">
        <f>J464</f>
        <v>0</v>
      </c>
      <c r="L115" s="107"/>
    </row>
    <row r="116" spans="2:12" s="9" customFormat="1" ht="19.899999999999999" customHeight="1">
      <c r="B116" s="107"/>
      <c r="D116" s="108" t="s">
        <v>132</v>
      </c>
      <c r="E116" s="109"/>
      <c r="F116" s="109"/>
      <c r="G116" s="109"/>
      <c r="H116" s="109"/>
      <c r="I116" s="109"/>
      <c r="J116" s="110">
        <f>J497</f>
        <v>0</v>
      </c>
      <c r="L116" s="107"/>
    </row>
    <row r="117" spans="2:12" s="9" customFormat="1" ht="19.899999999999999" customHeight="1">
      <c r="B117" s="107"/>
      <c r="D117" s="108" t="s">
        <v>133</v>
      </c>
      <c r="E117" s="109"/>
      <c r="F117" s="109"/>
      <c r="G117" s="109"/>
      <c r="H117" s="109"/>
      <c r="I117" s="109"/>
      <c r="J117" s="110">
        <f>J558</f>
        <v>0</v>
      </c>
      <c r="L117" s="107"/>
    </row>
    <row r="118" spans="2:12" s="9" customFormat="1" ht="19.899999999999999" customHeight="1">
      <c r="B118" s="107"/>
      <c r="D118" s="108" t="s">
        <v>134</v>
      </c>
      <c r="E118" s="109"/>
      <c r="F118" s="109"/>
      <c r="G118" s="109"/>
      <c r="H118" s="109"/>
      <c r="I118" s="109"/>
      <c r="J118" s="110">
        <f>J596</f>
        <v>0</v>
      </c>
      <c r="L118" s="107"/>
    </row>
    <row r="119" spans="2:12" s="8" customFormat="1" ht="24.95" customHeight="1">
      <c r="B119" s="103"/>
      <c r="D119" s="104" t="s">
        <v>135</v>
      </c>
      <c r="E119" s="105"/>
      <c r="F119" s="105"/>
      <c r="G119" s="105"/>
      <c r="H119" s="105"/>
      <c r="I119" s="105"/>
      <c r="J119" s="106">
        <f>J640</f>
        <v>0</v>
      </c>
      <c r="L119" s="103"/>
    </row>
    <row r="120" spans="2:12" s="1" customFormat="1" ht="21.75" customHeight="1">
      <c r="B120" s="31"/>
      <c r="L120" s="31"/>
    </row>
    <row r="121" spans="2:12" s="1" customFormat="1" ht="6.95" customHeight="1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1"/>
    </row>
    <row r="125" spans="2:12" s="1" customFormat="1" ht="6.95" customHeight="1"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1"/>
    </row>
    <row r="126" spans="2:12" s="1" customFormat="1" ht="24.95" customHeight="1">
      <c r="B126" s="31"/>
      <c r="C126" s="20" t="s">
        <v>136</v>
      </c>
      <c r="L126" s="31"/>
    </row>
    <row r="127" spans="2:12" s="1" customFormat="1" ht="6.95" customHeight="1">
      <c r="B127" s="31"/>
      <c r="L127" s="31"/>
    </row>
    <row r="128" spans="2:12" s="1" customFormat="1" ht="12" customHeight="1">
      <c r="B128" s="31"/>
      <c r="C128" s="26" t="s">
        <v>16</v>
      </c>
      <c r="L128" s="31"/>
    </row>
    <row r="129" spans="2:65" s="1" customFormat="1" ht="16.5" customHeight="1">
      <c r="B129" s="31"/>
      <c r="E129" s="224" t="str">
        <f>E7</f>
        <v>Opravy bytových jednotek OŘ Brno - žst. Střelice</v>
      </c>
      <c r="F129" s="225"/>
      <c r="G129" s="225"/>
      <c r="H129" s="225"/>
      <c r="L129" s="31"/>
    </row>
    <row r="130" spans="2:65" s="1" customFormat="1" ht="12" customHeight="1">
      <c r="B130" s="31"/>
      <c r="C130" s="26" t="s">
        <v>106</v>
      </c>
      <c r="L130" s="31"/>
    </row>
    <row r="131" spans="2:65" s="1" customFormat="1" ht="16.5" customHeight="1">
      <c r="B131" s="31"/>
      <c r="E131" s="186" t="str">
        <f>E9</f>
        <v>01 - ASŘ - oprava bytu</v>
      </c>
      <c r="F131" s="226"/>
      <c r="G131" s="226"/>
      <c r="H131" s="226"/>
      <c r="L131" s="31"/>
    </row>
    <row r="132" spans="2:65" s="1" customFormat="1" ht="6.95" customHeight="1">
      <c r="B132" s="31"/>
      <c r="L132" s="31"/>
    </row>
    <row r="133" spans="2:65" s="1" customFormat="1" ht="12" customHeight="1">
      <c r="B133" s="31"/>
      <c r="C133" s="26" t="s">
        <v>20</v>
      </c>
      <c r="F133" s="24" t="str">
        <f>F12</f>
        <v>Střelice</v>
      </c>
      <c r="I133" s="26" t="s">
        <v>22</v>
      </c>
      <c r="J133" s="51" t="str">
        <f>IF(J12="","",J12)</f>
        <v>12. 3. 2024</v>
      </c>
      <c r="L133" s="31"/>
    </row>
    <row r="134" spans="2:65" s="1" customFormat="1" ht="6.95" customHeight="1">
      <c r="B134" s="31"/>
      <c r="L134" s="31"/>
    </row>
    <row r="135" spans="2:65" s="1" customFormat="1" ht="15.2" customHeight="1">
      <c r="B135" s="31"/>
      <c r="C135" s="26" t="s">
        <v>24</v>
      </c>
      <c r="F135" s="24" t="str">
        <f>E15</f>
        <v>Správa železnic, státní organizace</v>
      </c>
      <c r="I135" s="26" t="s">
        <v>32</v>
      </c>
      <c r="J135" s="29" t="str">
        <f>E21</f>
        <v xml:space="preserve"> </v>
      </c>
      <c r="L135" s="31"/>
    </row>
    <row r="136" spans="2:65" s="1" customFormat="1" ht="15.2" customHeight="1">
      <c r="B136" s="31"/>
      <c r="C136" s="26" t="s">
        <v>30</v>
      </c>
      <c r="F136" s="24" t="str">
        <f>IF(E18="","",E18)</f>
        <v>Vyplň údaj</v>
      </c>
      <c r="I136" s="26" t="s">
        <v>35</v>
      </c>
      <c r="J136" s="29" t="str">
        <f>E24</f>
        <v xml:space="preserve"> </v>
      </c>
      <c r="L136" s="31"/>
    </row>
    <row r="137" spans="2:65" s="1" customFormat="1" ht="10.35" customHeight="1">
      <c r="B137" s="31"/>
      <c r="L137" s="31"/>
    </row>
    <row r="138" spans="2:65" s="10" customFormat="1" ht="29.25" customHeight="1">
      <c r="B138" s="111"/>
      <c r="C138" s="112" t="s">
        <v>137</v>
      </c>
      <c r="D138" s="113" t="s">
        <v>62</v>
      </c>
      <c r="E138" s="113" t="s">
        <v>58</v>
      </c>
      <c r="F138" s="113" t="s">
        <v>59</v>
      </c>
      <c r="G138" s="113" t="s">
        <v>138</v>
      </c>
      <c r="H138" s="113" t="s">
        <v>139</v>
      </c>
      <c r="I138" s="113" t="s">
        <v>140</v>
      </c>
      <c r="J138" s="113" t="s">
        <v>110</v>
      </c>
      <c r="K138" s="114" t="s">
        <v>141</v>
      </c>
      <c r="L138" s="111"/>
      <c r="M138" s="58" t="s">
        <v>1</v>
      </c>
      <c r="N138" s="59" t="s">
        <v>41</v>
      </c>
      <c r="O138" s="59" t="s">
        <v>142</v>
      </c>
      <c r="P138" s="59" t="s">
        <v>143</v>
      </c>
      <c r="Q138" s="59" t="s">
        <v>144</v>
      </c>
      <c r="R138" s="59" t="s">
        <v>145</v>
      </c>
      <c r="S138" s="59" t="s">
        <v>146</v>
      </c>
      <c r="T138" s="60" t="s">
        <v>147</v>
      </c>
    </row>
    <row r="139" spans="2:65" s="1" customFormat="1" ht="22.9" customHeight="1">
      <c r="B139" s="31"/>
      <c r="C139" s="63" t="s">
        <v>148</v>
      </c>
      <c r="J139" s="115">
        <f>BK139</f>
        <v>0</v>
      </c>
      <c r="L139" s="31"/>
      <c r="M139" s="61"/>
      <c r="N139" s="52"/>
      <c r="O139" s="52"/>
      <c r="P139" s="116">
        <f>P140+P238+P640</f>
        <v>0</v>
      </c>
      <c r="Q139" s="52"/>
      <c r="R139" s="116">
        <f>R140+R238+R640</f>
        <v>0.70917000000000008</v>
      </c>
      <c r="S139" s="52"/>
      <c r="T139" s="117">
        <f>T140+T238+T640</f>
        <v>0</v>
      </c>
      <c r="AT139" s="16" t="s">
        <v>76</v>
      </c>
      <c r="AU139" s="16" t="s">
        <v>112</v>
      </c>
      <c r="BK139" s="118">
        <f>BK140+BK238+BK640</f>
        <v>0</v>
      </c>
    </row>
    <row r="140" spans="2:65" s="11" customFormat="1" ht="25.9" customHeight="1">
      <c r="B140" s="119"/>
      <c r="D140" s="120" t="s">
        <v>76</v>
      </c>
      <c r="E140" s="121" t="s">
        <v>149</v>
      </c>
      <c r="F140" s="121" t="s">
        <v>150</v>
      </c>
      <c r="I140" s="122"/>
      <c r="J140" s="123">
        <f>BK140</f>
        <v>0</v>
      </c>
      <c r="L140" s="119"/>
      <c r="M140" s="124"/>
      <c r="P140" s="125">
        <f>P141+P147+P178+P181+P194+P199+P204+P232+P235</f>
        <v>0</v>
      </c>
      <c r="R140" s="125">
        <f>R141+R147+R178+R181+R194+R199+R204+R232+R235</f>
        <v>0</v>
      </c>
      <c r="T140" s="126">
        <f>T141+T147+T178+T181+T194+T199+T204+T232+T235</f>
        <v>0</v>
      </c>
      <c r="AR140" s="120" t="s">
        <v>85</v>
      </c>
      <c r="AT140" s="127" t="s">
        <v>76</v>
      </c>
      <c r="AU140" s="127" t="s">
        <v>77</v>
      </c>
      <c r="AY140" s="120" t="s">
        <v>151</v>
      </c>
      <c r="BK140" s="128">
        <f>BK141+BK147+BK178+BK181+BK194+BK199+BK204+BK232+BK235</f>
        <v>0</v>
      </c>
    </row>
    <row r="141" spans="2:65" s="11" customFormat="1" ht="22.9" customHeight="1">
      <c r="B141" s="119"/>
      <c r="D141" s="120" t="s">
        <v>76</v>
      </c>
      <c r="E141" s="129" t="s">
        <v>152</v>
      </c>
      <c r="F141" s="129" t="s">
        <v>153</v>
      </c>
      <c r="I141" s="122"/>
      <c r="J141" s="130">
        <f>BK141</f>
        <v>0</v>
      </c>
      <c r="L141" s="119"/>
      <c r="M141" s="124"/>
      <c r="P141" s="125">
        <f>SUM(P142:P146)</f>
        <v>0</v>
      </c>
      <c r="R141" s="125">
        <f>SUM(R142:R146)</f>
        <v>0</v>
      </c>
      <c r="T141" s="126">
        <f>SUM(T142:T146)</f>
        <v>0</v>
      </c>
      <c r="AR141" s="120" t="s">
        <v>85</v>
      </c>
      <c r="AT141" s="127" t="s">
        <v>76</v>
      </c>
      <c r="AU141" s="127" t="s">
        <v>85</v>
      </c>
      <c r="AY141" s="120" t="s">
        <v>151</v>
      </c>
      <c r="BK141" s="128">
        <f>SUM(BK142:BK146)</f>
        <v>0</v>
      </c>
    </row>
    <row r="142" spans="2:65" s="1" customFormat="1" ht="37.9" customHeight="1">
      <c r="B142" s="31"/>
      <c r="C142" s="131" t="s">
        <v>85</v>
      </c>
      <c r="D142" s="131" t="s">
        <v>154</v>
      </c>
      <c r="E142" s="132" t="s">
        <v>155</v>
      </c>
      <c r="F142" s="133" t="s">
        <v>156</v>
      </c>
      <c r="G142" s="134" t="s">
        <v>157</v>
      </c>
      <c r="H142" s="135">
        <v>1.23</v>
      </c>
      <c r="I142" s="136"/>
      <c r="J142" s="137">
        <f>ROUND(I142*H142,2)</f>
        <v>0</v>
      </c>
      <c r="K142" s="133" t="s">
        <v>1</v>
      </c>
      <c r="L142" s="31"/>
      <c r="M142" s="138" t="s">
        <v>1</v>
      </c>
      <c r="N142" s="139" t="s">
        <v>43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158</v>
      </c>
      <c r="AT142" s="142" t="s">
        <v>154</v>
      </c>
      <c r="AU142" s="142" t="s">
        <v>159</v>
      </c>
      <c r="AY142" s="16" t="s">
        <v>151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159</v>
      </c>
      <c r="BK142" s="143">
        <f>ROUND(I142*H142,2)</f>
        <v>0</v>
      </c>
      <c r="BL142" s="16" t="s">
        <v>158</v>
      </c>
      <c r="BM142" s="142" t="s">
        <v>160</v>
      </c>
    </row>
    <row r="143" spans="2:65" s="1" customFormat="1" ht="19.5">
      <c r="B143" s="31"/>
      <c r="D143" s="144" t="s">
        <v>161</v>
      </c>
      <c r="F143" s="145" t="s">
        <v>156</v>
      </c>
      <c r="I143" s="146"/>
      <c r="L143" s="31"/>
      <c r="M143" s="147"/>
      <c r="T143" s="55"/>
      <c r="AT143" s="16" t="s">
        <v>161</v>
      </c>
      <c r="AU143" s="16" t="s">
        <v>159</v>
      </c>
    </row>
    <row r="144" spans="2:65" s="12" customFormat="1" ht="11.25">
      <c r="B144" s="148"/>
      <c r="D144" s="144" t="s">
        <v>162</v>
      </c>
      <c r="E144" s="149" t="s">
        <v>1</v>
      </c>
      <c r="F144" s="150" t="s">
        <v>163</v>
      </c>
      <c r="H144" s="149" t="s">
        <v>1</v>
      </c>
      <c r="I144" s="151"/>
      <c r="L144" s="148"/>
      <c r="M144" s="152"/>
      <c r="T144" s="153"/>
      <c r="AT144" s="149" t="s">
        <v>162</v>
      </c>
      <c r="AU144" s="149" t="s">
        <v>159</v>
      </c>
      <c r="AV144" s="12" t="s">
        <v>85</v>
      </c>
      <c r="AW144" s="12" t="s">
        <v>34</v>
      </c>
      <c r="AX144" s="12" t="s">
        <v>77</v>
      </c>
      <c r="AY144" s="149" t="s">
        <v>151</v>
      </c>
    </row>
    <row r="145" spans="2:65" s="13" customFormat="1" ht="11.25">
      <c r="B145" s="154"/>
      <c r="D145" s="144" t="s">
        <v>162</v>
      </c>
      <c r="E145" s="155" t="s">
        <v>1</v>
      </c>
      <c r="F145" s="156" t="s">
        <v>164</v>
      </c>
      <c r="H145" s="157">
        <v>1.23</v>
      </c>
      <c r="I145" s="158"/>
      <c r="L145" s="154"/>
      <c r="M145" s="159"/>
      <c r="T145" s="160"/>
      <c r="AT145" s="155" t="s">
        <v>162</v>
      </c>
      <c r="AU145" s="155" t="s">
        <v>159</v>
      </c>
      <c r="AV145" s="13" t="s">
        <v>159</v>
      </c>
      <c r="AW145" s="13" t="s">
        <v>34</v>
      </c>
      <c r="AX145" s="13" t="s">
        <v>77</v>
      </c>
      <c r="AY145" s="155" t="s">
        <v>151</v>
      </c>
    </row>
    <row r="146" spans="2:65" s="14" customFormat="1" ht="11.25">
      <c r="B146" s="161"/>
      <c r="D146" s="144" t="s">
        <v>162</v>
      </c>
      <c r="E146" s="162" t="s">
        <v>1</v>
      </c>
      <c r="F146" s="163" t="s">
        <v>165</v>
      </c>
      <c r="H146" s="164">
        <v>1.23</v>
      </c>
      <c r="I146" s="165"/>
      <c r="L146" s="161"/>
      <c r="M146" s="166"/>
      <c r="T146" s="167"/>
      <c r="AT146" s="162" t="s">
        <v>162</v>
      </c>
      <c r="AU146" s="162" t="s">
        <v>159</v>
      </c>
      <c r="AV146" s="14" t="s">
        <v>158</v>
      </c>
      <c r="AW146" s="14" t="s">
        <v>34</v>
      </c>
      <c r="AX146" s="14" t="s">
        <v>85</v>
      </c>
      <c r="AY146" s="162" t="s">
        <v>151</v>
      </c>
    </row>
    <row r="147" spans="2:65" s="11" customFormat="1" ht="22.9" customHeight="1">
      <c r="B147" s="119"/>
      <c r="D147" s="120" t="s">
        <v>76</v>
      </c>
      <c r="E147" s="129" t="s">
        <v>166</v>
      </c>
      <c r="F147" s="129" t="s">
        <v>167</v>
      </c>
      <c r="I147" s="122"/>
      <c r="J147" s="130">
        <f>BK147</f>
        <v>0</v>
      </c>
      <c r="L147" s="119"/>
      <c r="M147" s="124"/>
      <c r="P147" s="125">
        <f>SUM(P148:P177)</f>
        <v>0</v>
      </c>
      <c r="R147" s="125">
        <f>SUM(R148:R177)</f>
        <v>0</v>
      </c>
      <c r="T147" s="126">
        <f>SUM(T148:T177)</f>
        <v>0</v>
      </c>
      <c r="AR147" s="120" t="s">
        <v>85</v>
      </c>
      <c r="AT147" s="127" t="s">
        <v>76</v>
      </c>
      <c r="AU147" s="127" t="s">
        <v>85</v>
      </c>
      <c r="AY147" s="120" t="s">
        <v>151</v>
      </c>
      <c r="BK147" s="128">
        <f>SUM(BK148:BK177)</f>
        <v>0</v>
      </c>
    </row>
    <row r="148" spans="2:65" s="1" customFormat="1" ht="33" customHeight="1">
      <c r="B148" s="31"/>
      <c r="C148" s="131" t="s">
        <v>159</v>
      </c>
      <c r="D148" s="131" t="s">
        <v>154</v>
      </c>
      <c r="E148" s="132" t="s">
        <v>168</v>
      </c>
      <c r="F148" s="133" t="s">
        <v>169</v>
      </c>
      <c r="G148" s="134" t="s">
        <v>170</v>
      </c>
      <c r="H148" s="135">
        <v>12</v>
      </c>
      <c r="I148" s="136"/>
      <c r="J148" s="137">
        <f>ROUND(I148*H148,2)</f>
        <v>0</v>
      </c>
      <c r="K148" s="133" t="s">
        <v>1</v>
      </c>
      <c r="L148" s="31"/>
      <c r="M148" s="138" t="s">
        <v>1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158</v>
      </c>
      <c r="AT148" s="142" t="s">
        <v>154</v>
      </c>
      <c r="AU148" s="142" t="s">
        <v>159</v>
      </c>
      <c r="AY148" s="16" t="s">
        <v>151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159</v>
      </c>
      <c r="BK148" s="143">
        <f>ROUND(I148*H148,2)</f>
        <v>0</v>
      </c>
      <c r="BL148" s="16" t="s">
        <v>158</v>
      </c>
      <c r="BM148" s="142" t="s">
        <v>171</v>
      </c>
    </row>
    <row r="149" spans="2:65" s="1" customFormat="1" ht="19.5">
      <c r="B149" s="31"/>
      <c r="D149" s="144" t="s">
        <v>161</v>
      </c>
      <c r="F149" s="145" t="s">
        <v>169</v>
      </c>
      <c r="I149" s="146"/>
      <c r="L149" s="31"/>
      <c r="M149" s="147"/>
      <c r="T149" s="55"/>
      <c r="AT149" s="16" t="s">
        <v>161</v>
      </c>
      <c r="AU149" s="16" t="s">
        <v>159</v>
      </c>
    </row>
    <row r="150" spans="2:65" s="12" customFormat="1" ht="11.25">
      <c r="B150" s="148"/>
      <c r="D150" s="144" t="s">
        <v>162</v>
      </c>
      <c r="E150" s="149" t="s">
        <v>1</v>
      </c>
      <c r="F150" s="150" t="s">
        <v>163</v>
      </c>
      <c r="H150" s="149" t="s">
        <v>1</v>
      </c>
      <c r="I150" s="151"/>
      <c r="L150" s="148"/>
      <c r="M150" s="152"/>
      <c r="T150" s="153"/>
      <c r="AT150" s="149" t="s">
        <v>162</v>
      </c>
      <c r="AU150" s="149" t="s">
        <v>159</v>
      </c>
      <c r="AV150" s="12" t="s">
        <v>85</v>
      </c>
      <c r="AW150" s="12" t="s">
        <v>34</v>
      </c>
      <c r="AX150" s="12" t="s">
        <v>77</v>
      </c>
      <c r="AY150" s="149" t="s">
        <v>151</v>
      </c>
    </row>
    <row r="151" spans="2:65" s="13" customFormat="1" ht="11.25">
      <c r="B151" s="154"/>
      <c r="D151" s="144" t="s">
        <v>162</v>
      </c>
      <c r="E151" s="155" t="s">
        <v>1</v>
      </c>
      <c r="F151" s="156" t="s">
        <v>172</v>
      </c>
      <c r="H151" s="157">
        <v>12</v>
      </c>
      <c r="I151" s="158"/>
      <c r="L151" s="154"/>
      <c r="M151" s="159"/>
      <c r="T151" s="160"/>
      <c r="AT151" s="155" t="s">
        <v>162</v>
      </c>
      <c r="AU151" s="155" t="s">
        <v>159</v>
      </c>
      <c r="AV151" s="13" t="s">
        <v>159</v>
      </c>
      <c r="AW151" s="13" t="s">
        <v>34</v>
      </c>
      <c r="AX151" s="13" t="s">
        <v>77</v>
      </c>
      <c r="AY151" s="155" t="s">
        <v>151</v>
      </c>
    </row>
    <row r="152" spans="2:65" s="14" customFormat="1" ht="11.25">
      <c r="B152" s="161"/>
      <c r="D152" s="144" t="s">
        <v>162</v>
      </c>
      <c r="E152" s="162" t="s">
        <v>1</v>
      </c>
      <c r="F152" s="163" t="s">
        <v>165</v>
      </c>
      <c r="H152" s="164">
        <v>12</v>
      </c>
      <c r="I152" s="165"/>
      <c r="L152" s="161"/>
      <c r="M152" s="166"/>
      <c r="T152" s="167"/>
      <c r="AT152" s="162" t="s">
        <v>162</v>
      </c>
      <c r="AU152" s="162" t="s">
        <v>159</v>
      </c>
      <c r="AV152" s="14" t="s">
        <v>158</v>
      </c>
      <c r="AW152" s="14" t="s">
        <v>34</v>
      </c>
      <c r="AX152" s="14" t="s">
        <v>85</v>
      </c>
      <c r="AY152" s="162" t="s">
        <v>151</v>
      </c>
    </row>
    <row r="153" spans="2:65" s="1" customFormat="1" ht="37.9" customHeight="1">
      <c r="B153" s="31"/>
      <c r="C153" s="131" t="s">
        <v>152</v>
      </c>
      <c r="D153" s="131" t="s">
        <v>154</v>
      </c>
      <c r="E153" s="132" t="s">
        <v>173</v>
      </c>
      <c r="F153" s="133" t="s">
        <v>174</v>
      </c>
      <c r="G153" s="134" t="s">
        <v>157</v>
      </c>
      <c r="H153" s="135">
        <v>13.84</v>
      </c>
      <c r="I153" s="136"/>
      <c r="J153" s="137">
        <f>ROUND(I153*H153,2)</f>
        <v>0</v>
      </c>
      <c r="K153" s="133" t="s">
        <v>1</v>
      </c>
      <c r="L153" s="31"/>
      <c r="M153" s="138" t="s">
        <v>1</v>
      </c>
      <c r="N153" s="139" t="s">
        <v>43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158</v>
      </c>
      <c r="AT153" s="142" t="s">
        <v>154</v>
      </c>
      <c r="AU153" s="142" t="s">
        <v>159</v>
      </c>
      <c r="AY153" s="16" t="s">
        <v>151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159</v>
      </c>
      <c r="BK153" s="143">
        <f>ROUND(I153*H153,2)</f>
        <v>0</v>
      </c>
      <c r="BL153" s="16" t="s">
        <v>158</v>
      </c>
      <c r="BM153" s="142" t="s">
        <v>175</v>
      </c>
    </row>
    <row r="154" spans="2:65" s="1" customFormat="1" ht="19.5">
      <c r="B154" s="31"/>
      <c r="D154" s="144" t="s">
        <v>161</v>
      </c>
      <c r="F154" s="145" t="s">
        <v>174</v>
      </c>
      <c r="I154" s="146"/>
      <c r="L154" s="31"/>
      <c r="M154" s="147"/>
      <c r="T154" s="55"/>
      <c r="AT154" s="16" t="s">
        <v>161</v>
      </c>
      <c r="AU154" s="16" t="s">
        <v>159</v>
      </c>
    </row>
    <row r="155" spans="2:65" s="13" customFormat="1" ht="11.25">
      <c r="B155" s="154"/>
      <c r="D155" s="144" t="s">
        <v>162</v>
      </c>
      <c r="E155" s="155" t="s">
        <v>1</v>
      </c>
      <c r="F155" s="156" t="s">
        <v>176</v>
      </c>
      <c r="H155" s="157">
        <v>16.239999999999998</v>
      </c>
      <c r="I155" s="158"/>
      <c r="L155" s="154"/>
      <c r="M155" s="159"/>
      <c r="T155" s="160"/>
      <c r="AT155" s="155" t="s">
        <v>162</v>
      </c>
      <c r="AU155" s="155" t="s">
        <v>159</v>
      </c>
      <c r="AV155" s="13" t="s">
        <v>159</v>
      </c>
      <c r="AW155" s="13" t="s">
        <v>34</v>
      </c>
      <c r="AX155" s="13" t="s">
        <v>77</v>
      </c>
      <c r="AY155" s="155" t="s">
        <v>151</v>
      </c>
    </row>
    <row r="156" spans="2:65" s="13" customFormat="1" ht="11.25">
      <c r="B156" s="154"/>
      <c r="D156" s="144" t="s">
        <v>162</v>
      </c>
      <c r="E156" s="155" t="s">
        <v>1</v>
      </c>
      <c r="F156" s="156" t="s">
        <v>177</v>
      </c>
      <c r="H156" s="157">
        <v>-2.4</v>
      </c>
      <c r="I156" s="158"/>
      <c r="L156" s="154"/>
      <c r="M156" s="159"/>
      <c r="T156" s="160"/>
      <c r="AT156" s="155" t="s">
        <v>162</v>
      </c>
      <c r="AU156" s="155" t="s">
        <v>159</v>
      </c>
      <c r="AV156" s="13" t="s">
        <v>159</v>
      </c>
      <c r="AW156" s="13" t="s">
        <v>34</v>
      </c>
      <c r="AX156" s="13" t="s">
        <v>77</v>
      </c>
      <c r="AY156" s="155" t="s">
        <v>151</v>
      </c>
    </row>
    <row r="157" spans="2:65" s="14" customFormat="1" ht="11.25">
      <c r="B157" s="161"/>
      <c r="D157" s="144" t="s">
        <v>162</v>
      </c>
      <c r="E157" s="162" t="s">
        <v>1</v>
      </c>
      <c r="F157" s="163" t="s">
        <v>165</v>
      </c>
      <c r="H157" s="164">
        <v>13.84</v>
      </c>
      <c r="I157" s="165"/>
      <c r="L157" s="161"/>
      <c r="M157" s="166"/>
      <c r="T157" s="167"/>
      <c r="AT157" s="162" t="s">
        <v>162</v>
      </c>
      <c r="AU157" s="162" t="s">
        <v>159</v>
      </c>
      <c r="AV157" s="14" t="s">
        <v>158</v>
      </c>
      <c r="AW157" s="14" t="s">
        <v>34</v>
      </c>
      <c r="AX157" s="14" t="s">
        <v>85</v>
      </c>
      <c r="AY157" s="162" t="s">
        <v>151</v>
      </c>
    </row>
    <row r="158" spans="2:65" s="1" customFormat="1" ht="49.15" customHeight="1">
      <c r="B158" s="31"/>
      <c r="C158" s="131" t="s">
        <v>158</v>
      </c>
      <c r="D158" s="131" t="s">
        <v>154</v>
      </c>
      <c r="E158" s="132" t="s">
        <v>178</v>
      </c>
      <c r="F158" s="133" t="s">
        <v>179</v>
      </c>
      <c r="G158" s="134" t="s">
        <v>157</v>
      </c>
      <c r="H158" s="135">
        <v>128.66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158</v>
      </c>
      <c r="AT158" s="142" t="s">
        <v>154</v>
      </c>
      <c r="AU158" s="142" t="s">
        <v>159</v>
      </c>
      <c r="AY158" s="16" t="s">
        <v>151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159</v>
      </c>
      <c r="BK158" s="143">
        <f>ROUND(I158*H158,2)</f>
        <v>0</v>
      </c>
      <c r="BL158" s="16" t="s">
        <v>158</v>
      </c>
      <c r="BM158" s="142" t="s">
        <v>180</v>
      </c>
    </row>
    <row r="159" spans="2:65" s="1" customFormat="1" ht="29.25">
      <c r="B159" s="31"/>
      <c r="D159" s="144" t="s">
        <v>161</v>
      </c>
      <c r="F159" s="145" t="s">
        <v>179</v>
      </c>
      <c r="I159" s="146"/>
      <c r="L159" s="31"/>
      <c r="M159" s="147"/>
      <c r="T159" s="55"/>
      <c r="AT159" s="16" t="s">
        <v>161</v>
      </c>
      <c r="AU159" s="16" t="s">
        <v>159</v>
      </c>
    </row>
    <row r="160" spans="2:65" s="13" customFormat="1" ht="11.25">
      <c r="B160" s="154"/>
      <c r="D160" s="144" t="s">
        <v>162</v>
      </c>
      <c r="E160" s="155" t="s">
        <v>1</v>
      </c>
      <c r="F160" s="156" t="s">
        <v>181</v>
      </c>
      <c r="H160" s="157">
        <v>48.24</v>
      </c>
      <c r="I160" s="158"/>
      <c r="L160" s="154"/>
      <c r="M160" s="159"/>
      <c r="T160" s="160"/>
      <c r="AT160" s="155" t="s">
        <v>162</v>
      </c>
      <c r="AU160" s="155" t="s">
        <v>159</v>
      </c>
      <c r="AV160" s="13" t="s">
        <v>159</v>
      </c>
      <c r="AW160" s="13" t="s">
        <v>34</v>
      </c>
      <c r="AX160" s="13" t="s">
        <v>77</v>
      </c>
      <c r="AY160" s="155" t="s">
        <v>151</v>
      </c>
    </row>
    <row r="161" spans="2:51" s="13" customFormat="1" ht="11.25">
      <c r="B161" s="154"/>
      <c r="D161" s="144" t="s">
        <v>162</v>
      </c>
      <c r="E161" s="155" t="s">
        <v>1</v>
      </c>
      <c r="F161" s="156" t="s">
        <v>182</v>
      </c>
      <c r="H161" s="157">
        <v>-1.6</v>
      </c>
      <c r="I161" s="158"/>
      <c r="L161" s="154"/>
      <c r="M161" s="159"/>
      <c r="T161" s="160"/>
      <c r="AT161" s="155" t="s">
        <v>162</v>
      </c>
      <c r="AU161" s="155" t="s">
        <v>159</v>
      </c>
      <c r="AV161" s="13" t="s">
        <v>159</v>
      </c>
      <c r="AW161" s="13" t="s">
        <v>34</v>
      </c>
      <c r="AX161" s="13" t="s">
        <v>77</v>
      </c>
      <c r="AY161" s="155" t="s">
        <v>151</v>
      </c>
    </row>
    <row r="162" spans="2:51" s="13" customFormat="1" ht="11.25">
      <c r="B162" s="154"/>
      <c r="D162" s="144" t="s">
        <v>162</v>
      </c>
      <c r="E162" s="155" t="s">
        <v>1</v>
      </c>
      <c r="F162" s="156" t="s">
        <v>183</v>
      </c>
      <c r="H162" s="157">
        <v>1.1499999999999999</v>
      </c>
      <c r="I162" s="158"/>
      <c r="L162" s="154"/>
      <c r="M162" s="159"/>
      <c r="T162" s="160"/>
      <c r="AT162" s="155" t="s">
        <v>162</v>
      </c>
      <c r="AU162" s="155" t="s">
        <v>159</v>
      </c>
      <c r="AV162" s="13" t="s">
        <v>159</v>
      </c>
      <c r="AW162" s="13" t="s">
        <v>34</v>
      </c>
      <c r="AX162" s="13" t="s">
        <v>77</v>
      </c>
      <c r="AY162" s="155" t="s">
        <v>151</v>
      </c>
    </row>
    <row r="163" spans="2:51" s="13" customFormat="1" ht="11.25">
      <c r="B163" s="154"/>
      <c r="D163" s="144" t="s">
        <v>162</v>
      </c>
      <c r="E163" s="155" t="s">
        <v>1</v>
      </c>
      <c r="F163" s="156" t="s">
        <v>184</v>
      </c>
      <c r="H163" s="157">
        <v>-2.472</v>
      </c>
      <c r="I163" s="158"/>
      <c r="L163" s="154"/>
      <c r="M163" s="159"/>
      <c r="T163" s="160"/>
      <c r="AT163" s="155" t="s">
        <v>162</v>
      </c>
      <c r="AU163" s="155" t="s">
        <v>159</v>
      </c>
      <c r="AV163" s="13" t="s">
        <v>159</v>
      </c>
      <c r="AW163" s="13" t="s">
        <v>34</v>
      </c>
      <c r="AX163" s="13" t="s">
        <v>77</v>
      </c>
      <c r="AY163" s="155" t="s">
        <v>151</v>
      </c>
    </row>
    <row r="164" spans="2:51" s="13" customFormat="1" ht="11.25">
      <c r="B164" s="154"/>
      <c r="D164" s="144" t="s">
        <v>162</v>
      </c>
      <c r="E164" s="155" t="s">
        <v>1</v>
      </c>
      <c r="F164" s="156" t="s">
        <v>185</v>
      </c>
      <c r="H164" s="157">
        <v>1.8620000000000001</v>
      </c>
      <c r="I164" s="158"/>
      <c r="L164" s="154"/>
      <c r="M164" s="159"/>
      <c r="T164" s="160"/>
      <c r="AT164" s="155" t="s">
        <v>162</v>
      </c>
      <c r="AU164" s="155" t="s">
        <v>159</v>
      </c>
      <c r="AV164" s="13" t="s">
        <v>159</v>
      </c>
      <c r="AW164" s="13" t="s">
        <v>34</v>
      </c>
      <c r="AX164" s="13" t="s">
        <v>77</v>
      </c>
      <c r="AY164" s="155" t="s">
        <v>151</v>
      </c>
    </row>
    <row r="165" spans="2:51" s="13" customFormat="1" ht="11.25">
      <c r="B165" s="154"/>
      <c r="D165" s="144" t="s">
        <v>162</v>
      </c>
      <c r="E165" s="155" t="s">
        <v>1</v>
      </c>
      <c r="F165" s="156" t="s">
        <v>186</v>
      </c>
      <c r="H165" s="157">
        <v>61.86</v>
      </c>
      <c r="I165" s="158"/>
      <c r="L165" s="154"/>
      <c r="M165" s="159"/>
      <c r="T165" s="160"/>
      <c r="AT165" s="155" t="s">
        <v>162</v>
      </c>
      <c r="AU165" s="155" t="s">
        <v>159</v>
      </c>
      <c r="AV165" s="13" t="s">
        <v>159</v>
      </c>
      <c r="AW165" s="13" t="s">
        <v>34</v>
      </c>
      <c r="AX165" s="13" t="s">
        <v>77</v>
      </c>
      <c r="AY165" s="155" t="s">
        <v>151</v>
      </c>
    </row>
    <row r="166" spans="2:51" s="13" customFormat="1" ht="11.25">
      <c r="B166" s="154"/>
      <c r="D166" s="144" t="s">
        <v>162</v>
      </c>
      <c r="E166" s="155" t="s">
        <v>1</v>
      </c>
      <c r="F166" s="156" t="s">
        <v>182</v>
      </c>
      <c r="H166" s="157">
        <v>-1.6</v>
      </c>
      <c r="I166" s="158"/>
      <c r="L166" s="154"/>
      <c r="M166" s="159"/>
      <c r="T166" s="160"/>
      <c r="AT166" s="155" t="s">
        <v>162</v>
      </c>
      <c r="AU166" s="155" t="s">
        <v>159</v>
      </c>
      <c r="AV166" s="13" t="s">
        <v>159</v>
      </c>
      <c r="AW166" s="13" t="s">
        <v>34</v>
      </c>
      <c r="AX166" s="13" t="s">
        <v>77</v>
      </c>
      <c r="AY166" s="155" t="s">
        <v>151</v>
      </c>
    </row>
    <row r="167" spans="2:51" s="13" customFormat="1" ht="11.25">
      <c r="B167" s="154"/>
      <c r="D167" s="144" t="s">
        <v>162</v>
      </c>
      <c r="E167" s="155" t="s">
        <v>1</v>
      </c>
      <c r="F167" s="156" t="s">
        <v>187</v>
      </c>
      <c r="H167" s="157">
        <v>-1.8</v>
      </c>
      <c r="I167" s="158"/>
      <c r="L167" s="154"/>
      <c r="M167" s="159"/>
      <c r="T167" s="160"/>
      <c r="AT167" s="155" t="s">
        <v>162</v>
      </c>
      <c r="AU167" s="155" t="s">
        <v>159</v>
      </c>
      <c r="AV167" s="13" t="s">
        <v>159</v>
      </c>
      <c r="AW167" s="13" t="s">
        <v>34</v>
      </c>
      <c r="AX167" s="13" t="s">
        <v>77</v>
      </c>
      <c r="AY167" s="155" t="s">
        <v>151</v>
      </c>
    </row>
    <row r="168" spans="2:51" s="13" customFormat="1" ht="11.25">
      <c r="B168" s="154"/>
      <c r="D168" s="144" t="s">
        <v>162</v>
      </c>
      <c r="E168" s="155" t="s">
        <v>1</v>
      </c>
      <c r="F168" s="156" t="s">
        <v>184</v>
      </c>
      <c r="H168" s="157">
        <v>-2.472</v>
      </c>
      <c r="I168" s="158"/>
      <c r="L168" s="154"/>
      <c r="M168" s="159"/>
      <c r="T168" s="160"/>
      <c r="AT168" s="155" t="s">
        <v>162</v>
      </c>
      <c r="AU168" s="155" t="s">
        <v>159</v>
      </c>
      <c r="AV168" s="13" t="s">
        <v>159</v>
      </c>
      <c r="AW168" s="13" t="s">
        <v>34</v>
      </c>
      <c r="AX168" s="13" t="s">
        <v>77</v>
      </c>
      <c r="AY168" s="155" t="s">
        <v>151</v>
      </c>
    </row>
    <row r="169" spans="2:51" s="13" customFormat="1" ht="11.25">
      <c r="B169" s="154"/>
      <c r="D169" s="144" t="s">
        <v>162</v>
      </c>
      <c r="E169" s="155" t="s">
        <v>1</v>
      </c>
      <c r="F169" s="156" t="s">
        <v>185</v>
      </c>
      <c r="H169" s="157">
        <v>1.8620000000000001</v>
      </c>
      <c r="I169" s="158"/>
      <c r="L169" s="154"/>
      <c r="M169" s="159"/>
      <c r="T169" s="160"/>
      <c r="AT169" s="155" t="s">
        <v>162</v>
      </c>
      <c r="AU169" s="155" t="s">
        <v>159</v>
      </c>
      <c r="AV169" s="13" t="s">
        <v>159</v>
      </c>
      <c r="AW169" s="13" t="s">
        <v>34</v>
      </c>
      <c r="AX169" s="13" t="s">
        <v>77</v>
      </c>
      <c r="AY169" s="155" t="s">
        <v>151</v>
      </c>
    </row>
    <row r="170" spans="2:51" s="13" customFormat="1" ht="11.25">
      <c r="B170" s="154"/>
      <c r="D170" s="144" t="s">
        <v>162</v>
      </c>
      <c r="E170" s="155" t="s">
        <v>1</v>
      </c>
      <c r="F170" s="156" t="s">
        <v>188</v>
      </c>
      <c r="H170" s="157">
        <v>16.14</v>
      </c>
      <c r="I170" s="158"/>
      <c r="L170" s="154"/>
      <c r="M170" s="159"/>
      <c r="T170" s="160"/>
      <c r="AT170" s="155" t="s">
        <v>162</v>
      </c>
      <c r="AU170" s="155" t="s">
        <v>159</v>
      </c>
      <c r="AV170" s="13" t="s">
        <v>159</v>
      </c>
      <c r="AW170" s="13" t="s">
        <v>34</v>
      </c>
      <c r="AX170" s="13" t="s">
        <v>77</v>
      </c>
      <c r="AY170" s="155" t="s">
        <v>151</v>
      </c>
    </row>
    <row r="171" spans="2:51" s="13" customFormat="1" ht="11.25">
      <c r="B171" s="154"/>
      <c r="D171" s="144" t="s">
        <v>162</v>
      </c>
      <c r="E171" s="155" t="s">
        <v>1</v>
      </c>
      <c r="F171" s="156" t="s">
        <v>187</v>
      </c>
      <c r="H171" s="157">
        <v>-1.8</v>
      </c>
      <c r="I171" s="158"/>
      <c r="L171" s="154"/>
      <c r="M171" s="159"/>
      <c r="T171" s="160"/>
      <c r="AT171" s="155" t="s">
        <v>162</v>
      </c>
      <c r="AU171" s="155" t="s">
        <v>159</v>
      </c>
      <c r="AV171" s="13" t="s">
        <v>159</v>
      </c>
      <c r="AW171" s="13" t="s">
        <v>34</v>
      </c>
      <c r="AX171" s="13" t="s">
        <v>77</v>
      </c>
      <c r="AY171" s="155" t="s">
        <v>151</v>
      </c>
    </row>
    <row r="172" spans="2:51" s="13" customFormat="1" ht="11.25">
      <c r="B172" s="154"/>
      <c r="D172" s="144" t="s">
        <v>162</v>
      </c>
      <c r="E172" s="155" t="s">
        <v>1</v>
      </c>
      <c r="F172" s="156" t="s">
        <v>182</v>
      </c>
      <c r="H172" s="157">
        <v>-1.6</v>
      </c>
      <c r="I172" s="158"/>
      <c r="L172" s="154"/>
      <c r="M172" s="159"/>
      <c r="T172" s="160"/>
      <c r="AT172" s="155" t="s">
        <v>162</v>
      </c>
      <c r="AU172" s="155" t="s">
        <v>159</v>
      </c>
      <c r="AV172" s="13" t="s">
        <v>159</v>
      </c>
      <c r="AW172" s="13" t="s">
        <v>34</v>
      </c>
      <c r="AX172" s="13" t="s">
        <v>77</v>
      </c>
      <c r="AY172" s="155" t="s">
        <v>151</v>
      </c>
    </row>
    <row r="173" spans="2:51" s="13" customFormat="1" ht="11.25">
      <c r="B173" s="154"/>
      <c r="D173" s="144" t="s">
        <v>162</v>
      </c>
      <c r="E173" s="155" t="s">
        <v>1</v>
      </c>
      <c r="F173" s="156" t="s">
        <v>189</v>
      </c>
      <c r="H173" s="157">
        <v>2</v>
      </c>
      <c r="I173" s="158"/>
      <c r="L173" s="154"/>
      <c r="M173" s="159"/>
      <c r="T173" s="160"/>
      <c r="AT173" s="155" t="s">
        <v>162</v>
      </c>
      <c r="AU173" s="155" t="s">
        <v>159</v>
      </c>
      <c r="AV173" s="13" t="s">
        <v>159</v>
      </c>
      <c r="AW173" s="13" t="s">
        <v>34</v>
      </c>
      <c r="AX173" s="13" t="s">
        <v>77</v>
      </c>
      <c r="AY173" s="155" t="s">
        <v>151</v>
      </c>
    </row>
    <row r="174" spans="2:51" s="13" customFormat="1" ht="11.25">
      <c r="B174" s="154"/>
      <c r="D174" s="144" t="s">
        <v>162</v>
      </c>
      <c r="E174" s="155" t="s">
        <v>1</v>
      </c>
      <c r="F174" s="156" t="s">
        <v>190</v>
      </c>
      <c r="H174" s="157">
        <v>8.1199999999999992</v>
      </c>
      <c r="I174" s="158"/>
      <c r="L174" s="154"/>
      <c r="M174" s="159"/>
      <c r="T174" s="160"/>
      <c r="AT174" s="155" t="s">
        <v>162</v>
      </c>
      <c r="AU174" s="155" t="s">
        <v>159</v>
      </c>
      <c r="AV174" s="13" t="s">
        <v>159</v>
      </c>
      <c r="AW174" s="13" t="s">
        <v>34</v>
      </c>
      <c r="AX174" s="13" t="s">
        <v>77</v>
      </c>
      <c r="AY174" s="155" t="s">
        <v>151</v>
      </c>
    </row>
    <row r="175" spans="2:51" s="13" customFormat="1" ht="11.25">
      <c r="B175" s="154"/>
      <c r="D175" s="144" t="s">
        <v>162</v>
      </c>
      <c r="E175" s="155" t="s">
        <v>1</v>
      </c>
      <c r="F175" s="156" t="s">
        <v>191</v>
      </c>
      <c r="H175" s="157">
        <v>-1.0920000000000001</v>
      </c>
      <c r="I175" s="158"/>
      <c r="L175" s="154"/>
      <c r="M175" s="159"/>
      <c r="T175" s="160"/>
      <c r="AT175" s="155" t="s">
        <v>162</v>
      </c>
      <c r="AU175" s="155" t="s">
        <v>159</v>
      </c>
      <c r="AV175" s="13" t="s">
        <v>159</v>
      </c>
      <c r="AW175" s="13" t="s">
        <v>34</v>
      </c>
      <c r="AX175" s="13" t="s">
        <v>77</v>
      </c>
      <c r="AY175" s="155" t="s">
        <v>151</v>
      </c>
    </row>
    <row r="176" spans="2:51" s="13" customFormat="1" ht="11.25">
      <c r="B176" s="154"/>
      <c r="D176" s="144" t="s">
        <v>162</v>
      </c>
      <c r="E176" s="155" t="s">
        <v>1</v>
      </c>
      <c r="F176" s="156" t="s">
        <v>192</v>
      </c>
      <c r="H176" s="157">
        <v>1.8620000000000001</v>
      </c>
      <c r="I176" s="158"/>
      <c r="L176" s="154"/>
      <c r="M176" s="159"/>
      <c r="T176" s="160"/>
      <c r="AT176" s="155" t="s">
        <v>162</v>
      </c>
      <c r="AU176" s="155" t="s">
        <v>159</v>
      </c>
      <c r="AV176" s="13" t="s">
        <v>159</v>
      </c>
      <c r="AW176" s="13" t="s">
        <v>34</v>
      </c>
      <c r="AX176" s="13" t="s">
        <v>77</v>
      </c>
      <c r="AY176" s="155" t="s">
        <v>151</v>
      </c>
    </row>
    <row r="177" spans="2:65" s="14" customFormat="1" ht="11.25">
      <c r="B177" s="161"/>
      <c r="D177" s="144" t="s">
        <v>162</v>
      </c>
      <c r="E177" s="162" t="s">
        <v>1</v>
      </c>
      <c r="F177" s="163" t="s">
        <v>165</v>
      </c>
      <c r="H177" s="164">
        <v>128.66</v>
      </c>
      <c r="I177" s="165"/>
      <c r="L177" s="161"/>
      <c r="M177" s="166"/>
      <c r="T177" s="167"/>
      <c r="AT177" s="162" t="s">
        <v>162</v>
      </c>
      <c r="AU177" s="162" t="s">
        <v>159</v>
      </c>
      <c r="AV177" s="14" t="s">
        <v>158</v>
      </c>
      <c r="AW177" s="14" t="s">
        <v>34</v>
      </c>
      <c r="AX177" s="14" t="s">
        <v>85</v>
      </c>
      <c r="AY177" s="162" t="s">
        <v>151</v>
      </c>
    </row>
    <row r="178" spans="2:65" s="11" customFormat="1" ht="22.9" customHeight="1">
      <c r="B178" s="119"/>
      <c r="D178" s="120" t="s">
        <v>76</v>
      </c>
      <c r="E178" s="129" t="s">
        <v>193</v>
      </c>
      <c r="F178" s="129" t="s">
        <v>194</v>
      </c>
      <c r="I178" s="122"/>
      <c r="J178" s="130">
        <f>BK178</f>
        <v>0</v>
      </c>
      <c r="L178" s="119"/>
      <c r="M178" s="124"/>
      <c r="P178" s="125">
        <f>SUM(P179:P180)</f>
        <v>0</v>
      </c>
      <c r="R178" s="125">
        <f>SUM(R179:R180)</f>
        <v>0</v>
      </c>
      <c r="T178" s="126">
        <f>SUM(T179:T180)</f>
        <v>0</v>
      </c>
      <c r="AR178" s="120" t="s">
        <v>85</v>
      </c>
      <c r="AT178" s="127" t="s">
        <v>76</v>
      </c>
      <c r="AU178" s="127" t="s">
        <v>85</v>
      </c>
      <c r="AY178" s="120" t="s">
        <v>151</v>
      </c>
      <c r="BK178" s="128">
        <f>SUM(BK179:BK180)</f>
        <v>0</v>
      </c>
    </row>
    <row r="179" spans="2:65" s="1" customFormat="1" ht="24.2" customHeight="1">
      <c r="B179" s="31"/>
      <c r="C179" s="131" t="s">
        <v>195</v>
      </c>
      <c r="D179" s="131" t="s">
        <v>154</v>
      </c>
      <c r="E179" s="132" t="s">
        <v>196</v>
      </c>
      <c r="F179" s="133" t="s">
        <v>197</v>
      </c>
      <c r="G179" s="134" t="s">
        <v>198</v>
      </c>
      <c r="H179" s="135">
        <v>0.49299999999999999</v>
      </c>
      <c r="I179" s="136"/>
      <c r="J179" s="137">
        <f>ROUND(I179*H179,2)</f>
        <v>0</v>
      </c>
      <c r="K179" s="133" t="s">
        <v>1</v>
      </c>
      <c r="L179" s="31"/>
      <c r="M179" s="138" t="s">
        <v>1</v>
      </c>
      <c r="N179" s="139" t="s">
        <v>43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158</v>
      </c>
      <c r="AT179" s="142" t="s">
        <v>154</v>
      </c>
      <c r="AU179" s="142" t="s">
        <v>159</v>
      </c>
      <c r="AY179" s="16" t="s">
        <v>151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159</v>
      </c>
      <c r="BK179" s="143">
        <f>ROUND(I179*H179,2)</f>
        <v>0</v>
      </c>
      <c r="BL179" s="16" t="s">
        <v>158</v>
      </c>
      <c r="BM179" s="142" t="s">
        <v>199</v>
      </c>
    </row>
    <row r="180" spans="2:65" s="1" customFormat="1" ht="19.5">
      <c r="B180" s="31"/>
      <c r="D180" s="144" t="s">
        <v>161</v>
      </c>
      <c r="F180" s="145" t="s">
        <v>197</v>
      </c>
      <c r="I180" s="146"/>
      <c r="L180" s="31"/>
      <c r="M180" s="147"/>
      <c r="T180" s="55"/>
      <c r="AT180" s="16" t="s">
        <v>161</v>
      </c>
      <c r="AU180" s="16" t="s">
        <v>159</v>
      </c>
    </row>
    <row r="181" spans="2:65" s="11" customFormat="1" ht="22.9" customHeight="1">
      <c r="B181" s="119"/>
      <c r="D181" s="120" t="s">
        <v>76</v>
      </c>
      <c r="E181" s="129" t="s">
        <v>200</v>
      </c>
      <c r="F181" s="129" t="s">
        <v>201</v>
      </c>
      <c r="I181" s="122"/>
      <c r="J181" s="130">
        <f>BK181</f>
        <v>0</v>
      </c>
      <c r="L181" s="119"/>
      <c r="M181" s="124"/>
      <c r="P181" s="125">
        <f>SUM(P182:P193)</f>
        <v>0</v>
      </c>
      <c r="R181" s="125">
        <f>SUM(R182:R193)</f>
        <v>0</v>
      </c>
      <c r="T181" s="126">
        <f>SUM(T182:T193)</f>
        <v>0</v>
      </c>
      <c r="AR181" s="120" t="s">
        <v>85</v>
      </c>
      <c r="AT181" s="127" t="s">
        <v>76</v>
      </c>
      <c r="AU181" s="127" t="s">
        <v>85</v>
      </c>
      <c r="AY181" s="120" t="s">
        <v>151</v>
      </c>
      <c r="BK181" s="128">
        <f>SUM(BK182:BK193)</f>
        <v>0</v>
      </c>
    </row>
    <row r="182" spans="2:65" s="1" customFormat="1" ht="37.9" customHeight="1">
      <c r="B182" s="31"/>
      <c r="C182" s="131" t="s">
        <v>202</v>
      </c>
      <c r="D182" s="131" t="s">
        <v>154</v>
      </c>
      <c r="E182" s="132" t="s">
        <v>203</v>
      </c>
      <c r="F182" s="133" t="s">
        <v>204</v>
      </c>
      <c r="G182" s="134" t="s">
        <v>170</v>
      </c>
      <c r="H182" s="135">
        <v>2</v>
      </c>
      <c r="I182" s="136"/>
      <c r="J182" s="137">
        <f>ROUND(I182*H182,2)</f>
        <v>0</v>
      </c>
      <c r="K182" s="133" t="s">
        <v>1</v>
      </c>
      <c r="L182" s="31"/>
      <c r="M182" s="138" t="s">
        <v>1</v>
      </c>
      <c r="N182" s="139" t="s">
        <v>43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158</v>
      </c>
      <c r="AT182" s="142" t="s">
        <v>154</v>
      </c>
      <c r="AU182" s="142" t="s">
        <v>159</v>
      </c>
      <c r="AY182" s="16" t="s">
        <v>151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159</v>
      </c>
      <c r="BK182" s="143">
        <f>ROUND(I182*H182,2)</f>
        <v>0</v>
      </c>
      <c r="BL182" s="16" t="s">
        <v>158</v>
      </c>
      <c r="BM182" s="142" t="s">
        <v>205</v>
      </c>
    </row>
    <row r="183" spans="2:65" s="1" customFormat="1" ht="29.25">
      <c r="B183" s="31"/>
      <c r="D183" s="144" t="s">
        <v>161</v>
      </c>
      <c r="F183" s="145" t="s">
        <v>204</v>
      </c>
      <c r="I183" s="146"/>
      <c r="L183" s="31"/>
      <c r="M183" s="147"/>
      <c r="T183" s="55"/>
      <c r="AT183" s="16" t="s">
        <v>161</v>
      </c>
      <c r="AU183" s="16" t="s">
        <v>159</v>
      </c>
    </row>
    <row r="184" spans="2:65" s="13" customFormat="1" ht="11.25">
      <c r="B184" s="154"/>
      <c r="D184" s="144" t="s">
        <v>162</v>
      </c>
      <c r="E184" s="155" t="s">
        <v>1</v>
      </c>
      <c r="F184" s="156" t="s">
        <v>206</v>
      </c>
      <c r="H184" s="157">
        <v>2</v>
      </c>
      <c r="I184" s="158"/>
      <c r="L184" s="154"/>
      <c r="M184" s="159"/>
      <c r="T184" s="160"/>
      <c r="AT184" s="155" t="s">
        <v>162</v>
      </c>
      <c r="AU184" s="155" t="s">
        <v>159</v>
      </c>
      <c r="AV184" s="13" t="s">
        <v>159</v>
      </c>
      <c r="AW184" s="13" t="s">
        <v>34</v>
      </c>
      <c r="AX184" s="13" t="s">
        <v>77</v>
      </c>
      <c r="AY184" s="155" t="s">
        <v>151</v>
      </c>
    </row>
    <row r="185" spans="2:65" s="14" customFormat="1" ht="11.25">
      <c r="B185" s="161"/>
      <c r="D185" s="144" t="s">
        <v>162</v>
      </c>
      <c r="E185" s="162" t="s">
        <v>1</v>
      </c>
      <c r="F185" s="163" t="s">
        <v>165</v>
      </c>
      <c r="H185" s="164">
        <v>2</v>
      </c>
      <c r="I185" s="165"/>
      <c r="L185" s="161"/>
      <c r="M185" s="166"/>
      <c r="T185" s="167"/>
      <c r="AT185" s="162" t="s">
        <v>162</v>
      </c>
      <c r="AU185" s="162" t="s">
        <v>159</v>
      </c>
      <c r="AV185" s="14" t="s">
        <v>158</v>
      </c>
      <c r="AW185" s="14" t="s">
        <v>34</v>
      </c>
      <c r="AX185" s="14" t="s">
        <v>85</v>
      </c>
      <c r="AY185" s="162" t="s">
        <v>151</v>
      </c>
    </row>
    <row r="186" spans="2:65" s="1" customFormat="1" ht="24.2" customHeight="1">
      <c r="B186" s="31"/>
      <c r="C186" s="168" t="s">
        <v>207</v>
      </c>
      <c r="D186" s="168" t="s">
        <v>208</v>
      </c>
      <c r="E186" s="169" t="s">
        <v>209</v>
      </c>
      <c r="F186" s="170" t="s">
        <v>210</v>
      </c>
      <c r="G186" s="171" t="s">
        <v>170</v>
      </c>
      <c r="H186" s="172">
        <v>2</v>
      </c>
      <c r="I186" s="173"/>
      <c r="J186" s="174">
        <f>ROUND(I186*H186,2)</f>
        <v>0</v>
      </c>
      <c r="K186" s="170" t="s">
        <v>1</v>
      </c>
      <c r="L186" s="175"/>
      <c r="M186" s="176" t="s">
        <v>1</v>
      </c>
      <c r="N186" s="177" t="s">
        <v>43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211</v>
      </c>
      <c r="AT186" s="142" t="s">
        <v>208</v>
      </c>
      <c r="AU186" s="142" t="s">
        <v>159</v>
      </c>
      <c r="AY186" s="16" t="s">
        <v>151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159</v>
      </c>
      <c r="BK186" s="143">
        <f>ROUND(I186*H186,2)</f>
        <v>0</v>
      </c>
      <c r="BL186" s="16" t="s">
        <v>158</v>
      </c>
      <c r="BM186" s="142" t="s">
        <v>212</v>
      </c>
    </row>
    <row r="187" spans="2:65" s="1" customFormat="1" ht="19.5">
      <c r="B187" s="31"/>
      <c r="D187" s="144" t="s">
        <v>161</v>
      </c>
      <c r="F187" s="145" t="s">
        <v>210</v>
      </c>
      <c r="I187" s="146"/>
      <c r="L187" s="31"/>
      <c r="M187" s="147"/>
      <c r="T187" s="55"/>
      <c r="AT187" s="16" t="s">
        <v>161</v>
      </c>
      <c r="AU187" s="16" t="s">
        <v>159</v>
      </c>
    </row>
    <row r="188" spans="2:65" s="1" customFormat="1" ht="37.9" customHeight="1">
      <c r="B188" s="31"/>
      <c r="C188" s="131" t="s">
        <v>211</v>
      </c>
      <c r="D188" s="131" t="s">
        <v>154</v>
      </c>
      <c r="E188" s="132" t="s">
        <v>213</v>
      </c>
      <c r="F188" s="133" t="s">
        <v>214</v>
      </c>
      <c r="G188" s="134" t="s">
        <v>170</v>
      </c>
      <c r="H188" s="135">
        <v>1</v>
      </c>
      <c r="I188" s="136"/>
      <c r="J188" s="137">
        <f>ROUND(I188*H188,2)</f>
        <v>0</v>
      </c>
      <c r="K188" s="133" t="s">
        <v>1</v>
      </c>
      <c r="L188" s="31"/>
      <c r="M188" s="138" t="s">
        <v>1</v>
      </c>
      <c r="N188" s="139" t="s">
        <v>43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158</v>
      </c>
      <c r="AT188" s="142" t="s">
        <v>154</v>
      </c>
      <c r="AU188" s="142" t="s">
        <v>159</v>
      </c>
      <c r="AY188" s="16" t="s">
        <v>151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159</v>
      </c>
      <c r="BK188" s="143">
        <f>ROUND(I188*H188,2)</f>
        <v>0</v>
      </c>
      <c r="BL188" s="16" t="s">
        <v>158</v>
      </c>
      <c r="BM188" s="142" t="s">
        <v>215</v>
      </c>
    </row>
    <row r="189" spans="2:65" s="1" customFormat="1" ht="29.25">
      <c r="B189" s="31"/>
      <c r="D189" s="144" t="s">
        <v>161</v>
      </c>
      <c r="F189" s="145" t="s">
        <v>214</v>
      </c>
      <c r="I189" s="146"/>
      <c r="L189" s="31"/>
      <c r="M189" s="147"/>
      <c r="T189" s="55"/>
      <c r="AT189" s="16" t="s">
        <v>161</v>
      </c>
      <c r="AU189" s="16" t="s">
        <v>159</v>
      </c>
    </row>
    <row r="190" spans="2:65" s="13" customFormat="1" ht="11.25">
      <c r="B190" s="154"/>
      <c r="D190" s="144" t="s">
        <v>162</v>
      </c>
      <c r="E190" s="155" t="s">
        <v>1</v>
      </c>
      <c r="F190" s="156" t="s">
        <v>216</v>
      </c>
      <c r="H190" s="157">
        <v>1</v>
      </c>
      <c r="I190" s="158"/>
      <c r="L190" s="154"/>
      <c r="M190" s="159"/>
      <c r="T190" s="160"/>
      <c r="AT190" s="155" t="s">
        <v>162</v>
      </c>
      <c r="AU190" s="155" t="s">
        <v>159</v>
      </c>
      <c r="AV190" s="13" t="s">
        <v>159</v>
      </c>
      <c r="AW190" s="13" t="s">
        <v>34</v>
      </c>
      <c r="AX190" s="13" t="s">
        <v>77</v>
      </c>
      <c r="AY190" s="155" t="s">
        <v>151</v>
      </c>
    </row>
    <row r="191" spans="2:65" s="14" customFormat="1" ht="11.25">
      <c r="B191" s="161"/>
      <c r="D191" s="144" t="s">
        <v>162</v>
      </c>
      <c r="E191" s="162" t="s">
        <v>1</v>
      </c>
      <c r="F191" s="163" t="s">
        <v>165</v>
      </c>
      <c r="H191" s="164">
        <v>1</v>
      </c>
      <c r="I191" s="165"/>
      <c r="L191" s="161"/>
      <c r="M191" s="166"/>
      <c r="T191" s="167"/>
      <c r="AT191" s="162" t="s">
        <v>162</v>
      </c>
      <c r="AU191" s="162" t="s">
        <v>159</v>
      </c>
      <c r="AV191" s="14" t="s">
        <v>158</v>
      </c>
      <c r="AW191" s="14" t="s">
        <v>34</v>
      </c>
      <c r="AX191" s="14" t="s">
        <v>85</v>
      </c>
      <c r="AY191" s="162" t="s">
        <v>151</v>
      </c>
    </row>
    <row r="192" spans="2:65" s="1" customFormat="1" ht="37.9" customHeight="1">
      <c r="B192" s="31"/>
      <c r="C192" s="168" t="s">
        <v>217</v>
      </c>
      <c r="D192" s="168" t="s">
        <v>208</v>
      </c>
      <c r="E192" s="169" t="s">
        <v>218</v>
      </c>
      <c r="F192" s="170" t="s">
        <v>219</v>
      </c>
      <c r="G192" s="171" t="s">
        <v>170</v>
      </c>
      <c r="H192" s="172">
        <v>1</v>
      </c>
      <c r="I192" s="173"/>
      <c r="J192" s="174">
        <f>ROUND(I192*H192,2)</f>
        <v>0</v>
      </c>
      <c r="K192" s="170" t="s">
        <v>1</v>
      </c>
      <c r="L192" s="175"/>
      <c r="M192" s="176" t="s">
        <v>1</v>
      </c>
      <c r="N192" s="177" t="s">
        <v>43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211</v>
      </c>
      <c r="AT192" s="142" t="s">
        <v>208</v>
      </c>
      <c r="AU192" s="142" t="s">
        <v>159</v>
      </c>
      <c r="AY192" s="16" t="s">
        <v>151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159</v>
      </c>
      <c r="BK192" s="143">
        <f>ROUND(I192*H192,2)</f>
        <v>0</v>
      </c>
      <c r="BL192" s="16" t="s">
        <v>158</v>
      </c>
      <c r="BM192" s="142" t="s">
        <v>220</v>
      </c>
    </row>
    <row r="193" spans="2:65" s="1" customFormat="1" ht="19.5">
      <c r="B193" s="31"/>
      <c r="D193" s="144" t="s">
        <v>161</v>
      </c>
      <c r="F193" s="145" t="s">
        <v>219</v>
      </c>
      <c r="I193" s="146"/>
      <c r="L193" s="31"/>
      <c r="M193" s="147"/>
      <c r="T193" s="55"/>
      <c r="AT193" s="16" t="s">
        <v>161</v>
      </c>
      <c r="AU193" s="16" t="s">
        <v>159</v>
      </c>
    </row>
    <row r="194" spans="2:65" s="11" customFormat="1" ht="22.9" customHeight="1">
      <c r="B194" s="119"/>
      <c r="D194" s="120" t="s">
        <v>76</v>
      </c>
      <c r="E194" s="129" t="s">
        <v>221</v>
      </c>
      <c r="F194" s="129" t="s">
        <v>222</v>
      </c>
      <c r="I194" s="122"/>
      <c r="J194" s="130">
        <f>BK194</f>
        <v>0</v>
      </c>
      <c r="L194" s="119"/>
      <c r="M194" s="124"/>
      <c r="P194" s="125">
        <f>SUM(P195:P198)</f>
        <v>0</v>
      </c>
      <c r="R194" s="125">
        <f>SUM(R195:R198)</f>
        <v>0</v>
      </c>
      <c r="T194" s="126">
        <f>SUM(T195:T198)</f>
        <v>0</v>
      </c>
      <c r="AR194" s="120" t="s">
        <v>85</v>
      </c>
      <c r="AT194" s="127" t="s">
        <v>76</v>
      </c>
      <c r="AU194" s="127" t="s">
        <v>85</v>
      </c>
      <c r="AY194" s="120" t="s">
        <v>151</v>
      </c>
      <c r="BK194" s="128">
        <f>SUM(BK195:BK198)</f>
        <v>0</v>
      </c>
    </row>
    <row r="195" spans="2:65" s="1" customFormat="1" ht="37.9" customHeight="1">
      <c r="B195" s="31"/>
      <c r="C195" s="131" t="s">
        <v>223</v>
      </c>
      <c r="D195" s="131" t="s">
        <v>154</v>
      </c>
      <c r="E195" s="132" t="s">
        <v>224</v>
      </c>
      <c r="F195" s="133" t="s">
        <v>225</v>
      </c>
      <c r="G195" s="134" t="s">
        <v>157</v>
      </c>
      <c r="H195" s="135">
        <v>52.45</v>
      </c>
      <c r="I195" s="136"/>
      <c r="J195" s="137">
        <f>ROUND(I195*H195,2)</f>
        <v>0</v>
      </c>
      <c r="K195" s="133" t="s">
        <v>1</v>
      </c>
      <c r="L195" s="31"/>
      <c r="M195" s="138" t="s">
        <v>1</v>
      </c>
      <c r="N195" s="139" t="s">
        <v>43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158</v>
      </c>
      <c r="AT195" s="142" t="s">
        <v>154</v>
      </c>
      <c r="AU195" s="142" t="s">
        <v>159</v>
      </c>
      <c r="AY195" s="16" t="s">
        <v>151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159</v>
      </c>
      <c r="BK195" s="143">
        <f>ROUND(I195*H195,2)</f>
        <v>0</v>
      </c>
      <c r="BL195" s="16" t="s">
        <v>158</v>
      </c>
      <c r="BM195" s="142" t="s">
        <v>226</v>
      </c>
    </row>
    <row r="196" spans="2:65" s="1" customFormat="1" ht="19.5">
      <c r="B196" s="31"/>
      <c r="D196" s="144" t="s">
        <v>161</v>
      </c>
      <c r="F196" s="145" t="s">
        <v>225</v>
      </c>
      <c r="I196" s="146"/>
      <c r="L196" s="31"/>
      <c r="M196" s="147"/>
      <c r="T196" s="55"/>
      <c r="AT196" s="16" t="s">
        <v>161</v>
      </c>
      <c r="AU196" s="16" t="s">
        <v>159</v>
      </c>
    </row>
    <row r="197" spans="2:65" s="13" customFormat="1" ht="11.25">
      <c r="B197" s="154"/>
      <c r="D197" s="144" t="s">
        <v>162</v>
      </c>
      <c r="E197" s="155" t="s">
        <v>1</v>
      </c>
      <c r="F197" s="156" t="s">
        <v>227</v>
      </c>
      <c r="H197" s="157">
        <v>52.45</v>
      </c>
      <c r="I197" s="158"/>
      <c r="L197" s="154"/>
      <c r="M197" s="159"/>
      <c r="T197" s="160"/>
      <c r="AT197" s="155" t="s">
        <v>162</v>
      </c>
      <c r="AU197" s="155" t="s">
        <v>159</v>
      </c>
      <c r="AV197" s="13" t="s">
        <v>159</v>
      </c>
      <c r="AW197" s="13" t="s">
        <v>34</v>
      </c>
      <c r="AX197" s="13" t="s">
        <v>77</v>
      </c>
      <c r="AY197" s="155" t="s">
        <v>151</v>
      </c>
    </row>
    <row r="198" spans="2:65" s="14" customFormat="1" ht="11.25">
      <c r="B198" s="161"/>
      <c r="D198" s="144" t="s">
        <v>162</v>
      </c>
      <c r="E198" s="162" t="s">
        <v>1</v>
      </c>
      <c r="F198" s="163" t="s">
        <v>165</v>
      </c>
      <c r="H198" s="164">
        <v>52.45</v>
      </c>
      <c r="I198" s="165"/>
      <c r="L198" s="161"/>
      <c r="M198" s="166"/>
      <c r="T198" s="167"/>
      <c r="AT198" s="162" t="s">
        <v>162</v>
      </c>
      <c r="AU198" s="162" t="s">
        <v>159</v>
      </c>
      <c r="AV198" s="14" t="s">
        <v>158</v>
      </c>
      <c r="AW198" s="14" t="s">
        <v>34</v>
      </c>
      <c r="AX198" s="14" t="s">
        <v>85</v>
      </c>
      <c r="AY198" s="162" t="s">
        <v>151</v>
      </c>
    </row>
    <row r="199" spans="2:65" s="11" customFormat="1" ht="22.9" customHeight="1">
      <c r="B199" s="119"/>
      <c r="D199" s="120" t="s">
        <v>76</v>
      </c>
      <c r="E199" s="129" t="s">
        <v>228</v>
      </c>
      <c r="F199" s="129" t="s">
        <v>229</v>
      </c>
      <c r="I199" s="122"/>
      <c r="J199" s="130">
        <f>BK199</f>
        <v>0</v>
      </c>
      <c r="L199" s="119"/>
      <c r="M199" s="124"/>
      <c r="P199" s="125">
        <f>SUM(P200:P203)</f>
        <v>0</v>
      </c>
      <c r="R199" s="125">
        <f>SUM(R200:R203)</f>
        <v>0</v>
      </c>
      <c r="T199" s="126">
        <f>SUM(T200:T203)</f>
        <v>0</v>
      </c>
      <c r="AR199" s="120" t="s">
        <v>85</v>
      </c>
      <c r="AT199" s="127" t="s">
        <v>76</v>
      </c>
      <c r="AU199" s="127" t="s">
        <v>85</v>
      </c>
      <c r="AY199" s="120" t="s">
        <v>151</v>
      </c>
      <c r="BK199" s="128">
        <f>SUM(BK200:BK203)</f>
        <v>0</v>
      </c>
    </row>
    <row r="200" spans="2:65" s="1" customFormat="1" ht="37.9" customHeight="1">
      <c r="B200" s="31"/>
      <c r="C200" s="131" t="s">
        <v>230</v>
      </c>
      <c r="D200" s="131" t="s">
        <v>154</v>
      </c>
      <c r="E200" s="132" t="s">
        <v>231</v>
      </c>
      <c r="F200" s="133" t="s">
        <v>232</v>
      </c>
      <c r="G200" s="134" t="s">
        <v>157</v>
      </c>
      <c r="H200" s="135">
        <v>81.28</v>
      </c>
      <c r="I200" s="136"/>
      <c r="J200" s="137">
        <f>ROUND(I200*H200,2)</f>
        <v>0</v>
      </c>
      <c r="K200" s="133" t="s">
        <v>1</v>
      </c>
      <c r="L200" s="31"/>
      <c r="M200" s="138" t="s">
        <v>1</v>
      </c>
      <c r="N200" s="139" t="s">
        <v>43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158</v>
      </c>
      <c r="AT200" s="142" t="s">
        <v>154</v>
      </c>
      <c r="AU200" s="142" t="s">
        <v>159</v>
      </c>
      <c r="AY200" s="16" t="s">
        <v>151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159</v>
      </c>
      <c r="BK200" s="143">
        <f>ROUND(I200*H200,2)</f>
        <v>0</v>
      </c>
      <c r="BL200" s="16" t="s">
        <v>158</v>
      </c>
      <c r="BM200" s="142" t="s">
        <v>233</v>
      </c>
    </row>
    <row r="201" spans="2:65" s="1" customFormat="1" ht="19.5">
      <c r="B201" s="31"/>
      <c r="D201" s="144" t="s">
        <v>161</v>
      </c>
      <c r="F201" s="145" t="s">
        <v>232</v>
      </c>
      <c r="I201" s="146"/>
      <c r="L201" s="31"/>
      <c r="M201" s="147"/>
      <c r="T201" s="55"/>
      <c r="AT201" s="16" t="s">
        <v>161</v>
      </c>
      <c r="AU201" s="16" t="s">
        <v>159</v>
      </c>
    </row>
    <row r="202" spans="2:65" s="13" customFormat="1" ht="11.25">
      <c r="B202" s="154"/>
      <c r="D202" s="144" t="s">
        <v>162</v>
      </c>
      <c r="E202" s="155" t="s">
        <v>1</v>
      </c>
      <c r="F202" s="156" t="s">
        <v>234</v>
      </c>
      <c r="H202" s="157">
        <v>81.28</v>
      </c>
      <c r="I202" s="158"/>
      <c r="L202" s="154"/>
      <c r="M202" s="159"/>
      <c r="T202" s="160"/>
      <c r="AT202" s="155" t="s">
        <v>162</v>
      </c>
      <c r="AU202" s="155" t="s">
        <v>159</v>
      </c>
      <c r="AV202" s="13" t="s">
        <v>159</v>
      </c>
      <c r="AW202" s="13" t="s">
        <v>34</v>
      </c>
      <c r="AX202" s="13" t="s">
        <v>77</v>
      </c>
      <c r="AY202" s="155" t="s">
        <v>151</v>
      </c>
    </row>
    <row r="203" spans="2:65" s="14" customFormat="1" ht="11.25">
      <c r="B203" s="161"/>
      <c r="D203" s="144" t="s">
        <v>162</v>
      </c>
      <c r="E203" s="162" t="s">
        <v>1</v>
      </c>
      <c r="F203" s="163" t="s">
        <v>165</v>
      </c>
      <c r="H203" s="164">
        <v>81.28</v>
      </c>
      <c r="I203" s="165"/>
      <c r="L203" s="161"/>
      <c r="M203" s="166"/>
      <c r="T203" s="167"/>
      <c r="AT203" s="162" t="s">
        <v>162</v>
      </c>
      <c r="AU203" s="162" t="s">
        <v>159</v>
      </c>
      <c r="AV203" s="14" t="s">
        <v>158</v>
      </c>
      <c r="AW203" s="14" t="s">
        <v>34</v>
      </c>
      <c r="AX203" s="14" t="s">
        <v>85</v>
      </c>
      <c r="AY203" s="162" t="s">
        <v>151</v>
      </c>
    </row>
    <row r="204" spans="2:65" s="11" customFormat="1" ht="22.9" customHeight="1">
      <c r="B204" s="119"/>
      <c r="D204" s="120" t="s">
        <v>76</v>
      </c>
      <c r="E204" s="129" t="s">
        <v>235</v>
      </c>
      <c r="F204" s="129" t="s">
        <v>236</v>
      </c>
      <c r="I204" s="122"/>
      <c r="J204" s="130">
        <f>BK204</f>
        <v>0</v>
      </c>
      <c r="L204" s="119"/>
      <c r="M204" s="124"/>
      <c r="P204" s="125">
        <f>SUM(P205:P231)</f>
        <v>0</v>
      </c>
      <c r="R204" s="125">
        <f>SUM(R205:R231)</f>
        <v>0</v>
      </c>
      <c r="T204" s="126">
        <f>SUM(T205:T231)</f>
        <v>0</v>
      </c>
      <c r="AR204" s="120" t="s">
        <v>85</v>
      </c>
      <c r="AT204" s="127" t="s">
        <v>76</v>
      </c>
      <c r="AU204" s="127" t="s">
        <v>85</v>
      </c>
      <c r="AY204" s="120" t="s">
        <v>151</v>
      </c>
      <c r="BK204" s="128">
        <f>SUM(BK205:BK231)</f>
        <v>0</v>
      </c>
    </row>
    <row r="205" spans="2:65" s="1" customFormat="1" ht="24.2" customHeight="1">
      <c r="B205" s="31"/>
      <c r="C205" s="131" t="s">
        <v>8</v>
      </c>
      <c r="D205" s="131" t="s">
        <v>154</v>
      </c>
      <c r="E205" s="132" t="s">
        <v>237</v>
      </c>
      <c r="F205" s="133" t="s">
        <v>238</v>
      </c>
      <c r="G205" s="134" t="s">
        <v>157</v>
      </c>
      <c r="H205" s="135">
        <v>33.563000000000002</v>
      </c>
      <c r="I205" s="136"/>
      <c r="J205" s="137">
        <f>ROUND(I205*H205,2)</f>
        <v>0</v>
      </c>
      <c r="K205" s="133" t="s">
        <v>1</v>
      </c>
      <c r="L205" s="31"/>
      <c r="M205" s="138" t="s">
        <v>1</v>
      </c>
      <c r="N205" s="139" t="s">
        <v>43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158</v>
      </c>
      <c r="AT205" s="142" t="s">
        <v>154</v>
      </c>
      <c r="AU205" s="142" t="s">
        <v>159</v>
      </c>
      <c r="AY205" s="16" t="s">
        <v>151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159</v>
      </c>
      <c r="BK205" s="143">
        <f>ROUND(I205*H205,2)</f>
        <v>0</v>
      </c>
      <c r="BL205" s="16" t="s">
        <v>158</v>
      </c>
      <c r="BM205" s="142" t="s">
        <v>239</v>
      </c>
    </row>
    <row r="206" spans="2:65" s="1" customFormat="1" ht="19.5">
      <c r="B206" s="31"/>
      <c r="D206" s="144" t="s">
        <v>161</v>
      </c>
      <c r="F206" s="145" t="s">
        <v>238</v>
      </c>
      <c r="I206" s="146"/>
      <c r="L206" s="31"/>
      <c r="M206" s="147"/>
      <c r="T206" s="55"/>
      <c r="AT206" s="16" t="s">
        <v>161</v>
      </c>
      <c r="AU206" s="16" t="s">
        <v>159</v>
      </c>
    </row>
    <row r="207" spans="2:65" s="13" customFormat="1" ht="11.25">
      <c r="B207" s="154"/>
      <c r="D207" s="144" t="s">
        <v>162</v>
      </c>
      <c r="E207" s="155" t="s">
        <v>1</v>
      </c>
      <c r="F207" s="156" t="s">
        <v>240</v>
      </c>
      <c r="H207" s="157">
        <v>38.073</v>
      </c>
      <c r="I207" s="158"/>
      <c r="L207" s="154"/>
      <c r="M207" s="159"/>
      <c r="T207" s="160"/>
      <c r="AT207" s="155" t="s">
        <v>162</v>
      </c>
      <c r="AU207" s="155" t="s">
        <v>159</v>
      </c>
      <c r="AV207" s="13" t="s">
        <v>159</v>
      </c>
      <c r="AW207" s="13" t="s">
        <v>34</v>
      </c>
      <c r="AX207" s="13" t="s">
        <v>77</v>
      </c>
      <c r="AY207" s="155" t="s">
        <v>151</v>
      </c>
    </row>
    <row r="208" spans="2:65" s="13" customFormat="1" ht="11.25">
      <c r="B208" s="154"/>
      <c r="D208" s="144" t="s">
        <v>162</v>
      </c>
      <c r="E208" s="155" t="s">
        <v>1</v>
      </c>
      <c r="F208" s="156" t="s">
        <v>241</v>
      </c>
      <c r="H208" s="157">
        <v>-3.28</v>
      </c>
      <c r="I208" s="158"/>
      <c r="L208" s="154"/>
      <c r="M208" s="159"/>
      <c r="T208" s="160"/>
      <c r="AT208" s="155" t="s">
        <v>162</v>
      </c>
      <c r="AU208" s="155" t="s">
        <v>159</v>
      </c>
      <c r="AV208" s="13" t="s">
        <v>159</v>
      </c>
      <c r="AW208" s="13" t="s">
        <v>34</v>
      </c>
      <c r="AX208" s="13" t="s">
        <v>77</v>
      </c>
      <c r="AY208" s="155" t="s">
        <v>151</v>
      </c>
    </row>
    <row r="209" spans="2:65" s="13" customFormat="1" ht="11.25">
      <c r="B209" s="154"/>
      <c r="D209" s="144" t="s">
        <v>162</v>
      </c>
      <c r="E209" s="155" t="s">
        <v>1</v>
      </c>
      <c r="F209" s="156" t="s">
        <v>242</v>
      </c>
      <c r="H209" s="157">
        <v>-1.23</v>
      </c>
      <c r="I209" s="158"/>
      <c r="L209" s="154"/>
      <c r="M209" s="159"/>
      <c r="T209" s="160"/>
      <c r="AT209" s="155" t="s">
        <v>162</v>
      </c>
      <c r="AU209" s="155" t="s">
        <v>159</v>
      </c>
      <c r="AV209" s="13" t="s">
        <v>159</v>
      </c>
      <c r="AW209" s="13" t="s">
        <v>34</v>
      </c>
      <c r="AX209" s="13" t="s">
        <v>77</v>
      </c>
      <c r="AY209" s="155" t="s">
        <v>151</v>
      </c>
    </row>
    <row r="210" spans="2:65" s="14" customFormat="1" ht="11.25">
      <c r="B210" s="161"/>
      <c r="D210" s="144" t="s">
        <v>162</v>
      </c>
      <c r="E210" s="162" t="s">
        <v>1</v>
      </c>
      <c r="F210" s="163" t="s">
        <v>165</v>
      </c>
      <c r="H210" s="164">
        <v>33.563000000000002</v>
      </c>
      <c r="I210" s="165"/>
      <c r="L210" s="161"/>
      <c r="M210" s="166"/>
      <c r="T210" s="167"/>
      <c r="AT210" s="162" t="s">
        <v>162</v>
      </c>
      <c r="AU210" s="162" t="s">
        <v>159</v>
      </c>
      <c r="AV210" s="14" t="s">
        <v>158</v>
      </c>
      <c r="AW210" s="14" t="s">
        <v>34</v>
      </c>
      <c r="AX210" s="14" t="s">
        <v>85</v>
      </c>
      <c r="AY210" s="162" t="s">
        <v>151</v>
      </c>
    </row>
    <row r="211" spans="2:65" s="1" customFormat="1" ht="24.2" customHeight="1">
      <c r="B211" s="31"/>
      <c r="C211" s="131" t="s">
        <v>243</v>
      </c>
      <c r="D211" s="131" t="s">
        <v>154</v>
      </c>
      <c r="E211" s="132" t="s">
        <v>244</v>
      </c>
      <c r="F211" s="133" t="s">
        <v>245</v>
      </c>
      <c r="G211" s="134" t="s">
        <v>198</v>
      </c>
      <c r="H211" s="135">
        <v>7.3070000000000004</v>
      </c>
      <c r="I211" s="136"/>
      <c r="J211" s="137">
        <f>ROUND(I211*H211,2)</f>
        <v>0</v>
      </c>
      <c r="K211" s="133" t="s">
        <v>1</v>
      </c>
      <c r="L211" s="31"/>
      <c r="M211" s="138" t="s">
        <v>1</v>
      </c>
      <c r="N211" s="139" t="s">
        <v>43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158</v>
      </c>
      <c r="AT211" s="142" t="s">
        <v>154</v>
      </c>
      <c r="AU211" s="142" t="s">
        <v>159</v>
      </c>
      <c r="AY211" s="16" t="s">
        <v>151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159</v>
      </c>
      <c r="BK211" s="143">
        <f>ROUND(I211*H211,2)</f>
        <v>0</v>
      </c>
      <c r="BL211" s="16" t="s">
        <v>158</v>
      </c>
      <c r="BM211" s="142" t="s">
        <v>246</v>
      </c>
    </row>
    <row r="212" spans="2:65" s="1" customFormat="1" ht="19.5">
      <c r="B212" s="31"/>
      <c r="D212" s="144" t="s">
        <v>161</v>
      </c>
      <c r="F212" s="145" t="s">
        <v>245</v>
      </c>
      <c r="I212" s="146"/>
      <c r="L212" s="31"/>
      <c r="M212" s="147"/>
      <c r="T212" s="55"/>
      <c r="AT212" s="16" t="s">
        <v>161</v>
      </c>
      <c r="AU212" s="16" t="s">
        <v>159</v>
      </c>
    </row>
    <row r="213" spans="2:65" s="12" customFormat="1" ht="11.25">
      <c r="B213" s="148"/>
      <c r="D213" s="144" t="s">
        <v>162</v>
      </c>
      <c r="E213" s="149" t="s">
        <v>1</v>
      </c>
      <c r="F213" s="150" t="s">
        <v>247</v>
      </c>
      <c r="H213" s="149" t="s">
        <v>1</v>
      </c>
      <c r="I213" s="151"/>
      <c r="L213" s="148"/>
      <c r="M213" s="152"/>
      <c r="T213" s="153"/>
      <c r="AT213" s="149" t="s">
        <v>162</v>
      </c>
      <c r="AU213" s="149" t="s">
        <v>159</v>
      </c>
      <c r="AV213" s="12" t="s">
        <v>85</v>
      </c>
      <c r="AW213" s="12" t="s">
        <v>34</v>
      </c>
      <c r="AX213" s="12" t="s">
        <v>77</v>
      </c>
      <c r="AY213" s="149" t="s">
        <v>151</v>
      </c>
    </row>
    <row r="214" spans="2:65" s="13" customFormat="1" ht="11.25">
      <c r="B214" s="154"/>
      <c r="D214" s="144" t="s">
        <v>162</v>
      </c>
      <c r="E214" s="155" t="s">
        <v>1</v>
      </c>
      <c r="F214" s="156" t="s">
        <v>248</v>
      </c>
      <c r="H214" s="157">
        <v>6.0860000000000003</v>
      </c>
      <c r="I214" s="158"/>
      <c r="L214" s="154"/>
      <c r="M214" s="159"/>
      <c r="T214" s="160"/>
      <c r="AT214" s="155" t="s">
        <v>162</v>
      </c>
      <c r="AU214" s="155" t="s">
        <v>159</v>
      </c>
      <c r="AV214" s="13" t="s">
        <v>159</v>
      </c>
      <c r="AW214" s="13" t="s">
        <v>34</v>
      </c>
      <c r="AX214" s="13" t="s">
        <v>77</v>
      </c>
      <c r="AY214" s="155" t="s">
        <v>151</v>
      </c>
    </row>
    <row r="215" spans="2:65" s="13" customFormat="1" ht="11.25">
      <c r="B215" s="154"/>
      <c r="D215" s="144" t="s">
        <v>162</v>
      </c>
      <c r="E215" s="155" t="s">
        <v>1</v>
      </c>
      <c r="F215" s="156" t="s">
        <v>249</v>
      </c>
      <c r="H215" s="157">
        <v>1.2210000000000001</v>
      </c>
      <c r="I215" s="158"/>
      <c r="L215" s="154"/>
      <c r="M215" s="159"/>
      <c r="T215" s="160"/>
      <c r="AT215" s="155" t="s">
        <v>162</v>
      </c>
      <c r="AU215" s="155" t="s">
        <v>159</v>
      </c>
      <c r="AV215" s="13" t="s">
        <v>159</v>
      </c>
      <c r="AW215" s="13" t="s">
        <v>34</v>
      </c>
      <c r="AX215" s="13" t="s">
        <v>77</v>
      </c>
      <c r="AY215" s="155" t="s">
        <v>151</v>
      </c>
    </row>
    <row r="216" spans="2:65" s="14" customFormat="1" ht="11.25">
      <c r="B216" s="161"/>
      <c r="D216" s="144" t="s">
        <v>162</v>
      </c>
      <c r="E216" s="162" t="s">
        <v>1</v>
      </c>
      <c r="F216" s="163" t="s">
        <v>165</v>
      </c>
      <c r="H216" s="164">
        <v>7.3070000000000004</v>
      </c>
      <c r="I216" s="165"/>
      <c r="L216" s="161"/>
      <c r="M216" s="166"/>
      <c r="T216" s="167"/>
      <c r="AT216" s="162" t="s">
        <v>162</v>
      </c>
      <c r="AU216" s="162" t="s">
        <v>159</v>
      </c>
      <c r="AV216" s="14" t="s">
        <v>158</v>
      </c>
      <c r="AW216" s="14" t="s">
        <v>34</v>
      </c>
      <c r="AX216" s="14" t="s">
        <v>85</v>
      </c>
      <c r="AY216" s="162" t="s">
        <v>151</v>
      </c>
    </row>
    <row r="217" spans="2:65" s="1" customFormat="1" ht="33" customHeight="1">
      <c r="B217" s="31"/>
      <c r="C217" s="131" t="s">
        <v>250</v>
      </c>
      <c r="D217" s="131" t="s">
        <v>154</v>
      </c>
      <c r="E217" s="132" t="s">
        <v>251</v>
      </c>
      <c r="F217" s="133" t="s">
        <v>252</v>
      </c>
      <c r="G217" s="134" t="s">
        <v>198</v>
      </c>
      <c r="H217" s="135">
        <v>4.1970000000000001</v>
      </c>
      <c r="I217" s="136"/>
      <c r="J217" s="137">
        <f>ROUND(I217*H217,2)</f>
        <v>0</v>
      </c>
      <c r="K217" s="133" t="s">
        <v>1</v>
      </c>
      <c r="L217" s="31"/>
      <c r="M217" s="138" t="s">
        <v>1</v>
      </c>
      <c r="N217" s="139" t="s">
        <v>43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158</v>
      </c>
      <c r="AT217" s="142" t="s">
        <v>154</v>
      </c>
      <c r="AU217" s="142" t="s">
        <v>159</v>
      </c>
      <c r="AY217" s="16" t="s">
        <v>151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159</v>
      </c>
      <c r="BK217" s="143">
        <f>ROUND(I217*H217,2)</f>
        <v>0</v>
      </c>
      <c r="BL217" s="16" t="s">
        <v>158</v>
      </c>
      <c r="BM217" s="142" t="s">
        <v>253</v>
      </c>
    </row>
    <row r="218" spans="2:65" s="1" customFormat="1" ht="19.5">
      <c r="B218" s="31"/>
      <c r="D218" s="144" t="s">
        <v>161</v>
      </c>
      <c r="F218" s="145" t="s">
        <v>252</v>
      </c>
      <c r="I218" s="146"/>
      <c r="L218" s="31"/>
      <c r="M218" s="147"/>
      <c r="T218" s="55"/>
      <c r="AT218" s="16" t="s">
        <v>161</v>
      </c>
      <c r="AU218" s="16" t="s">
        <v>159</v>
      </c>
    </row>
    <row r="219" spans="2:65" s="12" customFormat="1" ht="11.25">
      <c r="B219" s="148"/>
      <c r="D219" s="144" t="s">
        <v>162</v>
      </c>
      <c r="E219" s="149" t="s">
        <v>1</v>
      </c>
      <c r="F219" s="150" t="s">
        <v>254</v>
      </c>
      <c r="H219" s="149" t="s">
        <v>1</v>
      </c>
      <c r="I219" s="151"/>
      <c r="L219" s="148"/>
      <c r="M219" s="152"/>
      <c r="T219" s="153"/>
      <c r="AT219" s="149" t="s">
        <v>162</v>
      </c>
      <c r="AU219" s="149" t="s">
        <v>159</v>
      </c>
      <c r="AV219" s="12" t="s">
        <v>85</v>
      </c>
      <c r="AW219" s="12" t="s">
        <v>34</v>
      </c>
      <c r="AX219" s="12" t="s">
        <v>77</v>
      </c>
      <c r="AY219" s="149" t="s">
        <v>151</v>
      </c>
    </row>
    <row r="220" spans="2:65" s="13" customFormat="1" ht="11.25">
      <c r="B220" s="154"/>
      <c r="D220" s="144" t="s">
        <v>162</v>
      </c>
      <c r="E220" s="155" t="s">
        <v>1</v>
      </c>
      <c r="F220" s="156" t="s">
        <v>255</v>
      </c>
      <c r="H220" s="157">
        <v>4.1970000000000001</v>
      </c>
      <c r="I220" s="158"/>
      <c r="L220" s="154"/>
      <c r="M220" s="159"/>
      <c r="T220" s="160"/>
      <c r="AT220" s="155" t="s">
        <v>162</v>
      </c>
      <c r="AU220" s="155" t="s">
        <v>159</v>
      </c>
      <c r="AV220" s="13" t="s">
        <v>159</v>
      </c>
      <c r="AW220" s="13" t="s">
        <v>34</v>
      </c>
      <c r="AX220" s="13" t="s">
        <v>77</v>
      </c>
      <c r="AY220" s="155" t="s">
        <v>151</v>
      </c>
    </row>
    <row r="221" spans="2:65" s="14" customFormat="1" ht="11.25">
      <c r="B221" s="161"/>
      <c r="D221" s="144" t="s">
        <v>162</v>
      </c>
      <c r="E221" s="162" t="s">
        <v>1</v>
      </c>
      <c r="F221" s="163" t="s">
        <v>165</v>
      </c>
      <c r="H221" s="164">
        <v>4.1970000000000001</v>
      </c>
      <c r="I221" s="165"/>
      <c r="L221" s="161"/>
      <c r="M221" s="166"/>
      <c r="T221" s="167"/>
      <c r="AT221" s="162" t="s">
        <v>162</v>
      </c>
      <c r="AU221" s="162" t="s">
        <v>159</v>
      </c>
      <c r="AV221" s="14" t="s">
        <v>158</v>
      </c>
      <c r="AW221" s="14" t="s">
        <v>34</v>
      </c>
      <c r="AX221" s="14" t="s">
        <v>85</v>
      </c>
      <c r="AY221" s="162" t="s">
        <v>151</v>
      </c>
    </row>
    <row r="222" spans="2:65" s="1" customFormat="1" ht="44.25" customHeight="1">
      <c r="B222" s="31"/>
      <c r="C222" s="131" t="s">
        <v>256</v>
      </c>
      <c r="D222" s="131" t="s">
        <v>154</v>
      </c>
      <c r="E222" s="132" t="s">
        <v>257</v>
      </c>
      <c r="F222" s="133" t="s">
        <v>258</v>
      </c>
      <c r="G222" s="134" t="s">
        <v>157</v>
      </c>
      <c r="H222" s="135">
        <v>9.8879999999999999</v>
      </c>
      <c r="I222" s="136"/>
      <c r="J222" s="137">
        <f>ROUND(I222*H222,2)</f>
        <v>0</v>
      </c>
      <c r="K222" s="133" t="s">
        <v>1</v>
      </c>
      <c r="L222" s="31"/>
      <c r="M222" s="138" t="s">
        <v>1</v>
      </c>
      <c r="N222" s="139" t="s">
        <v>43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158</v>
      </c>
      <c r="AT222" s="142" t="s">
        <v>154</v>
      </c>
      <c r="AU222" s="142" t="s">
        <v>159</v>
      </c>
      <c r="AY222" s="16" t="s">
        <v>151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159</v>
      </c>
      <c r="BK222" s="143">
        <f>ROUND(I222*H222,2)</f>
        <v>0</v>
      </c>
      <c r="BL222" s="16" t="s">
        <v>158</v>
      </c>
      <c r="BM222" s="142" t="s">
        <v>259</v>
      </c>
    </row>
    <row r="223" spans="2:65" s="1" customFormat="1" ht="29.25">
      <c r="B223" s="31"/>
      <c r="D223" s="144" t="s">
        <v>161</v>
      </c>
      <c r="F223" s="145" t="s">
        <v>258</v>
      </c>
      <c r="I223" s="146"/>
      <c r="L223" s="31"/>
      <c r="M223" s="147"/>
      <c r="T223" s="55"/>
      <c r="AT223" s="16" t="s">
        <v>161</v>
      </c>
      <c r="AU223" s="16" t="s">
        <v>159</v>
      </c>
    </row>
    <row r="224" spans="2:65" s="13" customFormat="1" ht="11.25">
      <c r="B224" s="154"/>
      <c r="D224" s="144" t="s">
        <v>162</v>
      </c>
      <c r="E224" s="155" t="s">
        <v>1</v>
      </c>
      <c r="F224" s="156" t="s">
        <v>260</v>
      </c>
      <c r="H224" s="157">
        <v>9.8879999999999999</v>
      </c>
      <c r="I224" s="158"/>
      <c r="L224" s="154"/>
      <c r="M224" s="159"/>
      <c r="T224" s="160"/>
      <c r="AT224" s="155" t="s">
        <v>162</v>
      </c>
      <c r="AU224" s="155" t="s">
        <v>159</v>
      </c>
      <c r="AV224" s="13" t="s">
        <v>159</v>
      </c>
      <c r="AW224" s="13" t="s">
        <v>34</v>
      </c>
      <c r="AX224" s="13" t="s">
        <v>77</v>
      </c>
      <c r="AY224" s="155" t="s">
        <v>151</v>
      </c>
    </row>
    <row r="225" spans="2:65" s="14" customFormat="1" ht="11.25">
      <c r="B225" s="161"/>
      <c r="D225" s="144" t="s">
        <v>162</v>
      </c>
      <c r="E225" s="162" t="s">
        <v>1</v>
      </c>
      <c r="F225" s="163" t="s">
        <v>165</v>
      </c>
      <c r="H225" s="164">
        <v>9.8879999999999999</v>
      </c>
      <c r="I225" s="165"/>
      <c r="L225" s="161"/>
      <c r="M225" s="166"/>
      <c r="T225" s="167"/>
      <c r="AT225" s="162" t="s">
        <v>162</v>
      </c>
      <c r="AU225" s="162" t="s">
        <v>159</v>
      </c>
      <c r="AV225" s="14" t="s">
        <v>158</v>
      </c>
      <c r="AW225" s="14" t="s">
        <v>34</v>
      </c>
      <c r="AX225" s="14" t="s">
        <v>85</v>
      </c>
      <c r="AY225" s="162" t="s">
        <v>151</v>
      </c>
    </row>
    <row r="226" spans="2:65" s="1" customFormat="1" ht="37.9" customHeight="1">
      <c r="B226" s="31"/>
      <c r="C226" s="131" t="s">
        <v>261</v>
      </c>
      <c r="D226" s="131" t="s">
        <v>154</v>
      </c>
      <c r="E226" s="132" t="s">
        <v>262</v>
      </c>
      <c r="F226" s="133" t="s">
        <v>263</v>
      </c>
      <c r="G226" s="134" t="s">
        <v>157</v>
      </c>
      <c r="H226" s="135">
        <v>7.9950000000000001</v>
      </c>
      <c r="I226" s="136"/>
      <c r="J226" s="137">
        <f>ROUND(I226*H226,2)</f>
        <v>0</v>
      </c>
      <c r="K226" s="133" t="s">
        <v>1</v>
      </c>
      <c r="L226" s="31"/>
      <c r="M226" s="138" t="s">
        <v>1</v>
      </c>
      <c r="N226" s="139" t="s">
        <v>43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158</v>
      </c>
      <c r="AT226" s="142" t="s">
        <v>154</v>
      </c>
      <c r="AU226" s="142" t="s">
        <v>159</v>
      </c>
      <c r="AY226" s="16" t="s">
        <v>151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159</v>
      </c>
      <c r="BK226" s="143">
        <f>ROUND(I226*H226,2)</f>
        <v>0</v>
      </c>
      <c r="BL226" s="16" t="s">
        <v>158</v>
      </c>
      <c r="BM226" s="142" t="s">
        <v>264</v>
      </c>
    </row>
    <row r="227" spans="2:65" s="1" customFormat="1" ht="19.5">
      <c r="B227" s="31"/>
      <c r="D227" s="144" t="s">
        <v>161</v>
      </c>
      <c r="F227" s="145" t="s">
        <v>263</v>
      </c>
      <c r="I227" s="146"/>
      <c r="L227" s="31"/>
      <c r="M227" s="147"/>
      <c r="T227" s="55"/>
      <c r="AT227" s="16" t="s">
        <v>161</v>
      </c>
      <c r="AU227" s="16" t="s">
        <v>159</v>
      </c>
    </row>
    <row r="228" spans="2:65" s="13" customFormat="1" ht="11.25">
      <c r="B228" s="154"/>
      <c r="D228" s="144" t="s">
        <v>162</v>
      </c>
      <c r="E228" s="155" t="s">
        <v>1</v>
      </c>
      <c r="F228" s="156" t="s">
        <v>265</v>
      </c>
      <c r="H228" s="157">
        <v>1.845</v>
      </c>
      <c r="I228" s="158"/>
      <c r="L228" s="154"/>
      <c r="M228" s="159"/>
      <c r="T228" s="160"/>
      <c r="AT228" s="155" t="s">
        <v>162</v>
      </c>
      <c r="AU228" s="155" t="s">
        <v>159</v>
      </c>
      <c r="AV228" s="13" t="s">
        <v>159</v>
      </c>
      <c r="AW228" s="13" t="s">
        <v>34</v>
      </c>
      <c r="AX228" s="13" t="s">
        <v>77</v>
      </c>
      <c r="AY228" s="155" t="s">
        <v>151</v>
      </c>
    </row>
    <row r="229" spans="2:65" s="13" customFormat="1" ht="11.25">
      <c r="B229" s="154"/>
      <c r="D229" s="144" t="s">
        <v>162</v>
      </c>
      <c r="E229" s="155" t="s">
        <v>1</v>
      </c>
      <c r="F229" s="156" t="s">
        <v>266</v>
      </c>
      <c r="H229" s="157">
        <v>4.92</v>
      </c>
      <c r="I229" s="158"/>
      <c r="L229" s="154"/>
      <c r="M229" s="159"/>
      <c r="T229" s="160"/>
      <c r="AT229" s="155" t="s">
        <v>162</v>
      </c>
      <c r="AU229" s="155" t="s">
        <v>159</v>
      </c>
      <c r="AV229" s="13" t="s">
        <v>159</v>
      </c>
      <c r="AW229" s="13" t="s">
        <v>34</v>
      </c>
      <c r="AX229" s="13" t="s">
        <v>77</v>
      </c>
      <c r="AY229" s="155" t="s">
        <v>151</v>
      </c>
    </row>
    <row r="230" spans="2:65" s="13" customFormat="1" ht="11.25">
      <c r="B230" s="154"/>
      <c r="D230" s="144" t="s">
        <v>162</v>
      </c>
      <c r="E230" s="155" t="s">
        <v>1</v>
      </c>
      <c r="F230" s="156" t="s">
        <v>267</v>
      </c>
      <c r="H230" s="157">
        <v>1.23</v>
      </c>
      <c r="I230" s="158"/>
      <c r="L230" s="154"/>
      <c r="M230" s="159"/>
      <c r="T230" s="160"/>
      <c r="AT230" s="155" t="s">
        <v>162</v>
      </c>
      <c r="AU230" s="155" t="s">
        <v>159</v>
      </c>
      <c r="AV230" s="13" t="s">
        <v>159</v>
      </c>
      <c r="AW230" s="13" t="s">
        <v>34</v>
      </c>
      <c r="AX230" s="13" t="s">
        <v>77</v>
      </c>
      <c r="AY230" s="155" t="s">
        <v>151</v>
      </c>
    </row>
    <row r="231" spans="2:65" s="14" customFormat="1" ht="11.25">
      <c r="B231" s="161"/>
      <c r="D231" s="144" t="s">
        <v>162</v>
      </c>
      <c r="E231" s="162" t="s">
        <v>1</v>
      </c>
      <c r="F231" s="163" t="s">
        <v>165</v>
      </c>
      <c r="H231" s="164">
        <v>7.9950000000000001</v>
      </c>
      <c r="I231" s="165"/>
      <c r="L231" s="161"/>
      <c r="M231" s="166"/>
      <c r="T231" s="167"/>
      <c r="AT231" s="162" t="s">
        <v>162</v>
      </c>
      <c r="AU231" s="162" t="s">
        <v>159</v>
      </c>
      <c r="AV231" s="14" t="s">
        <v>158</v>
      </c>
      <c r="AW231" s="14" t="s">
        <v>34</v>
      </c>
      <c r="AX231" s="14" t="s">
        <v>85</v>
      </c>
      <c r="AY231" s="162" t="s">
        <v>151</v>
      </c>
    </row>
    <row r="232" spans="2:65" s="11" customFormat="1" ht="22.9" customHeight="1">
      <c r="B232" s="119"/>
      <c r="D232" s="120" t="s">
        <v>76</v>
      </c>
      <c r="E232" s="129" t="s">
        <v>268</v>
      </c>
      <c r="F232" s="129" t="s">
        <v>269</v>
      </c>
      <c r="I232" s="122"/>
      <c r="J232" s="130">
        <f>BK232</f>
        <v>0</v>
      </c>
      <c r="L232" s="119"/>
      <c r="M232" s="124"/>
      <c r="P232" s="125">
        <f>SUM(P233:P234)</f>
        <v>0</v>
      </c>
      <c r="R232" s="125">
        <f>SUM(R233:R234)</f>
        <v>0</v>
      </c>
      <c r="T232" s="126">
        <f>SUM(T233:T234)</f>
        <v>0</v>
      </c>
      <c r="AR232" s="120" t="s">
        <v>85</v>
      </c>
      <c r="AT232" s="127" t="s">
        <v>76</v>
      </c>
      <c r="AU232" s="127" t="s">
        <v>85</v>
      </c>
      <c r="AY232" s="120" t="s">
        <v>151</v>
      </c>
      <c r="BK232" s="128">
        <f>SUM(BK233:BK234)</f>
        <v>0</v>
      </c>
    </row>
    <row r="233" spans="2:65" s="1" customFormat="1" ht="37.9" customHeight="1">
      <c r="B233" s="31"/>
      <c r="C233" s="131" t="s">
        <v>270</v>
      </c>
      <c r="D233" s="131" t="s">
        <v>154</v>
      </c>
      <c r="E233" s="132" t="s">
        <v>271</v>
      </c>
      <c r="F233" s="133" t="s">
        <v>272</v>
      </c>
      <c r="G233" s="134" t="s">
        <v>273</v>
      </c>
      <c r="H233" s="135">
        <v>32.286999999999999</v>
      </c>
      <c r="I233" s="136"/>
      <c r="J233" s="137">
        <f>ROUND(I233*H233,2)</f>
        <v>0</v>
      </c>
      <c r="K233" s="133" t="s">
        <v>1</v>
      </c>
      <c r="L233" s="31"/>
      <c r="M233" s="138" t="s">
        <v>1</v>
      </c>
      <c r="N233" s="139" t="s">
        <v>43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158</v>
      </c>
      <c r="AT233" s="142" t="s">
        <v>154</v>
      </c>
      <c r="AU233" s="142" t="s">
        <v>159</v>
      </c>
      <c r="AY233" s="16" t="s">
        <v>151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159</v>
      </c>
      <c r="BK233" s="143">
        <f>ROUND(I233*H233,2)</f>
        <v>0</v>
      </c>
      <c r="BL233" s="16" t="s">
        <v>158</v>
      </c>
      <c r="BM233" s="142" t="s">
        <v>274</v>
      </c>
    </row>
    <row r="234" spans="2:65" s="1" customFormat="1" ht="19.5">
      <c r="B234" s="31"/>
      <c r="D234" s="144" t="s">
        <v>161</v>
      </c>
      <c r="F234" s="145" t="s">
        <v>272</v>
      </c>
      <c r="I234" s="146"/>
      <c r="L234" s="31"/>
      <c r="M234" s="147"/>
      <c r="T234" s="55"/>
      <c r="AT234" s="16" t="s">
        <v>161</v>
      </c>
      <c r="AU234" s="16" t="s">
        <v>159</v>
      </c>
    </row>
    <row r="235" spans="2:65" s="11" customFormat="1" ht="22.9" customHeight="1">
      <c r="B235" s="119"/>
      <c r="D235" s="120" t="s">
        <v>76</v>
      </c>
      <c r="E235" s="129" t="s">
        <v>275</v>
      </c>
      <c r="F235" s="129" t="s">
        <v>276</v>
      </c>
      <c r="I235" s="122"/>
      <c r="J235" s="130">
        <f>BK235</f>
        <v>0</v>
      </c>
      <c r="L235" s="119"/>
      <c r="M235" s="124"/>
      <c r="P235" s="125">
        <f>SUM(P236:P237)</f>
        <v>0</v>
      </c>
      <c r="R235" s="125">
        <f>SUM(R236:R237)</f>
        <v>0</v>
      </c>
      <c r="T235" s="126">
        <f>SUM(T236:T237)</f>
        <v>0</v>
      </c>
      <c r="AR235" s="120" t="s">
        <v>85</v>
      </c>
      <c r="AT235" s="127" t="s">
        <v>76</v>
      </c>
      <c r="AU235" s="127" t="s">
        <v>85</v>
      </c>
      <c r="AY235" s="120" t="s">
        <v>151</v>
      </c>
      <c r="BK235" s="128">
        <f>SUM(BK236:BK237)</f>
        <v>0</v>
      </c>
    </row>
    <row r="236" spans="2:65" s="1" customFormat="1" ht="55.5" customHeight="1">
      <c r="B236" s="31"/>
      <c r="C236" s="131" t="s">
        <v>277</v>
      </c>
      <c r="D236" s="131" t="s">
        <v>154</v>
      </c>
      <c r="E236" s="132" t="s">
        <v>278</v>
      </c>
      <c r="F236" s="133" t="s">
        <v>279</v>
      </c>
      <c r="G236" s="134" t="s">
        <v>273</v>
      </c>
      <c r="H236" s="135">
        <v>10.429</v>
      </c>
      <c r="I236" s="136"/>
      <c r="J236" s="137">
        <f>ROUND(I236*H236,2)</f>
        <v>0</v>
      </c>
      <c r="K236" s="133" t="s">
        <v>1</v>
      </c>
      <c r="L236" s="31"/>
      <c r="M236" s="138" t="s">
        <v>1</v>
      </c>
      <c r="N236" s="139" t="s">
        <v>43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158</v>
      </c>
      <c r="AT236" s="142" t="s">
        <v>154</v>
      </c>
      <c r="AU236" s="142" t="s">
        <v>159</v>
      </c>
      <c r="AY236" s="16" t="s">
        <v>151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159</v>
      </c>
      <c r="BK236" s="143">
        <f>ROUND(I236*H236,2)</f>
        <v>0</v>
      </c>
      <c r="BL236" s="16" t="s">
        <v>158</v>
      </c>
      <c r="BM236" s="142" t="s">
        <v>280</v>
      </c>
    </row>
    <row r="237" spans="2:65" s="1" customFormat="1" ht="39">
      <c r="B237" s="31"/>
      <c r="D237" s="144" t="s">
        <v>161</v>
      </c>
      <c r="F237" s="145" t="s">
        <v>279</v>
      </c>
      <c r="I237" s="146"/>
      <c r="L237" s="31"/>
      <c r="M237" s="147"/>
      <c r="T237" s="55"/>
      <c r="AT237" s="16" t="s">
        <v>161</v>
      </c>
      <c r="AU237" s="16" t="s">
        <v>159</v>
      </c>
    </row>
    <row r="238" spans="2:65" s="11" customFormat="1" ht="25.9" customHeight="1">
      <c r="B238" s="119"/>
      <c r="D238" s="120" t="s">
        <v>76</v>
      </c>
      <c r="E238" s="121" t="s">
        <v>281</v>
      </c>
      <c r="F238" s="121" t="s">
        <v>282</v>
      </c>
      <c r="I238" s="122"/>
      <c r="J238" s="123">
        <f>BK238</f>
        <v>0</v>
      </c>
      <c r="L238" s="119"/>
      <c r="M238" s="124"/>
      <c r="P238" s="125">
        <f>P239+P242+P267+P294+P319+P362+P381+P464+P497+P558+P596</f>
        <v>0</v>
      </c>
      <c r="R238" s="125">
        <f>R239+R242+R267+R294+R319+R362+R381+R464+R497+R558+R596</f>
        <v>0.70917000000000008</v>
      </c>
      <c r="T238" s="126">
        <f>T239+T242+T267+T294+T319+T362+T381+T464+T497+T558+T596</f>
        <v>0</v>
      </c>
      <c r="AR238" s="120" t="s">
        <v>159</v>
      </c>
      <c r="AT238" s="127" t="s">
        <v>76</v>
      </c>
      <c r="AU238" s="127" t="s">
        <v>77</v>
      </c>
      <c r="AY238" s="120" t="s">
        <v>151</v>
      </c>
      <c r="BK238" s="128">
        <f>BK239+BK242+BK267+BK294+BK319+BK362+BK381+BK464+BK497+BK558+BK596</f>
        <v>0</v>
      </c>
    </row>
    <row r="239" spans="2:65" s="11" customFormat="1" ht="22.9" customHeight="1">
      <c r="B239" s="119"/>
      <c r="D239" s="120" t="s">
        <v>76</v>
      </c>
      <c r="E239" s="129" t="s">
        <v>283</v>
      </c>
      <c r="F239" s="129" t="s">
        <v>284</v>
      </c>
      <c r="I239" s="122"/>
      <c r="J239" s="130">
        <f>BK239</f>
        <v>0</v>
      </c>
      <c r="L239" s="119"/>
      <c r="M239" s="124"/>
      <c r="P239" s="125">
        <f>SUM(P240:P241)</f>
        <v>0</v>
      </c>
      <c r="R239" s="125">
        <f>SUM(R240:R241)</f>
        <v>0</v>
      </c>
      <c r="T239" s="126">
        <f>SUM(T240:T241)</f>
        <v>0</v>
      </c>
      <c r="AR239" s="120" t="s">
        <v>85</v>
      </c>
      <c r="AT239" s="127" t="s">
        <v>76</v>
      </c>
      <c r="AU239" s="127" t="s">
        <v>85</v>
      </c>
      <c r="AY239" s="120" t="s">
        <v>151</v>
      </c>
      <c r="BK239" s="128">
        <f>SUM(BK240:BK241)</f>
        <v>0</v>
      </c>
    </row>
    <row r="240" spans="2:65" s="1" customFormat="1" ht="16.5" customHeight="1">
      <c r="B240" s="31"/>
      <c r="C240" s="131" t="s">
        <v>285</v>
      </c>
      <c r="D240" s="131" t="s">
        <v>154</v>
      </c>
      <c r="E240" s="132" t="s">
        <v>286</v>
      </c>
      <c r="F240" s="133" t="s">
        <v>287</v>
      </c>
      <c r="G240" s="134" t="s">
        <v>170</v>
      </c>
      <c r="H240" s="135">
        <v>1</v>
      </c>
      <c r="I240" s="136"/>
      <c r="J240" s="137">
        <f>ROUND(I240*H240,2)</f>
        <v>0</v>
      </c>
      <c r="K240" s="133" t="s">
        <v>1</v>
      </c>
      <c r="L240" s="31"/>
      <c r="M240" s="138" t="s">
        <v>1</v>
      </c>
      <c r="N240" s="139" t="s">
        <v>43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158</v>
      </c>
      <c r="AT240" s="142" t="s">
        <v>154</v>
      </c>
      <c r="AU240" s="142" t="s">
        <v>159</v>
      </c>
      <c r="AY240" s="16" t="s">
        <v>151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159</v>
      </c>
      <c r="BK240" s="143">
        <f>ROUND(I240*H240,2)</f>
        <v>0</v>
      </c>
      <c r="BL240" s="16" t="s">
        <v>158</v>
      </c>
      <c r="BM240" s="142" t="s">
        <v>288</v>
      </c>
    </row>
    <row r="241" spans="2:65" s="1" customFormat="1" ht="11.25">
      <c r="B241" s="31"/>
      <c r="D241" s="144" t="s">
        <v>161</v>
      </c>
      <c r="F241" s="145" t="s">
        <v>287</v>
      </c>
      <c r="I241" s="146"/>
      <c r="L241" s="31"/>
      <c r="M241" s="147"/>
      <c r="T241" s="55"/>
      <c r="AT241" s="16" t="s">
        <v>161</v>
      </c>
      <c r="AU241" s="16" t="s">
        <v>159</v>
      </c>
    </row>
    <row r="242" spans="2:65" s="11" customFormat="1" ht="22.9" customHeight="1">
      <c r="B242" s="119"/>
      <c r="D242" s="120" t="s">
        <v>76</v>
      </c>
      <c r="E242" s="129" t="s">
        <v>289</v>
      </c>
      <c r="F242" s="129" t="s">
        <v>290</v>
      </c>
      <c r="I242" s="122"/>
      <c r="J242" s="130">
        <f>BK242</f>
        <v>0</v>
      </c>
      <c r="L242" s="119"/>
      <c r="M242" s="124"/>
      <c r="P242" s="125">
        <f>SUM(P243:P266)</f>
        <v>0</v>
      </c>
      <c r="R242" s="125">
        <f>SUM(R243:R266)</f>
        <v>0</v>
      </c>
      <c r="T242" s="126">
        <f>SUM(T243:T266)</f>
        <v>0</v>
      </c>
      <c r="AR242" s="120" t="s">
        <v>159</v>
      </c>
      <c r="AT242" s="127" t="s">
        <v>76</v>
      </c>
      <c r="AU242" s="127" t="s">
        <v>85</v>
      </c>
      <c r="AY242" s="120" t="s">
        <v>151</v>
      </c>
      <c r="BK242" s="128">
        <f>SUM(BK243:BK266)</f>
        <v>0</v>
      </c>
    </row>
    <row r="243" spans="2:65" s="1" customFormat="1" ht="24.2" customHeight="1">
      <c r="B243" s="31"/>
      <c r="C243" s="131" t="s">
        <v>291</v>
      </c>
      <c r="D243" s="131" t="s">
        <v>154</v>
      </c>
      <c r="E243" s="132" t="s">
        <v>292</v>
      </c>
      <c r="F243" s="133" t="s">
        <v>293</v>
      </c>
      <c r="G243" s="134" t="s">
        <v>157</v>
      </c>
      <c r="H243" s="135">
        <v>52.146999999999998</v>
      </c>
      <c r="I243" s="136"/>
      <c r="J243" s="137">
        <f>ROUND(I243*H243,2)</f>
        <v>0</v>
      </c>
      <c r="K243" s="133" t="s">
        <v>1</v>
      </c>
      <c r="L243" s="31"/>
      <c r="M243" s="138" t="s">
        <v>1</v>
      </c>
      <c r="N243" s="139" t="s">
        <v>43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261</v>
      </c>
      <c r="AT243" s="142" t="s">
        <v>154</v>
      </c>
      <c r="AU243" s="142" t="s">
        <v>159</v>
      </c>
      <c r="AY243" s="16" t="s">
        <v>151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159</v>
      </c>
      <c r="BK243" s="143">
        <f>ROUND(I243*H243,2)</f>
        <v>0</v>
      </c>
      <c r="BL243" s="16" t="s">
        <v>261</v>
      </c>
      <c r="BM243" s="142" t="s">
        <v>294</v>
      </c>
    </row>
    <row r="244" spans="2:65" s="1" customFormat="1" ht="11.25">
      <c r="B244" s="31"/>
      <c r="D244" s="144" t="s">
        <v>161</v>
      </c>
      <c r="F244" s="145" t="s">
        <v>293</v>
      </c>
      <c r="I244" s="146"/>
      <c r="L244" s="31"/>
      <c r="M244" s="147"/>
      <c r="T244" s="55"/>
      <c r="AT244" s="16" t="s">
        <v>161</v>
      </c>
      <c r="AU244" s="16" t="s">
        <v>159</v>
      </c>
    </row>
    <row r="245" spans="2:65" s="12" customFormat="1" ht="11.25">
      <c r="B245" s="148"/>
      <c r="D245" s="144" t="s">
        <v>162</v>
      </c>
      <c r="E245" s="149" t="s">
        <v>1</v>
      </c>
      <c r="F245" s="150" t="s">
        <v>254</v>
      </c>
      <c r="H245" s="149" t="s">
        <v>1</v>
      </c>
      <c r="I245" s="151"/>
      <c r="L245" s="148"/>
      <c r="M245" s="152"/>
      <c r="T245" s="153"/>
      <c r="AT245" s="149" t="s">
        <v>162</v>
      </c>
      <c r="AU245" s="149" t="s">
        <v>159</v>
      </c>
      <c r="AV245" s="12" t="s">
        <v>85</v>
      </c>
      <c r="AW245" s="12" t="s">
        <v>34</v>
      </c>
      <c r="AX245" s="12" t="s">
        <v>77</v>
      </c>
      <c r="AY245" s="149" t="s">
        <v>151</v>
      </c>
    </row>
    <row r="246" spans="2:65" s="13" customFormat="1" ht="11.25">
      <c r="B246" s="154"/>
      <c r="D246" s="144" t="s">
        <v>162</v>
      </c>
      <c r="E246" s="155" t="s">
        <v>1</v>
      </c>
      <c r="F246" s="156" t="s">
        <v>295</v>
      </c>
      <c r="H246" s="157">
        <v>41.972000000000001</v>
      </c>
      <c r="I246" s="158"/>
      <c r="L246" s="154"/>
      <c r="M246" s="159"/>
      <c r="T246" s="160"/>
      <c r="AT246" s="155" t="s">
        <v>162</v>
      </c>
      <c r="AU246" s="155" t="s">
        <v>159</v>
      </c>
      <c r="AV246" s="13" t="s">
        <v>159</v>
      </c>
      <c r="AW246" s="13" t="s">
        <v>34</v>
      </c>
      <c r="AX246" s="13" t="s">
        <v>77</v>
      </c>
      <c r="AY246" s="155" t="s">
        <v>151</v>
      </c>
    </row>
    <row r="247" spans="2:65" s="13" customFormat="1" ht="11.25">
      <c r="B247" s="154"/>
      <c r="D247" s="144" t="s">
        <v>162</v>
      </c>
      <c r="E247" s="155" t="s">
        <v>1</v>
      </c>
      <c r="F247" s="156" t="s">
        <v>296</v>
      </c>
      <c r="H247" s="157">
        <v>10.175000000000001</v>
      </c>
      <c r="I247" s="158"/>
      <c r="L247" s="154"/>
      <c r="M247" s="159"/>
      <c r="T247" s="160"/>
      <c r="AT247" s="155" t="s">
        <v>162</v>
      </c>
      <c r="AU247" s="155" t="s">
        <v>159</v>
      </c>
      <c r="AV247" s="13" t="s">
        <v>159</v>
      </c>
      <c r="AW247" s="13" t="s">
        <v>34</v>
      </c>
      <c r="AX247" s="13" t="s">
        <v>77</v>
      </c>
      <c r="AY247" s="155" t="s">
        <v>151</v>
      </c>
    </row>
    <row r="248" spans="2:65" s="14" customFormat="1" ht="11.25">
      <c r="B248" s="161"/>
      <c r="D248" s="144" t="s">
        <v>162</v>
      </c>
      <c r="E248" s="162" t="s">
        <v>1</v>
      </c>
      <c r="F248" s="163" t="s">
        <v>165</v>
      </c>
      <c r="H248" s="164">
        <v>52.146999999999998</v>
      </c>
      <c r="I248" s="165"/>
      <c r="L248" s="161"/>
      <c r="M248" s="166"/>
      <c r="T248" s="167"/>
      <c r="AT248" s="162" t="s">
        <v>162</v>
      </c>
      <c r="AU248" s="162" t="s">
        <v>159</v>
      </c>
      <c r="AV248" s="14" t="s">
        <v>158</v>
      </c>
      <c r="AW248" s="14" t="s">
        <v>34</v>
      </c>
      <c r="AX248" s="14" t="s">
        <v>85</v>
      </c>
      <c r="AY248" s="162" t="s">
        <v>151</v>
      </c>
    </row>
    <row r="249" spans="2:65" s="1" customFormat="1" ht="33" customHeight="1">
      <c r="B249" s="31"/>
      <c r="C249" s="131" t="s">
        <v>297</v>
      </c>
      <c r="D249" s="131" t="s">
        <v>154</v>
      </c>
      <c r="E249" s="132" t="s">
        <v>298</v>
      </c>
      <c r="F249" s="133" t="s">
        <v>299</v>
      </c>
      <c r="G249" s="134" t="s">
        <v>157</v>
      </c>
      <c r="H249" s="135">
        <v>6.57</v>
      </c>
      <c r="I249" s="136"/>
      <c r="J249" s="137">
        <f>ROUND(I249*H249,2)</f>
        <v>0</v>
      </c>
      <c r="K249" s="133" t="s">
        <v>1</v>
      </c>
      <c r="L249" s="31"/>
      <c r="M249" s="138" t="s">
        <v>1</v>
      </c>
      <c r="N249" s="139" t="s">
        <v>43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261</v>
      </c>
      <c r="AT249" s="142" t="s">
        <v>154</v>
      </c>
      <c r="AU249" s="142" t="s">
        <v>159</v>
      </c>
      <c r="AY249" s="16" t="s">
        <v>151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159</v>
      </c>
      <c r="BK249" s="143">
        <f>ROUND(I249*H249,2)</f>
        <v>0</v>
      </c>
      <c r="BL249" s="16" t="s">
        <v>261</v>
      </c>
      <c r="BM249" s="142" t="s">
        <v>300</v>
      </c>
    </row>
    <row r="250" spans="2:65" s="1" customFormat="1" ht="19.5">
      <c r="B250" s="31"/>
      <c r="D250" s="144" t="s">
        <v>161</v>
      </c>
      <c r="F250" s="145" t="s">
        <v>299</v>
      </c>
      <c r="I250" s="146"/>
      <c r="L250" s="31"/>
      <c r="M250" s="147"/>
      <c r="T250" s="55"/>
      <c r="AT250" s="16" t="s">
        <v>161</v>
      </c>
      <c r="AU250" s="16" t="s">
        <v>159</v>
      </c>
    </row>
    <row r="251" spans="2:65" s="1" customFormat="1" ht="37.9" customHeight="1">
      <c r="B251" s="31"/>
      <c r="C251" s="168" t="s">
        <v>7</v>
      </c>
      <c r="D251" s="168" t="s">
        <v>208</v>
      </c>
      <c r="E251" s="169" t="s">
        <v>301</v>
      </c>
      <c r="F251" s="170" t="s">
        <v>302</v>
      </c>
      <c r="G251" s="171" t="s">
        <v>157</v>
      </c>
      <c r="H251" s="172">
        <v>6.9669999999999996</v>
      </c>
      <c r="I251" s="173"/>
      <c r="J251" s="174">
        <f>ROUND(I251*H251,2)</f>
        <v>0</v>
      </c>
      <c r="K251" s="170" t="s">
        <v>1</v>
      </c>
      <c r="L251" s="175"/>
      <c r="M251" s="176" t="s">
        <v>1</v>
      </c>
      <c r="N251" s="177" t="s">
        <v>43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303</v>
      </c>
      <c r="AT251" s="142" t="s">
        <v>208</v>
      </c>
      <c r="AU251" s="142" t="s">
        <v>159</v>
      </c>
      <c r="AY251" s="16" t="s">
        <v>151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159</v>
      </c>
      <c r="BK251" s="143">
        <f>ROUND(I251*H251,2)</f>
        <v>0</v>
      </c>
      <c r="BL251" s="16" t="s">
        <v>261</v>
      </c>
      <c r="BM251" s="142" t="s">
        <v>304</v>
      </c>
    </row>
    <row r="252" spans="2:65" s="1" customFormat="1" ht="29.25">
      <c r="B252" s="31"/>
      <c r="D252" s="144" t="s">
        <v>161</v>
      </c>
      <c r="F252" s="145" t="s">
        <v>302</v>
      </c>
      <c r="I252" s="146"/>
      <c r="L252" s="31"/>
      <c r="M252" s="147"/>
      <c r="T252" s="55"/>
      <c r="AT252" s="16" t="s">
        <v>161</v>
      </c>
      <c r="AU252" s="16" t="s">
        <v>159</v>
      </c>
    </row>
    <row r="253" spans="2:65" s="13" customFormat="1" ht="11.25">
      <c r="B253" s="154"/>
      <c r="D253" s="144" t="s">
        <v>162</v>
      </c>
      <c r="E253" s="155" t="s">
        <v>1</v>
      </c>
      <c r="F253" s="156" t="s">
        <v>305</v>
      </c>
      <c r="H253" s="157">
        <v>6.9669999999999996</v>
      </c>
      <c r="I253" s="158"/>
      <c r="L253" s="154"/>
      <c r="M253" s="159"/>
      <c r="T253" s="160"/>
      <c r="AT253" s="155" t="s">
        <v>162</v>
      </c>
      <c r="AU253" s="155" t="s">
        <v>159</v>
      </c>
      <c r="AV253" s="13" t="s">
        <v>159</v>
      </c>
      <c r="AW253" s="13" t="s">
        <v>34</v>
      </c>
      <c r="AX253" s="13" t="s">
        <v>77</v>
      </c>
      <c r="AY253" s="155" t="s">
        <v>151</v>
      </c>
    </row>
    <row r="254" spans="2:65" s="14" customFormat="1" ht="11.25">
      <c r="B254" s="161"/>
      <c r="D254" s="144" t="s">
        <v>162</v>
      </c>
      <c r="E254" s="162" t="s">
        <v>1</v>
      </c>
      <c r="F254" s="163" t="s">
        <v>165</v>
      </c>
      <c r="H254" s="164">
        <v>6.9669999999999996</v>
      </c>
      <c r="I254" s="165"/>
      <c r="L254" s="161"/>
      <c r="M254" s="166"/>
      <c r="T254" s="167"/>
      <c r="AT254" s="162" t="s">
        <v>162</v>
      </c>
      <c r="AU254" s="162" t="s">
        <v>159</v>
      </c>
      <c r="AV254" s="14" t="s">
        <v>158</v>
      </c>
      <c r="AW254" s="14" t="s">
        <v>34</v>
      </c>
      <c r="AX254" s="14" t="s">
        <v>85</v>
      </c>
      <c r="AY254" s="162" t="s">
        <v>151</v>
      </c>
    </row>
    <row r="255" spans="2:65" s="1" customFormat="1" ht="33" customHeight="1">
      <c r="B255" s="31"/>
      <c r="C255" s="131" t="s">
        <v>306</v>
      </c>
      <c r="D255" s="131" t="s">
        <v>154</v>
      </c>
      <c r="E255" s="132" t="s">
        <v>307</v>
      </c>
      <c r="F255" s="133" t="s">
        <v>308</v>
      </c>
      <c r="G255" s="134" t="s">
        <v>157</v>
      </c>
      <c r="H255" s="135">
        <v>0.60599999999999998</v>
      </c>
      <c r="I255" s="136"/>
      <c r="J255" s="137">
        <f>ROUND(I255*H255,2)</f>
        <v>0</v>
      </c>
      <c r="K255" s="133" t="s">
        <v>1</v>
      </c>
      <c r="L255" s="31"/>
      <c r="M255" s="138" t="s">
        <v>1</v>
      </c>
      <c r="N255" s="139" t="s">
        <v>43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261</v>
      </c>
      <c r="AT255" s="142" t="s">
        <v>154</v>
      </c>
      <c r="AU255" s="142" t="s">
        <v>159</v>
      </c>
      <c r="AY255" s="16" t="s">
        <v>151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159</v>
      </c>
      <c r="BK255" s="143">
        <f>ROUND(I255*H255,2)</f>
        <v>0</v>
      </c>
      <c r="BL255" s="16" t="s">
        <v>261</v>
      </c>
      <c r="BM255" s="142" t="s">
        <v>309</v>
      </c>
    </row>
    <row r="256" spans="2:65" s="1" customFormat="1" ht="19.5">
      <c r="B256" s="31"/>
      <c r="D256" s="144" t="s">
        <v>161</v>
      </c>
      <c r="F256" s="145" t="s">
        <v>308</v>
      </c>
      <c r="I256" s="146"/>
      <c r="L256" s="31"/>
      <c r="M256" s="147"/>
      <c r="T256" s="55"/>
      <c r="AT256" s="16" t="s">
        <v>161</v>
      </c>
      <c r="AU256" s="16" t="s">
        <v>159</v>
      </c>
    </row>
    <row r="257" spans="2:65" s="12" customFormat="1" ht="11.25">
      <c r="B257" s="148"/>
      <c r="D257" s="144" t="s">
        <v>162</v>
      </c>
      <c r="E257" s="149" t="s">
        <v>1</v>
      </c>
      <c r="F257" s="150" t="s">
        <v>310</v>
      </c>
      <c r="H257" s="149" t="s">
        <v>1</v>
      </c>
      <c r="I257" s="151"/>
      <c r="L257" s="148"/>
      <c r="M257" s="152"/>
      <c r="T257" s="153"/>
      <c r="AT257" s="149" t="s">
        <v>162</v>
      </c>
      <c r="AU257" s="149" t="s">
        <v>159</v>
      </c>
      <c r="AV257" s="12" t="s">
        <v>85</v>
      </c>
      <c r="AW257" s="12" t="s">
        <v>34</v>
      </c>
      <c r="AX257" s="12" t="s">
        <v>77</v>
      </c>
      <c r="AY257" s="149" t="s">
        <v>151</v>
      </c>
    </row>
    <row r="258" spans="2:65" s="13" customFormat="1" ht="11.25">
      <c r="B258" s="154"/>
      <c r="D258" s="144" t="s">
        <v>162</v>
      </c>
      <c r="E258" s="155" t="s">
        <v>1</v>
      </c>
      <c r="F258" s="156" t="s">
        <v>311</v>
      </c>
      <c r="H258" s="157">
        <v>0.67600000000000005</v>
      </c>
      <c r="I258" s="158"/>
      <c r="L258" s="154"/>
      <c r="M258" s="159"/>
      <c r="T258" s="160"/>
      <c r="AT258" s="155" t="s">
        <v>162</v>
      </c>
      <c r="AU258" s="155" t="s">
        <v>159</v>
      </c>
      <c r="AV258" s="13" t="s">
        <v>159</v>
      </c>
      <c r="AW258" s="13" t="s">
        <v>34</v>
      </c>
      <c r="AX258" s="13" t="s">
        <v>77</v>
      </c>
      <c r="AY258" s="155" t="s">
        <v>151</v>
      </c>
    </row>
    <row r="259" spans="2:65" s="13" customFormat="1" ht="11.25">
      <c r="B259" s="154"/>
      <c r="D259" s="144" t="s">
        <v>162</v>
      </c>
      <c r="E259" s="155" t="s">
        <v>1</v>
      </c>
      <c r="F259" s="156" t="s">
        <v>312</v>
      </c>
      <c r="H259" s="157">
        <v>-7.0000000000000007E-2</v>
      </c>
      <c r="I259" s="158"/>
      <c r="L259" s="154"/>
      <c r="M259" s="159"/>
      <c r="T259" s="160"/>
      <c r="AT259" s="155" t="s">
        <v>162</v>
      </c>
      <c r="AU259" s="155" t="s">
        <v>159</v>
      </c>
      <c r="AV259" s="13" t="s">
        <v>159</v>
      </c>
      <c r="AW259" s="13" t="s">
        <v>34</v>
      </c>
      <c r="AX259" s="13" t="s">
        <v>77</v>
      </c>
      <c r="AY259" s="155" t="s">
        <v>151</v>
      </c>
    </row>
    <row r="260" spans="2:65" s="14" customFormat="1" ht="11.25">
      <c r="B260" s="161"/>
      <c r="D260" s="144" t="s">
        <v>162</v>
      </c>
      <c r="E260" s="162" t="s">
        <v>1</v>
      </c>
      <c r="F260" s="163" t="s">
        <v>165</v>
      </c>
      <c r="H260" s="164">
        <v>0.60599999999999998</v>
      </c>
      <c r="I260" s="165"/>
      <c r="L260" s="161"/>
      <c r="M260" s="166"/>
      <c r="T260" s="167"/>
      <c r="AT260" s="162" t="s">
        <v>162</v>
      </c>
      <c r="AU260" s="162" t="s">
        <v>159</v>
      </c>
      <c r="AV260" s="14" t="s">
        <v>158</v>
      </c>
      <c r="AW260" s="14" t="s">
        <v>34</v>
      </c>
      <c r="AX260" s="14" t="s">
        <v>85</v>
      </c>
      <c r="AY260" s="162" t="s">
        <v>151</v>
      </c>
    </row>
    <row r="261" spans="2:65" s="1" customFormat="1" ht="37.9" customHeight="1">
      <c r="B261" s="31"/>
      <c r="C261" s="168" t="s">
        <v>313</v>
      </c>
      <c r="D261" s="168" t="s">
        <v>208</v>
      </c>
      <c r="E261" s="169" t="s">
        <v>301</v>
      </c>
      <c r="F261" s="170" t="s">
        <v>302</v>
      </c>
      <c r="G261" s="171" t="s">
        <v>157</v>
      </c>
      <c r="H261" s="172">
        <v>0.64300000000000002</v>
      </c>
      <c r="I261" s="173"/>
      <c r="J261" s="174">
        <f>ROUND(I261*H261,2)</f>
        <v>0</v>
      </c>
      <c r="K261" s="170" t="s">
        <v>1</v>
      </c>
      <c r="L261" s="175"/>
      <c r="M261" s="176" t="s">
        <v>1</v>
      </c>
      <c r="N261" s="177" t="s">
        <v>43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303</v>
      </c>
      <c r="AT261" s="142" t="s">
        <v>208</v>
      </c>
      <c r="AU261" s="142" t="s">
        <v>159</v>
      </c>
      <c r="AY261" s="16" t="s">
        <v>151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159</v>
      </c>
      <c r="BK261" s="143">
        <f>ROUND(I261*H261,2)</f>
        <v>0</v>
      </c>
      <c r="BL261" s="16" t="s">
        <v>261</v>
      </c>
      <c r="BM261" s="142" t="s">
        <v>314</v>
      </c>
    </row>
    <row r="262" spans="2:65" s="1" customFormat="1" ht="29.25">
      <c r="B262" s="31"/>
      <c r="D262" s="144" t="s">
        <v>161</v>
      </c>
      <c r="F262" s="145" t="s">
        <v>302</v>
      </c>
      <c r="I262" s="146"/>
      <c r="L262" s="31"/>
      <c r="M262" s="147"/>
      <c r="T262" s="55"/>
      <c r="AT262" s="16" t="s">
        <v>161</v>
      </c>
      <c r="AU262" s="16" t="s">
        <v>159</v>
      </c>
    </row>
    <row r="263" spans="2:65" s="13" customFormat="1" ht="11.25">
      <c r="B263" s="154"/>
      <c r="D263" s="144" t="s">
        <v>162</v>
      </c>
      <c r="E263" s="155" t="s">
        <v>1</v>
      </c>
      <c r="F263" s="156" t="s">
        <v>315</v>
      </c>
      <c r="H263" s="157">
        <v>0.64300000000000002</v>
      </c>
      <c r="I263" s="158"/>
      <c r="L263" s="154"/>
      <c r="M263" s="159"/>
      <c r="T263" s="160"/>
      <c r="AT263" s="155" t="s">
        <v>162</v>
      </c>
      <c r="AU263" s="155" t="s">
        <v>159</v>
      </c>
      <c r="AV263" s="13" t="s">
        <v>159</v>
      </c>
      <c r="AW263" s="13" t="s">
        <v>34</v>
      </c>
      <c r="AX263" s="13" t="s">
        <v>77</v>
      </c>
      <c r="AY263" s="155" t="s">
        <v>151</v>
      </c>
    </row>
    <row r="264" spans="2:65" s="14" customFormat="1" ht="11.25">
      <c r="B264" s="161"/>
      <c r="D264" s="144" t="s">
        <v>162</v>
      </c>
      <c r="E264" s="162" t="s">
        <v>1</v>
      </c>
      <c r="F264" s="163" t="s">
        <v>165</v>
      </c>
      <c r="H264" s="164">
        <v>0.64300000000000002</v>
      </c>
      <c r="I264" s="165"/>
      <c r="L264" s="161"/>
      <c r="M264" s="166"/>
      <c r="T264" s="167"/>
      <c r="AT264" s="162" t="s">
        <v>162</v>
      </c>
      <c r="AU264" s="162" t="s">
        <v>159</v>
      </c>
      <c r="AV264" s="14" t="s">
        <v>158</v>
      </c>
      <c r="AW264" s="14" t="s">
        <v>34</v>
      </c>
      <c r="AX264" s="14" t="s">
        <v>85</v>
      </c>
      <c r="AY264" s="162" t="s">
        <v>151</v>
      </c>
    </row>
    <row r="265" spans="2:65" s="1" customFormat="1" ht="55.5" customHeight="1">
      <c r="B265" s="31"/>
      <c r="C265" s="131" t="s">
        <v>316</v>
      </c>
      <c r="D265" s="131" t="s">
        <v>154</v>
      </c>
      <c r="E265" s="132" t="s">
        <v>317</v>
      </c>
      <c r="F265" s="133" t="s">
        <v>318</v>
      </c>
      <c r="G265" s="134" t="s">
        <v>273</v>
      </c>
      <c r="H265" s="135">
        <v>1E-3</v>
      </c>
      <c r="I265" s="136"/>
      <c r="J265" s="137">
        <f>ROUND(I265*H265,2)</f>
        <v>0</v>
      </c>
      <c r="K265" s="133" t="s">
        <v>1</v>
      </c>
      <c r="L265" s="31"/>
      <c r="M265" s="138" t="s">
        <v>1</v>
      </c>
      <c r="N265" s="139" t="s">
        <v>43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261</v>
      </c>
      <c r="AT265" s="142" t="s">
        <v>154</v>
      </c>
      <c r="AU265" s="142" t="s">
        <v>159</v>
      </c>
      <c r="AY265" s="16" t="s">
        <v>151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159</v>
      </c>
      <c r="BK265" s="143">
        <f>ROUND(I265*H265,2)</f>
        <v>0</v>
      </c>
      <c r="BL265" s="16" t="s">
        <v>261</v>
      </c>
      <c r="BM265" s="142" t="s">
        <v>319</v>
      </c>
    </row>
    <row r="266" spans="2:65" s="1" customFormat="1" ht="39">
      <c r="B266" s="31"/>
      <c r="D266" s="144" t="s">
        <v>161</v>
      </c>
      <c r="F266" s="145" t="s">
        <v>318</v>
      </c>
      <c r="I266" s="146"/>
      <c r="L266" s="31"/>
      <c r="M266" s="147"/>
      <c r="T266" s="55"/>
      <c r="AT266" s="16" t="s">
        <v>161</v>
      </c>
      <c r="AU266" s="16" t="s">
        <v>159</v>
      </c>
    </row>
    <row r="267" spans="2:65" s="11" customFormat="1" ht="22.9" customHeight="1">
      <c r="B267" s="119"/>
      <c r="D267" s="120" t="s">
        <v>76</v>
      </c>
      <c r="E267" s="129" t="s">
        <v>320</v>
      </c>
      <c r="F267" s="129" t="s">
        <v>321</v>
      </c>
      <c r="I267" s="122"/>
      <c r="J267" s="130">
        <f>BK267</f>
        <v>0</v>
      </c>
      <c r="L267" s="119"/>
      <c r="M267" s="124"/>
      <c r="P267" s="125">
        <f>SUM(P268:P293)</f>
        <v>0</v>
      </c>
      <c r="R267" s="125">
        <f>SUM(R268:R293)</f>
        <v>0</v>
      </c>
      <c r="T267" s="126">
        <f>SUM(T268:T293)</f>
        <v>0</v>
      </c>
      <c r="AR267" s="120" t="s">
        <v>159</v>
      </c>
      <c r="AT267" s="127" t="s">
        <v>76</v>
      </c>
      <c r="AU267" s="127" t="s">
        <v>85</v>
      </c>
      <c r="AY267" s="120" t="s">
        <v>151</v>
      </c>
      <c r="BK267" s="128">
        <f>SUM(BK268:BK293)</f>
        <v>0</v>
      </c>
    </row>
    <row r="268" spans="2:65" s="1" customFormat="1" ht="37.9" customHeight="1">
      <c r="B268" s="31"/>
      <c r="C268" s="131" t="s">
        <v>322</v>
      </c>
      <c r="D268" s="131" t="s">
        <v>154</v>
      </c>
      <c r="E268" s="132" t="s">
        <v>323</v>
      </c>
      <c r="F268" s="133" t="s">
        <v>324</v>
      </c>
      <c r="G268" s="134" t="s">
        <v>157</v>
      </c>
      <c r="H268" s="135">
        <v>45.88</v>
      </c>
      <c r="I268" s="136"/>
      <c r="J268" s="137">
        <f>ROUND(I268*H268,2)</f>
        <v>0</v>
      </c>
      <c r="K268" s="133" t="s">
        <v>1</v>
      </c>
      <c r="L268" s="31"/>
      <c r="M268" s="138" t="s">
        <v>1</v>
      </c>
      <c r="N268" s="139" t="s">
        <v>43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261</v>
      </c>
      <c r="AT268" s="142" t="s">
        <v>154</v>
      </c>
      <c r="AU268" s="142" t="s">
        <v>159</v>
      </c>
      <c r="AY268" s="16" t="s">
        <v>151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159</v>
      </c>
      <c r="BK268" s="143">
        <f>ROUND(I268*H268,2)</f>
        <v>0</v>
      </c>
      <c r="BL268" s="16" t="s">
        <v>261</v>
      </c>
      <c r="BM268" s="142" t="s">
        <v>325</v>
      </c>
    </row>
    <row r="269" spans="2:65" s="1" customFormat="1" ht="19.5">
      <c r="B269" s="31"/>
      <c r="D269" s="144" t="s">
        <v>161</v>
      </c>
      <c r="F269" s="145" t="s">
        <v>324</v>
      </c>
      <c r="I269" s="146"/>
      <c r="L269" s="31"/>
      <c r="M269" s="147"/>
      <c r="T269" s="55"/>
      <c r="AT269" s="16" t="s">
        <v>161</v>
      </c>
      <c r="AU269" s="16" t="s">
        <v>159</v>
      </c>
    </row>
    <row r="270" spans="2:65" s="1" customFormat="1" ht="24.2" customHeight="1">
      <c r="B270" s="31"/>
      <c r="C270" s="168" t="s">
        <v>326</v>
      </c>
      <c r="D270" s="168" t="s">
        <v>208</v>
      </c>
      <c r="E270" s="169" t="s">
        <v>327</v>
      </c>
      <c r="F270" s="170" t="s">
        <v>328</v>
      </c>
      <c r="G270" s="171" t="s">
        <v>157</v>
      </c>
      <c r="H270" s="172">
        <v>48.173999999999999</v>
      </c>
      <c r="I270" s="173"/>
      <c r="J270" s="174">
        <f>ROUND(I270*H270,2)</f>
        <v>0</v>
      </c>
      <c r="K270" s="170" t="s">
        <v>1</v>
      </c>
      <c r="L270" s="175"/>
      <c r="M270" s="176" t="s">
        <v>1</v>
      </c>
      <c r="N270" s="177" t="s">
        <v>43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303</v>
      </c>
      <c r="AT270" s="142" t="s">
        <v>208</v>
      </c>
      <c r="AU270" s="142" t="s">
        <v>159</v>
      </c>
      <c r="AY270" s="16" t="s">
        <v>151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159</v>
      </c>
      <c r="BK270" s="143">
        <f>ROUND(I270*H270,2)</f>
        <v>0</v>
      </c>
      <c r="BL270" s="16" t="s">
        <v>261</v>
      </c>
      <c r="BM270" s="142" t="s">
        <v>329</v>
      </c>
    </row>
    <row r="271" spans="2:65" s="1" customFormat="1" ht="19.5">
      <c r="B271" s="31"/>
      <c r="D271" s="144" t="s">
        <v>161</v>
      </c>
      <c r="F271" s="145" t="s">
        <v>328</v>
      </c>
      <c r="I271" s="146"/>
      <c r="L271" s="31"/>
      <c r="M271" s="147"/>
      <c r="T271" s="55"/>
      <c r="AT271" s="16" t="s">
        <v>161</v>
      </c>
      <c r="AU271" s="16" t="s">
        <v>159</v>
      </c>
    </row>
    <row r="272" spans="2:65" s="13" customFormat="1" ht="11.25">
      <c r="B272" s="154"/>
      <c r="D272" s="144" t="s">
        <v>162</v>
      </c>
      <c r="E272" s="155" t="s">
        <v>1</v>
      </c>
      <c r="F272" s="156" t="s">
        <v>330</v>
      </c>
      <c r="H272" s="157">
        <v>48.173999999999999</v>
      </c>
      <c r="I272" s="158"/>
      <c r="L272" s="154"/>
      <c r="M272" s="159"/>
      <c r="T272" s="160"/>
      <c r="AT272" s="155" t="s">
        <v>162</v>
      </c>
      <c r="AU272" s="155" t="s">
        <v>159</v>
      </c>
      <c r="AV272" s="13" t="s">
        <v>159</v>
      </c>
      <c r="AW272" s="13" t="s">
        <v>34</v>
      </c>
      <c r="AX272" s="13" t="s">
        <v>77</v>
      </c>
      <c r="AY272" s="155" t="s">
        <v>151</v>
      </c>
    </row>
    <row r="273" spans="2:65" s="14" customFormat="1" ht="11.25">
      <c r="B273" s="161"/>
      <c r="D273" s="144" t="s">
        <v>162</v>
      </c>
      <c r="E273" s="162" t="s">
        <v>1</v>
      </c>
      <c r="F273" s="163" t="s">
        <v>165</v>
      </c>
      <c r="H273" s="164">
        <v>48.173999999999999</v>
      </c>
      <c r="I273" s="165"/>
      <c r="L273" s="161"/>
      <c r="M273" s="166"/>
      <c r="T273" s="167"/>
      <c r="AT273" s="162" t="s">
        <v>162</v>
      </c>
      <c r="AU273" s="162" t="s">
        <v>159</v>
      </c>
      <c r="AV273" s="14" t="s">
        <v>158</v>
      </c>
      <c r="AW273" s="14" t="s">
        <v>34</v>
      </c>
      <c r="AX273" s="14" t="s">
        <v>85</v>
      </c>
      <c r="AY273" s="162" t="s">
        <v>151</v>
      </c>
    </row>
    <row r="274" spans="2:65" s="1" customFormat="1" ht="37.9" customHeight="1">
      <c r="B274" s="31"/>
      <c r="C274" s="131" t="s">
        <v>331</v>
      </c>
      <c r="D274" s="131" t="s">
        <v>154</v>
      </c>
      <c r="E274" s="132" t="s">
        <v>332</v>
      </c>
      <c r="F274" s="133" t="s">
        <v>324</v>
      </c>
      <c r="G274" s="134" t="s">
        <v>157</v>
      </c>
      <c r="H274" s="135">
        <v>6.57</v>
      </c>
      <c r="I274" s="136"/>
      <c r="J274" s="137">
        <f>ROUND(I274*H274,2)</f>
        <v>0</v>
      </c>
      <c r="K274" s="133" t="s">
        <v>1</v>
      </c>
      <c r="L274" s="31"/>
      <c r="M274" s="138" t="s">
        <v>1</v>
      </c>
      <c r="N274" s="139" t="s">
        <v>43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261</v>
      </c>
      <c r="AT274" s="142" t="s">
        <v>154</v>
      </c>
      <c r="AU274" s="142" t="s">
        <v>159</v>
      </c>
      <c r="AY274" s="16" t="s">
        <v>151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159</v>
      </c>
      <c r="BK274" s="143">
        <f>ROUND(I274*H274,2)</f>
        <v>0</v>
      </c>
      <c r="BL274" s="16" t="s">
        <v>261</v>
      </c>
      <c r="BM274" s="142" t="s">
        <v>333</v>
      </c>
    </row>
    <row r="275" spans="2:65" s="1" customFormat="1" ht="19.5">
      <c r="B275" s="31"/>
      <c r="D275" s="144" t="s">
        <v>161</v>
      </c>
      <c r="F275" s="145" t="s">
        <v>324</v>
      </c>
      <c r="I275" s="146"/>
      <c r="L275" s="31"/>
      <c r="M275" s="147"/>
      <c r="T275" s="55"/>
      <c r="AT275" s="16" t="s">
        <v>161</v>
      </c>
      <c r="AU275" s="16" t="s">
        <v>159</v>
      </c>
    </row>
    <row r="276" spans="2:65" s="1" customFormat="1" ht="33" customHeight="1">
      <c r="B276" s="31"/>
      <c r="C276" s="168" t="s">
        <v>334</v>
      </c>
      <c r="D276" s="168" t="s">
        <v>208</v>
      </c>
      <c r="E276" s="169" t="s">
        <v>335</v>
      </c>
      <c r="F276" s="170" t="s">
        <v>336</v>
      </c>
      <c r="G276" s="171" t="s">
        <v>157</v>
      </c>
      <c r="H276" s="172">
        <v>6.899</v>
      </c>
      <c r="I276" s="173"/>
      <c r="J276" s="174">
        <f>ROUND(I276*H276,2)</f>
        <v>0</v>
      </c>
      <c r="K276" s="170" t="s">
        <v>1</v>
      </c>
      <c r="L276" s="175"/>
      <c r="M276" s="176" t="s">
        <v>1</v>
      </c>
      <c r="N276" s="177" t="s">
        <v>43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303</v>
      </c>
      <c r="AT276" s="142" t="s">
        <v>208</v>
      </c>
      <c r="AU276" s="142" t="s">
        <v>159</v>
      </c>
      <c r="AY276" s="16" t="s">
        <v>151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6" t="s">
        <v>159</v>
      </c>
      <c r="BK276" s="143">
        <f>ROUND(I276*H276,2)</f>
        <v>0</v>
      </c>
      <c r="BL276" s="16" t="s">
        <v>261</v>
      </c>
      <c r="BM276" s="142" t="s">
        <v>337</v>
      </c>
    </row>
    <row r="277" spans="2:65" s="1" customFormat="1" ht="19.5">
      <c r="B277" s="31"/>
      <c r="D277" s="144" t="s">
        <v>161</v>
      </c>
      <c r="F277" s="145" t="s">
        <v>336</v>
      </c>
      <c r="I277" s="146"/>
      <c r="L277" s="31"/>
      <c r="M277" s="147"/>
      <c r="T277" s="55"/>
      <c r="AT277" s="16" t="s">
        <v>161</v>
      </c>
      <c r="AU277" s="16" t="s">
        <v>159</v>
      </c>
    </row>
    <row r="278" spans="2:65" s="13" customFormat="1" ht="11.25">
      <c r="B278" s="154"/>
      <c r="D278" s="144" t="s">
        <v>162</v>
      </c>
      <c r="E278" s="155" t="s">
        <v>1</v>
      </c>
      <c r="F278" s="156" t="s">
        <v>338</v>
      </c>
      <c r="H278" s="157">
        <v>6.899</v>
      </c>
      <c r="I278" s="158"/>
      <c r="L278" s="154"/>
      <c r="M278" s="159"/>
      <c r="T278" s="160"/>
      <c r="AT278" s="155" t="s">
        <v>162</v>
      </c>
      <c r="AU278" s="155" t="s">
        <v>159</v>
      </c>
      <c r="AV278" s="13" t="s">
        <v>159</v>
      </c>
      <c r="AW278" s="13" t="s">
        <v>34</v>
      </c>
      <c r="AX278" s="13" t="s">
        <v>77</v>
      </c>
      <c r="AY278" s="155" t="s">
        <v>151</v>
      </c>
    </row>
    <row r="279" spans="2:65" s="14" customFormat="1" ht="11.25">
      <c r="B279" s="161"/>
      <c r="D279" s="144" t="s">
        <v>162</v>
      </c>
      <c r="E279" s="162" t="s">
        <v>1</v>
      </c>
      <c r="F279" s="163" t="s">
        <v>165</v>
      </c>
      <c r="H279" s="164">
        <v>6.899</v>
      </c>
      <c r="I279" s="165"/>
      <c r="L279" s="161"/>
      <c r="M279" s="166"/>
      <c r="T279" s="167"/>
      <c r="AT279" s="162" t="s">
        <v>162</v>
      </c>
      <c r="AU279" s="162" t="s">
        <v>159</v>
      </c>
      <c r="AV279" s="14" t="s">
        <v>158</v>
      </c>
      <c r="AW279" s="14" t="s">
        <v>34</v>
      </c>
      <c r="AX279" s="14" t="s">
        <v>85</v>
      </c>
      <c r="AY279" s="162" t="s">
        <v>151</v>
      </c>
    </row>
    <row r="280" spans="2:65" s="1" customFormat="1" ht="44.25" customHeight="1">
      <c r="B280" s="31"/>
      <c r="C280" s="131" t="s">
        <v>339</v>
      </c>
      <c r="D280" s="131" t="s">
        <v>154</v>
      </c>
      <c r="E280" s="132" t="s">
        <v>340</v>
      </c>
      <c r="F280" s="133" t="s">
        <v>341</v>
      </c>
      <c r="G280" s="134" t="s">
        <v>157</v>
      </c>
      <c r="H280" s="135">
        <v>45.88</v>
      </c>
      <c r="I280" s="136"/>
      <c r="J280" s="137">
        <f>ROUND(I280*H280,2)</f>
        <v>0</v>
      </c>
      <c r="K280" s="133" t="s">
        <v>1</v>
      </c>
      <c r="L280" s="31"/>
      <c r="M280" s="138" t="s">
        <v>1</v>
      </c>
      <c r="N280" s="139" t="s">
        <v>43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261</v>
      </c>
      <c r="AT280" s="142" t="s">
        <v>154</v>
      </c>
      <c r="AU280" s="142" t="s">
        <v>159</v>
      </c>
      <c r="AY280" s="16" t="s">
        <v>151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159</v>
      </c>
      <c r="BK280" s="143">
        <f>ROUND(I280*H280,2)</f>
        <v>0</v>
      </c>
      <c r="BL280" s="16" t="s">
        <v>261</v>
      </c>
      <c r="BM280" s="142" t="s">
        <v>342</v>
      </c>
    </row>
    <row r="281" spans="2:65" s="1" customFormat="1" ht="29.25">
      <c r="B281" s="31"/>
      <c r="D281" s="144" t="s">
        <v>161</v>
      </c>
      <c r="F281" s="145" t="s">
        <v>341</v>
      </c>
      <c r="I281" s="146"/>
      <c r="L281" s="31"/>
      <c r="M281" s="147"/>
      <c r="T281" s="55"/>
      <c r="AT281" s="16" t="s">
        <v>161</v>
      </c>
      <c r="AU281" s="16" t="s">
        <v>159</v>
      </c>
    </row>
    <row r="282" spans="2:65" s="1" customFormat="1" ht="24.2" customHeight="1">
      <c r="B282" s="31"/>
      <c r="C282" s="168" t="s">
        <v>343</v>
      </c>
      <c r="D282" s="168" t="s">
        <v>208</v>
      </c>
      <c r="E282" s="169" t="s">
        <v>344</v>
      </c>
      <c r="F282" s="170" t="s">
        <v>345</v>
      </c>
      <c r="G282" s="171" t="s">
        <v>157</v>
      </c>
      <c r="H282" s="172">
        <v>48.173999999999999</v>
      </c>
      <c r="I282" s="173"/>
      <c r="J282" s="174">
        <f>ROUND(I282*H282,2)</f>
        <v>0</v>
      </c>
      <c r="K282" s="170" t="s">
        <v>1</v>
      </c>
      <c r="L282" s="175"/>
      <c r="M282" s="176" t="s">
        <v>1</v>
      </c>
      <c r="N282" s="177" t="s">
        <v>43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303</v>
      </c>
      <c r="AT282" s="142" t="s">
        <v>208</v>
      </c>
      <c r="AU282" s="142" t="s">
        <v>159</v>
      </c>
      <c r="AY282" s="16" t="s">
        <v>151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159</v>
      </c>
      <c r="BK282" s="143">
        <f>ROUND(I282*H282,2)</f>
        <v>0</v>
      </c>
      <c r="BL282" s="16" t="s">
        <v>261</v>
      </c>
      <c r="BM282" s="142" t="s">
        <v>346</v>
      </c>
    </row>
    <row r="283" spans="2:65" s="1" customFormat="1" ht="11.25">
      <c r="B283" s="31"/>
      <c r="D283" s="144" t="s">
        <v>161</v>
      </c>
      <c r="F283" s="145" t="s">
        <v>345</v>
      </c>
      <c r="I283" s="146"/>
      <c r="L283" s="31"/>
      <c r="M283" s="147"/>
      <c r="T283" s="55"/>
      <c r="AT283" s="16" t="s">
        <v>161</v>
      </c>
      <c r="AU283" s="16" t="s">
        <v>159</v>
      </c>
    </row>
    <row r="284" spans="2:65" s="13" customFormat="1" ht="11.25">
      <c r="B284" s="154"/>
      <c r="D284" s="144" t="s">
        <v>162</v>
      </c>
      <c r="E284" s="155" t="s">
        <v>1</v>
      </c>
      <c r="F284" s="156" t="s">
        <v>330</v>
      </c>
      <c r="H284" s="157">
        <v>48.173999999999999</v>
      </c>
      <c r="I284" s="158"/>
      <c r="L284" s="154"/>
      <c r="M284" s="159"/>
      <c r="T284" s="160"/>
      <c r="AT284" s="155" t="s">
        <v>162</v>
      </c>
      <c r="AU284" s="155" t="s">
        <v>159</v>
      </c>
      <c r="AV284" s="13" t="s">
        <v>159</v>
      </c>
      <c r="AW284" s="13" t="s">
        <v>34</v>
      </c>
      <c r="AX284" s="13" t="s">
        <v>77</v>
      </c>
      <c r="AY284" s="155" t="s">
        <v>151</v>
      </c>
    </row>
    <row r="285" spans="2:65" s="14" customFormat="1" ht="11.25">
      <c r="B285" s="161"/>
      <c r="D285" s="144" t="s">
        <v>162</v>
      </c>
      <c r="E285" s="162" t="s">
        <v>1</v>
      </c>
      <c r="F285" s="163" t="s">
        <v>165</v>
      </c>
      <c r="H285" s="164">
        <v>48.173999999999999</v>
      </c>
      <c r="I285" s="165"/>
      <c r="L285" s="161"/>
      <c r="M285" s="166"/>
      <c r="T285" s="167"/>
      <c r="AT285" s="162" t="s">
        <v>162</v>
      </c>
      <c r="AU285" s="162" t="s">
        <v>159</v>
      </c>
      <c r="AV285" s="14" t="s">
        <v>158</v>
      </c>
      <c r="AW285" s="14" t="s">
        <v>34</v>
      </c>
      <c r="AX285" s="14" t="s">
        <v>85</v>
      </c>
      <c r="AY285" s="162" t="s">
        <v>151</v>
      </c>
    </row>
    <row r="286" spans="2:65" s="1" customFormat="1" ht="44.25" customHeight="1">
      <c r="B286" s="31"/>
      <c r="C286" s="131" t="s">
        <v>347</v>
      </c>
      <c r="D286" s="131" t="s">
        <v>154</v>
      </c>
      <c r="E286" s="132" t="s">
        <v>340</v>
      </c>
      <c r="F286" s="133" t="s">
        <v>341</v>
      </c>
      <c r="G286" s="134" t="s">
        <v>157</v>
      </c>
      <c r="H286" s="135">
        <v>6.57</v>
      </c>
      <c r="I286" s="136"/>
      <c r="J286" s="137">
        <f>ROUND(I286*H286,2)</f>
        <v>0</v>
      </c>
      <c r="K286" s="133" t="s">
        <v>1</v>
      </c>
      <c r="L286" s="31"/>
      <c r="M286" s="138" t="s">
        <v>1</v>
      </c>
      <c r="N286" s="139" t="s">
        <v>43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261</v>
      </c>
      <c r="AT286" s="142" t="s">
        <v>154</v>
      </c>
      <c r="AU286" s="142" t="s">
        <v>159</v>
      </c>
      <c r="AY286" s="16" t="s">
        <v>151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159</v>
      </c>
      <c r="BK286" s="143">
        <f>ROUND(I286*H286,2)</f>
        <v>0</v>
      </c>
      <c r="BL286" s="16" t="s">
        <v>261</v>
      </c>
      <c r="BM286" s="142" t="s">
        <v>348</v>
      </c>
    </row>
    <row r="287" spans="2:65" s="1" customFormat="1" ht="29.25">
      <c r="B287" s="31"/>
      <c r="D287" s="144" t="s">
        <v>161</v>
      </c>
      <c r="F287" s="145" t="s">
        <v>341</v>
      </c>
      <c r="I287" s="146"/>
      <c r="L287" s="31"/>
      <c r="M287" s="147"/>
      <c r="T287" s="55"/>
      <c r="AT287" s="16" t="s">
        <v>161</v>
      </c>
      <c r="AU287" s="16" t="s">
        <v>159</v>
      </c>
    </row>
    <row r="288" spans="2:65" s="1" customFormat="1" ht="24.2" customHeight="1">
      <c r="B288" s="31"/>
      <c r="C288" s="168" t="s">
        <v>303</v>
      </c>
      <c r="D288" s="168" t="s">
        <v>208</v>
      </c>
      <c r="E288" s="169" t="s">
        <v>349</v>
      </c>
      <c r="F288" s="170" t="s">
        <v>350</v>
      </c>
      <c r="G288" s="171" t="s">
        <v>157</v>
      </c>
      <c r="H288" s="172">
        <v>6.899</v>
      </c>
      <c r="I288" s="173"/>
      <c r="J288" s="174">
        <f>ROUND(I288*H288,2)</f>
        <v>0</v>
      </c>
      <c r="K288" s="170" t="s">
        <v>1</v>
      </c>
      <c r="L288" s="175"/>
      <c r="M288" s="176" t="s">
        <v>1</v>
      </c>
      <c r="N288" s="177" t="s">
        <v>43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303</v>
      </c>
      <c r="AT288" s="142" t="s">
        <v>208</v>
      </c>
      <c r="AU288" s="142" t="s">
        <v>159</v>
      </c>
      <c r="AY288" s="16" t="s">
        <v>151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159</v>
      </c>
      <c r="BK288" s="143">
        <f>ROUND(I288*H288,2)</f>
        <v>0</v>
      </c>
      <c r="BL288" s="16" t="s">
        <v>261</v>
      </c>
      <c r="BM288" s="142" t="s">
        <v>351</v>
      </c>
    </row>
    <row r="289" spans="2:65" s="1" customFormat="1" ht="11.25">
      <c r="B289" s="31"/>
      <c r="D289" s="144" t="s">
        <v>161</v>
      </c>
      <c r="F289" s="145" t="s">
        <v>350</v>
      </c>
      <c r="I289" s="146"/>
      <c r="L289" s="31"/>
      <c r="M289" s="147"/>
      <c r="T289" s="55"/>
      <c r="AT289" s="16" t="s">
        <v>161</v>
      </c>
      <c r="AU289" s="16" t="s">
        <v>159</v>
      </c>
    </row>
    <row r="290" spans="2:65" s="13" customFormat="1" ht="11.25">
      <c r="B290" s="154"/>
      <c r="D290" s="144" t="s">
        <v>162</v>
      </c>
      <c r="E290" s="155" t="s">
        <v>1</v>
      </c>
      <c r="F290" s="156" t="s">
        <v>338</v>
      </c>
      <c r="H290" s="157">
        <v>6.899</v>
      </c>
      <c r="I290" s="158"/>
      <c r="L290" s="154"/>
      <c r="M290" s="159"/>
      <c r="T290" s="160"/>
      <c r="AT290" s="155" t="s">
        <v>162</v>
      </c>
      <c r="AU290" s="155" t="s">
        <v>159</v>
      </c>
      <c r="AV290" s="13" t="s">
        <v>159</v>
      </c>
      <c r="AW290" s="13" t="s">
        <v>34</v>
      </c>
      <c r="AX290" s="13" t="s">
        <v>77</v>
      </c>
      <c r="AY290" s="155" t="s">
        <v>151</v>
      </c>
    </row>
    <row r="291" spans="2:65" s="14" customFormat="1" ht="11.25">
      <c r="B291" s="161"/>
      <c r="D291" s="144" t="s">
        <v>162</v>
      </c>
      <c r="E291" s="162" t="s">
        <v>1</v>
      </c>
      <c r="F291" s="163" t="s">
        <v>165</v>
      </c>
      <c r="H291" s="164">
        <v>6.899</v>
      </c>
      <c r="I291" s="165"/>
      <c r="L291" s="161"/>
      <c r="M291" s="166"/>
      <c r="T291" s="167"/>
      <c r="AT291" s="162" t="s">
        <v>162</v>
      </c>
      <c r="AU291" s="162" t="s">
        <v>159</v>
      </c>
      <c r="AV291" s="14" t="s">
        <v>158</v>
      </c>
      <c r="AW291" s="14" t="s">
        <v>34</v>
      </c>
      <c r="AX291" s="14" t="s">
        <v>85</v>
      </c>
      <c r="AY291" s="162" t="s">
        <v>151</v>
      </c>
    </row>
    <row r="292" spans="2:65" s="1" customFormat="1" ht="55.5" customHeight="1">
      <c r="B292" s="31"/>
      <c r="C292" s="131" t="s">
        <v>352</v>
      </c>
      <c r="D292" s="131" t="s">
        <v>154</v>
      </c>
      <c r="E292" s="132" t="s">
        <v>353</v>
      </c>
      <c r="F292" s="133" t="s">
        <v>354</v>
      </c>
      <c r="G292" s="134" t="s">
        <v>273</v>
      </c>
      <c r="H292" s="135">
        <v>0.38200000000000001</v>
      </c>
      <c r="I292" s="136"/>
      <c r="J292" s="137">
        <f>ROUND(I292*H292,2)</f>
        <v>0</v>
      </c>
      <c r="K292" s="133" t="s">
        <v>1</v>
      </c>
      <c r="L292" s="31"/>
      <c r="M292" s="138" t="s">
        <v>1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261</v>
      </c>
      <c r="AT292" s="142" t="s">
        <v>154</v>
      </c>
      <c r="AU292" s="142" t="s">
        <v>159</v>
      </c>
      <c r="AY292" s="16" t="s">
        <v>151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159</v>
      </c>
      <c r="BK292" s="143">
        <f>ROUND(I292*H292,2)</f>
        <v>0</v>
      </c>
      <c r="BL292" s="16" t="s">
        <v>261</v>
      </c>
      <c r="BM292" s="142" t="s">
        <v>355</v>
      </c>
    </row>
    <row r="293" spans="2:65" s="1" customFormat="1" ht="29.25">
      <c r="B293" s="31"/>
      <c r="D293" s="144" t="s">
        <v>161</v>
      </c>
      <c r="F293" s="145" t="s">
        <v>354</v>
      </c>
      <c r="I293" s="146"/>
      <c r="L293" s="31"/>
      <c r="M293" s="147"/>
      <c r="T293" s="55"/>
      <c r="AT293" s="16" t="s">
        <v>161</v>
      </c>
      <c r="AU293" s="16" t="s">
        <v>159</v>
      </c>
    </row>
    <row r="294" spans="2:65" s="11" customFormat="1" ht="22.9" customHeight="1">
      <c r="B294" s="119"/>
      <c r="D294" s="120" t="s">
        <v>76</v>
      </c>
      <c r="E294" s="129" t="s">
        <v>356</v>
      </c>
      <c r="F294" s="129" t="s">
        <v>357</v>
      </c>
      <c r="I294" s="122"/>
      <c r="J294" s="130">
        <f>BK294</f>
        <v>0</v>
      </c>
      <c r="L294" s="119"/>
      <c r="M294" s="124"/>
      <c r="P294" s="125">
        <f>SUM(P295:P318)</f>
        <v>0</v>
      </c>
      <c r="R294" s="125">
        <f>SUM(R295:R318)</f>
        <v>0</v>
      </c>
      <c r="T294" s="126">
        <f>SUM(T295:T318)</f>
        <v>0</v>
      </c>
      <c r="AR294" s="120" t="s">
        <v>159</v>
      </c>
      <c r="AT294" s="127" t="s">
        <v>76</v>
      </c>
      <c r="AU294" s="127" t="s">
        <v>85</v>
      </c>
      <c r="AY294" s="120" t="s">
        <v>151</v>
      </c>
      <c r="BK294" s="128">
        <f>SUM(BK295:BK318)</f>
        <v>0</v>
      </c>
    </row>
    <row r="295" spans="2:65" s="1" customFormat="1" ht="37.9" customHeight="1">
      <c r="B295" s="31"/>
      <c r="C295" s="131" t="s">
        <v>358</v>
      </c>
      <c r="D295" s="131" t="s">
        <v>154</v>
      </c>
      <c r="E295" s="132" t="s">
        <v>359</v>
      </c>
      <c r="F295" s="133" t="s">
        <v>360</v>
      </c>
      <c r="G295" s="134" t="s">
        <v>198</v>
      </c>
      <c r="H295" s="135">
        <v>0.26700000000000002</v>
      </c>
      <c r="I295" s="136"/>
      <c r="J295" s="137">
        <f>ROUND(I295*H295,2)</f>
        <v>0</v>
      </c>
      <c r="K295" s="133" t="s">
        <v>1</v>
      </c>
      <c r="L295" s="31"/>
      <c r="M295" s="138" t="s">
        <v>1</v>
      </c>
      <c r="N295" s="139" t="s">
        <v>43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261</v>
      </c>
      <c r="AT295" s="142" t="s">
        <v>154</v>
      </c>
      <c r="AU295" s="142" t="s">
        <v>159</v>
      </c>
      <c r="AY295" s="16" t="s">
        <v>151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159</v>
      </c>
      <c r="BK295" s="143">
        <f>ROUND(I295*H295,2)</f>
        <v>0</v>
      </c>
      <c r="BL295" s="16" t="s">
        <v>261</v>
      </c>
      <c r="BM295" s="142" t="s">
        <v>361</v>
      </c>
    </row>
    <row r="296" spans="2:65" s="1" customFormat="1" ht="19.5">
      <c r="B296" s="31"/>
      <c r="D296" s="144" t="s">
        <v>161</v>
      </c>
      <c r="F296" s="145" t="s">
        <v>360</v>
      </c>
      <c r="I296" s="146"/>
      <c r="L296" s="31"/>
      <c r="M296" s="147"/>
      <c r="T296" s="55"/>
      <c r="AT296" s="16" t="s">
        <v>161</v>
      </c>
      <c r="AU296" s="16" t="s">
        <v>159</v>
      </c>
    </row>
    <row r="297" spans="2:65" s="13" customFormat="1" ht="11.25">
      <c r="B297" s="154"/>
      <c r="D297" s="144" t="s">
        <v>162</v>
      </c>
      <c r="E297" s="155" t="s">
        <v>1</v>
      </c>
      <c r="F297" s="156" t="s">
        <v>362</v>
      </c>
      <c r="H297" s="157">
        <v>0.26700000000000002</v>
      </c>
      <c r="I297" s="158"/>
      <c r="L297" s="154"/>
      <c r="M297" s="159"/>
      <c r="T297" s="160"/>
      <c r="AT297" s="155" t="s">
        <v>162</v>
      </c>
      <c r="AU297" s="155" t="s">
        <v>159</v>
      </c>
      <c r="AV297" s="13" t="s">
        <v>159</v>
      </c>
      <c r="AW297" s="13" t="s">
        <v>34</v>
      </c>
      <c r="AX297" s="13" t="s">
        <v>77</v>
      </c>
      <c r="AY297" s="155" t="s">
        <v>151</v>
      </c>
    </row>
    <row r="298" spans="2:65" s="14" customFormat="1" ht="11.25">
      <c r="B298" s="161"/>
      <c r="D298" s="144" t="s">
        <v>162</v>
      </c>
      <c r="E298" s="162" t="s">
        <v>1</v>
      </c>
      <c r="F298" s="163" t="s">
        <v>165</v>
      </c>
      <c r="H298" s="164">
        <v>0.26700000000000002</v>
      </c>
      <c r="I298" s="165"/>
      <c r="L298" s="161"/>
      <c r="M298" s="166"/>
      <c r="T298" s="167"/>
      <c r="AT298" s="162" t="s">
        <v>162</v>
      </c>
      <c r="AU298" s="162" t="s">
        <v>159</v>
      </c>
      <c r="AV298" s="14" t="s">
        <v>158</v>
      </c>
      <c r="AW298" s="14" t="s">
        <v>34</v>
      </c>
      <c r="AX298" s="14" t="s">
        <v>85</v>
      </c>
      <c r="AY298" s="162" t="s">
        <v>151</v>
      </c>
    </row>
    <row r="299" spans="2:65" s="1" customFormat="1" ht="44.25" customHeight="1">
      <c r="B299" s="31"/>
      <c r="C299" s="131" t="s">
        <v>363</v>
      </c>
      <c r="D299" s="131" t="s">
        <v>154</v>
      </c>
      <c r="E299" s="132" t="s">
        <v>364</v>
      </c>
      <c r="F299" s="133" t="s">
        <v>365</v>
      </c>
      <c r="G299" s="134" t="s">
        <v>157</v>
      </c>
      <c r="H299" s="135">
        <v>52.45</v>
      </c>
      <c r="I299" s="136"/>
      <c r="J299" s="137">
        <f>ROUND(I299*H299,2)</f>
        <v>0</v>
      </c>
      <c r="K299" s="133" t="s">
        <v>1</v>
      </c>
      <c r="L299" s="31"/>
      <c r="M299" s="138" t="s">
        <v>1</v>
      </c>
      <c r="N299" s="139" t="s">
        <v>43</v>
      </c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AR299" s="142" t="s">
        <v>261</v>
      </c>
      <c r="AT299" s="142" t="s">
        <v>154</v>
      </c>
      <c r="AU299" s="142" t="s">
        <v>159</v>
      </c>
      <c r="AY299" s="16" t="s">
        <v>151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6" t="s">
        <v>159</v>
      </c>
      <c r="BK299" s="143">
        <f>ROUND(I299*H299,2)</f>
        <v>0</v>
      </c>
      <c r="BL299" s="16" t="s">
        <v>261</v>
      </c>
      <c r="BM299" s="142" t="s">
        <v>366</v>
      </c>
    </row>
    <row r="300" spans="2:65" s="1" customFormat="1" ht="29.25">
      <c r="B300" s="31"/>
      <c r="D300" s="144" t="s">
        <v>161</v>
      </c>
      <c r="F300" s="145" t="s">
        <v>365</v>
      </c>
      <c r="I300" s="146"/>
      <c r="L300" s="31"/>
      <c r="M300" s="147"/>
      <c r="T300" s="55"/>
      <c r="AT300" s="16" t="s">
        <v>161</v>
      </c>
      <c r="AU300" s="16" t="s">
        <v>159</v>
      </c>
    </row>
    <row r="301" spans="2:65" s="1" customFormat="1" ht="37.9" customHeight="1">
      <c r="B301" s="31"/>
      <c r="C301" s="131" t="s">
        <v>367</v>
      </c>
      <c r="D301" s="131" t="s">
        <v>154</v>
      </c>
      <c r="E301" s="132" t="s">
        <v>368</v>
      </c>
      <c r="F301" s="133" t="s">
        <v>369</v>
      </c>
      <c r="G301" s="134" t="s">
        <v>157</v>
      </c>
      <c r="H301" s="135">
        <v>104.9</v>
      </c>
      <c r="I301" s="136"/>
      <c r="J301" s="137">
        <f>ROUND(I301*H301,2)</f>
        <v>0</v>
      </c>
      <c r="K301" s="133" t="s">
        <v>1</v>
      </c>
      <c r="L301" s="31"/>
      <c r="M301" s="138" t="s">
        <v>1</v>
      </c>
      <c r="N301" s="139" t="s">
        <v>43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AR301" s="142" t="s">
        <v>261</v>
      </c>
      <c r="AT301" s="142" t="s">
        <v>154</v>
      </c>
      <c r="AU301" s="142" t="s">
        <v>159</v>
      </c>
      <c r="AY301" s="16" t="s">
        <v>151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159</v>
      </c>
      <c r="BK301" s="143">
        <f>ROUND(I301*H301,2)</f>
        <v>0</v>
      </c>
      <c r="BL301" s="16" t="s">
        <v>261</v>
      </c>
      <c r="BM301" s="142" t="s">
        <v>370</v>
      </c>
    </row>
    <row r="302" spans="2:65" s="1" customFormat="1" ht="19.5">
      <c r="B302" s="31"/>
      <c r="D302" s="144" t="s">
        <v>161</v>
      </c>
      <c r="F302" s="145" t="s">
        <v>369</v>
      </c>
      <c r="I302" s="146"/>
      <c r="L302" s="31"/>
      <c r="M302" s="147"/>
      <c r="T302" s="55"/>
      <c r="AT302" s="16" t="s">
        <v>161</v>
      </c>
      <c r="AU302" s="16" t="s">
        <v>159</v>
      </c>
    </row>
    <row r="303" spans="2:65" s="1" customFormat="1" ht="24.2" customHeight="1">
      <c r="B303" s="31"/>
      <c r="C303" s="131" t="s">
        <v>371</v>
      </c>
      <c r="D303" s="131" t="s">
        <v>154</v>
      </c>
      <c r="E303" s="132" t="s">
        <v>372</v>
      </c>
      <c r="F303" s="133" t="s">
        <v>373</v>
      </c>
      <c r="G303" s="134" t="s">
        <v>374</v>
      </c>
      <c r="H303" s="135">
        <v>76.466999999999999</v>
      </c>
      <c r="I303" s="136"/>
      <c r="J303" s="137">
        <f>ROUND(I303*H303,2)</f>
        <v>0</v>
      </c>
      <c r="K303" s="133" t="s">
        <v>1</v>
      </c>
      <c r="L303" s="31"/>
      <c r="M303" s="138" t="s">
        <v>1</v>
      </c>
      <c r="N303" s="139" t="s">
        <v>43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261</v>
      </c>
      <c r="AT303" s="142" t="s">
        <v>154</v>
      </c>
      <c r="AU303" s="142" t="s">
        <v>159</v>
      </c>
      <c r="AY303" s="16" t="s">
        <v>151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159</v>
      </c>
      <c r="BK303" s="143">
        <f>ROUND(I303*H303,2)</f>
        <v>0</v>
      </c>
      <c r="BL303" s="16" t="s">
        <v>261</v>
      </c>
      <c r="BM303" s="142" t="s">
        <v>375</v>
      </c>
    </row>
    <row r="304" spans="2:65" s="1" customFormat="1" ht="11.25">
      <c r="B304" s="31"/>
      <c r="D304" s="144" t="s">
        <v>161</v>
      </c>
      <c r="F304" s="145" t="s">
        <v>373</v>
      </c>
      <c r="I304" s="146"/>
      <c r="L304" s="31"/>
      <c r="M304" s="147"/>
      <c r="T304" s="55"/>
      <c r="AT304" s="16" t="s">
        <v>161</v>
      </c>
      <c r="AU304" s="16" t="s">
        <v>159</v>
      </c>
    </row>
    <row r="305" spans="2:65" s="1" customFormat="1" ht="21.75" customHeight="1">
      <c r="B305" s="31"/>
      <c r="C305" s="168" t="s">
        <v>376</v>
      </c>
      <c r="D305" s="168" t="s">
        <v>208</v>
      </c>
      <c r="E305" s="169" t="s">
        <v>377</v>
      </c>
      <c r="F305" s="170" t="s">
        <v>378</v>
      </c>
      <c r="G305" s="171" t="s">
        <v>198</v>
      </c>
      <c r="H305" s="172">
        <v>0.23599999999999999</v>
      </c>
      <c r="I305" s="173"/>
      <c r="J305" s="174">
        <f>ROUND(I305*H305,2)</f>
        <v>0</v>
      </c>
      <c r="K305" s="170" t="s">
        <v>1</v>
      </c>
      <c r="L305" s="175"/>
      <c r="M305" s="176" t="s">
        <v>1</v>
      </c>
      <c r="N305" s="177" t="s">
        <v>43</v>
      </c>
      <c r="P305" s="140">
        <f>O305*H305</f>
        <v>0</v>
      </c>
      <c r="Q305" s="140">
        <v>0</v>
      </c>
      <c r="R305" s="140">
        <f>Q305*H305</f>
        <v>0</v>
      </c>
      <c r="S305" s="140">
        <v>0</v>
      </c>
      <c r="T305" s="141">
        <f>S305*H305</f>
        <v>0</v>
      </c>
      <c r="AR305" s="142" t="s">
        <v>303</v>
      </c>
      <c r="AT305" s="142" t="s">
        <v>208</v>
      </c>
      <c r="AU305" s="142" t="s">
        <v>159</v>
      </c>
      <c r="AY305" s="16" t="s">
        <v>151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6" t="s">
        <v>159</v>
      </c>
      <c r="BK305" s="143">
        <f>ROUND(I305*H305,2)</f>
        <v>0</v>
      </c>
      <c r="BL305" s="16" t="s">
        <v>261</v>
      </c>
      <c r="BM305" s="142" t="s">
        <v>379</v>
      </c>
    </row>
    <row r="306" spans="2:65" s="1" customFormat="1" ht="11.25">
      <c r="B306" s="31"/>
      <c r="D306" s="144" t="s">
        <v>161</v>
      </c>
      <c r="F306" s="145" t="s">
        <v>378</v>
      </c>
      <c r="I306" s="146"/>
      <c r="L306" s="31"/>
      <c r="M306" s="147"/>
      <c r="T306" s="55"/>
      <c r="AT306" s="16" t="s">
        <v>161</v>
      </c>
      <c r="AU306" s="16" t="s">
        <v>159</v>
      </c>
    </row>
    <row r="307" spans="2:65" s="13" customFormat="1" ht="11.25">
      <c r="B307" s="154"/>
      <c r="D307" s="144" t="s">
        <v>162</v>
      </c>
      <c r="E307" s="155" t="s">
        <v>1</v>
      </c>
      <c r="F307" s="156" t="s">
        <v>380</v>
      </c>
      <c r="H307" s="157">
        <v>0.23599999999999999</v>
      </c>
      <c r="I307" s="158"/>
      <c r="L307" s="154"/>
      <c r="M307" s="159"/>
      <c r="T307" s="160"/>
      <c r="AT307" s="155" t="s">
        <v>162</v>
      </c>
      <c r="AU307" s="155" t="s">
        <v>159</v>
      </c>
      <c r="AV307" s="13" t="s">
        <v>159</v>
      </c>
      <c r="AW307" s="13" t="s">
        <v>34</v>
      </c>
      <c r="AX307" s="13" t="s">
        <v>77</v>
      </c>
      <c r="AY307" s="155" t="s">
        <v>151</v>
      </c>
    </row>
    <row r="308" spans="2:65" s="14" customFormat="1" ht="11.25">
      <c r="B308" s="161"/>
      <c r="D308" s="144" t="s">
        <v>162</v>
      </c>
      <c r="E308" s="162" t="s">
        <v>1</v>
      </c>
      <c r="F308" s="163" t="s">
        <v>165</v>
      </c>
      <c r="H308" s="164">
        <v>0.23599999999999999</v>
      </c>
      <c r="I308" s="165"/>
      <c r="L308" s="161"/>
      <c r="M308" s="166"/>
      <c r="T308" s="167"/>
      <c r="AT308" s="162" t="s">
        <v>162</v>
      </c>
      <c r="AU308" s="162" t="s">
        <v>159</v>
      </c>
      <c r="AV308" s="14" t="s">
        <v>158</v>
      </c>
      <c r="AW308" s="14" t="s">
        <v>34</v>
      </c>
      <c r="AX308" s="14" t="s">
        <v>85</v>
      </c>
      <c r="AY308" s="162" t="s">
        <v>151</v>
      </c>
    </row>
    <row r="309" spans="2:65" s="1" customFormat="1" ht="24.2" customHeight="1">
      <c r="B309" s="31"/>
      <c r="C309" s="131" t="s">
        <v>381</v>
      </c>
      <c r="D309" s="131" t="s">
        <v>154</v>
      </c>
      <c r="E309" s="132" t="s">
        <v>372</v>
      </c>
      <c r="F309" s="133" t="s">
        <v>373</v>
      </c>
      <c r="G309" s="134" t="s">
        <v>374</v>
      </c>
      <c r="H309" s="135">
        <v>10.95</v>
      </c>
      <c r="I309" s="136"/>
      <c r="J309" s="137">
        <f>ROUND(I309*H309,2)</f>
        <v>0</v>
      </c>
      <c r="K309" s="133" t="s">
        <v>1</v>
      </c>
      <c r="L309" s="31"/>
      <c r="M309" s="138" t="s">
        <v>1</v>
      </c>
      <c r="N309" s="139" t="s">
        <v>43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261</v>
      </c>
      <c r="AT309" s="142" t="s">
        <v>154</v>
      </c>
      <c r="AU309" s="142" t="s">
        <v>159</v>
      </c>
      <c r="AY309" s="16" t="s">
        <v>151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159</v>
      </c>
      <c r="BK309" s="143">
        <f>ROUND(I309*H309,2)</f>
        <v>0</v>
      </c>
      <c r="BL309" s="16" t="s">
        <v>261</v>
      </c>
      <c r="BM309" s="142" t="s">
        <v>382</v>
      </c>
    </row>
    <row r="310" spans="2:65" s="1" customFormat="1" ht="11.25">
      <c r="B310" s="31"/>
      <c r="D310" s="144" t="s">
        <v>161</v>
      </c>
      <c r="F310" s="145" t="s">
        <v>373</v>
      </c>
      <c r="I310" s="146"/>
      <c r="L310" s="31"/>
      <c r="M310" s="147"/>
      <c r="T310" s="55"/>
      <c r="AT310" s="16" t="s">
        <v>161</v>
      </c>
      <c r="AU310" s="16" t="s">
        <v>159</v>
      </c>
    </row>
    <row r="311" spans="2:65" s="1" customFormat="1" ht="21.75" customHeight="1">
      <c r="B311" s="31"/>
      <c r="C311" s="168" t="s">
        <v>383</v>
      </c>
      <c r="D311" s="168" t="s">
        <v>208</v>
      </c>
      <c r="E311" s="169" t="s">
        <v>377</v>
      </c>
      <c r="F311" s="170" t="s">
        <v>378</v>
      </c>
      <c r="G311" s="171" t="s">
        <v>198</v>
      </c>
      <c r="H311" s="172">
        <v>3.1E-2</v>
      </c>
      <c r="I311" s="173"/>
      <c r="J311" s="174">
        <f>ROUND(I311*H311,2)</f>
        <v>0</v>
      </c>
      <c r="K311" s="170" t="s">
        <v>1</v>
      </c>
      <c r="L311" s="175"/>
      <c r="M311" s="176" t="s">
        <v>1</v>
      </c>
      <c r="N311" s="177" t="s">
        <v>43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303</v>
      </c>
      <c r="AT311" s="142" t="s">
        <v>208</v>
      </c>
      <c r="AU311" s="142" t="s">
        <v>159</v>
      </c>
      <c r="AY311" s="16" t="s">
        <v>151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159</v>
      </c>
      <c r="BK311" s="143">
        <f>ROUND(I311*H311,2)</f>
        <v>0</v>
      </c>
      <c r="BL311" s="16" t="s">
        <v>261</v>
      </c>
      <c r="BM311" s="142" t="s">
        <v>384</v>
      </c>
    </row>
    <row r="312" spans="2:65" s="1" customFormat="1" ht="11.25">
      <c r="B312" s="31"/>
      <c r="D312" s="144" t="s">
        <v>161</v>
      </c>
      <c r="F312" s="145" t="s">
        <v>378</v>
      </c>
      <c r="I312" s="146"/>
      <c r="L312" s="31"/>
      <c r="M312" s="147"/>
      <c r="T312" s="55"/>
      <c r="AT312" s="16" t="s">
        <v>161</v>
      </c>
      <c r="AU312" s="16" t="s">
        <v>159</v>
      </c>
    </row>
    <row r="313" spans="2:65" s="13" customFormat="1" ht="11.25">
      <c r="B313" s="154"/>
      <c r="D313" s="144" t="s">
        <v>162</v>
      </c>
      <c r="E313" s="155" t="s">
        <v>1</v>
      </c>
      <c r="F313" s="156" t="s">
        <v>385</v>
      </c>
      <c r="H313" s="157">
        <v>3.1E-2</v>
      </c>
      <c r="I313" s="158"/>
      <c r="L313" s="154"/>
      <c r="M313" s="159"/>
      <c r="T313" s="160"/>
      <c r="AT313" s="155" t="s">
        <v>162</v>
      </c>
      <c r="AU313" s="155" t="s">
        <v>159</v>
      </c>
      <c r="AV313" s="13" t="s">
        <v>159</v>
      </c>
      <c r="AW313" s="13" t="s">
        <v>34</v>
      </c>
      <c r="AX313" s="13" t="s">
        <v>77</v>
      </c>
      <c r="AY313" s="155" t="s">
        <v>151</v>
      </c>
    </row>
    <row r="314" spans="2:65" s="14" customFormat="1" ht="11.25">
      <c r="B314" s="161"/>
      <c r="D314" s="144" t="s">
        <v>162</v>
      </c>
      <c r="E314" s="162" t="s">
        <v>1</v>
      </c>
      <c r="F314" s="163" t="s">
        <v>165</v>
      </c>
      <c r="H314" s="164">
        <v>3.1E-2</v>
      </c>
      <c r="I314" s="165"/>
      <c r="L314" s="161"/>
      <c r="M314" s="166"/>
      <c r="T314" s="167"/>
      <c r="AT314" s="162" t="s">
        <v>162</v>
      </c>
      <c r="AU314" s="162" t="s">
        <v>159</v>
      </c>
      <c r="AV314" s="14" t="s">
        <v>158</v>
      </c>
      <c r="AW314" s="14" t="s">
        <v>34</v>
      </c>
      <c r="AX314" s="14" t="s">
        <v>85</v>
      </c>
      <c r="AY314" s="162" t="s">
        <v>151</v>
      </c>
    </row>
    <row r="315" spans="2:65" s="1" customFormat="1" ht="24.2" customHeight="1">
      <c r="B315" s="31"/>
      <c r="C315" s="131" t="s">
        <v>386</v>
      </c>
      <c r="D315" s="131" t="s">
        <v>154</v>
      </c>
      <c r="E315" s="132" t="s">
        <v>387</v>
      </c>
      <c r="F315" s="133" t="s">
        <v>388</v>
      </c>
      <c r="G315" s="134" t="s">
        <v>157</v>
      </c>
      <c r="H315" s="135">
        <v>52.45</v>
      </c>
      <c r="I315" s="136"/>
      <c r="J315" s="137">
        <f>ROUND(I315*H315,2)</f>
        <v>0</v>
      </c>
      <c r="K315" s="133" t="s">
        <v>1</v>
      </c>
      <c r="L315" s="31"/>
      <c r="M315" s="138" t="s">
        <v>1</v>
      </c>
      <c r="N315" s="139" t="s">
        <v>43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261</v>
      </c>
      <c r="AT315" s="142" t="s">
        <v>154</v>
      </c>
      <c r="AU315" s="142" t="s">
        <v>159</v>
      </c>
      <c r="AY315" s="16" t="s">
        <v>151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159</v>
      </c>
      <c r="BK315" s="143">
        <f>ROUND(I315*H315,2)</f>
        <v>0</v>
      </c>
      <c r="BL315" s="16" t="s">
        <v>261</v>
      </c>
      <c r="BM315" s="142" t="s">
        <v>389</v>
      </c>
    </row>
    <row r="316" spans="2:65" s="1" customFormat="1" ht="19.5">
      <c r="B316" s="31"/>
      <c r="D316" s="144" t="s">
        <v>161</v>
      </c>
      <c r="F316" s="145" t="s">
        <v>388</v>
      </c>
      <c r="I316" s="146"/>
      <c r="L316" s="31"/>
      <c r="M316" s="147"/>
      <c r="T316" s="55"/>
      <c r="AT316" s="16" t="s">
        <v>161</v>
      </c>
      <c r="AU316" s="16" t="s">
        <v>159</v>
      </c>
    </row>
    <row r="317" spans="2:65" s="1" customFormat="1" ht="55.5" customHeight="1">
      <c r="B317" s="31"/>
      <c r="C317" s="131" t="s">
        <v>390</v>
      </c>
      <c r="D317" s="131" t="s">
        <v>154</v>
      </c>
      <c r="E317" s="132" t="s">
        <v>391</v>
      </c>
      <c r="F317" s="133" t="s">
        <v>392</v>
      </c>
      <c r="G317" s="134" t="s">
        <v>273</v>
      </c>
      <c r="H317" s="135">
        <v>1.2769999999999999</v>
      </c>
      <c r="I317" s="136"/>
      <c r="J317" s="137">
        <f>ROUND(I317*H317,2)</f>
        <v>0</v>
      </c>
      <c r="K317" s="133" t="s">
        <v>1</v>
      </c>
      <c r="L317" s="31"/>
      <c r="M317" s="138" t="s">
        <v>1</v>
      </c>
      <c r="N317" s="139" t="s">
        <v>43</v>
      </c>
      <c r="P317" s="140">
        <f>O317*H317</f>
        <v>0</v>
      </c>
      <c r="Q317" s="140">
        <v>0</v>
      </c>
      <c r="R317" s="140">
        <f>Q317*H317</f>
        <v>0</v>
      </c>
      <c r="S317" s="140">
        <v>0</v>
      </c>
      <c r="T317" s="141">
        <f>S317*H317</f>
        <v>0</v>
      </c>
      <c r="AR317" s="142" t="s">
        <v>261</v>
      </c>
      <c r="AT317" s="142" t="s">
        <v>154</v>
      </c>
      <c r="AU317" s="142" t="s">
        <v>159</v>
      </c>
      <c r="AY317" s="16" t="s">
        <v>151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6" t="s">
        <v>159</v>
      </c>
      <c r="BK317" s="143">
        <f>ROUND(I317*H317,2)</f>
        <v>0</v>
      </c>
      <c r="BL317" s="16" t="s">
        <v>261</v>
      </c>
      <c r="BM317" s="142" t="s">
        <v>393</v>
      </c>
    </row>
    <row r="318" spans="2:65" s="1" customFormat="1" ht="29.25">
      <c r="B318" s="31"/>
      <c r="D318" s="144" t="s">
        <v>161</v>
      </c>
      <c r="F318" s="145" t="s">
        <v>392</v>
      </c>
      <c r="I318" s="146"/>
      <c r="L318" s="31"/>
      <c r="M318" s="147"/>
      <c r="T318" s="55"/>
      <c r="AT318" s="16" t="s">
        <v>161</v>
      </c>
      <c r="AU318" s="16" t="s">
        <v>159</v>
      </c>
    </row>
    <row r="319" spans="2:65" s="11" customFormat="1" ht="22.9" customHeight="1">
      <c r="B319" s="119"/>
      <c r="D319" s="120" t="s">
        <v>76</v>
      </c>
      <c r="E319" s="129" t="s">
        <v>394</v>
      </c>
      <c r="F319" s="129" t="s">
        <v>395</v>
      </c>
      <c r="I319" s="122"/>
      <c r="J319" s="130">
        <f>BK319</f>
        <v>0</v>
      </c>
      <c r="L319" s="119"/>
      <c r="M319" s="124"/>
      <c r="P319" s="125">
        <f>SUM(P320:P361)</f>
        <v>0</v>
      </c>
      <c r="R319" s="125">
        <f>SUM(R320:R361)</f>
        <v>0.70917000000000008</v>
      </c>
      <c r="T319" s="126">
        <f>SUM(T320:T361)</f>
        <v>0</v>
      </c>
      <c r="AR319" s="120" t="s">
        <v>159</v>
      </c>
      <c r="AT319" s="127" t="s">
        <v>76</v>
      </c>
      <c r="AU319" s="127" t="s">
        <v>85</v>
      </c>
      <c r="AY319" s="120" t="s">
        <v>151</v>
      </c>
      <c r="BK319" s="128">
        <f>SUM(BK320:BK361)</f>
        <v>0</v>
      </c>
    </row>
    <row r="320" spans="2:65" s="1" customFormat="1" ht="55.5" customHeight="1">
      <c r="B320" s="31"/>
      <c r="C320" s="131" t="s">
        <v>396</v>
      </c>
      <c r="D320" s="131" t="s">
        <v>154</v>
      </c>
      <c r="E320" s="132" t="s">
        <v>397</v>
      </c>
      <c r="F320" s="133" t="s">
        <v>398</v>
      </c>
      <c r="G320" s="134" t="s">
        <v>157</v>
      </c>
      <c r="H320" s="135">
        <v>4.96</v>
      </c>
      <c r="I320" s="136"/>
      <c r="J320" s="137">
        <f>ROUND(I320*H320,2)</f>
        <v>0</v>
      </c>
      <c r="K320" s="133" t="s">
        <v>1</v>
      </c>
      <c r="L320" s="31"/>
      <c r="M320" s="138" t="s">
        <v>1</v>
      </c>
      <c r="N320" s="139" t="s">
        <v>43</v>
      </c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AR320" s="142" t="s">
        <v>261</v>
      </c>
      <c r="AT320" s="142" t="s">
        <v>154</v>
      </c>
      <c r="AU320" s="142" t="s">
        <v>159</v>
      </c>
      <c r="AY320" s="16" t="s">
        <v>151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6" t="s">
        <v>159</v>
      </c>
      <c r="BK320" s="143">
        <f>ROUND(I320*H320,2)</f>
        <v>0</v>
      </c>
      <c r="BL320" s="16" t="s">
        <v>261</v>
      </c>
      <c r="BM320" s="142" t="s">
        <v>399</v>
      </c>
    </row>
    <row r="321" spans="2:65" s="1" customFormat="1" ht="39">
      <c r="B321" s="31"/>
      <c r="D321" s="144" t="s">
        <v>161</v>
      </c>
      <c r="F321" s="145" t="s">
        <v>398</v>
      </c>
      <c r="I321" s="146"/>
      <c r="L321" s="31"/>
      <c r="M321" s="147"/>
      <c r="T321" s="55"/>
      <c r="AT321" s="16" t="s">
        <v>161</v>
      </c>
      <c r="AU321" s="16" t="s">
        <v>159</v>
      </c>
    </row>
    <row r="322" spans="2:65" s="13" customFormat="1" ht="11.25">
      <c r="B322" s="154"/>
      <c r="D322" s="144" t="s">
        <v>162</v>
      </c>
      <c r="E322" s="155" t="s">
        <v>1</v>
      </c>
      <c r="F322" s="156" t="s">
        <v>400</v>
      </c>
      <c r="H322" s="157">
        <v>4.96</v>
      </c>
      <c r="I322" s="158"/>
      <c r="L322" s="154"/>
      <c r="M322" s="159"/>
      <c r="T322" s="160"/>
      <c r="AT322" s="155" t="s">
        <v>162</v>
      </c>
      <c r="AU322" s="155" t="s">
        <v>159</v>
      </c>
      <c r="AV322" s="13" t="s">
        <v>159</v>
      </c>
      <c r="AW322" s="13" t="s">
        <v>34</v>
      </c>
      <c r="AX322" s="13" t="s">
        <v>77</v>
      </c>
      <c r="AY322" s="155" t="s">
        <v>151</v>
      </c>
    </row>
    <row r="323" spans="2:65" s="14" customFormat="1" ht="11.25">
      <c r="B323" s="161"/>
      <c r="D323" s="144" t="s">
        <v>162</v>
      </c>
      <c r="E323" s="162" t="s">
        <v>1</v>
      </c>
      <c r="F323" s="163" t="s">
        <v>165</v>
      </c>
      <c r="H323" s="164">
        <v>4.96</v>
      </c>
      <c r="I323" s="165"/>
      <c r="L323" s="161"/>
      <c r="M323" s="166"/>
      <c r="T323" s="167"/>
      <c r="AT323" s="162" t="s">
        <v>162</v>
      </c>
      <c r="AU323" s="162" t="s">
        <v>159</v>
      </c>
      <c r="AV323" s="14" t="s">
        <v>158</v>
      </c>
      <c r="AW323" s="14" t="s">
        <v>34</v>
      </c>
      <c r="AX323" s="14" t="s">
        <v>85</v>
      </c>
      <c r="AY323" s="162" t="s">
        <v>151</v>
      </c>
    </row>
    <row r="324" spans="2:65" s="1" customFormat="1" ht="62.65" customHeight="1">
      <c r="B324" s="31"/>
      <c r="C324" s="131" t="s">
        <v>401</v>
      </c>
      <c r="D324" s="131" t="s">
        <v>154</v>
      </c>
      <c r="E324" s="132" t="s">
        <v>402</v>
      </c>
      <c r="F324" s="133" t="s">
        <v>403</v>
      </c>
      <c r="G324" s="134" t="s">
        <v>157</v>
      </c>
      <c r="H324" s="135">
        <v>5.42</v>
      </c>
      <c r="I324" s="136"/>
      <c r="J324" s="137">
        <f>ROUND(I324*H324,2)</f>
        <v>0</v>
      </c>
      <c r="K324" s="133" t="s">
        <v>1</v>
      </c>
      <c r="L324" s="31"/>
      <c r="M324" s="138" t="s">
        <v>1</v>
      </c>
      <c r="N324" s="139" t="s">
        <v>43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261</v>
      </c>
      <c r="AT324" s="142" t="s">
        <v>154</v>
      </c>
      <c r="AU324" s="142" t="s">
        <v>159</v>
      </c>
      <c r="AY324" s="16" t="s">
        <v>151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6" t="s">
        <v>159</v>
      </c>
      <c r="BK324" s="143">
        <f>ROUND(I324*H324,2)</f>
        <v>0</v>
      </c>
      <c r="BL324" s="16" t="s">
        <v>261</v>
      </c>
      <c r="BM324" s="142" t="s">
        <v>404</v>
      </c>
    </row>
    <row r="325" spans="2:65" s="1" customFormat="1" ht="39">
      <c r="B325" s="31"/>
      <c r="D325" s="144" t="s">
        <v>161</v>
      </c>
      <c r="F325" s="145" t="s">
        <v>403</v>
      </c>
      <c r="I325" s="146"/>
      <c r="L325" s="31"/>
      <c r="M325" s="147"/>
      <c r="T325" s="55"/>
      <c r="AT325" s="16" t="s">
        <v>161</v>
      </c>
      <c r="AU325" s="16" t="s">
        <v>159</v>
      </c>
    </row>
    <row r="326" spans="2:65" s="13" customFormat="1" ht="11.25">
      <c r="B326" s="154"/>
      <c r="D326" s="144" t="s">
        <v>162</v>
      </c>
      <c r="E326" s="155" t="s">
        <v>1</v>
      </c>
      <c r="F326" s="156" t="s">
        <v>405</v>
      </c>
      <c r="H326" s="157">
        <v>6.82</v>
      </c>
      <c r="I326" s="158"/>
      <c r="L326" s="154"/>
      <c r="M326" s="159"/>
      <c r="T326" s="160"/>
      <c r="AT326" s="155" t="s">
        <v>162</v>
      </c>
      <c r="AU326" s="155" t="s">
        <v>159</v>
      </c>
      <c r="AV326" s="13" t="s">
        <v>159</v>
      </c>
      <c r="AW326" s="13" t="s">
        <v>34</v>
      </c>
      <c r="AX326" s="13" t="s">
        <v>77</v>
      </c>
      <c r="AY326" s="155" t="s">
        <v>151</v>
      </c>
    </row>
    <row r="327" spans="2:65" s="13" customFormat="1" ht="11.25">
      <c r="B327" s="154"/>
      <c r="D327" s="144" t="s">
        <v>162</v>
      </c>
      <c r="E327" s="155" t="s">
        <v>1</v>
      </c>
      <c r="F327" s="156" t="s">
        <v>406</v>
      </c>
      <c r="H327" s="157">
        <v>-1.4</v>
      </c>
      <c r="I327" s="158"/>
      <c r="L327" s="154"/>
      <c r="M327" s="159"/>
      <c r="T327" s="160"/>
      <c r="AT327" s="155" t="s">
        <v>162</v>
      </c>
      <c r="AU327" s="155" t="s">
        <v>159</v>
      </c>
      <c r="AV327" s="13" t="s">
        <v>159</v>
      </c>
      <c r="AW327" s="13" t="s">
        <v>34</v>
      </c>
      <c r="AX327" s="13" t="s">
        <v>77</v>
      </c>
      <c r="AY327" s="155" t="s">
        <v>151</v>
      </c>
    </row>
    <row r="328" spans="2:65" s="14" customFormat="1" ht="11.25">
      <c r="B328" s="161"/>
      <c r="D328" s="144" t="s">
        <v>162</v>
      </c>
      <c r="E328" s="162" t="s">
        <v>1</v>
      </c>
      <c r="F328" s="163" t="s">
        <v>165</v>
      </c>
      <c r="H328" s="164">
        <v>5.42</v>
      </c>
      <c r="I328" s="165"/>
      <c r="L328" s="161"/>
      <c r="M328" s="166"/>
      <c r="T328" s="167"/>
      <c r="AT328" s="162" t="s">
        <v>162</v>
      </c>
      <c r="AU328" s="162" t="s">
        <v>159</v>
      </c>
      <c r="AV328" s="14" t="s">
        <v>158</v>
      </c>
      <c r="AW328" s="14" t="s">
        <v>34</v>
      </c>
      <c r="AX328" s="14" t="s">
        <v>85</v>
      </c>
      <c r="AY328" s="162" t="s">
        <v>151</v>
      </c>
    </row>
    <row r="329" spans="2:65" s="1" customFormat="1" ht="33" customHeight="1">
      <c r="B329" s="31"/>
      <c r="C329" s="131" t="s">
        <v>407</v>
      </c>
      <c r="D329" s="131" t="s">
        <v>154</v>
      </c>
      <c r="E329" s="132" t="s">
        <v>408</v>
      </c>
      <c r="F329" s="133" t="s">
        <v>409</v>
      </c>
      <c r="G329" s="134" t="s">
        <v>157</v>
      </c>
      <c r="H329" s="135">
        <v>10.38</v>
      </c>
      <c r="I329" s="136"/>
      <c r="J329" s="137">
        <f>ROUND(I329*H329,2)</f>
        <v>0</v>
      </c>
      <c r="K329" s="133" t="s">
        <v>1</v>
      </c>
      <c r="L329" s="31"/>
      <c r="M329" s="138" t="s">
        <v>1</v>
      </c>
      <c r="N329" s="139" t="s">
        <v>43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261</v>
      </c>
      <c r="AT329" s="142" t="s">
        <v>154</v>
      </c>
      <c r="AU329" s="142" t="s">
        <v>159</v>
      </c>
      <c r="AY329" s="16" t="s">
        <v>151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6" t="s">
        <v>159</v>
      </c>
      <c r="BK329" s="143">
        <f>ROUND(I329*H329,2)</f>
        <v>0</v>
      </c>
      <c r="BL329" s="16" t="s">
        <v>261</v>
      </c>
      <c r="BM329" s="142" t="s">
        <v>410</v>
      </c>
    </row>
    <row r="330" spans="2:65" s="1" customFormat="1" ht="19.5">
      <c r="B330" s="31"/>
      <c r="D330" s="144" t="s">
        <v>161</v>
      </c>
      <c r="F330" s="145" t="s">
        <v>409</v>
      </c>
      <c r="I330" s="146"/>
      <c r="L330" s="31"/>
      <c r="M330" s="147"/>
      <c r="T330" s="55"/>
      <c r="AT330" s="16" t="s">
        <v>161</v>
      </c>
      <c r="AU330" s="16" t="s">
        <v>159</v>
      </c>
    </row>
    <row r="331" spans="2:65" s="13" customFormat="1" ht="11.25">
      <c r="B331" s="154"/>
      <c r="D331" s="144" t="s">
        <v>162</v>
      </c>
      <c r="E331" s="155" t="s">
        <v>1</v>
      </c>
      <c r="F331" s="156" t="s">
        <v>411</v>
      </c>
      <c r="H331" s="157">
        <v>10.38</v>
      </c>
      <c r="I331" s="158"/>
      <c r="L331" s="154"/>
      <c r="M331" s="159"/>
      <c r="T331" s="160"/>
      <c r="AT331" s="155" t="s">
        <v>162</v>
      </c>
      <c r="AU331" s="155" t="s">
        <v>159</v>
      </c>
      <c r="AV331" s="13" t="s">
        <v>159</v>
      </c>
      <c r="AW331" s="13" t="s">
        <v>34</v>
      </c>
      <c r="AX331" s="13" t="s">
        <v>77</v>
      </c>
      <c r="AY331" s="155" t="s">
        <v>151</v>
      </c>
    </row>
    <row r="332" spans="2:65" s="14" customFormat="1" ht="11.25">
      <c r="B332" s="161"/>
      <c r="D332" s="144" t="s">
        <v>162</v>
      </c>
      <c r="E332" s="162" t="s">
        <v>1</v>
      </c>
      <c r="F332" s="163" t="s">
        <v>165</v>
      </c>
      <c r="H332" s="164">
        <v>10.38</v>
      </c>
      <c r="I332" s="165"/>
      <c r="L332" s="161"/>
      <c r="M332" s="166"/>
      <c r="T332" s="167"/>
      <c r="AT332" s="162" t="s">
        <v>162</v>
      </c>
      <c r="AU332" s="162" t="s">
        <v>159</v>
      </c>
      <c r="AV332" s="14" t="s">
        <v>158</v>
      </c>
      <c r="AW332" s="14" t="s">
        <v>34</v>
      </c>
      <c r="AX332" s="14" t="s">
        <v>85</v>
      </c>
      <c r="AY332" s="162" t="s">
        <v>151</v>
      </c>
    </row>
    <row r="333" spans="2:65" s="1" customFormat="1" ht="49.15" customHeight="1">
      <c r="B333" s="31"/>
      <c r="C333" s="131" t="s">
        <v>412</v>
      </c>
      <c r="D333" s="131" t="s">
        <v>154</v>
      </c>
      <c r="E333" s="132" t="s">
        <v>413</v>
      </c>
      <c r="F333" s="133" t="s">
        <v>414</v>
      </c>
      <c r="G333" s="134" t="s">
        <v>157</v>
      </c>
      <c r="H333" s="135">
        <v>51</v>
      </c>
      <c r="I333" s="136"/>
      <c r="J333" s="137">
        <f>ROUND(I333*H333,2)</f>
        <v>0</v>
      </c>
      <c r="K333" s="133" t="s">
        <v>1</v>
      </c>
      <c r="L333" s="31"/>
      <c r="M333" s="138" t="s">
        <v>1</v>
      </c>
      <c r="N333" s="139" t="s">
        <v>43</v>
      </c>
      <c r="P333" s="140">
        <f>O333*H333</f>
        <v>0</v>
      </c>
      <c r="Q333" s="140">
        <v>1.217E-2</v>
      </c>
      <c r="R333" s="140">
        <f>Q333*H333</f>
        <v>0.62067000000000005</v>
      </c>
      <c r="S333" s="140">
        <v>0</v>
      </c>
      <c r="T333" s="141">
        <f>S333*H333</f>
        <v>0</v>
      </c>
      <c r="AR333" s="142" t="s">
        <v>261</v>
      </c>
      <c r="AT333" s="142" t="s">
        <v>154</v>
      </c>
      <c r="AU333" s="142" t="s">
        <v>159</v>
      </c>
      <c r="AY333" s="16" t="s">
        <v>151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159</v>
      </c>
      <c r="BK333" s="143">
        <f>ROUND(I333*H333,2)</f>
        <v>0</v>
      </c>
      <c r="BL333" s="16" t="s">
        <v>261</v>
      </c>
      <c r="BM333" s="142" t="s">
        <v>415</v>
      </c>
    </row>
    <row r="334" spans="2:65" s="1" customFormat="1" ht="29.25">
      <c r="B334" s="31"/>
      <c r="D334" s="144" t="s">
        <v>161</v>
      </c>
      <c r="F334" s="145" t="s">
        <v>414</v>
      </c>
      <c r="I334" s="146"/>
      <c r="L334" s="31"/>
      <c r="M334" s="147"/>
      <c r="T334" s="55"/>
      <c r="AT334" s="16" t="s">
        <v>161</v>
      </c>
      <c r="AU334" s="16" t="s">
        <v>159</v>
      </c>
    </row>
    <row r="335" spans="2:65" s="1" customFormat="1" ht="49.15" customHeight="1">
      <c r="B335" s="31"/>
      <c r="C335" s="131" t="s">
        <v>416</v>
      </c>
      <c r="D335" s="131" t="s">
        <v>154</v>
      </c>
      <c r="E335" s="132" t="s">
        <v>417</v>
      </c>
      <c r="F335" s="133" t="s">
        <v>418</v>
      </c>
      <c r="G335" s="134" t="s">
        <v>157</v>
      </c>
      <c r="H335" s="135">
        <v>7.5</v>
      </c>
      <c r="I335" s="136"/>
      <c r="J335" s="137">
        <f>ROUND(I335*H335,2)</f>
        <v>0</v>
      </c>
      <c r="K335" s="133" t="s">
        <v>1</v>
      </c>
      <c r="L335" s="31"/>
      <c r="M335" s="138" t="s">
        <v>1</v>
      </c>
      <c r="N335" s="139" t="s">
        <v>43</v>
      </c>
      <c r="P335" s="140">
        <f>O335*H335</f>
        <v>0</v>
      </c>
      <c r="Q335" s="140">
        <v>1.18E-2</v>
      </c>
      <c r="R335" s="140">
        <f>Q335*H335</f>
        <v>8.8499999999999995E-2</v>
      </c>
      <c r="S335" s="140">
        <v>0</v>
      </c>
      <c r="T335" s="141">
        <f>S335*H335</f>
        <v>0</v>
      </c>
      <c r="AR335" s="142" t="s">
        <v>261</v>
      </c>
      <c r="AT335" s="142" t="s">
        <v>154</v>
      </c>
      <c r="AU335" s="142" t="s">
        <v>159</v>
      </c>
      <c r="AY335" s="16" t="s">
        <v>151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159</v>
      </c>
      <c r="BK335" s="143">
        <f>ROUND(I335*H335,2)</f>
        <v>0</v>
      </c>
      <c r="BL335" s="16" t="s">
        <v>261</v>
      </c>
      <c r="BM335" s="142" t="s">
        <v>419</v>
      </c>
    </row>
    <row r="336" spans="2:65" s="1" customFormat="1" ht="29.25">
      <c r="B336" s="31"/>
      <c r="D336" s="144" t="s">
        <v>161</v>
      </c>
      <c r="F336" s="145" t="s">
        <v>418</v>
      </c>
      <c r="I336" s="146"/>
      <c r="L336" s="31"/>
      <c r="M336" s="147"/>
      <c r="T336" s="55"/>
      <c r="AT336" s="16" t="s">
        <v>161</v>
      </c>
      <c r="AU336" s="16" t="s">
        <v>159</v>
      </c>
    </row>
    <row r="337" spans="2:65" s="1" customFormat="1" ht="44.25" customHeight="1">
      <c r="B337" s="31"/>
      <c r="C337" s="131" t="s">
        <v>420</v>
      </c>
      <c r="D337" s="131" t="s">
        <v>154</v>
      </c>
      <c r="E337" s="132" t="s">
        <v>421</v>
      </c>
      <c r="F337" s="133" t="s">
        <v>422</v>
      </c>
      <c r="G337" s="134" t="s">
        <v>157</v>
      </c>
      <c r="H337" s="135">
        <v>58.5</v>
      </c>
      <c r="I337" s="136"/>
      <c r="J337" s="137">
        <f>ROUND(I337*H337,2)</f>
        <v>0</v>
      </c>
      <c r="K337" s="133" t="s">
        <v>1</v>
      </c>
      <c r="L337" s="31"/>
      <c r="M337" s="138" t="s">
        <v>1</v>
      </c>
      <c r="N337" s="139" t="s">
        <v>43</v>
      </c>
      <c r="P337" s="140">
        <f>O337*H337</f>
        <v>0</v>
      </c>
      <c r="Q337" s="140">
        <v>0</v>
      </c>
      <c r="R337" s="140">
        <f>Q337*H337</f>
        <v>0</v>
      </c>
      <c r="S337" s="140">
        <v>0</v>
      </c>
      <c r="T337" s="141">
        <f>S337*H337</f>
        <v>0</v>
      </c>
      <c r="AR337" s="142" t="s">
        <v>261</v>
      </c>
      <c r="AT337" s="142" t="s">
        <v>154</v>
      </c>
      <c r="AU337" s="142" t="s">
        <v>159</v>
      </c>
      <c r="AY337" s="16" t="s">
        <v>151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6" t="s">
        <v>159</v>
      </c>
      <c r="BK337" s="143">
        <f>ROUND(I337*H337,2)</f>
        <v>0</v>
      </c>
      <c r="BL337" s="16" t="s">
        <v>261</v>
      </c>
      <c r="BM337" s="142" t="s">
        <v>423</v>
      </c>
    </row>
    <row r="338" spans="2:65" s="1" customFormat="1" ht="19.5">
      <c r="B338" s="31"/>
      <c r="D338" s="144" t="s">
        <v>161</v>
      </c>
      <c r="F338" s="145" t="s">
        <v>422</v>
      </c>
      <c r="I338" s="146"/>
      <c r="L338" s="31"/>
      <c r="M338" s="147"/>
      <c r="T338" s="55"/>
      <c r="AT338" s="16" t="s">
        <v>161</v>
      </c>
      <c r="AU338" s="16" t="s">
        <v>159</v>
      </c>
    </row>
    <row r="339" spans="2:65" s="1" customFormat="1" ht="24.2" customHeight="1">
      <c r="B339" s="31"/>
      <c r="C339" s="168" t="s">
        <v>424</v>
      </c>
      <c r="D339" s="168" t="s">
        <v>208</v>
      </c>
      <c r="E339" s="169" t="s">
        <v>425</v>
      </c>
      <c r="F339" s="170" t="s">
        <v>426</v>
      </c>
      <c r="G339" s="171" t="s">
        <v>157</v>
      </c>
      <c r="H339" s="172">
        <v>65.724999999999994</v>
      </c>
      <c r="I339" s="173"/>
      <c r="J339" s="174">
        <f>ROUND(I339*H339,2)</f>
        <v>0</v>
      </c>
      <c r="K339" s="170" t="s">
        <v>1</v>
      </c>
      <c r="L339" s="175"/>
      <c r="M339" s="176" t="s">
        <v>1</v>
      </c>
      <c r="N339" s="177" t="s">
        <v>43</v>
      </c>
      <c r="P339" s="140">
        <f>O339*H339</f>
        <v>0</v>
      </c>
      <c r="Q339" s="140">
        <v>0</v>
      </c>
      <c r="R339" s="140">
        <f>Q339*H339</f>
        <v>0</v>
      </c>
      <c r="S339" s="140">
        <v>0</v>
      </c>
      <c r="T339" s="141">
        <f>S339*H339</f>
        <v>0</v>
      </c>
      <c r="AR339" s="142" t="s">
        <v>303</v>
      </c>
      <c r="AT339" s="142" t="s">
        <v>208</v>
      </c>
      <c r="AU339" s="142" t="s">
        <v>159</v>
      </c>
      <c r="AY339" s="16" t="s">
        <v>151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6" t="s">
        <v>159</v>
      </c>
      <c r="BK339" s="143">
        <f>ROUND(I339*H339,2)</f>
        <v>0</v>
      </c>
      <c r="BL339" s="16" t="s">
        <v>261</v>
      </c>
      <c r="BM339" s="142" t="s">
        <v>427</v>
      </c>
    </row>
    <row r="340" spans="2:65" s="1" customFormat="1" ht="19.5">
      <c r="B340" s="31"/>
      <c r="D340" s="144" t="s">
        <v>161</v>
      </c>
      <c r="F340" s="145" t="s">
        <v>426</v>
      </c>
      <c r="I340" s="146"/>
      <c r="L340" s="31"/>
      <c r="M340" s="147"/>
      <c r="T340" s="55"/>
      <c r="AT340" s="16" t="s">
        <v>161</v>
      </c>
      <c r="AU340" s="16" t="s">
        <v>159</v>
      </c>
    </row>
    <row r="341" spans="2:65" s="13" customFormat="1" ht="11.25">
      <c r="B341" s="154"/>
      <c r="D341" s="144" t="s">
        <v>162</v>
      </c>
      <c r="E341" s="155" t="s">
        <v>1</v>
      </c>
      <c r="F341" s="156" t="s">
        <v>428</v>
      </c>
      <c r="H341" s="157">
        <v>65.724999999999994</v>
      </c>
      <c r="I341" s="158"/>
      <c r="L341" s="154"/>
      <c r="M341" s="159"/>
      <c r="T341" s="160"/>
      <c r="AT341" s="155" t="s">
        <v>162</v>
      </c>
      <c r="AU341" s="155" t="s">
        <v>159</v>
      </c>
      <c r="AV341" s="13" t="s">
        <v>159</v>
      </c>
      <c r="AW341" s="13" t="s">
        <v>34</v>
      </c>
      <c r="AX341" s="13" t="s">
        <v>77</v>
      </c>
      <c r="AY341" s="155" t="s">
        <v>151</v>
      </c>
    </row>
    <row r="342" spans="2:65" s="14" customFormat="1" ht="11.25">
      <c r="B342" s="161"/>
      <c r="D342" s="144" t="s">
        <v>162</v>
      </c>
      <c r="E342" s="162" t="s">
        <v>1</v>
      </c>
      <c r="F342" s="163" t="s">
        <v>165</v>
      </c>
      <c r="H342" s="164">
        <v>65.724999999999994</v>
      </c>
      <c r="I342" s="165"/>
      <c r="L342" s="161"/>
      <c r="M342" s="166"/>
      <c r="T342" s="167"/>
      <c r="AT342" s="162" t="s">
        <v>162</v>
      </c>
      <c r="AU342" s="162" t="s">
        <v>159</v>
      </c>
      <c r="AV342" s="14" t="s">
        <v>158</v>
      </c>
      <c r="AW342" s="14" t="s">
        <v>34</v>
      </c>
      <c r="AX342" s="14" t="s">
        <v>85</v>
      </c>
      <c r="AY342" s="162" t="s">
        <v>151</v>
      </c>
    </row>
    <row r="343" spans="2:65" s="1" customFormat="1" ht="44.25" customHeight="1">
      <c r="B343" s="31"/>
      <c r="C343" s="131" t="s">
        <v>429</v>
      </c>
      <c r="D343" s="131" t="s">
        <v>154</v>
      </c>
      <c r="E343" s="132" t="s">
        <v>430</v>
      </c>
      <c r="F343" s="133" t="s">
        <v>431</v>
      </c>
      <c r="G343" s="134" t="s">
        <v>157</v>
      </c>
      <c r="H343" s="135">
        <v>58.5</v>
      </c>
      <c r="I343" s="136"/>
      <c r="J343" s="137">
        <f>ROUND(I343*H343,2)</f>
        <v>0</v>
      </c>
      <c r="K343" s="133" t="s">
        <v>1</v>
      </c>
      <c r="L343" s="31"/>
      <c r="M343" s="138" t="s">
        <v>1</v>
      </c>
      <c r="N343" s="139" t="s">
        <v>43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261</v>
      </c>
      <c r="AT343" s="142" t="s">
        <v>154</v>
      </c>
      <c r="AU343" s="142" t="s">
        <v>159</v>
      </c>
      <c r="AY343" s="16" t="s">
        <v>151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159</v>
      </c>
      <c r="BK343" s="143">
        <f>ROUND(I343*H343,2)</f>
        <v>0</v>
      </c>
      <c r="BL343" s="16" t="s">
        <v>261</v>
      </c>
      <c r="BM343" s="142" t="s">
        <v>432</v>
      </c>
    </row>
    <row r="344" spans="2:65" s="1" customFormat="1" ht="29.25">
      <c r="B344" s="31"/>
      <c r="D344" s="144" t="s">
        <v>161</v>
      </c>
      <c r="F344" s="145" t="s">
        <v>431</v>
      </c>
      <c r="I344" s="146"/>
      <c r="L344" s="31"/>
      <c r="M344" s="147"/>
      <c r="T344" s="55"/>
      <c r="AT344" s="16" t="s">
        <v>161</v>
      </c>
      <c r="AU344" s="16" t="s">
        <v>159</v>
      </c>
    </row>
    <row r="345" spans="2:65" s="1" customFormat="1" ht="24.2" customHeight="1">
      <c r="B345" s="31"/>
      <c r="C345" s="168" t="s">
        <v>433</v>
      </c>
      <c r="D345" s="168" t="s">
        <v>208</v>
      </c>
      <c r="E345" s="169" t="s">
        <v>434</v>
      </c>
      <c r="F345" s="170" t="s">
        <v>435</v>
      </c>
      <c r="G345" s="171" t="s">
        <v>157</v>
      </c>
      <c r="H345" s="172">
        <v>59.67</v>
      </c>
      <c r="I345" s="173"/>
      <c r="J345" s="174">
        <f>ROUND(I345*H345,2)</f>
        <v>0</v>
      </c>
      <c r="K345" s="170" t="s">
        <v>1</v>
      </c>
      <c r="L345" s="175"/>
      <c r="M345" s="176" t="s">
        <v>1</v>
      </c>
      <c r="N345" s="177" t="s">
        <v>43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303</v>
      </c>
      <c r="AT345" s="142" t="s">
        <v>208</v>
      </c>
      <c r="AU345" s="142" t="s">
        <v>159</v>
      </c>
      <c r="AY345" s="16" t="s">
        <v>151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159</v>
      </c>
      <c r="BK345" s="143">
        <f>ROUND(I345*H345,2)</f>
        <v>0</v>
      </c>
      <c r="BL345" s="16" t="s">
        <v>261</v>
      </c>
      <c r="BM345" s="142" t="s">
        <v>436</v>
      </c>
    </row>
    <row r="346" spans="2:65" s="1" customFormat="1" ht="11.25">
      <c r="B346" s="31"/>
      <c r="D346" s="144" t="s">
        <v>161</v>
      </c>
      <c r="F346" s="145" t="s">
        <v>435</v>
      </c>
      <c r="I346" s="146"/>
      <c r="L346" s="31"/>
      <c r="M346" s="147"/>
      <c r="T346" s="55"/>
      <c r="AT346" s="16" t="s">
        <v>161</v>
      </c>
      <c r="AU346" s="16" t="s">
        <v>159</v>
      </c>
    </row>
    <row r="347" spans="2:65" s="13" customFormat="1" ht="11.25">
      <c r="B347" s="154"/>
      <c r="D347" s="144" t="s">
        <v>162</v>
      </c>
      <c r="E347" s="155" t="s">
        <v>1</v>
      </c>
      <c r="F347" s="156" t="s">
        <v>437</v>
      </c>
      <c r="H347" s="157">
        <v>59.67</v>
      </c>
      <c r="I347" s="158"/>
      <c r="L347" s="154"/>
      <c r="M347" s="159"/>
      <c r="T347" s="160"/>
      <c r="AT347" s="155" t="s">
        <v>162</v>
      </c>
      <c r="AU347" s="155" t="s">
        <v>159</v>
      </c>
      <c r="AV347" s="13" t="s">
        <v>159</v>
      </c>
      <c r="AW347" s="13" t="s">
        <v>34</v>
      </c>
      <c r="AX347" s="13" t="s">
        <v>77</v>
      </c>
      <c r="AY347" s="155" t="s">
        <v>151</v>
      </c>
    </row>
    <row r="348" spans="2:65" s="14" customFormat="1" ht="11.25">
      <c r="B348" s="161"/>
      <c r="D348" s="144" t="s">
        <v>162</v>
      </c>
      <c r="E348" s="162" t="s">
        <v>1</v>
      </c>
      <c r="F348" s="163" t="s">
        <v>165</v>
      </c>
      <c r="H348" s="164">
        <v>59.67</v>
      </c>
      <c r="I348" s="165"/>
      <c r="L348" s="161"/>
      <c r="M348" s="166"/>
      <c r="T348" s="167"/>
      <c r="AT348" s="162" t="s">
        <v>162</v>
      </c>
      <c r="AU348" s="162" t="s">
        <v>159</v>
      </c>
      <c r="AV348" s="14" t="s">
        <v>158</v>
      </c>
      <c r="AW348" s="14" t="s">
        <v>34</v>
      </c>
      <c r="AX348" s="14" t="s">
        <v>85</v>
      </c>
      <c r="AY348" s="162" t="s">
        <v>151</v>
      </c>
    </row>
    <row r="349" spans="2:65" s="1" customFormat="1" ht="33" customHeight="1">
      <c r="B349" s="31"/>
      <c r="C349" s="131" t="s">
        <v>438</v>
      </c>
      <c r="D349" s="131" t="s">
        <v>154</v>
      </c>
      <c r="E349" s="132" t="s">
        <v>439</v>
      </c>
      <c r="F349" s="133" t="s">
        <v>440</v>
      </c>
      <c r="G349" s="134" t="s">
        <v>157</v>
      </c>
      <c r="H349" s="135">
        <v>58.5</v>
      </c>
      <c r="I349" s="136"/>
      <c r="J349" s="137">
        <f>ROUND(I349*H349,2)</f>
        <v>0</v>
      </c>
      <c r="K349" s="133" t="s">
        <v>1</v>
      </c>
      <c r="L349" s="31"/>
      <c r="M349" s="138" t="s">
        <v>1</v>
      </c>
      <c r="N349" s="139" t="s">
        <v>43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261</v>
      </c>
      <c r="AT349" s="142" t="s">
        <v>154</v>
      </c>
      <c r="AU349" s="142" t="s">
        <v>159</v>
      </c>
      <c r="AY349" s="16" t="s">
        <v>151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159</v>
      </c>
      <c r="BK349" s="143">
        <f>ROUND(I349*H349,2)</f>
        <v>0</v>
      </c>
      <c r="BL349" s="16" t="s">
        <v>261</v>
      </c>
      <c r="BM349" s="142" t="s">
        <v>441</v>
      </c>
    </row>
    <row r="350" spans="2:65" s="1" customFormat="1" ht="19.5">
      <c r="B350" s="31"/>
      <c r="D350" s="144" t="s">
        <v>161</v>
      </c>
      <c r="F350" s="145" t="s">
        <v>440</v>
      </c>
      <c r="I350" s="146"/>
      <c r="L350" s="31"/>
      <c r="M350" s="147"/>
      <c r="T350" s="55"/>
      <c r="AT350" s="16" t="s">
        <v>161</v>
      </c>
      <c r="AU350" s="16" t="s">
        <v>159</v>
      </c>
    </row>
    <row r="351" spans="2:65" s="1" customFormat="1" ht="33" customHeight="1">
      <c r="B351" s="31"/>
      <c r="C351" s="131" t="s">
        <v>442</v>
      </c>
      <c r="D351" s="131" t="s">
        <v>154</v>
      </c>
      <c r="E351" s="132" t="s">
        <v>443</v>
      </c>
      <c r="F351" s="133" t="s">
        <v>444</v>
      </c>
      <c r="G351" s="134" t="s">
        <v>170</v>
      </c>
      <c r="H351" s="135">
        <v>1</v>
      </c>
      <c r="I351" s="136"/>
      <c r="J351" s="137">
        <f>ROUND(I351*H351,2)</f>
        <v>0</v>
      </c>
      <c r="K351" s="133" t="s">
        <v>1</v>
      </c>
      <c r="L351" s="31"/>
      <c r="M351" s="138" t="s">
        <v>1</v>
      </c>
      <c r="N351" s="139" t="s">
        <v>43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261</v>
      </c>
      <c r="AT351" s="142" t="s">
        <v>154</v>
      </c>
      <c r="AU351" s="142" t="s">
        <v>159</v>
      </c>
      <c r="AY351" s="16" t="s">
        <v>151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159</v>
      </c>
      <c r="BK351" s="143">
        <f>ROUND(I351*H351,2)</f>
        <v>0</v>
      </c>
      <c r="BL351" s="16" t="s">
        <v>261</v>
      </c>
      <c r="BM351" s="142" t="s">
        <v>445</v>
      </c>
    </row>
    <row r="352" spans="2:65" s="1" customFormat="1" ht="19.5">
      <c r="B352" s="31"/>
      <c r="D352" s="144" t="s">
        <v>161</v>
      </c>
      <c r="F352" s="145" t="s">
        <v>444</v>
      </c>
      <c r="I352" s="146"/>
      <c r="L352" s="31"/>
      <c r="M352" s="147"/>
      <c r="T352" s="55"/>
      <c r="AT352" s="16" t="s">
        <v>161</v>
      </c>
      <c r="AU352" s="16" t="s">
        <v>159</v>
      </c>
    </row>
    <row r="353" spans="2:65" s="13" customFormat="1" ht="11.25">
      <c r="B353" s="154"/>
      <c r="D353" s="144" t="s">
        <v>162</v>
      </c>
      <c r="E353" s="155" t="s">
        <v>1</v>
      </c>
      <c r="F353" s="156" t="s">
        <v>446</v>
      </c>
      <c r="H353" s="157">
        <v>1</v>
      </c>
      <c r="I353" s="158"/>
      <c r="L353" s="154"/>
      <c r="M353" s="159"/>
      <c r="T353" s="160"/>
      <c r="AT353" s="155" t="s">
        <v>162</v>
      </c>
      <c r="AU353" s="155" t="s">
        <v>159</v>
      </c>
      <c r="AV353" s="13" t="s">
        <v>159</v>
      </c>
      <c r="AW353" s="13" t="s">
        <v>34</v>
      </c>
      <c r="AX353" s="13" t="s">
        <v>77</v>
      </c>
      <c r="AY353" s="155" t="s">
        <v>151</v>
      </c>
    </row>
    <row r="354" spans="2:65" s="14" customFormat="1" ht="11.25">
      <c r="B354" s="161"/>
      <c r="D354" s="144" t="s">
        <v>162</v>
      </c>
      <c r="E354" s="162" t="s">
        <v>1</v>
      </c>
      <c r="F354" s="163" t="s">
        <v>165</v>
      </c>
      <c r="H354" s="164">
        <v>1</v>
      </c>
      <c r="I354" s="165"/>
      <c r="L354" s="161"/>
      <c r="M354" s="166"/>
      <c r="T354" s="167"/>
      <c r="AT354" s="162" t="s">
        <v>162</v>
      </c>
      <c r="AU354" s="162" t="s">
        <v>159</v>
      </c>
      <c r="AV354" s="14" t="s">
        <v>158</v>
      </c>
      <c r="AW354" s="14" t="s">
        <v>34</v>
      </c>
      <c r="AX354" s="14" t="s">
        <v>85</v>
      </c>
      <c r="AY354" s="162" t="s">
        <v>151</v>
      </c>
    </row>
    <row r="355" spans="2:65" s="1" customFormat="1" ht="33" customHeight="1">
      <c r="B355" s="31"/>
      <c r="C355" s="168" t="s">
        <v>447</v>
      </c>
      <c r="D355" s="168" t="s">
        <v>208</v>
      </c>
      <c r="E355" s="169" t="s">
        <v>448</v>
      </c>
      <c r="F355" s="170" t="s">
        <v>449</v>
      </c>
      <c r="G355" s="171" t="s">
        <v>170</v>
      </c>
      <c r="H355" s="172">
        <v>1</v>
      </c>
      <c r="I355" s="173"/>
      <c r="J355" s="174">
        <f>ROUND(I355*H355,2)</f>
        <v>0</v>
      </c>
      <c r="K355" s="170" t="s">
        <v>1</v>
      </c>
      <c r="L355" s="175"/>
      <c r="M355" s="176" t="s">
        <v>1</v>
      </c>
      <c r="N355" s="177" t="s">
        <v>43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303</v>
      </c>
      <c r="AT355" s="142" t="s">
        <v>208</v>
      </c>
      <c r="AU355" s="142" t="s">
        <v>159</v>
      </c>
      <c r="AY355" s="16" t="s">
        <v>151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6" t="s">
        <v>159</v>
      </c>
      <c r="BK355" s="143">
        <f>ROUND(I355*H355,2)</f>
        <v>0</v>
      </c>
      <c r="BL355" s="16" t="s">
        <v>261</v>
      </c>
      <c r="BM355" s="142" t="s">
        <v>450</v>
      </c>
    </row>
    <row r="356" spans="2:65" s="1" customFormat="1" ht="19.5">
      <c r="B356" s="31"/>
      <c r="D356" s="144" t="s">
        <v>161</v>
      </c>
      <c r="F356" s="145" t="s">
        <v>449</v>
      </c>
      <c r="I356" s="146"/>
      <c r="L356" s="31"/>
      <c r="M356" s="147"/>
      <c r="T356" s="55"/>
      <c r="AT356" s="16" t="s">
        <v>161</v>
      </c>
      <c r="AU356" s="16" t="s">
        <v>159</v>
      </c>
    </row>
    <row r="357" spans="2:65" s="1" customFormat="1" ht="37.9" customHeight="1">
      <c r="B357" s="31"/>
      <c r="C357" s="131" t="s">
        <v>451</v>
      </c>
      <c r="D357" s="131" t="s">
        <v>154</v>
      </c>
      <c r="E357" s="132" t="s">
        <v>452</v>
      </c>
      <c r="F357" s="133" t="s">
        <v>453</v>
      </c>
      <c r="G357" s="134" t="s">
        <v>157</v>
      </c>
      <c r="H357" s="135">
        <v>52.45</v>
      </c>
      <c r="I357" s="136"/>
      <c r="J357" s="137">
        <f>ROUND(I357*H357,2)</f>
        <v>0</v>
      </c>
      <c r="K357" s="133" t="s">
        <v>1</v>
      </c>
      <c r="L357" s="31"/>
      <c r="M357" s="138" t="s">
        <v>1</v>
      </c>
      <c r="N357" s="139" t="s">
        <v>43</v>
      </c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AR357" s="142" t="s">
        <v>261</v>
      </c>
      <c r="AT357" s="142" t="s">
        <v>154</v>
      </c>
      <c r="AU357" s="142" t="s">
        <v>159</v>
      </c>
      <c r="AY357" s="16" t="s">
        <v>151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6" t="s">
        <v>159</v>
      </c>
      <c r="BK357" s="143">
        <f>ROUND(I357*H357,2)</f>
        <v>0</v>
      </c>
      <c r="BL357" s="16" t="s">
        <v>261</v>
      </c>
      <c r="BM357" s="142" t="s">
        <v>454</v>
      </c>
    </row>
    <row r="358" spans="2:65" s="1" customFormat="1" ht="19.5">
      <c r="B358" s="31"/>
      <c r="D358" s="144" t="s">
        <v>161</v>
      </c>
      <c r="F358" s="145" t="s">
        <v>453</v>
      </c>
      <c r="I358" s="146"/>
      <c r="L358" s="31"/>
      <c r="M358" s="147"/>
      <c r="T358" s="55"/>
      <c r="AT358" s="16" t="s">
        <v>161</v>
      </c>
      <c r="AU358" s="16" t="s">
        <v>159</v>
      </c>
    </row>
    <row r="359" spans="2:65" s="1" customFormat="1" ht="29.25">
      <c r="B359" s="31"/>
      <c r="D359" s="144" t="s">
        <v>455</v>
      </c>
      <c r="F359" s="178" t="s">
        <v>456</v>
      </c>
      <c r="I359" s="146"/>
      <c r="L359" s="31"/>
      <c r="M359" s="147"/>
      <c r="T359" s="55"/>
      <c r="AT359" s="16" t="s">
        <v>455</v>
      </c>
      <c r="AU359" s="16" t="s">
        <v>159</v>
      </c>
    </row>
    <row r="360" spans="2:65" s="1" customFormat="1" ht="76.349999999999994" customHeight="1">
      <c r="B360" s="31"/>
      <c r="C360" s="131" t="s">
        <v>457</v>
      </c>
      <c r="D360" s="131" t="s">
        <v>154</v>
      </c>
      <c r="E360" s="132" t="s">
        <v>458</v>
      </c>
      <c r="F360" s="133" t="s">
        <v>459</v>
      </c>
      <c r="G360" s="134" t="s">
        <v>273</v>
      </c>
      <c r="H360" s="135">
        <v>3.4990000000000001</v>
      </c>
      <c r="I360" s="136"/>
      <c r="J360" s="137">
        <f>ROUND(I360*H360,2)</f>
        <v>0</v>
      </c>
      <c r="K360" s="133" t="s">
        <v>1</v>
      </c>
      <c r="L360" s="31"/>
      <c r="M360" s="138" t="s">
        <v>1</v>
      </c>
      <c r="N360" s="139" t="s">
        <v>43</v>
      </c>
      <c r="P360" s="140">
        <f>O360*H360</f>
        <v>0</v>
      </c>
      <c r="Q360" s="140">
        <v>0</v>
      </c>
      <c r="R360" s="140">
        <f>Q360*H360</f>
        <v>0</v>
      </c>
      <c r="S360" s="140">
        <v>0</v>
      </c>
      <c r="T360" s="141">
        <f>S360*H360</f>
        <v>0</v>
      </c>
      <c r="AR360" s="142" t="s">
        <v>261</v>
      </c>
      <c r="AT360" s="142" t="s">
        <v>154</v>
      </c>
      <c r="AU360" s="142" t="s">
        <v>159</v>
      </c>
      <c r="AY360" s="16" t="s">
        <v>151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6" t="s">
        <v>159</v>
      </c>
      <c r="BK360" s="143">
        <f>ROUND(I360*H360,2)</f>
        <v>0</v>
      </c>
      <c r="BL360" s="16" t="s">
        <v>261</v>
      </c>
      <c r="BM360" s="142" t="s">
        <v>460</v>
      </c>
    </row>
    <row r="361" spans="2:65" s="1" customFormat="1" ht="48.75">
      <c r="B361" s="31"/>
      <c r="D361" s="144" t="s">
        <v>161</v>
      </c>
      <c r="F361" s="145" t="s">
        <v>461</v>
      </c>
      <c r="I361" s="146"/>
      <c r="L361" s="31"/>
      <c r="M361" s="147"/>
      <c r="T361" s="55"/>
      <c r="AT361" s="16" t="s">
        <v>161</v>
      </c>
      <c r="AU361" s="16" t="s">
        <v>159</v>
      </c>
    </row>
    <row r="362" spans="2:65" s="11" customFormat="1" ht="22.9" customHeight="1">
      <c r="B362" s="119"/>
      <c r="D362" s="120" t="s">
        <v>76</v>
      </c>
      <c r="E362" s="129" t="s">
        <v>462</v>
      </c>
      <c r="F362" s="129" t="s">
        <v>463</v>
      </c>
      <c r="I362" s="122"/>
      <c r="J362" s="130">
        <f>BK362</f>
        <v>0</v>
      </c>
      <c r="L362" s="119"/>
      <c r="M362" s="124"/>
      <c r="P362" s="125">
        <f>SUM(P363:P380)</f>
        <v>0</v>
      </c>
      <c r="R362" s="125">
        <f>SUM(R363:R380)</f>
        <v>0</v>
      </c>
      <c r="T362" s="126">
        <f>SUM(T363:T380)</f>
        <v>0</v>
      </c>
      <c r="AR362" s="120" t="s">
        <v>159</v>
      </c>
      <c r="AT362" s="127" t="s">
        <v>76</v>
      </c>
      <c r="AU362" s="127" t="s">
        <v>85</v>
      </c>
      <c r="AY362" s="120" t="s">
        <v>151</v>
      </c>
      <c r="BK362" s="128">
        <f>SUM(BK363:BK380)</f>
        <v>0</v>
      </c>
    </row>
    <row r="363" spans="2:65" s="1" customFormat="1" ht="24.2" customHeight="1">
      <c r="B363" s="31"/>
      <c r="C363" s="131" t="s">
        <v>464</v>
      </c>
      <c r="D363" s="131" t="s">
        <v>154</v>
      </c>
      <c r="E363" s="132" t="s">
        <v>465</v>
      </c>
      <c r="F363" s="133" t="s">
        <v>466</v>
      </c>
      <c r="G363" s="134" t="s">
        <v>374</v>
      </c>
      <c r="H363" s="135">
        <v>4.8</v>
      </c>
      <c r="I363" s="136"/>
      <c r="J363" s="137">
        <f>ROUND(I363*H363,2)</f>
        <v>0</v>
      </c>
      <c r="K363" s="133" t="s">
        <v>1</v>
      </c>
      <c r="L363" s="31"/>
      <c r="M363" s="138" t="s">
        <v>1</v>
      </c>
      <c r="N363" s="139" t="s">
        <v>43</v>
      </c>
      <c r="P363" s="140">
        <f>O363*H363</f>
        <v>0</v>
      </c>
      <c r="Q363" s="140">
        <v>0</v>
      </c>
      <c r="R363" s="140">
        <f>Q363*H363</f>
        <v>0</v>
      </c>
      <c r="S363" s="140">
        <v>0</v>
      </c>
      <c r="T363" s="141">
        <f>S363*H363</f>
        <v>0</v>
      </c>
      <c r="AR363" s="142" t="s">
        <v>261</v>
      </c>
      <c r="AT363" s="142" t="s">
        <v>154</v>
      </c>
      <c r="AU363" s="142" t="s">
        <v>159</v>
      </c>
      <c r="AY363" s="16" t="s">
        <v>151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6" t="s">
        <v>159</v>
      </c>
      <c r="BK363" s="143">
        <f>ROUND(I363*H363,2)</f>
        <v>0</v>
      </c>
      <c r="BL363" s="16" t="s">
        <v>261</v>
      </c>
      <c r="BM363" s="142" t="s">
        <v>467</v>
      </c>
    </row>
    <row r="364" spans="2:65" s="1" customFormat="1" ht="11.25">
      <c r="B364" s="31"/>
      <c r="D364" s="144" t="s">
        <v>161</v>
      </c>
      <c r="F364" s="145" t="s">
        <v>466</v>
      </c>
      <c r="I364" s="146"/>
      <c r="L364" s="31"/>
      <c r="M364" s="147"/>
      <c r="T364" s="55"/>
      <c r="AT364" s="16" t="s">
        <v>161</v>
      </c>
      <c r="AU364" s="16" t="s">
        <v>159</v>
      </c>
    </row>
    <row r="365" spans="2:65" s="13" customFormat="1" ht="11.25">
      <c r="B365" s="154"/>
      <c r="D365" s="144" t="s">
        <v>162</v>
      </c>
      <c r="E365" s="155" t="s">
        <v>1</v>
      </c>
      <c r="F365" s="156" t="s">
        <v>468</v>
      </c>
      <c r="H365" s="157">
        <v>4.8</v>
      </c>
      <c r="I365" s="158"/>
      <c r="L365" s="154"/>
      <c r="M365" s="159"/>
      <c r="T365" s="160"/>
      <c r="AT365" s="155" t="s">
        <v>162</v>
      </c>
      <c r="AU365" s="155" t="s">
        <v>159</v>
      </c>
      <c r="AV365" s="13" t="s">
        <v>159</v>
      </c>
      <c r="AW365" s="13" t="s">
        <v>34</v>
      </c>
      <c r="AX365" s="13" t="s">
        <v>77</v>
      </c>
      <c r="AY365" s="155" t="s">
        <v>151</v>
      </c>
    </row>
    <row r="366" spans="2:65" s="14" customFormat="1" ht="11.25">
      <c r="B366" s="161"/>
      <c r="D366" s="144" t="s">
        <v>162</v>
      </c>
      <c r="E366" s="162" t="s">
        <v>1</v>
      </c>
      <c r="F366" s="163" t="s">
        <v>165</v>
      </c>
      <c r="H366" s="164">
        <v>4.8</v>
      </c>
      <c r="I366" s="165"/>
      <c r="L366" s="161"/>
      <c r="M366" s="166"/>
      <c r="T366" s="167"/>
      <c r="AT366" s="162" t="s">
        <v>162</v>
      </c>
      <c r="AU366" s="162" t="s">
        <v>159</v>
      </c>
      <c r="AV366" s="14" t="s">
        <v>158</v>
      </c>
      <c r="AW366" s="14" t="s">
        <v>34</v>
      </c>
      <c r="AX366" s="14" t="s">
        <v>85</v>
      </c>
      <c r="AY366" s="162" t="s">
        <v>151</v>
      </c>
    </row>
    <row r="367" spans="2:65" s="1" customFormat="1" ht="37.9" customHeight="1">
      <c r="B367" s="31"/>
      <c r="C367" s="131" t="s">
        <v>469</v>
      </c>
      <c r="D367" s="131" t="s">
        <v>154</v>
      </c>
      <c r="E367" s="132" t="s">
        <v>470</v>
      </c>
      <c r="F367" s="133" t="s">
        <v>471</v>
      </c>
      <c r="G367" s="134" t="s">
        <v>374</v>
      </c>
      <c r="H367" s="135">
        <v>4.8</v>
      </c>
      <c r="I367" s="136"/>
      <c r="J367" s="137">
        <f>ROUND(I367*H367,2)</f>
        <v>0</v>
      </c>
      <c r="K367" s="133" t="s">
        <v>1</v>
      </c>
      <c r="L367" s="31"/>
      <c r="M367" s="138" t="s">
        <v>1</v>
      </c>
      <c r="N367" s="139" t="s">
        <v>43</v>
      </c>
      <c r="P367" s="140">
        <f>O367*H367</f>
        <v>0</v>
      </c>
      <c r="Q367" s="140">
        <v>0</v>
      </c>
      <c r="R367" s="140">
        <f>Q367*H367</f>
        <v>0</v>
      </c>
      <c r="S367" s="140">
        <v>0</v>
      </c>
      <c r="T367" s="141">
        <f>S367*H367</f>
        <v>0</v>
      </c>
      <c r="AR367" s="142" t="s">
        <v>261</v>
      </c>
      <c r="AT367" s="142" t="s">
        <v>154</v>
      </c>
      <c r="AU367" s="142" t="s">
        <v>159</v>
      </c>
      <c r="AY367" s="16" t="s">
        <v>151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6" t="s">
        <v>159</v>
      </c>
      <c r="BK367" s="143">
        <f>ROUND(I367*H367,2)</f>
        <v>0</v>
      </c>
      <c r="BL367" s="16" t="s">
        <v>261</v>
      </c>
      <c r="BM367" s="142" t="s">
        <v>472</v>
      </c>
    </row>
    <row r="368" spans="2:65" s="1" customFormat="1" ht="19.5">
      <c r="B368" s="31"/>
      <c r="D368" s="144" t="s">
        <v>161</v>
      </c>
      <c r="F368" s="145" t="s">
        <v>471</v>
      </c>
      <c r="I368" s="146"/>
      <c r="L368" s="31"/>
      <c r="M368" s="147"/>
      <c r="T368" s="55"/>
      <c r="AT368" s="16" t="s">
        <v>161</v>
      </c>
      <c r="AU368" s="16" t="s">
        <v>159</v>
      </c>
    </row>
    <row r="369" spans="2:65" s="13" customFormat="1" ht="11.25">
      <c r="B369" s="154"/>
      <c r="D369" s="144" t="s">
        <v>162</v>
      </c>
      <c r="E369" s="155" t="s">
        <v>1</v>
      </c>
      <c r="F369" s="156" t="s">
        <v>473</v>
      </c>
      <c r="H369" s="157">
        <v>4.8</v>
      </c>
      <c r="I369" s="158"/>
      <c r="L369" s="154"/>
      <c r="M369" s="159"/>
      <c r="T369" s="160"/>
      <c r="AT369" s="155" t="s">
        <v>162</v>
      </c>
      <c r="AU369" s="155" t="s">
        <v>159</v>
      </c>
      <c r="AV369" s="13" t="s">
        <v>159</v>
      </c>
      <c r="AW369" s="13" t="s">
        <v>34</v>
      </c>
      <c r="AX369" s="13" t="s">
        <v>77</v>
      </c>
      <c r="AY369" s="155" t="s">
        <v>151</v>
      </c>
    </row>
    <row r="370" spans="2:65" s="14" customFormat="1" ht="11.25">
      <c r="B370" s="161"/>
      <c r="D370" s="144" t="s">
        <v>162</v>
      </c>
      <c r="E370" s="162" t="s">
        <v>1</v>
      </c>
      <c r="F370" s="163" t="s">
        <v>165</v>
      </c>
      <c r="H370" s="164">
        <v>4.8</v>
      </c>
      <c r="I370" s="165"/>
      <c r="L370" s="161"/>
      <c r="M370" s="166"/>
      <c r="T370" s="167"/>
      <c r="AT370" s="162" t="s">
        <v>162</v>
      </c>
      <c r="AU370" s="162" t="s">
        <v>159</v>
      </c>
      <c r="AV370" s="14" t="s">
        <v>158</v>
      </c>
      <c r="AW370" s="14" t="s">
        <v>34</v>
      </c>
      <c r="AX370" s="14" t="s">
        <v>85</v>
      </c>
      <c r="AY370" s="162" t="s">
        <v>151</v>
      </c>
    </row>
    <row r="371" spans="2:65" s="1" customFormat="1" ht="55.5" customHeight="1">
      <c r="B371" s="31"/>
      <c r="C371" s="131" t="s">
        <v>474</v>
      </c>
      <c r="D371" s="131" t="s">
        <v>154</v>
      </c>
      <c r="E371" s="132" t="s">
        <v>475</v>
      </c>
      <c r="F371" s="133" t="s">
        <v>476</v>
      </c>
      <c r="G371" s="134" t="s">
        <v>170</v>
      </c>
      <c r="H371" s="135">
        <v>8</v>
      </c>
      <c r="I371" s="136"/>
      <c r="J371" s="137">
        <f>ROUND(I371*H371,2)</f>
        <v>0</v>
      </c>
      <c r="K371" s="133" t="s">
        <v>1</v>
      </c>
      <c r="L371" s="31"/>
      <c r="M371" s="138" t="s">
        <v>1</v>
      </c>
      <c r="N371" s="139" t="s">
        <v>43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261</v>
      </c>
      <c r="AT371" s="142" t="s">
        <v>154</v>
      </c>
      <c r="AU371" s="142" t="s">
        <v>159</v>
      </c>
      <c r="AY371" s="16" t="s">
        <v>151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159</v>
      </c>
      <c r="BK371" s="143">
        <f>ROUND(I371*H371,2)</f>
        <v>0</v>
      </c>
      <c r="BL371" s="16" t="s">
        <v>261</v>
      </c>
      <c r="BM371" s="142" t="s">
        <v>477</v>
      </c>
    </row>
    <row r="372" spans="2:65" s="1" customFormat="1" ht="29.25">
      <c r="B372" s="31"/>
      <c r="D372" s="144" t="s">
        <v>161</v>
      </c>
      <c r="F372" s="145" t="s">
        <v>476</v>
      </c>
      <c r="I372" s="146"/>
      <c r="L372" s="31"/>
      <c r="M372" s="147"/>
      <c r="T372" s="55"/>
      <c r="AT372" s="16" t="s">
        <v>161</v>
      </c>
      <c r="AU372" s="16" t="s">
        <v>159</v>
      </c>
    </row>
    <row r="373" spans="2:65" s="13" customFormat="1" ht="11.25">
      <c r="B373" s="154"/>
      <c r="D373" s="144" t="s">
        <v>162</v>
      </c>
      <c r="E373" s="155" t="s">
        <v>1</v>
      </c>
      <c r="F373" s="156" t="s">
        <v>478</v>
      </c>
      <c r="H373" s="157">
        <v>8</v>
      </c>
      <c r="I373" s="158"/>
      <c r="L373" s="154"/>
      <c r="M373" s="159"/>
      <c r="T373" s="160"/>
      <c r="AT373" s="155" t="s">
        <v>162</v>
      </c>
      <c r="AU373" s="155" t="s">
        <v>159</v>
      </c>
      <c r="AV373" s="13" t="s">
        <v>159</v>
      </c>
      <c r="AW373" s="13" t="s">
        <v>34</v>
      </c>
      <c r="AX373" s="13" t="s">
        <v>77</v>
      </c>
      <c r="AY373" s="155" t="s">
        <v>151</v>
      </c>
    </row>
    <row r="374" spans="2:65" s="14" customFormat="1" ht="11.25">
      <c r="B374" s="161"/>
      <c r="D374" s="144" t="s">
        <v>162</v>
      </c>
      <c r="E374" s="162" t="s">
        <v>1</v>
      </c>
      <c r="F374" s="163" t="s">
        <v>165</v>
      </c>
      <c r="H374" s="164">
        <v>8</v>
      </c>
      <c r="I374" s="165"/>
      <c r="L374" s="161"/>
      <c r="M374" s="166"/>
      <c r="T374" s="167"/>
      <c r="AT374" s="162" t="s">
        <v>162</v>
      </c>
      <c r="AU374" s="162" t="s">
        <v>159</v>
      </c>
      <c r="AV374" s="14" t="s">
        <v>158</v>
      </c>
      <c r="AW374" s="14" t="s">
        <v>34</v>
      </c>
      <c r="AX374" s="14" t="s">
        <v>85</v>
      </c>
      <c r="AY374" s="162" t="s">
        <v>151</v>
      </c>
    </row>
    <row r="375" spans="2:65" s="1" customFormat="1" ht="37.9" customHeight="1">
      <c r="B375" s="31"/>
      <c r="C375" s="131" t="s">
        <v>479</v>
      </c>
      <c r="D375" s="131" t="s">
        <v>154</v>
      </c>
      <c r="E375" s="132" t="s">
        <v>480</v>
      </c>
      <c r="F375" s="133" t="s">
        <v>481</v>
      </c>
      <c r="G375" s="134" t="s">
        <v>157</v>
      </c>
      <c r="H375" s="135">
        <v>0.5</v>
      </c>
      <c r="I375" s="136"/>
      <c r="J375" s="137">
        <f>ROUND(I375*H375,2)</f>
        <v>0</v>
      </c>
      <c r="K375" s="133" t="s">
        <v>1</v>
      </c>
      <c r="L375" s="31"/>
      <c r="M375" s="138" t="s">
        <v>1</v>
      </c>
      <c r="N375" s="139" t="s">
        <v>43</v>
      </c>
      <c r="P375" s="140">
        <f>O375*H375</f>
        <v>0</v>
      </c>
      <c r="Q375" s="140">
        <v>0</v>
      </c>
      <c r="R375" s="140">
        <f>Q375*H375</f>
        <v>0</v>
      </c>
      <c r="S375" s="140">
        <v>0</v>
      </c>
      <c r="T375" s="141">
        <f>S375*H375</f>
        <v>0</v>
      </c>
      <c r="AR375" s="142" t="s">
        <v>261</v>
      </c>
      <c r="AT375" s="142" t="s">
        <v>154</v>
      </c>
      <c r="AU375" s="142" t="s">
        <v>159</v>
      </c>
      <c r="AY375" s="16" t="s">
        <v>151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6" t="s">
        <v>159</v>
      </c>
      <c r="BK375" s="143">
        <f>ROUND(I375*H375,2)</f>
        <v>0</v>
      </c>
      <c r="BL375" s="16" t="s">
        <v>261</v>
      </c>
      <c r="BM375" s="142" t="s">
        <v>482</v>
      </c>
    </row>
    <row r="376" spans="2:65" s="1" customFormat="1" ht="19.5">
      <c r="B376" s="31"/>
      <c r="D376" s="144" t="s">
        <v>161</v>
      </c>
      <c r="F376" s="145" t="s">
        <v>481</v>
      </c>
      <c r="I376" s="146"/>
      <c r="L376" s="31"/>
      <c r="M376" s="147"/>
      <c r="T376" s="55"/>
      <c r="AT376" s="16" t="s">
        <v>161</v>
      </c>
      <c r="AU376" s="16" t="s">
        <v>159</v>
      </c>
    </row>
    <row r="377" spans="2:65" s="13" customFormat="1" ht="11.25">
      <c r="B377" s="154"/>
      <c r="D377" s="144" t="s">
        <v>162</v>
      </c>
      <c r="E377" s="155" t="s">
        <v>1</v>
      </c>
      <c r="F377" s="156" t="s">
        <v>483</v>
      </c>
      <c r="H377" s="157">
        <v>0.5</v>
      </c>
      <c r="I377" s="158"/>
      <c r="L377" s="154"/>
      <c r="M377" s="159"/>
      <c r="T377" s="160"/>
      <c r="AT377" s="155" t="s">
        <v>162</v>
      </c>
      <c r="AU377" s="155" t="s">
        <v>159</v>
      </c>
      <c r="AV377" s="13" t="s">
        <v>159</v>
      </c>
      <c r="AW377" s="13" t="s">
        <v>34</v>
      </c>
      <c r="AX377" s="13" t="s">
        <v>77</v>
      </c>
      <c r="AY377" s="155" t="s">
        <v>151</v>
      </c>
    </row>
    <row r="378" spans="2:65" s="14" customFormat="1" ht="11.25">
      <c r="B378" s="161"/>
      <c r="D378" s="144" t="s">
        <v>162</v>
      </c>
      <c r="E378" s="162" t="s">
        <v>1</v>
      </c>
      <c r="F378" s="163" t="s">
        <v>165</v>
      </c>
      <c r="H378" s="164">
        <v>0.5</v>
      </c>
      <c r="I378" s="165"/>
      <c r="L378" s="161"/>
      <c r="M378" s="166"/>
      <c r="T378" s="167"/>
      <c r="AT378" s="162" t="s">
        <v>162</v>
      </c>
      <c r="AU378" s="162" t="s">
        <v>159</v>
      </c>
      <c r="AV378" s="14" t="s">
        <v>158</v>
      </c>
      <c r="AW378" s="14" t="s">
        <v>34</v>
      </c>
      <c r="AX378" s="14" t="s">
        <v>85</v>
      </c>
      <c r="AY378" s="162" t="s">
        <v>151</v>
      </c>
    </row>
    <row r="379" spans="2:65" s="1" customFormat="1" ht="55.5" customHeight="1">
      <c r="B379" s="31"/>
      <c r="C379" s="131" t="s">
        <v>166</v>
      </c>
      <c r="D379" s="131" t="s">
        <v>154</v>
      </c>
      <c r="E379" s="132" t="s">
        <v>484</v>
      </c>
      <c r="F379" s="133" t="s">
        <v>485</v>
      </c>
      <c r="G379" s="134" t="s">
        <v>273</v>
      </c>
      <c r="H379" s="135">
        <v>1.2E-2</v>
      </c>
      <c r="I379" s="136"/>
      <c r="J379" s="137">
        <f>ROUND(I379*H379,2)</f>
        <v>0</v>
      </c>
      <c r="K379" s="133" t="s">
        <v>1</v>
      </c>
      <c r="L379" s="31"/>
      <c r="M379" s="138" t="s">
        <v>1</v>
      </c>
      <c r="N379" s="139" t="s">
        <v>43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261</v>
      </c>
      <c r="AT379" s="142" t="s">
        <v>154</v>
      </c>
      <c r="AU379" s="142" t="s">
        <v>159</v>
      </c>
      <c r="AY379" s="16" t="s">
        <v>151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159</v>
      </c>
      <c r="BK379" s="143">
        <f>ROUND(I379*H379,2)</f>
        <v>0</v>
      </c>
      <c r="BL379" s="16" t="s">
        <v>261</v>
      </c>
      <c r="BM379" s="142" t="s">
        <v>486</v>
      </c>
    </row>
    <row r="380" spans="2:65" s="1" customFormat="1" ht="29.25">
      <c r="B380" s="31"/>
      <c r="D380" s="144" t="s">
        <v>161</v>
      </c>
      <c r="F380" s="145" t="s">
        <v>485</v>
      </c>
      <c r="I380" s="146"/>
      <c r="L380" s="31"/>
      <c r="M380" s="147"/>
      <c r="T380" s="55"/>
      <c r="AT380" s="16" t="s">
        <v>161</v>
      </c>
      <c r="AU380" s="16" t="s">
        <v>159</v>
      </c>
    </row>
    <row r="381" spans="2:65" s="11" customFormat="1" ht="22.9" customHeight="1">
      <c r="B381" s="119"/>
      <c r="D381" s="120" t="s">
        <v>76</v>
      </c>
      <c r="E381" s="129" t="s">
        <v>487</v>
      </c>
      <c r="F381" s="129" t="s">
        <v>488</v>
      </c>
      <c r="I381" s="122"/>
      <c r="J381" s="130">
        <f>BK381</f>
        <v>0</v>
      </c>
      <c r="L381" s="119"/>
      <c r="M381" s="124"/>
      <c r="P381" s="125">
        <f>SUM(P382:P463)</f>
        <v>0</v>
      </c>
      <c r="R381" s="125">
        <f>SUM(R382:R463)</f>
        <v>0</v>
      </c>
      <c r="T381" s="126">
        <f>SUM(T382:T463)</f>
        <v>0</v>
      </c>
      <c r="AR381" s="120" t="s">
        <v>159</v>
      </c>
      <c r="AT381" s="127" t="s">
        <v>76</v>
      </c>
      <c r="AU381" s="127" t="s">
        <v>85</v>
      </c>
      <c r="AY381" s="120" t="s">
        <v>151</v>
      </c>
      <c r="BK381" s="128">
        <f>SUM(BK382:BK463)</f>
        <v>0</v>
      </c>
    </row>
    <row r="382" spans="2:65" s="1" customFormat="1" ht="33" customHeight="1">
      <c r="B382" s="31"/>
      <c r="C382" s="131" t="s">
        <v>489</v>
      </c>
      <c r="D382" s="131" t="s">
        <v>154</v>
      </c>
      <c r="E382" s="132" t="s">
        <v>490</v>
      </c>
      <c r="F382" s="133" t="s">
        <v>491</v>
      </c>
      <c r="G382" s="134" t="s">
        <v>157</v>
      </c>
      <c r="H382" s="135">
        <v>9.8879999999999999</v>
      </c>
      <c r="I382" s="136"/>
      <c r="J382" s="137">
        <f>ROUND(I382*H382,2)</f>
        <v>0</v>
      </c>
      <c r="K382" s="133" t="s">
        <v>1</v>
      </c>
      <c r="L382" s="31"/>
      <c r="M382" s="138" t="s">
        <v>1</v>
      </c>
      <c r="N382" s="139" t="s">
        <v>43</v>
      </c>
      <c r="P382" s="140">
        <f>O382*H382</f>
        <v>0</v>
      </c>
      <c r="Q382" s="140">
        <v>0</v>
      </c>
      <c r="R382" s="140">
        <f>Q382*H382</f>
        <v>0</v>
      </c>
      <c r="S382" s="140">
        <v>0</v>
      </c>
      <c r="T382" s="141">
        <f>S382*H382</f>
        <v>0</v>
      </c>
      <c r="AR382" s="142" t="s">
        <v>261</v>
      </c>
      <c r="AT382" s="142" t="s">
        <v>154</v>
      </c>
      <c r="AU382" s="142" t="s">
        <v>159</v>
      </c>
      <c r="AY382" s="16" t="s">
        <v>151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6" t="s">
        <v>159</v>
      </c>
      <c r="BK382" s="143">
        <f>ROUND(I382*H382,2)</f>
        <v>0</v>
      </c>
      <c r="BL382" s="16" t="s">
        <v>261</v>
      </c>
      <c r="BM382" s="142" t="s">
        <v>492</v>
      </c>
    </row>
    <row r="383" spans="2:65" s="1" customFormat="1" ht="19.5">
      <c r="B383" s="31"/>
      <c r="D383" s="144" t="s">
        <v>161</v>
      </c>
      <c r="F383" s="145" t="s">
        <v>491</v>
      </c>
      <c r="I383" s="146"/>
      <c r="L383" s="31"/>
      <c r="M383" s="147"/>
      <c r="T383" s="55"/>
      <c r="AT383" s="16" t="s">
        <v>161</v>
      </c>
      <c r="AU383" s="16" t="s">
        <v>159</v>
      </c>
    </row>
    <row r="384" spans="2:65" s="13" customFormat="1" ht="11.25">
      <c r="B384" s="154"/>
      <c r="D384" s="144" t="s">
        <v>162</v>
      </c>
      <c r="E384" s="155" t="s">
        <v>1</v>
      </c>
      <c r="F384" s="156" t="s">
        <v>493</v>
      </c>
      <c r="H384" s="157">
        <v>9.8879999999999999</v>
      </c>
      <c r="I384" s="158"/>
      <c r="L384" s="154"/>
      <c r="M384" s="159"/>
      <c r="T384" s="160"/>
      <c r="AT384" s="155" t="s">
        <v>162</v>
      </c>
      <c r="AU384" s="155" t="s">
        <v>159</v>
      </c>
      <c r="AV384" s="13" t="s">
        <v>159</v>
      </c>
      <c r="AW384" s="13" t="s">
        <v>34</v>
      </c>
      <c r="AX384" s="13" t="s">
        <v>77</v>
      </c>
      <c r="AY384" s="155" t="s">
        <v>151</v>
      </c>
    </row>
    <row r="385" spans="2:65" s="14" customFormat="1" ht="11.25">
      <c r="B385" s="161"/>
      <c r="D385" s="144" t="s">
        <v>162</v>
      </c>
      <c r="E385" s="162" t="s">
        <v>1</v>
      </c>
      <c r="F385" s="163" t="s">
        <v>165</v>
      </c>
      <c r="H385" s="164">
        <v>9.8879999999999999</v>
      </c>
      <c r="I385" s="165"/>
      <c r="L385" s="161"/>
      <c r="M385" s="166"/>
      <c r="T385" s="167"/>
      <c r="AT385" s="162" t="s">
        <v>162</v>
      </c>
      <c r="AU385" s="162" t="s">
        <v>159</v>
      </c>
      <c r="AV385" s="14" t="s">
        <v>158</v>
      </c>
      <c r="AW385" s="14" t="s">
        <v>34</v>
      </c>
      <c r="AX385" s="14" t="s">
        <v>85</v>
      </c>
      <c r="AY385" s="162" t="s">
        <v>151</v>
      </c>
    </row>
    <row r="386" spans="2:65" s="1" customFormat="1" ht="24.2" customHeight="1">
      <c r="B386" s="31"/>
      <c r="C386" s="168" t="s">
        <v>193</v>
      </c>
      <c r="D386" s="168" t="s">
        <v>208</v>
      </c>
      <c r="E386" s="169" t="s">
        <v>494</v>
      </c>
      <c r="F386" s="170" t="s">
        <v>495</v>
      </c>
      <c r="G386" s="171" t="s">
        <v>157</v>
      </c>
      <c r="H386" s="172">
        <v>9.8879999999999999</v>
      </c>
      <c r="I386" s="173"/>
      <c r="J386" s="174">
        <f>ROUND(I386*H386,2)</f>
        <v>0</v>
      </c>
      <c r="K386" s="170" t="s">
        <v>1</v>
      </c>
      <c r="L386" s="175"/>
      <c r="M386" s="176" t="s">
        <v>1</v>
      </c>
      <c r="N386" s="177" t="s">
        <v>43</v>
      </c>
      <c r="P386" s="140">
        <f>O386*H386</f>
        <v>0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AR386" s="142" t="s">
        <v>303</v>
      </c>
      <c r="AT386" s="142" t="s">
        <v>208</v>
      </c>
      <c r="AU386" s="142" t="s">
        <v>159</v>
      </c>
      <c r="AY386" s="16" t="s">
        <v>151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159</v>
      </c>
      <c r="BK386" s="143">
        <f>ROUND(I386*H386,2)</f>
        <v>0</v>
      </c>
      <c r="BL386" s="16" t="s">
        <v>261</v>
      </c>
      <c r="BM386" s="142" t="s">
        <v>496</v>
      </c>
    </row>
    <row r="387" spans="2:65" s="1" customFormat="1" ht="19.5">
      <c r="B387" s="31"/>
      <c r="D387" s="144" t="s">
        <v>161</v>
      </c>
      <c r="F387" s="145" t="s">
        <v>495</v>
      </c>
      <c r="I387" s="146"/>
      <c r="L387" s="31"/>
      <c r="M387" s="147"/>
      <c r="T387" s="55"/>
      <c r="AT387" s="16" t="s">
        <v>161</v>
      </c>
      <c r="AU387" s="16" t="s">
        <v>159</v>
      </c>
    </row>
    <row r="388" spans="2:65" s="1" customFormat="1" ht="37.9" customHeight="1">
      <c r="B388" s="31"/>
      <c r="C388" s="131" t="s">
        <v>200</v>
      </c>
      <c r="D388" s="131" t="s">
        <v>154</v>
      </c>
      <c r="E388" s="132" t="s">
        <v>497</v>
      </c>
      <c r="F388" s="133" t="s">
        <v>498</v>
      </c>
      <c r="G388" s="134" t="s">
        <v>170</v>
      </c>
      <c r="H388" s="135">
        <v>2</v>
      </c>
      <c r="I388" s="136"/>
      <c r="J388" s="137">
        <f>ROUND(I388*H388,2)</f>
        <v>0</v>
      </c>
      <c r="K388" s="133" t="s">
        <v>1</v>
      </c>
      <c r="L388" s="31"/>
      <c r="M388" s="138" t="s">
        <v>1</v>
      </c>
      <c r="N388" s="139" t="s">
        <v>43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261</v>
      </c>
      <c r="AT388" s="142" t="s">
        <v>154</v>
      </c>
      <c r="AU388" s="142" t="s">
        <v>159</v>
      </c>
      <c r="AY388" s="16" t="s">
        <v>151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159</v>
      </c>
      <c r="BK388" s="143">
        <f>ROUND(I388*H388,2)</f>
        <v>0</v>
      </c>
      <c r="BL388" s="16" t="s">
        <v>261</v>
      </c>
      <c r="BM388" s="142" t="s">
        <v>499</v>
      </c>
    </row>
    <row r="389" spans="2:65" s="1" customFormat="1" ht="29.25">
      <c r="B389" s="31"/>
      <c r="D389" s="144" t="s">
        <v>161</v>
      </c>
      <c r="F389" s="145" t="s">
        <v>498</v>
      </c>
      <c r="I389" s="146"/>
      <c r="L389" s="31"/>
      <c r="M389" s="147"/>
      <c r="T389" s="55"/>
      <c r="AT389" s="16" t="s">
        <v>161</v>
      </c>
      <c r="AU389" s="16" t="s">
        <v>159</v>
      </c>
    </row>
    <row r="390" spans="2:65" s="13" customFormat="1" ht="11.25">
      <c r="B390" s="154"/>
      <c r="D390" s="144" t="s">
        <v>162</v>
      </c>
      <c r="E390" s="155" t="s">
        <v>1</v>
      </c>
      <c r="F390" s="156" t="s">
        <v>500</v>
      </c>
      <c r="H390" s="157">
        <v>2</v>
      </c>
      <c r="I390" s="158"/>
      <c r="L390" s="154"/>
      <c r="M390" s="159"/>
      <c r="T390" s="160"/>
      <c r="AT390" s="155" t="s">
        <v>162</v>
      </c>
      <c r="AU390" s="155" t="s">
        <v>159</v>
      </c>
      <c r="AV390" s="13" t="s">
        <v>159</v>
      </c>
      <c r="AW390" s="13" t="s">
        <v>34</v>
      </c>
      <c r="AX390" s="13" t="s">
        <v>77</v>
      </c>
      <c r="AY390" s="155" t="s">
        <v>151</v>
      </c>
    </row>
    <row r="391" spans="2:65" s="14" customFormat="1" ht="11.25">
      <c r="B391" s="161"/>
      <c r="D391" s="144" t="s">
        <v>162</v>
      </c>
      <c r="E391" s="162" t="s">
        <v>1</v>
      </c>
      <c r="F391" s="163" t="s">
        <v>165</v>
      </c>
      <c r="H391" s="164">
        <v>2</v>
      </c>
      <c r="I391" s="165"/>
      <c r="L391" s="161"/>
      <c r="M391" s="166"/>
      <c r="T391" s="167"/>
      <c r="AT391" s="162" t="s">
        <v>162</v>
      </c>
      <c r="AU391" s="162" t="s">
        <v>159</v>
      </c>
      <c r="AV391" s="14" t="s">
        <v>158</v>
      </c>
      <c r="AW391" s="14" t="s">
        <v>34</v>
      </c>
      <c r="AX391" s="14" t="s">
        <v>85</v>
      </c>
      <c r="AY391" s="162" t="s">
        <v>151</v>
      </c>
    </row>
    <row r="392" spans="2:65" s="1" customFormat="1" ht="24.2" customHeight="1">
      <c r="B392" s="31"/>
      <c r="C392" s="168" t="s">
        <v>501</v>
      </c>
      <c r="D392" s="168" t="s">
        <v>208</v>
      </c>
      <c r="E392" s="169" t="s">
        <v>502</v>
      </c>
      <c r="F392" s="170" t="s">
        <v>503</v>
      </c>
      <c r="G392" s="171" t="s">
        <v>170</v>
      </c>
      <c r="H392" s="172">
        <v>2</v>
      </c>
      <c r="I392" s="173"/>
      <c r="J392" s="174">
        <f>ROUND(I392*H392,2)</f>
        <v>0</v>
      </c>
      <c r="K392" s="170" t="s">
        <v>1</v>
      </c>
      <c r="L392" s="175"/>
      <c r="M392" s="176" t="s">
        <v>1</v>
      </c>
      <c r="N392" s="177" t="s">
        <v>43</v>
      </c>
      <c r="P392" s="140">
        <f>O392*H392</f>
        <v>0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AR392" s="142" t="s">
        <v>303</v>
      </c>
      <c r="AT392" s="142" t="s">
        <v>208</v>
      </c>
      <c r="AU392" s="142" t="s">
        <v>159</v>
      </c>
      <c r="AY392" s="16" t="s">
        <v>151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159</v>
      </c>
      <c r="BK392" s="143">
        <f>ROUND(I392*H392,2)</f>
        <v>0</v>
      </c>
      <c r="BL392" s="16" t="s">
        <v>261</v>
      </c>
      <c r="BM392" s="142" t="s">
        <v>504</v>
      </c>
    </row>
    <row r="393" spans="2:65" s="1" customFormat="1" ht="19.5">
      <c r="B393" s="31"/>
      <c r="D393" s="144" t="s">
        <v>161</v>
      </c>
      <c r="F393" s="145" t="s">
        <v>503</v>
      </c>
      <c r="I393" s="146"/>
      <c r="L393" s="31"/>
      <c r="M393" s="147"/>
      <c r="T393" s="55"/>
      <c r="AT393" s="16" t="s">
        <v>161</v>
      </c>
      <c r="AU393" s="16" t="s">
        <v>159</v>
      </c>
    </row>
    <row r="394" spans="2:65" s="1" customFormat="1" ht="37.9" customHeight="1">
      <c r="B394" s="31"/>
      <c r="C394" s="131" t="s">
        <v>505</v>
      </c>
      <c r="D394" s="131" t="s">
        <v>154</v>
      </c>
      <c r="E394" s="132" t="s">
        <v>497</v>
      </c>
      <c r="F394" s="133" t="s">
        <v>498</v>
      </c>
      <c r="G394" s="134" t="s">
        <v>170</v>
      </c>
      <c r="H394" s="135">
        <v>1</v>
      </c>
      <c r="I394" s="136"/>
      <c r="J394" s="137">
        <f>ROUND(I394*H394,2)</f>
        <v>0</v>
      </c>
      <c r="K394" s="133" t="s">
        <v>1</v>
      </c>
      <c r="L394" s="31"/>
      <c r="M394" s="138" t="s">
        <v>1</v>
      </c>
      <c r="N394" s="139" t="s">
        <v>43</v>
      </c>
      <c r="P394" s="140">
        <f>O394*H394</f>
        <v>0</v>
      </c>
      <c r="Q394" s="140">
        <v>0</v>
      </c>
      <c r="R394" s="140">
        <f>Q394*H394</f>
        <v>0</v>
      </c>
      <c r="S394" s="140">
        <v>0</v>
      </c>
      <c r="T394" s="141">
        <f>S394*H394</f>
        <v>0</v>
      </c>
      <c r="AR394" s="142" t="s">
        <v>261</v>
      </c>
      <c r="AT394" s="142" t="s">
        <v>154</v>
      </c>
      <c r="AU394" s="142" t="s">
        <v>159</v>
      </c>
      <c r="AY394" s="16" t="s">
        <v>151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6" t="s">
        <v>159</v>
      </c>
      <c r="BK394" s="143">
        <f>ROUND(I394*H394,2)</f>
        <v>0</v>
      </c>
      <c r="BL394" s="16" t="s">
        <v>261</v>
      </c>
      <c r="BM394" s="142" t="s">
        <v>506</v>
      </c>
    </row>
    <row r="395" spans="2:65" s="1" customFormat="1" ht="29.25">
      <c r="B395" s="31"/>
      <c r="D395" s="144" t="s">
        <v>161</v>
      </c>
      <c r="F395" s="145" t="s">
        <v>498</v>
      </c>
      <c r="I395" s="146"/>
      <c r="L395" s="31"/>
      <c r="M395" s="147"/>
      <c r="T395" s="55"/>
      <c r="AT395" s="16" t="s">
        <v>161</v>
      </c>
      <c r="AU395" s="16" t="s">
        <v>159</v>
      </c>
    </row>
    <row r="396" spans="2:65" s="13" customFormat="1" ht="11.25">
      <c r="B396" s="154"/>
      <c r="D396" s="144" t="s">
        <v>162</v>
      </c>
      <c r="E396" s="155" t="s">
        <v>1</v>
      </c>
      <c r="F396" s="156" t="s">
        <v>507</v>
      </c>
      <c r="H396" s="157">
        <v>1</v>
      </c>
      <c r="I396" s="158"/>
      <c r="L396" s="154"/>
      <c r="M396" s="159"/>
      <c r="T396" s="160"/>
      <c r="AT396" s="155" t="s">
        <v>162</v>
      </c>
      <c r="AU396" s="155" t="s">
        <v>159</v>
      </c>
      <c r="AV396" s="13" t="s">
        <v>159</v>
      </c>
      <c r="AW396" s="13" t="s">
        <v>34</v>
      </c>
      <c r="AX396" s="13" t="s">
        <v>77</v>
      </c>
      <c r="AY396" s="155" t="s">
        <v>151</v>
      </c>
    </row>
    <row r="397" spans="2:65" s="14" customFormat="1" ht="11.25">
      <c r="B397" s="161"/>
      <c r="D397" s="144" t="s">
        <v>162</v>
      </c>
      <c r="E397" s="162" t="s">
        <v>1</v>
      </c>
      <c r="F397" s="163" t="s">
        <v>165</v>
      </c>
      <c r="H397" s="164">
        <v>1</v>
      </c>
      <c r="I397" s="165"/>
      <c r="L397" s="161"/>
      <c r="M397" s="166"/>
      <c r="T397" s="167"/>
      <c r="AT397" s="162" t="s">
        <v>162</v>
      </c>
      <c r="AU397" s="162" t="s">
        <v>159</v>
      </c>
      <c r="AV397" s="14" t="s">
        <v>158</v>
      </c>
      <c r="AW397" s="14" t="s">
        <v>34</v>
      </c>
      <c r="AX397" s="14" t="s">
        <v>85</v>
      </c>
      <c r="AY397" s="162" t="s">
        <v>151</v>
      </c>
    </row>
    <row r="398" spans="2:65" s="1" customFormat="1" ht="24.2" customHeight="1">
      <c r="B398" s="31"/>
      <c r="C398" s="168" t="s">
        <v>508</v>
      </c>
      <c r="D398" s="168" t="s">
        <v>208</v>
      </c>
      <c r="E398" s="169" t="s">
        <v>509</v>
      </c>
      <c r="F398" s="170" t="s">
        <v>510</v>
      </c>
      <c r="G398" s="171" t="s">
        <v>170</v>
      </c>
      <c r="H398" s="172">
        <v>1</v>
      </c>
      <c r="I398" s="173"/>
      <c r="J398" s="174">
        <f>ROUND(I398*H398,2)</f>
        <v>0</v>
      </c>
      <c r="K398" s="170" t="s">
        <v>1</v>
      </c>
      <c r="L398" s="175"/>
      <c r="M398" s="176" t="s">
        <v>1</v>
      </c>
      <c r="N398" s="177" t="s">
        <v>43</v>
      </c>
      <c r="P398" s="140">
        <f>O398*H398</f>
        <v>0</v>
      </c>
      <c r="Q398" s="140">
        <v>0</v>
      </c>
      <c r="R398" s="140">
        <f>Q398*H398</f>
        <v>0</v>
      </c>
      <c r="S398" s="140">
        <v>0</v>
      </c>
      <c r="T398" s="141">
        <f>S398*H398</f>
        <v>0</v>
      </c>
      <c r="AR398" s="142" t="s">
        <v>303</v>
      </c>
      <c r="AT398" s="142" t="s">
        <v>208</v>
      </c>
      <c r="AU398" s="142" t="s">
        <v>159</v>
      </c>
      <c r="AY398" s="16" t="s">
        <v>151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159</v>
      </c>
      <c r="BK398" s="143">
        <f>ROUND(I398*H398,2)</f>
        <v>0</v>
      </c>
      <c r="BL398" s="16" t="s">
        <v>261</v>
      </c>
      <c r="BM398" s="142" t="s">
        <v>511</v>
      </c>
    </row>
    <row r="399" spans="2:65" s="1" customFormat="1" ht="19.5">
      <c r="B399" s="31"/>
      <c r="D399" s="144" t="s">
        <v>161</v>
      </c>
      <c r="F399" s="145" t="s">
        <v>510</v>
      </c>
      <c r="I399" s="146"/>
      <c r="L399" s="31"/>
      <c r="M399" s="147"/>
      <c r="T399" s="55"/>
      <c r="AT399" s="16" t="s">
        <v>161</v>
      </c>
      <c r="AU399" s="16" t="s">
        <v>159</v>
      </c>
    </row>
    <row r="400" spans="2:65" s="1" customFormat="1" ht="37.9" customHeight="1">
      <c r="B400" s="31"/>
      <c r="C400" s="131" t="s">
        <v>512</v>
      </c>
      <c r="D400" s="131" t="s">
        <v>154</v>
      </c>
      <c r="E400" s="132" t="s">
        <v>513</v>
      </c>
      <c r="F400" s="133" t="s">
        <v>514</v>
      </c>
      <c r="G400" s="134" t="s">
        <v>170</v>
      </c>
      <c r="H400" s="135">
        <v>1</v>
      </c>
      <c r="I400" s="136"/>
      <c r="J400" s="137">
        <f>ROUND(I400*H400,2)</f>
        <v>0</v>
      </c>
      <c r="K400" s="133" t="s">
        <v>1</v>
      </c>
      <c r="L400" s="31"/>
      <c r="M400" s="138" t="s">
        <v>1</v>
      </c>
      <c r="N400" s="139" t="s">
        <v>43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AR400" s="142" t="s">
        <v>261</v>
      </c>
      <c r="AT400" s="142" t="s">
        <v>154</v>
      </c>
      <c r="AU400" s="142" t="s">
        <v>159</v>
      </c>
      <c r="AY400" s="16" t="s">
        <v>151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159</v>
      </c>
      <c r="BK400" s="143">
        <f>ROUND(I400*H400,2)</f>
        <v>0</v>
      </c>
      <c r="BL400" s="16" t="s">
        <v>261</v>
      </c>
      <c r="BM400" s="142" t="s">
        <v>515</v>
      </c>
    </row>
    <row r="401" spans="2:65" s="1" customFormat="1" ht="19.5">
      <c r="B401" s="31"/>
      <c r="D401" s="144" t="s">
        <v>161</v>
      </c>
      <c r="F401" s="145" t="s">
        <v>514</v>
      </c>
      <c r="I401" s="146"/>
      <c r="L401" s="31"/>
      <c r="M401" s="147"/>
      <c r="T401" s="55"/>
      <c r="AT401" s="16" t="s">
        <v>161</v>
      </c>
      <c r="AU401" s="16" t="s">
        <v>159</v>
      </c>
    </row>
    <row r="402" spans="2:65" s="13" customFormat="1" ht="11.25">
      <c r="B402" s="154"/>
      <c r="D402" s="144" t="s">
        <v>162</v>
      </c>
      <c r="E402" s="155" t="s">
        <v>1</v>
      </c>
      <c r="F402" s="156" t="s">
        <v>516</v>
      </c>
      <c r="H402" s="157">
        <v>1</v>
      </c>
      <c r="I402" s="158"/>
      <c r="L402" s="154"/>
      <c r="M402" s="159"/>
      <c r="T402" s="160"/>
      <c r="AT402" s="155" t="s">
        <v>162</v>
      </c>
      <c r="AU402" s="155" t="s">
        <v>159</v>
      </c>
      <c r="AV402" s="13" t="s">
        <v>159</v>
      </c>
      <c r="AW402" s="13" t="s">
        <v>34</v>
      </c>
      <c r="AX402" s="13" t="s">
        <v>77</v>
      </c>
      <c r="AY402" s="155" t="s">
        <v>151</v>
      </c>
    </row>
    <row r="403" spans="2:65" s="14" customFormat="1" ht="11.25">
      <c r="B403" s="161"/>
      <c r="D403" s="144" t="s">
        <v>162</v>
      </c>
      <c r="E403" s="162" t="s">
        <v>1</v>
      </c>
      <c r="F403" s="163" t="s">
        <v>165</v>
      </c>
      <c r="H403" s="164">
        <v>1</v>
      </c>
      <c r="I403" s="165"/>
      <c r="L403" s="161"/>
      <c r="M403" s="166"/>
      <c r="T403" s="167"/>
      <c r="AT403" s="162" t="s">
        <v>162</v>
      </c>
      <c r="AU403" s="162" t="s">
        <v>159</v>
      </c>
      <c r="AV403" s="14" t="s">
        <v>158</v>
      </c>
      <c r="AW403" s="14" t="s">
        <v>34</v>
      </c>
      <c r="AX403" s="14" t="s">
        <v>85</v>
      </c>
      <c r="AY403" s="162" t="s">
        <v>151</v>
      </c>
    </row>
    <row r="404" spans="2:65" s="1" customFormat="1" ht="33" customHeight="1">
      <c r="B404" s="31"/>
      <c r="C404" s="168" t="s">
        <v>517</v>
      </c>
      <c r="D404" s="168" t="s">
        <v>208</v>
      </c>
      <c r="E404" s="169" t="s">
        <v>518</v>
      </c>
      <c r="F404" s="170" t="s">
        <v>519</v>
      </c>
      <c r="G404" s="171" t="s">
        <v>170</v>
      </c>
      <c r="H404" s="172">
        <v>1</v>
      </c>
      <c r="I404" s="173"/>
      <c r="J404" s="174">
        <f>ROUND(I404*H404,2)</f>
        <v>0</v>
      </c>
      <c r="K404" s="170" t="s">
        <v>1</v>
      </c>
      <c r="L404" s="175"/>
      <c r="M404" s="176" t="s">
        <v>1</v>
      </c>
      <c r="N404" s="177" t="s">
        <v>43</v>
      </c>
      <c r="P404" s="140">
        <f>O404*H404</f>
        <v>0</v>
      </c>
      <c r="Q404" s="140">
        <v>0</v>
      </c>
      <c r="R404" s="140">
        <f>Q404*H404</f>
        <v>0</v>
      </c>
      <c r="S404" s="140">
        <v>0</v>
      </c>
      <c r="T404" s="141">
        <f>S404*H404</f>
        <v>0</v>
      </c>
      <c r="AR404" s="142" t="s">
        <v>303</v>
      </c>
      <c r="AT404" s="142" t="s">
        <v>208</v>
      </c>
      <c r="AU404" s="142" t="s">
        <v>159</v>
      </c>
      <c r="AY404" s="16" t="s">
        <v>151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159</v>
      </c>
      <c r="BK404" s="143">
        <f>ROUND(I404*H404,2)</f>
        <v>0</v>
      </c>
      <c r="BL404" s="16" t="s">
        <v>261</v>
      </c>
      <c r="BM404" s="142" t="s">
        <v>520</v>
      </c>
    </row>
    <row r="405" spans="2:65" s="1" customFormat="1" ht="19.5">
      <c r="B405" s="31"/>
      <c r="D405" s="144" t="s">
        <v>161</v>
      </c>
      <c r="F405" s="145" t="s">
        <v>519</v>
      </c>
      <c r="I405" s="146"/>
      <c r="L405" s="31"/>
      <c r="M405" s="147"/>
      <c r="T405" s="55"/>
      <c r="AT405" s="16" t="s">
        <v>161</v>
      </c>
      <c r="AU405" s="16" t="s">
        <v>159</v>
      </c>
    </row>
    <row r="406" spans="2:65" s="1" customFormat="1" ht="24.2" customHeight="1">
      <c r="B406" s="31"/>
      <c r="C406" s="131" t="s">
        <v>521</v>
      </c>
      <c r="D406" s="131" t="s">
        <v>154</v>
      </c>
      <c r="E406" s="132" t="s">
        <v>522</v>
      </c>
      <c r="F406" s="133" t="s">
        <v>523</v>
      </c>
      <c r="G406" s="134" t="s">
        <v>170</v>
      </c>
      <c r="H406" s="135">
        <v>1</v>
      </c>
      <c r="I406" s="136"/>
      <c r="J406" s="137">
        <f>ROUND(I406*H406,2)</f>
        <v>0</v>
      </c>
      <c r="K406" s="133" t="s">
        <v>1</v>
      </c>
      <c r="L406" s="31"/>
      <c r="M406" s="138" t="s">
        <v>1</v>
      </c>
      <c r="N406" s="139" t="s">
        <v>43</v>
      </c>
      <c r="P406" s="140">
        <f>O406*H406</f>
        <v>0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AR406" s="142" t="s">
        <v>261</v>
      </c>
      <c r="AT406" s="142" t="s">
        <v>154</v>
      </c>
      <c r="AU406" s="142" t="s">
        <v>159</v>
      </c>
      <c r="AY406" s="16" t="s">
        <v>151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6" t="s">
        <v>159</v>
      </c>
      <c r="BK406" s="143">
        <f>ROUND(I406*H406,2)</f>
        <v>0</v>
      </c>
      <c r="BL406" s="16" t="s">
        <v>261</v>
      </c>
      <c r="BM406" s="142" t="s">
        <v>524</v>
      </c>
    </row>
    <row r="407" spans="2:65" s="1" customFormat="1" ht="11.25">
      <c r="B407" s="31"/>
      <c r="D407" s="144" t="s">
        <v>161</v>
      </c>
      <c r="F407" s="145" t="s">
        <v>523</v>
      </c>
      <c r="I407" s="146"/>
      <c r="L407" s="31"/>
      <c r="M407" s="147"/>
      <c r="T407" s="55"/>
      <c r="AT407" s="16" t="s">
        <v>161</v>
      </c>
      <c r="AU407" s="16" t="s">
        <v>159</v>
      </c>
    </row>
    <row r="408" spans="2:65" s="1" customFormat="1" ht="24.2" customHeight="1">
      <c r="B408" s="31"/>
      <c r="C408" s="168" t="s">
        <v>525</v>
      </c>
      <c r="D408" s="168" t="s">
        <v>208</v>
      </c>
      <c r="E408" s="169" t="s">
        <v>526</v>
      </c>
      <c r="F408" s="170" t="s">
        <v>527</v>
      </c>
      <c r="G408" s="171" t="s">
        <v>170</v>
      </c>
      <c r="H408" s="172">
        <v>1</v>
      </c>
      <c r="I408" s="173"/>
      <c r="J408" s="174">
        <f>ROUND(I408*H408,2)</f>
        <v>0</v>
      </c>
      <c r="K408" s="170" t="s">
        <v>1</v>
      </c>
      <c r="L408" s="175"/>
      <c r="M408" s="176" t="s">
        <v>1</v>
      </c>
      <c r="N408" s="177" t="s">
        <v>43</v>
      </c>
      <c r="P408" s="140">
        <f>O408*H408</f>
        <v>0</v>
      </c>
      <c r="Q408" s="140">
        <v>0</v>
      </c>
      <c r="R408" s="140">
        <f>Q408*H408</f>
        <v>0</v>
      </c>
      <c r="S408" s="140">
        <v>0</v>
      </c>
      <c r="T408" s="141">
        <f>S408*H408</f>
        <v>0</v>
      </c>
      <c r="AR408" s="142" t="s">
        <v>303</v>
      </c>
      <c r="AT408" s="142" t="s">
        <v>208</v>
      </c>
      <c r="AU408" s="142" t="s">
        <v>159</v>
      </c>
      <c r="AY408" s="16" t="s">
        <v>151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159</v>
      </c>
      <c r="BK408" s="143">
        <f>ROUND(I408*H408,2)</f>
        <v>0</v>
      </c>
      <c r="BL408" s="16" t="s">
        <v>261</v>
      </c>
      <c r="BM408" s="142" t="s">
        <v>528</v>
      </c>
    </row>
    <row r="409" spans="2:65" s="1" customFormat="1" ht="11.25">
      <c r="B409" s="31"/>
      <c r="D409" s="144" t="s">
        <v>161</v>
      </c>
      <c r="F409" s="145" t="s">
        <v>527</v>
      </c>
      <c r="I409" s="146"/>
      <c r="L409" s="31"/>
      <c r="M409" s="147"/>
      <c r="T409" s="55"/>
      <c r="AT409" s="16" t="s">
        <v>161</v>
      </c>
      <c r="AU409" s="16" t="s">
        <v>159</v>
      </c>
    </row>
    <row r="410" spans="2:65" s="1" customFormat="1" ht="24.2" customHeight="1">
      <c r="B410" s="31"/>
      <c r="C410" s="131" t="s">
        <v>529</v>
      </c>
      <c r="D410" s="131" t="s">
        <v>154</v>
      </c>
      <c r="E410" s="132" t="s">
        <v>522</v>
      </c>
      <c r="F410" s="133" t="s">
        <v>523</v>
      </c>
      <c r="G410" s="134" t="s">
        <v>170</v>
      </c>
      <c r="H410" s="135">
        <v>2</v>
      </c>
      <c r="I410" s="136"/>
      <c r="J410" s="137">
        <f>ROUND(I410*H410,2)</f>
        <v>0</v>
      </c>
      <c r="K410" s="133" t="s">
        <v>1</v>
      </c>
      <c r="L410" s="31"/>
      <c r="M410" s="138" t="s">
        <v>1</v>
      </c>
      <c r="N410" s="139" t="s">
        <v>43</v>
      </c>
      <c r="P410" s="140">
        <f>O410*H410</f>
        <v>0</v>
      </c>
      <c r="Q410" s="140">
        <v>0</v>
      </c>
      <c r="R410" s="140">
        <f>Q410*H410</f>
        <v>0</v>
      </c>
      <c r="S410" s="140">
        <v>0</v>
      </c>
      <c r="T410" s="141">
        <f>S410*H410</f>
        <v>0</v>
      </c>
      <c r="AR410" s="142" t="s">
        <v>261</v>
      </c>
      <c r="AT410" s="142" t="s">
        <v>154</v>
      </c>
      <c r="AU410" s="142" t="s">
        <v>159</v>
      </c>
      <c r="AY410" s="16" t="s">
        <v>151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159</v>
      </c>
      <c r="BK410" s="143">
        <f>ROUND(I410*H410,2)</f>
        <v>0</v>
      </c>
      <c r="BL410" s="16" t="s">
        <v>261</v>
      </c>
      <c r="BM410" s="142" t="s">
        <v>530</v>
      </c>
    </row>
    <row r="411" spans="2:65" s="1" customFormat="1" ht="11.25">
      <c r="B411" s="31"/>
      <c r="D411" s="144" t="s">
        <v>161</v>
      </c>
      <c r="F411" s="145" t="s">
        <v>523</v>
      </c>
      <c r="I411" s="146"/>
      <c r="L411" s="31"/>
      <c r="M411" s="147"/>
      <c r="T411" s="55"/>
      <c r="AT411" s="16" t="s">
        <v>161</v>
      </c>
      <c r="AU411" s="16" t="s">
        <v>159</v>
      </c>
    </row>
    <row r="412" spans="2:65" s="1" customFormat="1" ht="24.2" customHeight="1">
      <c r="B412" s="31"/>
      <c r="C412" s="168" t="s">
        <v>531</v>
      </c>
      <c r="D412" s="168" t="s">
        <v>208</v>
      </c>
      <c r="E412" s="169" t="s">
        <v>532</v>
      </c>
      <c r="F412" s="170" t="s">
        <v>533</v>
      </c>
      <c r="G412" s="171" t="s">
        <v>170</v>
      </c>
      <c r="H412" s="172">
        <v>2</v>
      </c>
      <c r="I412" s="173"/>
      <c r="J412" s="174">
        <f>ROUND(I412*H412,2)</f>
        <v>0</v>
      </c>
      <c r="K412" s="170" t="s">
        <v>1</v>
      </c>
      <c r="L412" s="175"/>
      <c r="M412" s="176" t="s">
        <v>1</v>
      </c>
      <c r="N412" s="177" t="s">
        <v>43</v>
      </c>
      <c r="P412" s="140">
        <f>O412*H412</f>
        <v>0</v>
      </c>
      <c r="Q412" s="140">
        <v>0</v>
      </c>
      <c r="R412" s="140">
        <f>Q412*H412</f>
        <v>0</v>
      </c>
      <c r="S412" s="140">
        <v>0</v>
      </c>
      <c r="T412" s="141">
        <f>S412*H412</f>
        <v>0</v>
      </c>
      <c r="AR412" s="142" t="s">
        <v>303</v>
      </c>
      <c r="AT412" s="142" t="s">
        <v>208</v>
      </c>
      <c r="AU412" s="142" t="s">
        <v>159</v>
      </c>
      <c r="AY412" s="16" t="s">
        <v>151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6" t="s">
        <v>159</v>
      </c>
      <c r="BK412" s="143">
        <f>ROUND(I412*H412,2)</f>
        <v>0</v>
      </c>
      <c r="BL412" s="16" t="s">
        <v>261</v>
      </c>
      <c r="BM412" s="142" t="s">
        <v>534</v>
      </c>
    </row>
    <row r="413" spans="2:65" s="1" customFormat="1" ht="19.5">
      <c r="B413" s="31"/>
      <c r="D413" s="144" t="s">
        <v>161</v>
      </c>
      <c r="F413" s="145" t="s">
        <v>533</v>
      </c>
      <c r="I413" s="146"/>
      <c r="L413" s="31"/>
      <c r="M413" s="147"/>
      <c r="T413" s="55"/>
      <c r="AT413" s="16" t="s">
        <v>161</v>
      </c>
      <c r="AU413" s="16" t="s">
        <v>159</v>
      </c>
    </row>
    <row r="414" spans="2:65" s="1" customFormat="1" ht="24.2" customHeight="1">
      <c r="B414" s="31"/>
      <c r="C414" s="131" t="s">
        <v>535</v>
      </c>
      <c r="D414" s="131" t="s">
        <v>154</v>
      </c>
      <c r="E414" s="132" t="s">
        <v>536</v>
      </c>
      <c r="F414" s="133" t="s">
        <v>537</v>
      </c>
      <c r="G414" s="134" t="s">
        <v>170</v>
      </c>
      <c r="H414" s="135">
        <v>3</v>
      </c>
      <c r="I414" s="136"/>
      <c r="J414" s="137">
        <f>ROUND(I414*H414,2)</f>
        <v>0</v>
      </c>
      <c r="K414" s="133" t="s">
        <v>1</v>
      </c>
      <c r="L414" s="31"/>
      <c r="M414" s="138" t="s">
        <v>1</v>
      </c>
      <c r="N414" s="139" t="s">
        <v>43</v>
      </c>
      <c r="P414" s="140">
        <f>O414*H414</f>
        <v>0</v>
      </c>
      <c r="Q414" s="140">
        <v>0</v>
      </c>
      <c r="R414" s="140">
        <f>Q414*H414</f>
        <v>0</v>
      </c>
      <c r="S414" s="140">
        <v>0</v>
      </c>
      <c r="T414" s="141">
        <f>S414*H414</f>
        <v>0</v>
      </c>
      <c r="AR414" s="142" t="s">
        <v>261</v>
      </c>
      <c r="AT414" s="142" t="s">
        <v>154</v>
      </c>
      <c r="AU414" s="142" t="s">
        <v>159</v>
      </c>
      <c r="AY414" s="16" t="s">
        <v>151</v>
      </c>
      <c r="BE414" s="143">
        <f>IF(N414="základní",J414,0)</f>
        <v>0</v>
      </c>
      <c r="BF414" s="143">
        <f>IF(N414="snížená",J414,0)</f>
        <v>0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16" t="s">
        <v>159</v>
      </c>
      <c r="BK414" s="143">
        <f>ROUND(I414*H414,2)</f>
        <v>0</v>
      </c>
      <c r="BL414" s="16" t="s">
        <v>261</v>
      </c>
      <c r="BM414" s="142" t="s">
        <v>538</v>
      </c>
    </row>
    <row r="415" spans="2:65" s="1" customFormat="1" ht="19.5">
      <c r="B415" s="31"/>
      <c r="D415" s="144" t="s">
        <v>161</v>
      </c>
      <c r="F415" s="145" t="s">
        <v>537</v>
      </c>
      <c r="I415" s="146"/>
      <c r="L415" s="31"/>
      <c r="M415" s="147"/>
      <c r="T415" s="55"/>
      <c r="AT415" s="16" t="s">
        <v>161</v>
      </c>
      <c r="AU415" s="16" t="s">
        <v>159</v>
      </c>
    </row>
    <row r="416" spans="2:65" s="1" customFormat="1" ht="16.5" customHeight="1">
      <c r="B416" s="31"/>
      <c r="C416" s="168" t="s">
        <v>539</v>
      </c>
      <c r="D416" s="168" t="s">
        <v>208</v>
      </c>
      <c r="E416" s="169" t="s">
        <v>540</v>
      </c>
      <c r="F416" s="170" t="s">
        <v>541</v>
      </c>
      <c r="G416" s="171" t="s">
        <v>170</v>
      </c>
      <c r="H416" s="172">
        <v>3</v>
      </c>
      <c r="I416" s="173"/>
      <c r="J416" s="174">
        <f>ROUND(I416*H416,2)</f>
        <v>0</v>
      </c>
      <c r="K416" s="170" t="s">
        <v>1</v>
      </c>
      <c r="L416" s="175"/>
      <c r="M416" s="176" t="s">
        <v>1</v>
      </c>
      <c r="N416" s="177" t="s">
        <v>43</v>
      </c>
      <c r="P416" s="140">
        <f>O416*H416</f>
        <v>0</v>
      </c>
      <c r="Q416" s="140">
        <v>0</v>
      </c>
      <c r="R416" s="140">
        <f>Q416*H416</f>
        <v>0</v>
      </c>
      <c r="S416" s="140">
        <v>0</v>
      </c>
      <c r="T416" s="141">
        <f>S416*H416</f>
        <v>0</v>
      </c>
      <c r="AR416" s="142" t="s">
        <v>303</v>
      </c>
      <c r="AT416" s="142" t="s">
        <v>208</v>
      </c>
      <c r="AU416" s="142" t="s">
        <v>159</v>
      </c>
      <c r="AY416" s="16" t="s">
        <v>151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159</v>
      </c>
      <c r="BK416" s="143">
        <f>ROUND(I416*H416,2)</f>
        <v>0</v>
      </c>
      <c r="BL416" s="16" t="s">
        <v>261</v>
      </c>
      <c r="BM416" s="142" t="s">
        <v>542</v>
      </c>
    </row>
    <row r="417" spans="2:65" s="1" customFormat="1" ht="11.25">
      <c r="B417" s="31"/>
      <c r="D417" s="144" t="s">
        <v>161</v>
      </c>
      <c r="F417" s="145" t="s">
        <v>541</v>
      </c>
      <c r="I417" s="146"/>
      <c r="L417" s="31"/>
      <c r="M417" s="147"/>
      <c r="T417" s="55"/>
      <c r="AT417" s="16" t="s">
        <v>161</v>
      </c>
      <c r="AU417" s="16" t="s">
        <v>159</v>
      </c>
    </row>
    <row r="418" spans="2:65" s="1" customFormat="1" ht="24.2" customHeight="1">
      <c r="B418" s="31"/>
      <c r="C418" s="131" t="s">
        <v>543</v>
      </c>
      <c r="D418" s="131" t="s">
        <v>154</v>
      </c>
      <c r="E418" s="132" t="s">
        <v>544</v>
      </c>
      <c r="F418" s="133" t="s">
        <v>545</v>
      </c>
      <c r="G418" s="134" t="s">
        <v>170</v>
      </c>
      <c r="H418" s="135">
        <v>1</v>
      </c>
      <c r="I418" s="136"/>
      <c r="J418" s="137">
        <f>ROUND(I418*H418,2)</f>
        <v>0</v>
      </c>
      <c r="K418" s="133" t="s">
        <v>1</v>
      </c>
      <c r="L418" s="31"/>
      <c r="M418" s="138" t="s">
        <v>1</v>
      </c>
      <c r="N418" s="139" t="s">
        <v>43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261</v>
      </c>
      <c r="AT418" s="142" t="s">
        <v>154</v>
      </c>
      <c r="AU418" s="142" t="s">
        <v>159</v>
      </c>
      <c r="AY418" s="16" t="s">
        <v>151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159</v>
      </c>
      <c r="BK418" s="143">
        <f>ROUND(I418*H418,2)</f>
        <v>0</v>
      </c>
      <c r="BL418" s="16" t="s">
        <v>261</v>
      </c>
      <c r="BM418" s="142" t="s">
        <v>546</v>
      </c>
    </row>
    <row r="419" spans="2:65" s="1" customFormat="1" ht="19.5">
      <c r="B419" s="31"/>
      <c r="D419" s="144" t="s">
        <v>161</v>
      </c>
      <c r="F419" s="145" t="s">
        <v>545</v>
      </c>
      <c r="I419" s="146"/>
      <c r="L419" s="31"/>
      <c r="M419" s="147"/>
      <c r="T419" s="55"/>
      <c r="AT419" s="16" t="s">
        <v>161</v>
      </c>
      <c r="AU419" s="16" t="s">
        <v>159</v>
      </c>
    </row>
    <row r="420" spans="2:65" s="1" customFormat="1" ht="16.5" customHeight="1">
      <c r="B420" s="31"/>
      <c r="C420" s="168" t="s">
        <v>547</v>
      </c>
      <c r="D420" s="168" t="s">
        <v>208</v>
      </c>
      <c r="E420" s="169" t="s">
        <v>548</v>
      </c>
      <c r="F420" s="170" t="s">
        <v>549</v>
      </c>
      <c r="G420" s="171" t="s">
        <v>170</v>
      </c>
      <c r="H420" s="172">
        <v>1</v>
      </c>
      <c r="I420" s="173"/>
      <c r="J420" s="174">
        <f>ROUND(I420*H420,2)</f>
        <v>0</v>
      </c>
      <c r="K420" s="170" t="s">
        <v>1</v>
      </c>
      <c r="L420" s="175"/>
      <c r="M420" s="176" t="s">
        <v>1</v>
      </c>
      <c r="N420" s="177" t="s">
        <v>43</v>
      </c>
      <c r="P420" s="140">
        <f>O420*H420</f>
        <v>0</v>
      </c>
      <c r="Q420" s="140">
        <v>0</v>
      </c>
      <c r="R420" s="140">
        <f>Q420*H420</f>
        <v>0</v>
      </c>
      <c r="S420" s="140">
        <v>0</v>
      </c>
      <c r="T420" s="141">
        <f>S420*H420</f>
        <v>0</v>
      </c>
      <c r="AR420" s="142" t="s">
        <v>303</v>
      </c>
      <c r="AT420" s="142" t="s">
        <v>208</v>
      </c>
      <c r="AU420" s="142" t="s">
        <v>159</v>
      </c>
      <c r="AY420" s="16" t="s">
        <v>151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16" t="s">
        <v>159</v>
      </c>
      <c r="BK420" s="143">
        <f>ROUND(I420*H420,2)</f>
        <v>0</v>
      </c>
      <c r="BL420" s="16" t="s">
        <v>261</v>
      </c>
      <c r="BM420" s="142" t="s">
        <v>550</v>
      </c>
    </row>
    <row r="421" spans="2:65" s="1" customFormat="1" ht="11.25">
      <c r="B421" s="31"/>
      <c r="D421" s="144" t="s">
        <v>161</v>
      </c>
      <c r="F421" s="145" t="s">
        <v>549</v>
      </c>
      <c r="I421" s="146"/>
      <c r="L421" s="31"/>
      <c r="M421" s="147"/>
      <c r="T421" s="55"/>
      <c r="AT421" s="16" t="s">
        <v>161</v>
      </c>
      <c r="AU421" s="16" t="s">
        <v>159</v>
      </c>
    </row>
    <row r="422" spans="2:65" s="1" customFormat="1" ht="33" customHeight="1">
      <c r="B422" s="31"/>
      <c r="C422" s="131" t="s">
        <v>551</v>
      </c>
      <c r="D422" s="131" t="s">
        <v>154</v>
      </c>
      <c r="E422" s="132" t="s">
        <v>552</v>
      </c>
      <c r="F422" s="133" t="s">
        <v>553</v>
      </c>
      <c r="G422" s="134" t="s">
        <v>374</v>
      </c>
      <c r="H422" s="135">
        <v>4.8</v>
      </c>
      <c r="I422" s="136"/>
      <c r="J422" s="137">
        <f>ROUND(I422*H422,2)</f>
        <v>0</v>
      </c>
      <c r="K422" s="133" t="s">
        <v>1</v>
      </c>
      <c r="L422" s="31"/>
      <c r="M422" s="138" t="s">
        <v>1</v>
      </c>
      <c r="N422" s="139" t="s">
        <v>43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1">
        <f>S422*H422</f>
        <v>0</v>
      </c>
      <c r="AR422" s="142" t="s">
        <v>261</v>
      </c>
      <c r="AT422" s="142" t="s">
        <v>154</v>
      </c>
      <c r="AU422" s="142" t="s">
        <v>159</v>
      </c>
      <c r="AY422" s="16" t="s">
        <v>151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159</v>
      </c>
      <c r="BK422" s="143">
        <f>ROUND(I422*H422,2)</f>
        <v>0</v>
      </c>
      <c r="BL422" s="16" t="s">
        <v>261</v>
      </c>
      <c r="BM422" s="142" t="s">
        <v>554</v>
      </c>
    </row>
    <row r="423" spans="2:65" s="1" customFormat="1" ht="19.5">
      <c r="B423" s="31"/>
      <c r="D423" s="144" t="s">
        <v>161</v>
      </c>
      <c r="F423" s="145" t="s">
        <v>553</v>
      </c>
      <c r="I423" s="146"/>
      <c r="L423" s="31"/>
      <c r="M423" s="147"/>
      <c r="T423" s="55"/>
      <c r="AT423" s="16" t="s">
        <v>161</v>
      </c>
      <c r="AU423" s="16" t="s">
        <v>159</v>
      </c>
    </row>
    <row r="424" spans="2:65" s="1" customFormat="1" ht="16.5" customHeight="1">
      <c r="B424" s="31"/>
      <c r="C424" s="168" t="s">
        <v>555</v>
      </c>
      <c r="D424" s="168" t="s">
        <v>208</v>
      </c>
      <c r="E424" s="169" t="s">
        <v>556</v>
      </c>
      <c r="F424" s="170" t="s">
        <v>557</v>
      </c>
      <c r="G424" s="171" t="s">
        <v>374</v>
      </c>
      <c r="H424" s="172">
        <v>4.8</v>
      </c>
      <c r="I424" s="173"/>
      <c r="J424" s="174">
        <f>ROUND(I424*H424,2)</f>
        <v>0</v>
      </c>
      <c r="K424" s="170" t="s">
        <v>1</v>
      </c>
      <c r="L424" s="175"/>
      <c r="M424" s="176" t="s">
        <v>1</v>
      </c>
      <c r="N424" s="177" t="s">
        <v>43</v>
      </c>
      <c r="P424" s="140">
        <f>O424*H424</f>
        <v>0</v>
      </c>
      <c r="Q424" s="140">
        <v>0</v>
      </c>
      <c r="R424" s="140">
        <f>Q424*H424</f>
        <v>0</v>
      </c>
      <c r="S424" s="140">
        <v>0</v>
      </c>
      <c r="T424" s="141">
        <f>S424*H424</f>
        <v>0</v>
      </c>
      <c r="AR424" s="142" t="s">
        <v>303</v>
      </c>
      <c r="AT424" s="142" t="s">
        <v>208</v>
      </c>
      <c r="AU424" s="142" t="s">
        <v>159</v>
      </c>
      <c r="AY424" s="16" t="s">
        <v>151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6" t="s">
        <v>159</v>
      </c>
      <c r="BK424" s="143">
        <f>ROUND(I424*H424,2)</f>
        <v>0</v>
      </c>
      <c r="BL424" s="16" t="s">
        <v>261</v>
      </c>
      <c r="BM424" s="142" t="s">
        <v>558</v>
      </c>
    </row>
    <row r="425" spans="2:65" s="1" customFormat="1" ht="11.25">
      <c r="B425" s="31"/>
      <c r="D425" s="144" t="s">
        <v>161</v>
      </c>
      <c r="F425" s="145" t="s">
        <v>557</v>
      </c>
      <c r="I425" s="146"/>
      <c r="L425" s="31"/>
      <c r="M425" s="147"/>
      <c r="T425" s="55"/>
      <c r="AT425" s="16" t="s">
        <v>161</v>
      </c>
      <c r="AU425" s="16" t="s">
        <v>159</v>
      </c>
    </row>
    <row r="426" spans="2:65" s="1" customFormat="1" ht="16.5" customHeight="1">
      <c r="B426" s="31"/>
      <c r="C426" s="168" t="s">
        <v>559</v>
      </c>
      <c r="D426" s="168" t="s">
        <v>208</v>
      </c>
      <c r="E426" s="169" t="s">
        <v>560</v>
      </c>
      <c r="F426" s="170" t="s">
        <v>561</v>
      </c>
      <c r="G426" s="171" t="s">
        <v>562</v>
      </c>
      <c r="H426" s="172">
        <v>4</v>
      </c>
      <c r="I426" s="173"/>
      <c r="J426" s="174">
        <f>ROUND(I426*H426,2)</f>
        <v>0</v>
      </c>
      <c r="K426" s="170" t="s">
        <v>1</v>
      </c>
      <c r="L426" s="175"/>
      <c r="M426" s="176" t="s">
        <v>1</v>
      </c>
      <c r="N426" s="177" t="s">
        <v>43</v>
      </c>
      <c r="P426" s="140">
        <f>O426*H426</f>
        <v>0</v>
      </c>
      <c r="Q426" s="140">
        <v>0</v>
      </c>
      <c r="R426" s="140">
        <f>Q426*H426</f>
        <v>0</v>
      </c>
      <c r="S426" s="140">
        <v>0</v>
      </c>
      <c r="T426" s="141">
        <f>S426*H426</f>
        <v>0</v>
      </c>
      <c r="AR426" s="142" t="s">
        <v>303</v>
      </c>
      <c r="AT426" s="142" t="s">
        <v>208</v>
      </c>
      <c r="AU426" s="142" t="s">
        <v>159</v>
      </c>
      <c r="AY426" s="16" t="s">
        <v>151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6" t="s">
        <v>159</v>
      </c>
      <c r="BK426" s="143">
        <f>ROUND(I426*H426,2)</f>
        <v>0</v>
      </c>
      <c r="BL426" s="16" t="s">
        <v>261</v>
      </c>
      <c r="BM426" s="142" t="s">
        <v>563</v>
      </c>
    </row>
    <row r="427" spans="2:65" s="1" customFormat="1" ht="11.25">
      <c r="B427" s="31"/>
      <c r="D427" s="144" t="s">
        <v>161</v>
      </c>
      <c r="F427" s="145" t="s">
        <v>561</v>
      </c>
      <c r="I427" s="146"/>
      <c r="L427" s="31"/>
      <c r="M427" s="147"/>
      <c r="T427" s="55"/>
      <c r="AT427" s="16" t="s">
        <v>161</v>
      </c>
      <c r="AU427" s="16" t="s">
        <v>159</v>
      </c>
    </row>
    <row r="428" spans="2:65" s="1" customFormat="1" ht="24.2" customHeight="1">
      <c r="B428" s="31"/>
      <c r="C428" s="131" t="s">
        <v>564</v>
      </c>
      <c r="D428" s="131" t="s">
        <v>154</v>
      </c>
      <c r="E428" s="132" t="s">
        <v>565</v>
      </c>
      <c r="F428" s="133" t="s">
        <v>566</v>
      </c>
      <c r="G428" s="134" t="s">
        <v>170</v>
      </c>
      <c r="H428" s="135">
        <v>1</v>
      </c>
      <c r="I428" s="136"/>
      <c r="J428" s="137">
        <f>ROUND(I428*H428,2)</f>
        <v>0</v>
      </c>
      <c r="K428" s="133" t="s">
        <v>1</v>
      </c>
      <c r="L428" s="31"/>
      <c r="M428" s="138" t="s">
        <v>1</v>
      </c>
      <c r="N428" s="139" t="s">
        <v>43</v>
      </c>
      <c r="P428" s="140">
        <f>O428*H428</f>
        <v>0</v>
      </c>
      <c r="Q428" s="140">
        <v>0</v>
      </c>
      <c r="R428" s="140">
        <f>Q428*H428</f>
        <v>0</v>
      </c>
      <c r="S428" s="140">
        <v>0</v>
      </c>
      <c r="T428" s="141">
        <f>S428*H428</f>
        <v>0</v>
      </c>
      <c r="AR428" s="142" t="s">
        <v>261</v>
      </c>
      <c r="AT428" s="142" t="s">
        <v>154</v>
      </c>
      <c r="AU428" s="142" t="s">
        <v>159</v>
      </c>
      <c r="AY428" s="16" t="s">
        <v>151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6" t="s">
        <v>159</v>
      </c>
      <c r="BK428" s="143">
        <f>ROUND(I428*H428,2)</f>
        <v>0</v>
      </c>
      <c r="BL428" s="16" t="s">
        <v>261</v>
      </c>
      <c r="BM428" s="142" t="s">
        <v>567</v>
      </c>
    </row>
    <row r="429" spans="2:65" s="1" customFormat="1" ht="19.5">
      <c r="B429" s="31"/>
      <c r="D429" s="144" t="s">
        <v>161</v>
      </c>
      <c r="F429" s="145" t="s">
        <v>566</v>
      </c>
      <c r="I429" s="146"/>
      <c r="L429" s="31"/>
      <c r="M429" s="147"/>
      <c r="T429" s="55"/>
      <c r="AT429" s="16" t="s">
        <v>161</v>
      </c>
      <c r="AU429" s="16" t="s">
        <v>159</v>
      </c>
    </row>
    <row r="430" spans="2:65" s="13" customFormat="1" ht="11.25">
      <c r="B430" s="154"/>
      <c r="D430" s="144" t="s">
        <v>162</v>
      </c>
      <c r="E430" s="155" t="s">
        <v>1</v>
      </c>
      <c r="F430" s="156" t="s">
        <v>516</v>
      </c>
      <c r="H430" s="157">
        <v>1</v>
      </c>
      <c r="I430" s="158"/>
      <c r="L430" s="154"/>
      <c r="M430" s="159"/>
      <c r="T430" s="160"/>
      <c r="AT430" s="155" t="s">
        <v>162</v>
      </c>
      <c r="AU430" s="155" t="s">
        <v>159</v>
      </c>
      <c r="AV430" s="13" t="s">
        <v>159</v>
      </c>
      <c r="AW430" s="13" t="s">
        <v>34</v>
      </c>
      <c r="AX430" s="13" t="s">
        <v>77</v>
      </c>
      <c r="AY430" s="155" t="s">
        <v>151</v>
      </c>
    </row>
    <row r="431" spans="2:65" s="14" customFormat="1" ht="11.25">
      <c r="B431" s="161"/>
      <c r="D431" s="144" t="s">
        <v>162</v>
      </c>
      <c r="E431" s="162" t="s">
        <v>1</v>
      </c>
      <c r="F431" s="163" t="s">
        <v>165</v>
      </c>
      <c r="H431" s="164">
        <v>1</v>
      </c>
      <c r="I431" s="165"/>
      <c r="L431" s="161"/>
      <c r="M431" s="166"/>
      <c r="T431" s="167"/>
      <c r="AT431" s="162" t="s">
        <v>162</v>
      </c>
      <c r="AU431" s="162" t="s">
        <v>159</v>
      </c>
      <c r="AV431" s="14" t="s">
        <v>158</v>
      </c>
      <c r="AW431" s="14" t="s">
        <v>34</v>
      </c>
      <c r="AX431" s="14" t="s">
        <v>85</v>
      </c>
      <c r="AY431" s="162" t="s">
        <v>151</v>
      </c>
    </row>
    <row r="432" spans="2:65" s="1" customFormat="1" ht="24.2" customHeight="1">
      <c r="B432" s="31"/>
      <c r="C432" s="168" t="s">
        <v>568</v>
      </c>
      <c r="D432" s="168" t="s">
        <v>208</v>
      </c>
      <c r="E432" s="169" t="s">
        <v>569</v>
      </c>
      <c r="F432" s="170" t="s">
        <v>570</v>
      </c>
      <c r="G432" s="171" t="s">
        <v>170</v>
      </c>
      <c r="H432" s="172">
        <v>1</v>
      </c>
      <c r="I432" s="173"/>
      <c r="J432" s="174">
        <f>ROUND(I432*H432,2)</f>
        <v>0</v>
      </c>
      <c r="K432" s="170" t="s">
        <v>1</v>
      </c>
      <c r="L432" s="175"/>
      <c r="M432" s="176" t="s">
        <v>1</v>
      </c>
      <c r="N432" s="177" t="s">
        <v>43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303</v>
      </c>
      <c r="AT432" s="142" t="s">
        <v>208</v>
      </c>
      <c r="AU432" s="142" t="s">
        <v>159</v>
      </c>
      <c r="AY432" s="16" t="s">
        <v>151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159</v>
      </c>
      <c r="BK432" s="143">
        <f>ROUND(I432*H432,2)</f>
        <v>0</v>
      </c>
      <c r="BL432" s="16" t="s">
        <v>261</v>
      </c>
      <c r="BM432" s="142" t="s">
        <v>571</v>
      </c>
    </row>
    <row r="433" spans="2:65" s="1" customFormat="1" ht="11.25">
      <c r="B433" s="31"/>
      <c r="D433" s="144" t="s">
        <v>161</v>
      </c>
      <c r="F433" s="145" t="s">
        <v>570</v>
      </c>
      <c r="I433" s="146"/>
      <c r="L433" s="31"/>
      <c r="M433" s="147"/>
      <c r="T433" s="55"/>
      <c r="AT433" s="16" t="s">
        <v>161</v>
      </c>
      <c r="AU433" s="16" t="s">
        <v>159</v>
      </c>
    </row>
    <row r="434" spans="2:65" s="1" customFormat="1" ht="33" customHeight="1">
      <c r="B434" s="31"/>
      <c r="C434" s="131" t="s">
        <v>572</v>
      </c>
      <c r="D434" s="131" t="s">
        <v>154</v>
      </c>
      <c r="E434" s="132" t="s">
        <v>573</v>
      </c>
      <c r="F434" s="133" t="s">
        <v>574</v>
      </c>
      <c r="G434" s="134" t="s">
        <v>170</v>
      </c>
      <c r="H434" s="135">
        <v>1</v>
      </c>
      <c r="I434" s="136"/>
      <c r="J434" s="137">
        <f>ROUND(I434*H434,2)</f>
        <v>0</v>
      </c>
      <c r="K434" s="133" t="s">
        <v>1</v>
      </c>
      <c r="L434" s="31"/>
      <c r="M434" s="138" t="s">
        <v>1</v>
      </c>
      <c r="N434" s="139" t="s">
        <v>43</v>
      </c>
      <c r="P434" s="140">
        <f>O434*H434</f>
        <v>0</v>
      </c>
      <c r="Q434" s="140">
        <v>0</v>
      </c>
      <c r="R434" s="140">
        <f>Q434*H434</f>
        <v>0</v>
      </c>
      <c r="S434" s="140">
        <v>0</v>
      </c>
      <c r="T434" s="141">
        <f>S434*H434</f>
        <v>0</v>
      </c>
      <c r="AR434" s="142" t="s">
        <v>261</v>
      </c>
      <c r="AT434" s="142" t="s">
        <v>154</v>
      </c>
      <c r="AU434" s="142" t="s">
        <v>159</v>
      </c>
      <c r="AY434" s="16" t="s">
        <v>151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6" t="s">
        <v>159</v>
      </c>
      <c r="BK434" s="143">
        <f>ROUND(I434*H434,2)</f>
        <v>0</v>
      </c>
      <c r="BL434" s="16" t="s">
        <v>261</v>
      </c>
      <c r="BM434" s="142" t="s">
        <v>575</v>
      </c>
    </row>
    <row r="435" spans="2:65" s="1" customFormat="1" ht="19.5">
      <c r="B435" s="31"/>
      <c r="D435" s="144" t="s">
        <v>161</v>
      </c>
      <c r="F435" s="145" t="s">
        <v>574</v>
      </c>
      <c r="I435" s="146"/>
      <c r="L435" s="31"/>
      <c r="M435" s="147"/>
      <c r="T435" s="55"/>
      <c r="AT435" s="16" t="s">
        <v>161</v>
      </c>
      <c r="AU435" s="16" t="s">
        <v>159</v>
      </c>
    </row>
    <row r="436" spans="2:65" s="1" customFormat="1" ht="37.9" customHeight="1">
      <c r="B436" s="31"/>
      <c r="C436" s="131" t="s">
        <v>576</v>
      </c>
      <c r="D436" s="131" t="s">
        <v>154</v>
      </c>
      <c r="E436" s="132" t="s">
        <v>577</v>
      </c>
      <c r="F436" s="133" t="s">
        <v>578</v>
      </c>
      <c r="G436" s="134" t="s">
        <v>170</v>
      </c>
      <c r="H436" s="135">
        <v>1</v>
      </c>
      <c r="I436" s="136"/>
      <c r="J436" s="137">
        <f>ROUND(I436*H436,2)</f>
        <v>0</v>
      </c>
      <c r="K436" s="133" t="s">
        <v>1</v>
      </c>
      <c r="L436" s="31"/>
      <c r="M436" s="138" t="s">
        <v>1</v>
      </c>
      <c r="N436" s="139" t="s">
        <v>43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261</v>
      </c>
      <c r="AT436" s="142" t="s">
        <v>154</v>
      </c>
      <c r="AU436" s="142" t="s">
        <v>159</v>
      </c>
      <c r="AY436" s="16" t="s">
        <v>151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159</v>
      </c>
      <c r="BK436" s="143">
        <f>ROUND(I436*H436,2)</f>
        <v>0</v>
      </c>
      <c r="BL436" s="16" t="s">
        <v>261</v>
      </c>
      <c r="BM436" s="142" t="s">
        <v>579</v>
      </c>
    </row>
    <row r="437" spans="2:65" s="1" customFormat="1" ht="19.5">
      <c r="B437" s="31"/>
      <c r="D437" s="144" t="s">
        <v>161</v>
      </c>
      <c r="F437" s="145" t="s">
        <v>578</v>
      </c>
      <c r="I437" s="146"/>
      <c r="L437" s="31"/>
      <c r="M437" s="147"/>
      <c r="T437" s="55"/>
      <c r="AT437" s="16" t="s">
        <v>161</v>
      </c>
      <c r="AU437" s="16" t="s">
        <v>159</v>
      </c>
    </row>
    <row r="438" spans="2:65" s="1" customFormat="1" ht="37.9" customHeight="1">
      <c r="B438" s="31"/>
      <c r="C438" s="131" t="s">
        <v>580</v>
      </c>
      <c r="D438" s="131" t="s">
        <v>154</v>
      </c>
      <c r="E438" s="132" t="s">
        <v>581</v>
      </c>
      <c r="F438" s="133" t="s">
        <v>582</v>
      </c>
      <c r="G438" s="134" t="s">
        <v>170</v>
      </c>
      <c r="H438" s="135">
        <v>4</v>
      </c>
      <c r="I438" s="136"/>
      <c r="J438" s="137">
        <f>ROUND(I438*H438,2)</f>
        <v>0</v>
      </c>
      <c r="K438" s="133" t="s">
        <v>1</v>
      </c>
      <c r="L438" s="31"/>
      <c r="M438" s="138" t="s">
        <v>1</v>
      </c>
      <c r="N438" s="139" t="s">
        <v>43</v>
      </c>
      <c r="P438" s="140">
        <f>O438*H438</f>
        <v>0</v>
      </c>
      <c r="Q438" s="140">
        <v>0</v>
      </c>
      <c r="R438" s="140">
        <f>Q438*H438</f>
        <v>0</v>
      </c>
      <c r="S438" s="140">
        <v>0</v>
      </c>
      <c r="T438" s="141">
        <f>S438*H438</f>
        <v>0</v>
      </c>
      <c r="AR438" s="142" t="s">
        <v>261</v>
      </c>
      <c r="AT438" s="142" t="s">
        <v>154</v>
      </c>
      <c r="AU438" s="142" t="s">
        <v>159</v>
      </c>
      <c r="AY438" s="16" t="s">
        <v>151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159</v>
      </c>
      <c r="BK438" s="143">
        <f>ROUND(I438*H438,2)</f>
        <v>0</v>
      </c>
      <c r="BL438" s="16" t="s">
        <v>261</v>
      </c>
      <c r="BM438" s="142" t="s">
        <v>583</v>
      </c>
    </row>
    <row r="439" spans="2:65" s="1" customFormat="1" ht="19.5">
      <c r="B439" s="31"/>
      <c r="D439" s="144" t="s">
        <v>161</v>
      </c>
      <c r="F439" s="145" t="s">
        <v>582</v>
      </c>
      <c r="I439" s="146"/>
      <c r="L439" s="31"/>
      <c r="M439" s="147"/>
      <c r="T439" s="55"/>
      <c r="AT439" s="16" t="s">
        <v>161</v>
      </c>
      <c r="AU439" s="16" t="s">
        <v>159</v>
      </c>
    </row>
    <row r="440" spans="2:65" s="1" customFormat="1" ht="33" customHeight="1">
      <c r="B440" s="31"/>
      <c r="C440" s="131" t="s">
        <v>584</v>
      </c>
      <c r="D440" s="131" t="s">
        <v>154</v>
      </c>
      <c r="E440" s="132" t="s">
        <v>585</v>
      </c>
      <c r="F440" s="133" t="s">
        <v>586</v>
      </c>
      <c r="G440" s="134" t="s">
        <v>170</v>
      </c>
      <c r="H440" s="135">
        <v>2</v>
      </c>
      <c r="I440" s="136"/>
      <c r="J440" s="137">
        <f>ROUND(I440*H440,2)</f>
        <v>0</v>
      </c>
      <c r="K440" s="133" t="s">
        <v>1</v>
      </c>
      <c r="L440" s="31"/>
      <c r="M440" s="138" t="s">
        <v>1</v>
      </c>
      <c r="N440" s="139" t="s">
        <v>43</v>
      </c>
      <c r="P440" s="140">
        <f>O440*H440</f>
        <v>0</v>
      </c>
      <c r="Q440" s="140">
        <v>0</v>
      </c>
      <c r="R440" s="140">
        <f>Q440*H440</f>
        <v>0</v>
      </c>
      <c r="S440" s="140">
        <v>0</v>
      </c>
      <c r="T440" s="141">
        <f>S440*H440</f>
        <v>0</v>
      </c>
      <c r="AR440" s="142" t="s">
        <v>261</v>
      </c>
      <c r="AT440" s="142" t="s">
        <v>154</v>
      </c>
      <c r="AU440" s="142" t="s">
        <v>159</v>
      </c>
      <c r="AY440" s="16" t="s">
        <v>151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159</v>
      </c>
      <c r="BK440" s="143">
        <f>ROUND(I440*H440,2)</f>
        <v>0</v>
      </c>
      <c r="BL440" s="16" t="s">
        <v>261</v>
      </c>
      <c r="BM440" s="142" t="s">
        <v>587</v>
      </c>
    </row>
    <row r="441" spans="2:65" s="1" customFormat="1" ht="19.5">
      <c r="B441" s="31"/>
      <c r="D441" s="144" t="s">
        <v>161</v>
      </c>
      <c r="F441" s="145" t="s">
        <v>586</v>
      </c>
      <c r="I441" s="146"/>
      <c r="L441" s="31"/>
      <c r="M441" s="147"/>
      <c r="T441" s="55"/>
      <c r="AT441" s="16" t="s">
        <v>161</v>
      </c>
      <c r="AU441" s="16" t="s">
        <v>159</v>
      </c>
    </row>
    <row r="442" spans="2:65" s="1" customFormat="1" ht="37.9" customHeight="1">
      <c r="B442" s="31"/>
      <c r="C442" s="131" t="s">
        <v>588</v>
      </c>
      <c r="D442" s="131" t="s">
        <v>154</v>
      </c>
      <c r="E442" s="132" t="s">
        <v>589</v>
      </c>
      <c r="F442" s="133" t="s">
        <v>590</v>
      </c>
      <c r="G442" s="134" t="s">
        <v>170</v>
      </c>
      <c r="H442" s="135">
        <v>1</v>
      </c>
      <c r="I442" s="136"/>
      <c r="J442" s="137">
        <f>ROUND(I442*H442,2)</f>
        <v>0</v>
      </c>
      <c r="K442" s="133" t="s">
        <v>1</v>
      </c>
      <c r="L442" s="31"/>
      <c r="M442" s="138" t="s">
        <v>1</v>
      </c>
      <c r="N442" s="139" t="s">
        <v>43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261</v>
      </c>
      <c r="AT442" s="142" t="s">
        <v>154</v>
      </c>
      <c r="AU442" s="142" t="s">
        <v>159</v>
      </c>
      <c r="AY442" s="16" t="s">
        <v>151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159</v>
      </c>
      <c r="BK442" s="143">
        <f>ROUND(I442*H442,2)</f>
        <v>0</v>
      </c>
      <c r="BL442" s="16" t="s">
        <v>261</v>
      </c>
      <c r="BM442" s="142" t="s">
        <v>591</v>
      </c>
    </row>
    <row r="443" spans="2:65" s="1" customFormat="1" ht="19.5">
      <c r="B443" s="31"/>
      <c r="D443" s="144" t="s">
        <v>161</v>
      </c>
      <c r="F443" s="145" t="s">
        <v>590</v>
      </c>
      <c r="I443" s="146"/>
      <c r="L443" s="31"/>
      <c r="M443" s="147"/>
      <c r="T443" s="55"/>
      <c r="AT443" s="16" t="s">
        <v>161</v>
      </c>
      <c r="AU443" s="16" t="s">
        <v>159</v>
      </c>
    </row>
    <row r="444" spans="2:65" s="1" customFormat="1" ht="16.5" customHeight="1">
      <c r="B444" s="31"/>
      <c r="C444" s="168" t="s">
        <v>592</v>
      </c>
      <c r="D444" s="168" t="s">
        <v>208</v>
      </c>
      <c r="E444" s="169" t="s">
        <v>593</v>
      </c>
      <c r="F444" s="170" t="s">
        <v>594</v>
      </c>
      <c r="G444" s="171" t="s">
        <v>595</v>
      </c>
      <c r="H444" s="172">
        <v>1</v>
      </c>
      <c r="I444" s="173"/>
      <c r="J444" s="174">
        <f>ROUND(I444*H444,2)</f>
        <v>0</v>
      </c>
      <c r="K444" s="170" t="s">
        <v>1</v>
      </c>
      <c r="L444" s="175"/>
      <c r="M444" s="176" t="s">
        <v>1</v>
      </c>
      <c r="N444" s="177" t="s">
        <v>43</v>
      </c>
      <c r="P444" s="140">
        <f>O444*H444</f>
        <v>0</v>
      </c>
      <c r="Q444" s="140">
        <v>0</v>
      </c>
      <c r="R444" s="140">
        <f>Q444*H444</f>
        <v>0</v>
      </c>
      <c r="S444" s="140">
        <v>0</v>
      </c>
      <c r="T444" s="141">
        <f>S444*H444</f>
        <v>0</v>
      </c>
      <c r="AR444" s="142" t="s">
        <v>303</v>
      </c>
      <c r="AT444" s="142" t="s">
        <v>208</v>
      </c>
      <c r="AU444" s="142" t="s">
        <v>159</v>
      </c>
      <c r="AY444" s="16" t="s">
        <v>151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159</v>
      </c>
      <c r="BK444" s="143">
        <f>ROUND(I444*H444,2)</f>
        <v>0</v>
      </c>
      <c r="BL444" s="16" t="s">
        <v>261</v>
      </c>
      <c r="BM444" s="142" t="s">
        <v>596</v>
      </c>
    </row>
    <row r="445" spans="2:65" s="1" customFormat="1" ht="11.25">
      <c r="B445" s="31"/>
      <c r="D445" s="144" t="s">
        <v>161</v>
      </c>
      <c r="F445" s="145" t="s">
        <v>594</v>
      </c>
      <c r="I445" s="146"/>
      <c r="L445" s="31"/>
      <c r="M445" s="147"/>
      <c r="T445" s="55"/>
      <c r="AT445" s="16" t="s">
        <v>161</v>
      </c>
      <c r="AU445" s="16" t="s">
        <v>159</v>
      </c>
    </row>
    <row r="446" spans="2:65" s="1" customFormat="1" ht="24.2" customHeight="1">
      <c r="B446" s="31"/>
      <c r="C446" s="131" t="s">
        <v>597</v>
      </c>
      <c r="D446" s="131" t="s">
        <v>154</v>
      </c>
      <c r="E446" s="132" t="s">
        <v>598</v>
      </c>
      <c r="F446" s="133" t="s">
        <v>599</v>
      </c>
      <c r="G446" s="134" t="s">
        <v>170</v>
      </c>
      <c r="H446" s="135">
        <v>5</v>
      </c>
      <c r="I446" s="136"/>
      <c r="J446" s="137">
        <f>ROUND(I446*H446,2)</f>
        <v>0</v>
      </c>
      <c r="K446" s="133" t="s">
        <v>1</v>
      </c>
      <c r="L446" s="31"/>
      <c r="M446" s="138" t="s">
        <v>1</v>
      </c>
      <c r="N446" s="139" t="s">
        <v>43</v>
      </c>
      <c r="P446" s="140">
        <f>O446*H446</f>
        <v>0</v>
      </c>
      <c r="Q446" s="140">
        <v>0</v>
      </c>
      <c r="R446" s="140">
        <f>Q446*H446</f>
        <v>0</v>
      </c>
      <c r="S446" s="140">
        <v>0</v>
      </c>
      <c r="T446" s="141">
        <f>S446*H446</f>
        <v>0</v>
      </c>
      <c r="AR446" s="142" t="s">
        <v>261</v>
      </c>
      <c r="AT446" s="142" t="s">
        <v>154</v>
      </c>
      <c r="AU446" s="142" t="s">
        <v>159</v>
      </c>
      <c r="AY446" s="16" t="s">
        <v>151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159</v>
      </c>
      <c r="BK446" s="143">
        <f>ROUND(I446*H446,2)</f>
        <v>0</v>
      </c>
      <c r="BL446" s="16" t="s">
        <v>261</v>
      </c>
      <c r="BM446" s="142" t="s">
        <v>600</v>
      </c>
    </row>
    <row r="447" spans="2:65" s="1" customFormat="1" ht="19.5">
      <c r="B447" s="31"/>
      <c r="D447" s="144" t="s">
        <v>161</v>
      </c>
      <c r="F447" s="145" t="s">
        <v>599</v>
      </c>
      <c r="I447" s="146"/>
      <c r="L447" s="31"/>
      <c r="M447" s="147"/>
      <c r="T447" s="55"/>
      <c r="AT447" s="16" t="s">
        <v>161</v>
      </c>
      <c r="AU447" s="16" t="s">
        <v>159</v>
      </c>
    </row>
    <row r="448" spans="2:65" s="1" customFormat="1" ht="16.5" customHeight="1">
      <c r="B448" s="31"/>
      <c r="C448" s="168" t="s">
        <v>601</v>
      </c>
      <c r="D448" s="168" t="s">
        <v>208</v>
      </c>
      <c r="E448" s="169" t="s">
        <v>602</v>
      </c>
      <c r="F448" s="170" t="s">
        <v>603</v>
      </c>
      <c r="G448" s="171" t="s">
        <v>157</v>
      </c>
      <c r="H448" s="172">
        <v>2.5459999999999998</v>
      </c>
      <c r="I448" s="173"/>
      <c r="J448" s="174">
        <f>ROUND(I448*H448,2)</f>
        <v>0</v>
      </c>
      <c r="K448" s="170" t="s">
        <v>1</v>
      </c>
      <c r="L448" s="175"/>
      <c r="M448" s="176" t="s">
        <v>1</v>
      </c>
      <c r="N448" s="177" t="s">
        <v>43</v>
      </c>
      <c r="P448" s="140">
        <f>O448*H448</f>
        <v>0</v>
      </c>
      <c r="Q448" s="140">
        <v>0</v>
      </c>
      <c r="R448" s="140">
        <f>Q448*H448</f>
        <v>0</v>
      </c>
      <c r="S448" s="140">
        <v>0</v>
      </c>
      <c r="T448" s="141">
        <f>S448*H448</f>
        <v>0</v>
      </c>
      <c r="AR448" s="142" t="s">
        <v>303</v>
      </c>
      <c r="AT448" s="142" t="s">
        <v>208</v>
      </c>
      <c r="AU448" s="142" t="s">
        <v>159</v>
      </c>
      <c r="AY448" s="16" t="s">
        <v>151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6" t="s">
        <v>159</v>
      </c>
      <c r="BK448" s="143">
        <f>ROUND(I448*H448,2)</f>
        <v>0</v>
      </c>
      <c r="BL448" s="16" t="s">
        <v>261</v>
      </c>
      <c r="BM448" s="142" t="s">
        <v>604</v>
      </c>
    </row>
    <row r="449" spans="2:65" s="1" customFormat="1" ht="11.25">
      <c r="B449" s="31"/>
      <c r="D449" s="144" t="s">
        <v>161</v>
      </c>
      <c r="F449" s="145" t="s">
        <v>603</v>
      </c>
      <c r="I449" s="146"/>
      <c r="L449" s="31"/>
      <c r="M449" s="147"/>
      <c r="T449" s="55"/>
      <c r="AT449" s="16" t="s">
        <v>161</v>
      </c>
      <c r="AU449" s="16" t="s">
        <v>159</v>
      </c>
    </row>
    <row r="450" spans="2:65" s="1" customFormat="1" ht="33" customHeight="1">
      <c r="B450" s="31"/>
      <c r="C450" s="131" t="s">
        <v>605</v>
      </c>
      <c r="D450" s="131" t="s">
        <v>154</v>
      </c>
      <c r="E450" s="132" t="s">
        <v>606</v>
      </c>
      <c r="F450" s="133" t="s">
        <v>607</v>
      </c>
      <c r="G450" s="134" t="s">
        <v>170</v>
      </c>
      <c r="H450" s="135">
        <v>1</v>
      </c>
      <c r="I450" s="136"/>
      <c r="J450" s="137">
        <f>ROUND(I450*H450,2)</f>
        <v>0</v>
      </c>
      <c r="K450" s="133" t="s">
        <v>1</v>
      </c>
      <c r="L450" s="31"/>
      <c r="M450" s="138" t="s">
        <v>1</v>
      </c>
      <c r="N450" s="139" t="s">
        <v>43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1">
        <f>S450*H450</f>
        <v>0</v>
      </c>
      <c r="AR450" s="142" t="s">
        <v>261</v>
      </c>
      <c r="AT450" s="142" t="s">
        <v>154</v>
      </c>
      <c r="AU450" s="142" t="s">
        <v>159</v>
      </c>
      <c r="AY450" s="16" t="s">
        <v>151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159</v>
      </c>
      <c r="BK450" s="143">
        <f>ROUND(I450*H450,2)</f>
        <v>0</v>
      </c>
      <c r="BL450" s="16" t="s">
        <v>261</v>
      </c>
      <c r="BM450" s="142" t="s">
        <v>608</v>
      </c>
    </row>
    <row r="451" spans="2:65" s="1" customFormat="1" ht="19.5">
      <c r="B451" s="31"/>
      <c r="D451" s="144" t="s">
        <v>161</v>
      </c>
      <c r="F451" s="145" t="s">
        <v>607</v>
      </c>
      <c r="I451" s="146"/>
      <c r="L451" s="31"/>
      <c r="M451" s="147"/>
      <c r="T451" s="55"/>
      <c r="AT451" s="16" t="s">
        <v>161</v>
      </c>
      <c r="AU451" s="16" t="s">
        <v>159</v>
      </c>
    </row>
    <row r="452" spans="2:65" s="1" customFormat="1" ht="24.2" customHeight="1">
      <c r="B452" s="31"/>
      <c r="C452" s="168" t="s">
        <v>609</v>
      </c>
      <c r="D452" s="168" t="s">
        <v>208</v>
      </c>
      <c r="E452" s="169" t="s">
        <v>610</v>
      </c>
      <c r="F452" s="170" t="s">
        <v>611</v>
      </c>
      <c r="G452" s="171" t="s">
        <v>157</v>
      </c>
      <c r="H452" s="172">
        <v>1.44</v>
      </c>
      <c r="I452" s="173"/>
      <c r="J452" s="174">
        <f>ROUND(I452*H452,2)</f>
        <v>0</v>
      </c>
      <c r="K452" s="170" t="s">
        <v>1</v>
      </c>
      <c r="L452" s="175"/>
      <c r="M452" s="176" t="s">
        <v>1</v>
      </c>
      <c r="N452" s="177" t="s">
        <v>43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303</v>
      </c>
      <c r="AT452" s="142" t="s">
        <v>208</v>
      </c>
      <c r="AU452" s="142" t="s">
        <v>159</v>
      </c>
      <c r="AY452" s="16" t="s">
        <v>151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159</v>
      </c>
      <c r="BK452" s="143">
        <f>ROUND(I452*H452,2)</f>
        <v>0</v>
      </c>
      <c r="BL452" s="16" t="s">
        <v>261</v>
      </c>
      <c r="BM452" s="142" t="s">
        <v>612</v>
      </c>
    </row>
    <row r="453" spans="2:65" s="1" customFormat="1" ht="19.5">
      <c r="B453" s="31"/>
      <c r="D453" s="144" t="s">
        <v>161</v>
      </c>
      <c r="F453" s="145" t="s">
        <v>611</v>
      </c>
      <c r="I453" s="146"/>
      <c r="L453" s="31"/>
      <c r="M453" s="147"/>
      <c r="T453" s="55"/>
      <c r="AT453" s="16" t="s">
        <v>161</v>
      </c>
      <c r="AU453" s="16" t="s">
        <v>159</v>
      </c>
    </row>
    <row r="454" spans="2:65" s="13" customFormat="1" ht="11.25">
      <c r="B454" s="154"/>
      <c r="D454" s="144" t="s">
        <v>162</v>
      </c>
      <c r="E454" s="155" t="s">
        <v>1</v>
      </c>
      <c r="F454" s="156" t="s">
        <v>613</v>
      </c>
      <c r="H454" s="157">
        <v>1.44</v>
      </c>
      <c r="I454" s="158"/>
      <c r="L454" s="154"/>
      <c r="M454" s="159"/>
      <c r="T454" s="160"/>
      <c r="AT454" s="155" t="s">
        <v>162</v>
      </c>
      <c r="AU454" s="155" t="s">
        <v>159</v>
      </c>
      <c r="AV454" s="13" t="s">
        <v>159</v>
      </c>
      <c r="AW454" s="13" t="s">
        <v>34</v>
      </c>
      <c r="AX454" s="13" t="s">
        <v>77</v>
      </c>
      <c r="AY454" s="155" t="s">
        <v>151</v>
      </c>
    </row>
    <row r="455" spans="2:65" s="14" customFormat="1" ht="11.25">
      <c r="B455" s="161"/>
      <c r="D455" s="144" t="s">
        <v>162</v>
      </c>
      <c r="E455" s="162" t="s">
        <v>1</v>
      </c>
      <c r="F455" s="163" t="s">
        <v>165</v>
      </c>
      <c r="H455" s="164">
        <v>1.44</v>
      </c>
      <c r="I455" s="165"/>
      <c r="L455" s="161"/>
      <c r="M455" s="166"/>
      <c r="T455" s="167"/>
      <c r="AT455" s="162" t="s">
        <v>162</v>
      </c>
      <c r="AU455" s="162" t="s">
        <v>159</v>
      </c>
      <c r="AV455" s="14" t="s">
        <v>158</v>
      </c>
      <c r="AW455" s="14" t="s">
        <v>34</v>
      </c>
      <c r="AX455" s="14" t="s">
        <v>85</v>
      </c>
      <c r="AY455" s="162" t="s">
        <v>151</v>
      </c>
    </row>
    <row r="456" spans="2:65" s="1" customFormat="1" ht="33" customHeight="1">
      <c r="B456" s="31"/>
      <c r="C456" s="131" t="s">
        <v>614</v>
      </c>
      <c r="D456" s="131" t="s">
        <v>154</v>
      </c>
      <c r="E456" s="132" t="s">
        <v>615</v>
      </c>
      <c r="F456" s="133" t="s">
        <v>616</v>
      </c>
      <c r="G456" s="134" t="s">
        <v>170</v>
      </c>
      <c r="H456" s="135">
        <v>1</v>
      </c>
      <c r="I456" s="136"/>
      <c r="J456" s="137">
        <f>ROUND(I456*H456,2)</f>
        <v>0</v>
      </c>
      <c r="K456" s="133" t="s">
        <v>1</v>
      </c>
      <c r="L456" s="31"/>
      <c r="M456" s="138" t="s">
        <v>1</v>
      </c>
      <c r="N456" s="139" t="s">
        <v>43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261</v>
      </c>
      <c r="AT456" s="142" t="s">
        <v>154</v>
      </c>
      <c r="AU456" s="142" t="s">
        <v>159</v>
      </c>
      <c r="AY456" s="16" t="s">
        <v>151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159</v>
      </c>
      <c r="BK456" s="143">
        <f>ROUND(I456*H456,2)</f>
        <v>0</v>
      </c>
      <c r="BL456" s="16" t="s">
        <v>261</v>
      </c>
      <c r="BM456" s="142" t="s">
        <v>617</v>
      </c>
    </row>
    <row r="457" spans="2:65" s="1" customFormat="1" ht="19.5">
      <c r="B457" s="31"/>
      <c r="D457" s="144" t="s">
        <v>161</v>
      </c>
      <c r="F457" s="145" t="s">
        <v>616</v>
      </c>
      <c r="I457" s="146"/>
      <c r="L457" s="31"/>
      <c r="M457" s="147"/>
      <c r="T457" s="55"/>
      <c r="AT457" s="16" t="s">
        <v>161</v>
      </c>
      <c r="AU457" s="16" t="s">
        <v>159</v>
      </c>
    </row>
    <row r="458" spans="2:65" s="1" customFormat="1" ht="33" customHeight="1">
      <c r="B458" s="31"/>
      <c r="C458" s="131" t="s">
        <v>221</v>
      </c>
      <c r="D458" s="131" t="s">
        <v>154</v>
      </c>
      <c r="E458" s="132" t="s">
        <v>618</v>
      </c>
      <c r="F458" s="133" t="s">
        <v>619</v>
      </c>
      <c r="G458" s="134" t="s">
        <v>170</v>
      </c>
      <c r="H458" s="135">
        <v>1</v>
      </c>
      <c r="I458" s="136"/>
      <c r="J458" s="137">
        <f>ROUND(I458*H458,2)</f>
        <v>0</v>
      </c>
      <c r="K458" s="133" t="s">
        <v>1</v>
      </c>
      <c r="L458" s="31"/>
      <c r="M458" s="138" t="s">
        <v>1</v>
      </c>
      <c r="N458" s="139" t="s">
        <v>43</v>
      </c>
      <c r="P458" s="140">
        <f>O458*H458</f>
        <v>0</v>
      </c>
      <c r="Q458" s="140">
        <v>0</v>
      </c>
      <c r="R458" s="140">
        <f>Q458*H458</f>
        <v>0</v>
      </c>
      <c r="S458" s="140">
        <v>0</v>
      </c>
      <c r="T458" s="141">
        <f>S458*H458</f>
        <v>0</v>
      </c>
      <c r="AR458" s="142" t="s">
        <v>261</v>
      </c>
      <c r="AT458" s="142" t="s">
        <v>154</v>
      </c>
      <c r="AU458" s="142" t="s">
        <v>159</v>
      </c>
      <c r="AY458" s="16" t="s">
        <v>151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159</v>
      </c>
      <c r="BK458" s="143">
        <f>ROUND(I458*H458,2)</f>
        <v>0</v>
      </c>
      <c r="BL458" s="16" t="s">
        <v>261</v>
      </c>
      <c r="BM458" s="142" t="s">
        <v>620</v>
      </c>
    </row>
    <row r="459" spans="2:65" s="1" customFormat="1" ht="19.5">
      <c r="B459" s="31"/>
      <c r="D459" s="144" t="s">
        <v>161</v>
      </c>
      <c r="F459" s="145" t="s">
        <v>619</v>
      </c>
      <c r="I459" s="146"/>
      <c r="L459" s="31"/>
      <c r="M459" s="147"/>
      <c r="T459" s="55"/>
      <c r="AT459" s="16" t="s">
        <v>161</v>
      </c>
      <c r="AU459" s="16" t="s">
        <v>159</v>
      </c>
    </row>
    <row r="460" spans="2:65" s="1" customFormat="1" ht="37.9" customHeight="1">
      <c r="B460" s="31"/>
      <c r="C460" s="131" t="s">
        <v>228</v>
      </c>
      <c r="D460" s="131" t="s">
        <v>154</v>
      </c>
      <c r="E460" s="132" t="s">
        <v>621</v>
      </c>
      <c r="F460" s="133" t="s">
        <v>622</v>
      </c>
      <c r="G460" s="134" t="s">
        <v>170</v>
      </c>
      <c r="H460" s="135">
        <v>4</v>
      </c>
      <c r="I460" s="136"/>
      <c r="J460" s="137">
        <f>ROUND(I460*H460,2)</f>
        <v>0</v>
      </c>
      <c r="K460" s="133" t="s">
        <v>1</v>
      </c>
      <c r="L460" s="31"/>
      <c r="M460" s="138" t="s">
        <v>1</v>
      </c>
      <c r="N460" s="139" t="s">
        <v>43</v>
      </c>
      <c r="P460" s="140">
        <f>O460*H460</f>
        <v>0</v>
      </c>
      <c r="Q460" s="140">
        <v>0</v>
      </c>
      <c r="R460" s="140">
        <f>Q460*H460</f>
        <v>0</v>
      </c>
      <c r="S460" s="140">
        <v>0</v>
      </c>
      <c r="T460" s="141">
        <f>S460*H460</f>
        <v>0</v>
      </c>
      <c r="AR460" s="142" t="s">
        <v>261</v>
      </c>
      <c r="AT460" s="142" t="s">
        <v>154</v>
      </c>
      <c r="AU460" s="142" t="s">
        <v>159</v>
      </c>
      <c r="AY460" s="16" t="s">
        <v>151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159</v>
      </c>
      <c r="BK460" s="143">
        <f>ROUND(I460*H460,2)</f>
        <v>0</v>
      </c>
      <c r="BL460" s="16" t="s">
        <v>261</v>
      </c>
      <c r="BM460" s="142" t="s">
        <v>623</v>
      </c>
    </row>
    <row r="461" spans="2:65" s="1" customFormat="1" ht="19.5">
      <c r="B461" s="31"/>
      <c r="D461" s="144" t="s">
        <v>161</v>
      </c>
      <c r="F461" s="145" t="s">
        <v>622</v>
      </c>
      <c r="I461" s="146"/>
      <c r="L461" s="31"/>
      <c r="M461" s="147"/>
      <c r="T461" s="55"/>
      <c r="AT461" s="16" t="s">
        <v>161</v>
      </c>
      <c r="AU461" s="16" t="s">
        <v>159</v>
      </c>
    </row>
    <row r="462" spans="2:65" s="1" customFormat="1" ht="55.5" customHeight="1">
      <c r="B462" s="31"/>
      <c r="C462" s="131" t="s">
        <v>235</v>
      </c>
      <c r="D462" s="131" t="s">
        <v>154</v>
      </c>
      <c r="E462" s="132" t="s">
        <v>624</v>
      </c>
      <c r="F462" s="133" t="s">
        <v>625</v>
      </c>
      <c r="G462" s="134" t="s">
        <v>273</v>
      </c>
      <c r="H462" s="135">
        <v>0.52400000000000002</v>
      </c>
      <c r="I462" s="136"/>
      <c r="J462" s="137">
        <f>ROUND(I462*H462,2)</f>
        <v>0</v>
      </c>
      <c r="K462" s="133" t="s">
        <v>1</v>
      </c>
      <c r="L462" s="31"/>
      <c r="M462" s="138" t="s">
        <v>1</v>
      </c>
      <c r="N462" s="139" t="s">
        <v>43</v>
      </c>
      <c r="P462" s="140">
        <f>O462*H462</f>
        <v>0</v>
      </c>
      <c r="Q462" s="140">
        <v>0</v>
      </c>
      <c r="R462" s="140">
        <f>Q462*H462</f>
        <v>0</v>
      </c>
      <c r="S462" s="140">
        <v>0</v>
      </c>
      <c r="T462" s="141">
        <f>S462*H462</f>
        <v>0</v>
      </c>
      <c r="AR462" s="142" t="s">
        <v>261</v>
      </c>
      <c r="AT462" s="142" t="s">
        <v>154</v>
      </c>
      <c r="AU462" s="142" t="s">
        <v>159</v>
      </c>
      <c r="AY462" s="16" t="s">
        <v>151</v>
      </c>
      <c r="BE462" s="143">
        <f>IF(N462="základní",J462,0)</f>
        <v>0</v>
      </c>
      <c r="BF462" s="143">
        <f>IF(N462="snížená",J462,0)</f>
        <v>0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16" t="s">
        <v>159</v>
      </c>
      <c r="BK462" s="143">
        <f>ROUND(I462*H462,2)</f>
        <v>0</v>
      </c>
      <c r="BL462" s="16" t="s">
        <v>261</v>
      </c>
      <c r="BM462" s="142" t="s">
        <v>626</v>
      </c>
    </row>
    <row r="463" spans="2:65" s="1" customFormat="1" ht="29.25">
      <c r="B463" s="31"/>
      <c r="D463" s="144" t="s">
        <v>161</v>
      </c>
      <c r="F463" s="145" t="s">
        <v>625</v>
      </c>
      <c r="I463" s="146"/>
      <c r="L463" s="31"/>
      <c r="M463" s="147"/>
      <c r="T463" s="55"/>
      <c r="AT463" s="16" t="s">
        <v>161</v>
      </c>
      <c r="AU463" s="16" t="s">
        <v>159</v>
      </c>
    </row>
    <row r="464" spans="2:65" s="11" customFormat="1" ht="22.9" customHeight="1">
      <c r="B464" s="119"/>
      <c r="D464" s="120" t="s">
        <v>76</v>
      </c>
      <c r="E464" s="129" t="s">
        <v>627</v>
      </c>
      <c r="F464" s="129" t="s">
        <v>628</v>
      </c>
      <c r="I464" s="122"/>
      <c r="J464" s="130">
        <f>BK464</f>
        <v>0</v>
      </c>
      <c r="L464" s="119"/>
      <c r="M464" s="124"/>
      <c r="P464" s="125">
        <f>SUM(P465:P496)</f>
        <v>0</v>
      </c>
      <c r="R464" s="125">
        <f>SUM(R465:R496)</f>
        <v>0</v>
      </c>
      <c r="T464" s="126">
        <f>SUM(T465:T496)</f>
        <v>0</v>
      </c>
      <c r="AR464" s="120" t="s">
        <v>159</v>
      </c>
      <c r="AT464" s="127" t="s">
        <v>76</v>
      </c>
      <c r="AU464" s="127" t="s">
        <v>85</v>
      </c>
      <c r="AY464" s="120" t="s">
        <v>151</v>
      </c>
      <c r="BK464" s="128">
        <f>SUM(BK465:BK496)</f>
        <v>0</v>
      </c>
    </row>
    <row r="465" spans="2:65" s="1" customFormat="1" ht="24.2" customHeight="1">
      <c r="B465" s="31"/>
      <c r="C465" s="131" t="s">
        <v>629</v>
      </c>
      <c r="D465" s="131" t="s">
        <v>154</v>
      </c>
      <c r="E465" s="132" t="s">
        <v>630</v>
      </c>
      <c r="F465" s="133" t="s">
        <v>631</v>
      </c>
      <c r="G465" s="134" t="s">
        <v>157</v>
      </c>
      <c r="H465" s="135">
        <v>6.57</v>
      </c>
      <c r="I465" s="136"/>
      <c r="J465" s="137">
        <f>ROUND(I465*H465,2)</f>
        <v>0</v>
      </c>
      <c r="K465" s="133" t="s">
        <v>1</v>
      </c>
      <c r="L465" s="31"/>
      <c r="M465" s="138" t="s">
        <v>1</v>
      </c>
      <c r="N465" s="139" t="s">
        <v>43</v>
      </c>
      <c r="P465" s="140">
        <f>O465*H465</f>
        <v>0</v>
      </c>
      <c r="Q465" s="140">
        <v>0</v>
      </c>
      <c r="R465" s="140">
        <f>Q465*H465</f>
        <v>0</v>
      </c>
      <c r="S465" s="140">
        <v>0</v>
      </c>
      <c r="T465" s="141">
        <f>S465*H465</f>
        <v>0</v>
      </c>
      <c r="AR465" s="142" t="s">
        <v>261</v>
      </c>
      <c r="AT465" s="142" t="s">
        <v>154</v>
      </c>
      <c r="AU465" s="142" t="s">
        <v>159</v>
      </c>
      <c r="AY465" s="16" t="s">
        <v>151</v>
      </c>
      <c r="BE465" s="143">
        <f>IF(N465="základní",J465,0)</f>
        <v>0</v>
      </c>
      <c r="BF465" s="143">
        <f>IF(N465="snížená",J465,0)</f>
        <v>0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6" t="s">
        <v>159</v>
      </c>
      <c r="BK465" s="143">
        <f>ROUND(I465*H465,2)</f>
        <v>0</v>
      </c>
      <c r="BL465" s="16" t="s">
        <v>261</v>
      </c>
      <c r="BM465" s="142" t="s">
        <v>632</v>
      </c>
    </row>
    <row r="466" spans="2:65" s="1" customFormat="1" ht="11.25">
      <c r="B466" s="31"/>
      <c r="D466" s="144" t="s">
        <v>161</v>
      </c>
      <c r="F466" s="145" t="s">
        <v>631</v>
      </c>
      <c r="I466" s="146"/>
      <c r="L466" s="31"/>
      <c r="M466" s="147"/>
      <c r="T466" s="55"/>
      <c r="AT466" s="16" t="s">
        <v>161</v>
      </c>
      <c r="AU466" s="16" t="s">
        <v>159</v>
      </c>
    </row>
    <row r="467" spans="2:65" s="1" customFormat="1" ht="24.2" customHeight="1">
      <c r="B467" s="31"/>
      <c r="C467" s="131" t="s">
        <v>633</v>
      </c>
      <c r="D467" s="131" t="s">
        <v>154</v>
      </c>
      <c r="E467" s="132" t="s">
        <v>634</v>
      </c>
      <c r="F467" s="133" t="s">
        <v>635</v>
      </c>
      <c r="G467" s="134" t="s">
        <v>157</v>
      </c>
      <c r="H467" s="135">
        <v>6.57</v>
      </c>
      <c r="I467" s="136"/>
      <c r="J467" s="137">
        <f>ROUND(I467*H467,2)</f>
        <v>0</v>
      </c>
      <c r="K467" s="133" t="s">
        <v>1</v>
      </c>
      <c r="L467" s="31"/>
      <c r="M467" s="138" t="s">
        <v>1</v>
      </c>
      <c r="N467" s="139" t="s">
        <v>43</v>
      </c>
      <c r="P467" s="140">
        <f>O467*H467</f>
        <v>0</v>
      </c>
      <c r="Q467" s="140">
        <v>0</v>
      </c>
      <c r="R467" s="140">
        <f>Q467*H467</f>
        <v>0</v>
      </c>
      <c r="S467" s="140">
        <v>0</v>
      </c>
      <c r="T467" s="141">
        <f>S467*H467</f>
        <v>0</v>
      </c>
      <c r="AR467" s="142" t="s">
        <v>261</v>
      </c>
      <c r="AT467" s="142" t="s">
        <v>154</v>
      </c>
      <c r="AU467" s="142" t="s">
        <v>159</v>
      </c>
      <c r="AY467" s="16" t="s">
        <v>151</v>
      </c>
      <c r="BE467" s="143">
        <f>IF(N467="základní",J467,0)</f>
        <v>0</v>
      </c>
      <c r="BF467" s="143">
        <f>IF(N467="snížená",J467,0)</f>
        <v>0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6" t="s">
        <v>159</v>
      </c>
      <c r="BK467" s="143">
        <f>ROUND(I467*H467,2)</f>
        <v>0</v>
      </c>
      <c r="BL467" s="16" t="s">
        <v>261</v>
      </c>
      <c r="BM467" s="142" t="s">
        <v>636</v>
      </c>
    </row>
    <row r="468" spans="2:65" s="1" customFormat="1" ht="19.5">
      <c r="B468" s="31"/>
      <c r="D468" s="144" t="s">
        <v>161</v>
      </c>
      <c r="F468" s="145" t="s">
        <v>635</v>
      </c>
      <c r="I468" s="146"/>
      <c r="L468" s="31"/>
      <c r="M468" s="147"/>
      <c r="T468" s="55"/>
      <c r="AT468" s="16" t="s">
        <v>161</v>
      </c>
      <c r="AU468" s="16" t="s">
        <v>159</v>
      </c>
    </row>
    <row r="469" spans="2:65" s="1" customFormat="1" ht="24.2" customHeight="1">
      <c r="B469" s="31"/>
      <c r="C469" s="131" t="s">
        <v>637</v>
      </c>
      <c r="D469" s="131" t="s">
        <v>154</v>
      </c>
      <c r="E469" s="132" t="s">
        <v>638</v>
      </c>
      <c r="F469" s="133" t="s">
        <v>639</v>
      </c>
      <c r="G469" s="134" t="s">
        <v>157</v>
      </c>
      <c r="H469" s="135">
        <v>6.55</v>
      </c>
      <c r="I469" s="136"/>
      <c r="J469" s="137">
        <f>ROUND(I469*H469,2)</f>
        <v>0</v>
      </c>
      <c r="K469" s="133" t="s">
        <v>1</v>
      </c>
      <c r="L469" s="31"/>
      <c r="M469" s="138" t="s">
        <v>1</v>
      </c>
      <c r="N469" s="139" t="s">
        <v>43</v>
      </c>
      <c r="P469" s="140">
        <f>O469*H469</f>
        <v>0</v>
      </c>
      <c r="Q469" s="140">
        <v>0</v>
      </c>
      <c r="R469" s="140">
        <f>Q469*H469</f>
        <v>0</v>
      </c>
      <c r="S469" s="140">
        <v>0</v>
      </c>
      <c r="T469" s="141">
        <f>S469*H469</f>
        <v>0</v>
      </c>
      <c r="AR469" s="142" t="s">
        <v>261</v>
      </c>
      <c r="AT469" s="142" t="s">
        <v>154</v>
      </c>
      <c r="AU469" s="142" t="s">
        <v>159</v>
      </c>
      <c r="AY469" s="16" t="s">
        <v>151</v>
      </c>
      <c r="BE469" s="143">
        <f>IF(N469="základní",J469,0)</f>
        <v>0</v>
      </c>
      <c r="BF469" s="143">
        <f>IF(N469="snížená",J469,0)</f>
        <v>0</v>
      </c>
      <c r="BG469" s="143">
        <f>IF(N469="zákl. přenesená",J469,0)</f>
        <v>0</v>
      </c>
      <c r="BH469" s="143">
        <f>IF(N469="sníž. přenesená",J469,0)</f>
        <v>0</v>
      </c>
      <c r="BI469" s="143">
        <f>IF(N469="nulová",J469,0)</f>
        <v>0</v>
      </c>
      <c r="BJ469" s="16" t="s">
        <v>159</v>
      </c>
      <c r="BK469" s="143">
        <f>ROUND(I469*H469,2)</f>
        <v>0</v>
      </c>
      <c r="BL469" s="16" t="s">
        <v>261</v>
      </c>
      <c r="BM469" s="142" t="s">
        <v>640</v>
      </c>
    </row>
    <row r="470" spans="2:65" s="1" customFormat="1" ht="11.25">
      <c r="B470" s="31"/>
      <c r="D470" s="144" t="s">
        <v>161</v>
      </c>
      <c r="F470" s="145" t="s">
        <v>639</v>
      </c>
      <c r="I470" s="146"/>
      <c r="L470" s="31"/>
      <c r="M470" s="147"/>
      <c r="T470" s="55"/>
      <c r="AT470" s="16" t="s">
        <v>161</v>
      </c>
      <c r="AU470" s="16" t="s">
        <v>159</v>
      </c>
    </row>
    <row r="471" spans="2:65" s="13" customFormat="1" ht="11.25">
      <c r="B471" s="154"/>
      <c r="D471" s="144" t="s">
        <v>162</v>
      </c>
      <c r="E471" s="155" t="s">
        <v>1</v>
      </c>
      <c r="F471" s="156" t="s">
        <v>641</v>
      </c>
      <c r="H471" s="157">
        <v>6.55</v>
      </c>
      <c r="I471" s="158"/>
      <c r="L471" s="154"/>
      <c r="M471" s="159"/>
      <c r="T471" s="160"/>
      <c r="AT471" s="155" t="s">
        <v>162</v>
      </c>
      <c r="AU471" s="155" t="s">
        <v>159</v>
      </c>
      <c r="AV471" s="13" t="s">
        <v>159</v>
      </c>
      <c r="AW471" s="13" t="s">
        <v>34</v>
      </c>
      <c r="AX471" s="13" t="s">
        <v>77</v>
      </c>
      <c r="AY471" s="155" t="s">
        <v>151</v>
      </c>
    </row>
    <row r="472" spans="2:65" s="14" customFormat="1" ht="11.25">
      <c r="B472" s="161"/>
      <c r="D472" s="144" t="s">
        <v>162</v>
      </c>
      <c r="E472" s="162" t="s">
        <v>1</v>
      </c>
      <c r="F472" s="163" t="s">
        <v>165</v>
      </c>
      <c r="H472" s="164">
        <v>6.55</v>
      </c>
      <c r="I472" s="165"/>
      <c r="L472" s="161"/>
      <c r="M472" s="166"/>
      <c r="T472" s="167"/>
      <c r="AT472" s="162" t="s">
        <v>162</v>
      </c>
      <c r="AU472" s="162" t="s">
        <v>159</v>
      </c>
      <c r="AV472" s="14" t="s">
        <v>158</v>
      </c>
      <c r="AW472" s="14" t="s">
        <v>34</v>
      </c>
      <c r="AX472" s="14" t="s">
        <v>85</v>
      </c>
      <c r="AY472" s="162" t="s">
        <v>151</v>
      </c>
    </row>
    <row r="473" spans="2:65" s="1" customFormat="1" ht="37.9" customHeight="1">
      <c r="B473" s="31"/>
      <c r="C473" s="131" t="s">
        <v>642</v>
      </c>
      <c r="D473" s="131" t="s">
        <v>154</v>
      </c>
      <c r="E473" s="132" t="s">
        <v>643</v>
      </c>
      <c r="F473" s="133" t="s">
        <v>644</v>
      </c>
      <c r="G473" s="134" t="s">
        <v>157</v>
      </c>
      <c r="H473" s="135">
        <v>6.57</v>
      </c>
      <c r="I473" s="136"/>
      <c r="J473" s="137">
        <f>ROUND(I473*H473,2)</f>
        <v>0</v>
      </c>
      <c r="K473" s="133" t="s">
        <v>1</v>
      </c>
      <c r="L473" s="31"/>
      <c r="M473" s="138" t="s">
        <v>1</v>
      </c>
      <c r="N473" s="139" t="s">
        <v>43</v>
      </c>
      <c r="P473" s="140">
        <f>O473*H473</f>
        <v>0</v>
      </c>
      <c r="Q473" s="140">
        <v>0</v>
      </c>
      <c r="R473" s="140">
        <f>Q473*H473</f>
        <v>0</v>
      </c>
      <c r="S473" s="140">
        <v>0</v>
      </c>
      <c r="T473" s="141">
        <f>S473*H473</f>
        <v>0</v>
      </c>
      <c r="AR473" s="142" t="s">
        <v>261</v>
      </c>
      <c r="AT473" s="142" t="s">
        <v>154</v>
      </c>
      <c r="AU473" s="142" t="s">
        <v>159</v>
      </c>
      <c r="AY473" s="16" t="s">
        <v>151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6" t="s">
        <v>159</v>
      </c>
      <c r="BK473" s="143">
        <f>ROUND(I473*H473,2)</f>
        <v>0</v>
      </c>
      <c r="BL473" s="16" t="s">
        <v>261</v>
      </c>
      <c r="BM473" s="142" t="s">
        <v>645</v>
      </c>
    </row>
    <row r="474" spans="2:65" s="1" customFormat="1" ht="29.25">
      <c r="B474" s="31"/>
      <c r="D474" s="144" t="s">
        <v>161</v>
      </c>
      <c r="F474" s="145" t="s">
        <v>644</v>
      </c>
      <c r="I474" s="146"/>
      <c r="L474" s="31"/>
      <c r="M474" s="147"/>
      <c r="T474" s="55"/>
      <c r="AT474" s="16" t="s">
        <v>161</v>
      </c>
      <c r="AU474" s="16" t="s">
        <v>159</v>
      </c>
    </row>
    <row r="475" spans="2:65" s="1" customFormat="1" ht="33" customHeight="1">
      <c r="B475" s="31"/>
      <c r="C475" s="168" t="s">
        <v>646</v>
      </c>
      <c r="D475" s="168" t="s">
        <v>208</v>
      </c>
      <c r="E475" s="169" t="s">
        <v>647</v>
      </c>
      <c r="F475" s="170" t="s">
        <v>648</v>
      </c>
      <c r="G475" s="171" t="s">
        <v>157</v>
      </c>
      <c r="H475" s="172">
        <v>7.2270000000000003</v>
      </c>
      <c r="I475" s="173"/>
      <c r="J475" s="174">
        <f>ROUND(I475*H475,2)</f>
        <v>0</v>
      </c>
      <c r="K475" s="170" t="s">
        <v>1</v>
      </c>
      <c r="L475" s="175"/>
      <c r="M475" s="176" t="s">
        <v>1</v>
      </c>
      <c r="N475" s="177" t="s">
        <v>43</v>
      </c>
      <c r="P475" s="140">
        <f>O475*H475</f>
        <v>0</v>
      </c>
      <c r="Q475" s="140">
        <v>0</v>
      </c>
      <c r="R475" s="140">
        <f>Q475*H475</f>
        <v>0</v>
      </c>
      <c r="S475" s="140">
        <v>0</v>
      </c>
      <c r="T475" s="141">
        <f>S475*H475</f>
        <v>0</v>
      </c>
      <c r="AR475" s="142" t="s">
        <v>303</v>
      </c>
      <c r="AT475" s="142" t="s">
        <v>208</v>
      </c>
      <c r="AU475" s="142" t="s">
        <v>159</v>
      </c>
      <c r="AY475" s="16" t="s">
        <v>151</v>
      </c>
      <c r="BE475" s="143">
        <f>IF(N475="základní",J475,0)</f>
        <v>0</v>
      </c>
      <c r="BF475" s="143">
        <f>IF(N475="snížená",J475,0)</f>
        <v>0</v>
      </c>
      <c r="BG475" s="143">
        <f>IF(N475="zákl. přenesená",J475,0)</f>
        <v>0</v>
      </c>
      <c r="BH475" s="143">
        <f>IF(N475="sníž. přenesená",J475,0)</f>
        <v>0</v>
      </c>
      <c r="BI475" s="143">
        <f>IF(N475="nulová",J475,0)</f>
        <v>0</v>
      </c>
      <c r="BJ475" s="16" t="s">
        <v>159</v>
      </c>
      <c r="BK475" s="143">
        <f>ROUND(I475*H475,2)</f>
        <v>0</v>
      </c>
      <c r="BL475" s="16" t="s">
        <v>261</v>
      </c>
      <c r="BM475" s="142" t="s">
        <v>649</v>
      </c>
    </row>
    <row r="476" spans="2:65" s="1" customFormat="1" ht="19.5">
      <c r="B476" s="31"/>
      <c r="D476" s="144" t="s">
        <v>161</v>
      </c>
      <c r="F476" s="145" t="s">
        <v>648</v>
      </c>
      <c r="I476" s="146"/>
      <c r="L476" s="31"/>
      <c r="M476" s="147"/>
      <c r="T476" s="55"/>
      <c r="AT476" s="16" t="s">
        <v>161</v>
      </c>
      <c r="AU476" s="16" t="s">
        <v>159</v>
      </c>
    </row>
    <row r="477" spans="2:65" s="13" customFormat="1" ht="11.25">
      <c r="B477" s="154"/>
      <c r="D477" s="144" t="s">
        <v>162</v>
      </c>
      <c r="E477" s="155" t="s">
        <v>1</v>
      </c>
      <c r="F477" s="156" t="s">
        <v>650</v>
      </c>
      <c r="H477" s="157">
        <v>7.2270000000000003</v>
      </c>
      <c r="I477" s="158"/>
      <c r="L477" s="154"/>
      <c r="M477" s="159"/>
      <c r="T477" s="160"/>
      <c r="AT477" s="155" t="s">
        <v>162</v>
      </c>
      <c r="AU477" s="155" t="s">
        <v>159</v>
      </c>
      <c r="AV477" s="13" t="s">
        <v>159</v>
      </c>
      <c r="AW477" s="13" t="s">
        <v>34</v>
      </c>
      <c r="AX477" s="13" t="s">
        <v>77</v>
      </c>
      <c r="AY477" s="155" t="s">
        <v>151</v>
      </c>
    </row>
    <row r="478" spans="2:65" s="14" customFormat="1" ht="11.25">
      <c r="B478" s="161"/>
      <c r="D478" s="144" t="s">
        <v>162</v>
      </c>
      <c r="E478" s="162" t="s">
        <v>1</v>
      </c>
      <c r="F478" s="163" t="s">
        <v>165</v>
      </c>
      <c r="H478" s="164">
        <v>7.2270000000000003</v>
      </c>
      <c r="I478" s="165"/>
      <c r="L478" s="161"/>
      <c r="M478" s="166"/>
      <c r="T478" s="167"/>
      <c r="AT478" s="162" t="s">
        <v>162</v>
      </c>
      <c r="AU478" s="162" t="s">
        <v>159</v>
      </c>
      <c r="AV478" s="14" t="s">
        <v>158</v>
      </c>
      <c r="AW478" s="14" t="s">
        <v>34</v>
      </c>
      <c r="AX478" s="14" t="s">
        <v>85</v>
      </c>
      <c r="AY478" s="162" t="s">
        <v>151</v>
      </c>
    </row>
    <row r="479" spans="2:65" s="1" customFormat="1" ht="24.2" customHeight="1">
      <c r="B479" s="31"/>
      <c r="C479" s="131" t="s">
        <v>651</v>
      </c>
      <c r="D479" s="131" t="s">
        <v>154</v>
      </c>
      <c r="E479" s="132" t="s">
        <v>652</v>
      </c>
      <c r="F479" s="133" t="s">
        <v>653</v>
      </c>
      <c r="G479" s="134" t="s">
        <v>157</v>
      </c>
      <c r="H479" s="135">
        <v>6.57</v>
      </c>
      <c r="I479" s="136"/>
      <c r="J479" s="137">
        <f>ROUND(I479*H479,2)</f>
        <v>0</v>
      </c>
      <c r="K479" s="133" t="s">
        <v>1</v>
      </c>
      <c r="L479" s="31"/>
      <c r="M479" s="138" t="s">
        <v>1</v>
      </c>
      <c r="N479" s="139" t="s">
        <v>43</v>
      </c>
      <c r="P479" s="140">
        <f>O479*H479</f>
        <v>0</v>
      </c>
      <c r="Q479" s="140">
        <v>0</v>
      </c>
      <c r="R479" s="140">
        <f>Q479*H479</f>
        <v>0</v>
      </c>
      <c r="S479" s="140">
        <v>0</v>
      </c>
      <c r="T479" s="141">
        <f>S479*H479</f>
        <v>0</v>
      </c>
      <c r="AR479" s="142" t="s">
        <v>261</v>
      </c>
      <c r="AT479" s="142" t="s">
        <v>154</v>
      </c>
      <c r="AU479" s="142" t="s">
        <v>159</v>
      </c>
      <c r="AY479" s="16" t="s">
        <v>151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159</v>
      </c>
      <c r="BK479" s="143">
        <f>ROUND(I479*H479,2)</f>
        <v>0</v>
      </c>
      <c r="BL479" s="16" t="s">
        <v>261</v>
      </c>
      <c r="BM479" s="142" t="s">
        <v>654</v>
      </c>
    </row>
    <row r="480" spans="2:65" s="1" customFormat="1" ht="11.25">
      <c r="B480" s="31"/>
      <c r="D480" s="144" t="s">
        <v>161</v>
      </c>
      <c r="F480" s="145" t="s">
        <v>653</v>
      </c>
      <c r="I480" s="146"/>
      <c r="L480" s="31"/>
      <c r="M480" s="147"/>
      <c r="T480" s="55"/>
      <c r="AT480" s="16" t="s">
        <v>161</v>
      </c>
      <c r="AU480" s="16" t="s">
        <v>159</v>
      </c>
    </row>
    <row r="481" spans="2:65" s="1" customFormat="1" ht="16.5" customHeight="1">
      <c r="B481" s="31"/>
      <c r="C481" s="131" t="s">
        <v>655</v>
      </c>
      <c r="D481" s="131" t="s">
        <v>154</v>
      </c>
      <c r="E481" s="132" t="s">
        <v>656</v>
      </c>
      <c r="F481" s="133" t="s">
        <v>657</v>
      </c>
      <c r="G481" s="134" t="s">
        <v>374</v>
      </c>
      <c r="H481" s="135">
        <v>12.82</v>
      </c>
      <c r="I481" s="136"/>
      <c r="J481" s="137">
        <f>ROUND(I481*H481,2)</f>
        <v>0</v>
      </c>
      <c r="K481" s="133" t="s">
        <v>1</v>
      </c>
      <c r="L481" s="31"/>
      <c r="M481" s="138" t="s">
        <v>1</v>
      </c>
      <c r="N481" s="139" t="s">
        <v>43</v>
      </c>
      <c r="P481" s="140">
        <f>O481*H481</f>
        <v>0</v>
      </c>
      <c r="Q481" s="140">
        <v>0</v>
      </c>
      <c r="R481" s="140">
        <f>Q481*H481</f>
        <v>0</v>
      </c>
      <c r="S481" s="140">
        <v>0</v>
      </c>
      <c r="T481" s="141">
        <f>S481*H481</f>
        <v>0</v>
      </c>
      <c r="AR481" s="142" t="s">
        <v>261</v>
      </c>
      <c r="AT481" s="142" t="s">
        <v>154</v>
      </c>
      <c r="AU481" s="142" t="s">
        <v>159</v>
      </c>
      <c r="AY481" s="16" t="s">
        <v>151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6" t="s">
        <v>159</v>
      </c>
      <c r="BK481" s="143">
        <f>ROUND(I481*H481,2)</f>
        <v>0</v>
      </c>
      <c r="BL481" s="16" t="s">
        <v>261</v>
      </c>
      <c r="BM481" s="142" t="s">
        <v>658</v>
      </c>
    </row>
    <row r="482" spans="2:65" s="1" customFormat="1" ht="11.25">
      <c r="B482" s="31"/>
      <c r="D482" s="144" t="s">
        <v>161</v>
      </c>
      <c r="F482" s="145" t="s">
        <v>657</v>
      </c>
      <c r="I482" s="146"/>
      <c r="L482" s="31"/>
      <c r="M482" s="147"/>
      <c r="T482" s="55"/>
      <c r="AT482" s="16" t="s">
        <v>161</v>
      </c>
      <c r="AU482" s="16" t="s">
        <v>159</v>
      </c>
    </row>
    <row r="483" spans="2:65" s="13" customFormat="1" ht="11.25">
      <c r="B483" s="154"/>
      <c r="D483" s="144" t="s">
        <v>162</v>
      </c>
      <c r="E483" s="155" t="s">
        <v>1</v>
      </c>
      <c r="F483" s="156" t="s">
        <v>659</v>
      </c>
      <c r="H483" s="157">
        <v>12.82</v>
      </c>
      <c r="I483" s="158"/>
      <c r="L483" s="154"/>
      <c r="M483" s="159"/>
      <c r="T483" s="160"/>
      <c r="AT483" s="155" t="s">
        <v>162</v>
      </c>
      <c r="AU483" s="155" t="s">
        <v>159</v>
      </c>
      <c r="AV483" s="13" t="s">
        <v>159</v>
      </c>
      <c r="AW483" s="13" t="s">
        <v>34</v>
      </c>
      <c r="AX483" s="13" t="s">
        <v>77</v>
      </c>
      <c r="AY483" s="155" t="s">
        <v>151</v>
      </c>
    </row>
    <row r="484" spans="2:65" s="14" customFormat="1" ht="11.25">
      <c r="B484" s="161"/>
      <c r="D484" s="144" t="s">
        <v>162</v>
      </c>
      <c r="E484" s="162" t="s">
        <v>1</v>
      </c>
      <c r="F484" s="163" t="s">
        <v>165</v>
      </c>
      <c r="H484" s="164">
        <v>12.82</v>
      </c>
      <c r="I484" s="165"/>
      <c r="L484" s="161"/>
      <c r="M484" s="166"/>
      <c r="T484" s="167"/>
      <c r="AT484" s="162" t="s">
        <v>162</v>
      </c>
      <c r="AU484" s="162" t="s">
        <v>159</v>
      </c>
      <c r="AV484" s="14" t="s">
        <v>158</v>
      </c>
      <c r="AW484" s="14" t="s">
        <v>34</v>
      </c>
      <c r="AX484" s="14" t="s">
        <v>85</v>
      </c>
      <c r="AY484" s="162" t="s">
        <v>151</v>
      </c>
    </row>
    <row r="485" spans="2:65" s="1" customFormat="1" ht="24.2" customHeight="1">
      <c r="B485" s="31"/>
      <c r="C485" s="131" t="s">
        <v>660</v>
      </c>
      <c r="D485" s="131" t="s">
        <v>154</v>
      </c>
      <c r="E485" s="132" t="s">
        <v>661</v>
      </c>
      <c r="F485" s="133" t="s">
        <v>662</v>
      </c>
      <c r="G485" s="134" t="s">
        <v>170</v>
      </c>
      <c r="H485" s="135">
        <v>8</v>
      </c>
      <c r="I485" s="136"/>
      <c r="J485" s="137">
        <f>ROUND(I485*H485,2)</f>
        <v>0</v>
      </c>
      <c r="K485" s="133" t="s">
        <v>1</v>
      </c>
      <c r="L485" s="31"/>
      <c r="M485" s="138" t="s">
        <v>1</v>
      </c>
      <c r="N485" s="139" t="s">
        <v>43</v>
      </c>
      <c r="P485" s="140">
        <f>O485*H485</f>
        <v>0</v>
      </c>
      <c r="Q485" s="140">
        <v>0</v>
      </c>
      <c r="R485" s="140">
        <f>Q485*H485</f>
        <v>0</v>
      </c>
      <c r="S485" s="140">
        <v>0</v>
      </c>
      <c r="T485" s="141">
        <f>S485*H485</f>
        <v>0</v>
      </c>
      <c r="AR485" s="142" t="s">
        <v>261</v>
      </c>
      <c r="AT485" s="142" t="s">
        <v>154</v>
      </c>
      <c r="AU485" s="142" t="s">
        <v>159</v>
      </c>
      <c r="AY485" s="16" t="s">
        <v>151</v>
      </c>
      <c r="BE485" s="143">
        <f>IF(N485="základní",J485,0)</f>
        <v>0</v>
      </c>
      <c r="BF485" s="143">
        <f>IF(N485="snížená",J485,0)</f>
        <v>0</v>
      </c>
      <c r="BG485" s="143">
        <f>IF(N485="zákl. přenesená",J485,0)</f>
        <v>0</v>
      </c>
      <c r="BH485" s="143">
        <f>IF(N485="sníž. přenesená",J485,0)</f>
        <v>0</v>
      </c>
      <c r="BI485" s="143">
        <f>IF(N485="nulová",J485,0)</f>
        <v>0</v>
      </c>
      <c r="BJ485" s="16" t="s">
        <v>159</v>
      </c>
      <c r="BK485" s="143">
        <f>ROUND(I485*H485,2)</f>
        <v>0</v>
      </c>
      <c r="BL485" s="16" t="s">
        <v>261</v>
      </c>
      <c r="BM485" s="142" t="s">
        <v>663</v>
      </c>
    </row>
    <row r="486" spans="2:65" s="1" customFormat="1" ht="11.25">
      <c r="B486" s="31"/>
      <c r="D486" s="144" t="s">
        <v>161</v>
      </c>
      <c r="F486" s="145" t="s">
        <v>662</v>
      </c>
      <c r="I486" s="146"/>
      <c r="L486" s="31"/>
      <c r="M486" s="147"/>
      <c r="T486" s="55"/>
      <c r="AT486" s="16" t="s">
        <v>161</v>
      </c>
      <c r="AU486" s="16" t="s">
        <v>159</v>
      </c>
    </row>
    <row r="487" spans="2:65" s="1" customFormat="1" ht="24.2" customHeight="1">
      <c r="B487" s="31"/>
      <c r="C487" s="131" t="s">
        <v>664</v>
      </c>
      <c r="D487" s="131" t="s">
        <v>154</v>
      </c>
      <c r="E487" s="132" t="s">
        <v>665</v>
      </c>
      <c r="F487" s="133" t="s">
        <v>666</v>
      </c>
      <c r="G487" s="134" t="s">
        <v>170</v>
      </c>
      <c r="H487" s="135">
        <v>4</v>
      </c>
      <c r="I487" s="136"/>
      <c r="J487" s="137">
        <f>ROUND(I487*H487,2)</f>
        <v>0</v>
      </c>
      <c r="K487" s="133" t="s">
        <v>1</v>
      </c>
      <c r="L487" s="31"/>
      <c r="M487" s="138" t="s">
        <v>1</v>
      </c>
      <c r="N487" s="139" t="s">
        <v>43</v>
      </c>
      <c r="P487" s="140">
        <f>O487*H487</f>
        <v>0</v>
      </c>
      <c r="Q487" s="140">
        <v>0</v>
      </c>
      <c r="R487" s="140">
        <f>Q487*H487</f>
        <v>0</v>
      </c>
      <c r="S487" s="140">
        <v>0</v>
      </c>
      <c r="T487" s="141">
        <f>S487*H487</f>
        <v>0</v>
      </c>
      <c r="AR487" s="142" t="s">
        <v>261</v>
      </c>
      <c r="AT487" s="142" t="s">
        <v>154</v>
      </c>
      <c r="AU487" s="142" t="s">
        <v>159</v>
      </c>
      <c r="AY487" s="16" t="s">
        <v>151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6" t="s">
        <v>159</v>
      </c>
      <c r="BK487" s="143">
        <f>ROUND(I487*H487,2)</f>
        <v>0</v>
      </c>
      <c r="BL487" s="16" t="s">
        <v>261</v>
      </c>
      <c r="BM487" s="142" t="s">
        <v>667</v>
      </c>
    </row>
    <row r="488" spans="2:65" s="1" customFormat="1" ht="11.25">
      <c r="B488" s="31"/>
      <c r="D488" s="144" t="s">
        <v>161</v>
      </c>
      <c r="F488" s="145" t="s">
        <v>666</v>
      </c>
      <c r="I488" s="146"/>
      <c r="L488" s="31"/>
      <c r="M488" s="147"/>
      <c r="T488" s="55"/>
      <c r="AT488" s="16" t="s">
        <v>161</v>
      </c>
      <c r="AU488" s="16" t="s">
        <v>159</v>
      </c>
    </row>
    <row r="489" spans="2:65" s="1" customFormat="1" ht="24.2" customHeight="1">
      <c r="B489" s="31"/>
      <c r="C489" s="131" t="s">
        <v>668</v>
      </c>
      <c r="D489" s="131" t="s">
        <v>154</v>
      </c>
      <c r="E489" s="132" t="s">
        <v>669</v>
      </c>
      <c r="F489" s="133" t="s">
        <v>670</v>
      </c>
      <c r="G489" s="134" t="s">
        <v>374</v>
      </c>
      <c r="H489" s="135">
        <v>12.82</v>
      </c>
      <c r="I489" s="136"/>
      <c r="J489" s="137">
        <f>ROUND(I489*H489,2)</f>
        <v>0</v>
      </c>
      <c r="K489" s="133" t="s">
        <v>1</v>
      </c>
      <c r="L489" s="31"/>
      <c r="M489" s="138" t="s">
        <v>1</v>
      </c>
      <c r="N489" s="139" t="s">
        <v>43</v>
      </c>
      <c r="P489" s="140">
        <f>O489*H489</f>
        <v>0</v>
      </c>
      <c r="Q489" s="140">
        <v>0</v>
      </c>
      <c r="R489" s="140">
        <f>Q489*H489</f>
        <v>0</v>
      </c>
      <c r="S489" s="140">
        <v>0</v>
      </c>
      <c r="T489" s="141">
        <f>S489*H489</f>
        <v>0</v>
      </c>
      <c r="AR489" s="142" t="s">
        <v>261</v>
      </c>
      <c r="AT489" s="142" t="s">
        <v>154</v>
      </c>
      <c r="AU489" s="142" t="s">
        <v>159</v>
      </c>
      <c r="AY489" s="16" t="s">
        <v>151</v>
      </c>
      <c r="BE489" s="143">
        <f>IF(N489="základní",J489,0)</f>
        <v>0</v>
      </c>
      <c r="BF489" s="143">
        <f>IF(N489="snížená",J489,0)</f>
        <v>0</v>
      </c>
      <c r="BG489" s="143">
        <f>IF(N489="zákl. přenesená",J489,0)</f>
        <v>0</v>
      </c>
      <c r="BH489" s="143">
        <f>IF(N489="sníž. přenesená",J489,0)</f>
        <v>0</v>
      </c>
      <c r="BI489" s="143">
        <f>IF(N489="nulová",J489,0)</f>
        <v>0</v>
      </c>
      <c r="BJ489" s="16" t="s">
        <v>159</v>
      </c>
      <c r="BK489" s="143">
        <f>ROUND(I489*H489,2)</f>
        <v>0</v>
      </c>
      <c r="BL489" s="16" t="s">
        <v>261</v>
      </c>
      <c r="BM489" s="142" t="s">
        <v>671</v>
      </c>
    </row>
    <row r="490" spans="2:65" s="1" customFormat="1" ht="19.5">
      <c r="B490" s="31"/>
      <c r="D490" s="144" t="s">
        <v>161</v>
      </c>
      <c r="F490" s="145" t="s">
        <v>670</v>
      </c>
      <c r="I490" s="146"/>
      <c r="L490" s="31"/>
      <c r="M490" s="147"/>
      <c r="T490" s="55"/>
      <c r="AT490" s="16" t="s">
        <v>161</v>
      </c>
      <c r="AU490" s="16" t="s">
        <v>159</v>
      </c>
    </row>
    <row r="491" spans="2:65" s="13" customFormat="1" ht="11.25">
      <c r="B491" s="154"/>
      <c r="D491" s="144" t="s">
        <v>162</v>
      </c>
      <c r="E491" s="155" t="s">
        <v>1</v>
      </c>
      <c r="F491" s="156" t="s">
        <v>672</v>
      </c>
      <c r="H491" s="157">
        <v>12.82</v>
      </c>
      <c r="I491" s="158"/>
      <c r="L491" s="154"/>
      <c r="M491" s="159"/>
      <c r="T491" s="160"/>
      <c r="AT491" s="155" t="s">
        <v>162</v>
      </c>
      <c r="AU491" s="155" t="s">
        <v>159</v>
      </c>
      <c r="AV491" s="13" t="s">
        <v>159</v>
      </c>
      <c r="AW491" s="13" t="s">
        <v>34</v>
      </c>
      <c r="AX491" s="13" t="s">
        <v>77</v>
      </c>
      <c r="AY491" s="155" t="s">
        <v>151</v>
      </c>
    </row>
    <row r="492" spans="2:65" s="14" customFormat="1" ht="11.25">
      <c r="B492" s="161"/>
      <c r="D492" s="144" t="s">
        <v>162</v>
      </c>
      <c r="E492" s="162" t="s">
        <v>1</v>
      </c>
      <c r="F492" s="163" t="s">
        <v>165</v>
      </c>
      <c r="H492" s="164">
        <v>12.82</v>
      </c>
      <c r="I492" s="165"/>
      <c r="L492" s="161"/>
      <c r="M492" s="166"/>
      <c r="T492" s="167"/>
      <c r="AT492" s="162" t="s">
        <v>162</v>
      </c>
      <c r="AU492" s="162" t="s">
        <v>159</v>
      </c>
      <c r="AV492" s="14" t="s">
        <v>158</v>
      </c>
      <c r="AW492" s="14" t="s">
        <v>34</v>
      </c>
      <c r="AX492" s="14" t="s">
        <v>85</v>
      </c>
      <c r="AY492" s="162" t="s">
        <v>151</v>
      </c>
    </row>
    <row r="493" spans="2:65" s="1" customFormat="1" ht="24.2" customHeight="1">
      <c r="B493" s="31"/>
      <c r="C493" s="131" t="s">
        <v>673</v>
      </c>
      <c r="D493" s="131" t="s">
        <v>154</v>
      </c>
      <c r="E493" s="132" t="s">
        <v>674</v>
      </c>
      <c r="F493" s="133" t="s">
        <v>675</v>
      </c>
      <c r="G493" s="134" t="s">
        <v>157</v>
      </c>
      <c r="H493" s="135">
        <v>6.57</v>
      </c>
      <c r="I493" s="136"/>
      <c r="J493" s="137">
        <f>ROUND(I493*H493,2)</f>
        <v>0</v>
      </c>
      <c r="K493" s="133" t="s">
        <v>1</v>
      </c>
      <c r="L493" s="31"/>
      <c r="M493" s="138" t="s">
        <v>1</v>
      </c>
      <c r="N493" s="139" t="s">
        <v>43</v>
      </c>
      <c r="P493" s="140">
        <f>O493*H493</f>
        <v>0</v>
      </c>
      <c r="Q493" s="140">
        <v>0</v>
      </c>
      <c r="R493" s="140">
        <f>Q493*H493</f>
        <v>0</v>
      </c>
      <c r="S493" s="140">
        <v>0</v>
      </c>
      <c r="T493" s="141">
        <f>S493*H493</f>
        <v>0</v>
      </c>
      <c r="AR493" s="142" t="s">
        <v>261</v>
      </c>
      <c r="AT493" s="142" t="s">
        <v>154</v>
      </c>
      <c r="AU493" s="142" t="s">
        <v>159</v>
      </c>
      <c r="AY493" s="16" t="s">
        <v>151</v>
      </c>
      <c r="BE493" s="143">
        <f>IF(N493="základní",J493,0)</f>
        <v>0</v>
      </c>
      <c r="BF493" s="143">
        <f>IF(N493="snížená",J493,0)</f>
        <v>0</v>
      </c>
      <c r="BG493" s="143">
        <f>IF(N493="zákl. přenesená",J493,0)</f>
        <v>0</v>
      </c>
      <c r="BH493" s="143">
        <f>IF(N493="sníž. přenesená",J493,0)</f>
        <v>0</v>
      </c>
      <c r="BI493" s="143">
        <f>IF(N493="nulová",J493,0)</f>
        <v>0</v>
      </c>
      <c r="BJ493" s="16" t="s">
        <v>159</v>
      </c>
      <c r="BK493" s="143">
        <f>ROUND(I493*H493,2)</f>
        <v>0</v>
      </c>
      <c r="BL493" s="16" t="s">
        <v>261</v>
      </c>
      <c r="BM493" s="142" t="s">
        <v>676</v>
      </c>
    </row>
    <row r="494" spans="2:65" s="1" customFormat="1" ht="19.5">
      <c r="B494" s="31"/>
      <c r="D494" s="144" t="s">
        <v>161</v>
      </c>
      <c r="F494" s="145" t="s">
        <v>675</v>
      </c>
      <c r="I494" s="146"/>
      <c r="L494" s="31"/>
      <c r="M494" s="147"/>
      <c r="T494" s="55"/>
      <c r="AT494" s="16" t="s">
        <v>161</v>
      </c>
      <c r="AU494" s="16" t="s">
        <v>159</v>
      </c>
    </row>
    <row r="495" spans="2:65" s="1" customFormat="1" ht="55.5" customHeight="1">
      <c r="B495" s="31"/>
      <c r="C495" s="131" t="s">
        <v>677</v>
      </c>
      <c r="D495" s="131" t="s">
        <v>154</v>
      </c>
      <c r="E495" s="132" t="s">
        <v>678</v>
      </c>
      <c r="F495" s="133" t="s">
        <v>679</v>
      </c>
      <c r="G495" s="134" t="s">
        <v>273</v>
      </c>
      <c r="H495" s="135">
        <v>0.247</v>
      </c>
      <c r="I495" s="136"/>
      <c r="J495" s="137">
        <f>ROUND(I495*H495,2)</f>
        <v>0</v>
      </c>
      <c r="K495" s="133" t="s">
        <v>1</v>
      </c>
      <c r="L495" s="31"/>
      <c r="M495" s="138" t="s">
        <v>1</v>
      </c>
      <c r="N495" s="139" t="s">
        <v>43</v>
      </c>
      <c r="P495" s="140">
        <f>O495*H495</f>
        <v>0</v>
      </c>
      <c r="Q495" s="140">
        <v>0</v>
      </c>
      <c r="R495" s="140">
        <f>Q495*H495</f>
        <v>0</v>
      </c>
      <c r="S495" s="140">
        <v>0</v>
      </c>
      <c r="T495" s="141">
        <f>S495*H495</f>
        <v>0</v>
      </c>
      <c r="AR495" s="142" t="s">
        <v>261</v>
      </c>
      <c r="AT495" s="142" t="s">
        <v>154</v>
      </c>
      <c r="AU495" s="142" t="s">
        <v>159</v>
      </c>
      <c r="AY495" s="16" t="s">
        <v>151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159</v>
      </c>
      <c r="BK495" s="143">
        <f>ROUND(I495*H495,2)</f>
        <v>0</v>
      </c>
      <c r="BL495" s="16" t="s">
        <v>261</v>
      </c>
      <c r="BM495" s="142" t="s">
        <v>680</v>
      </c>
    </row>
    <row r="496" spans="2:65" s="1" customFormat="1" ht="29.25">
      <c r="B496" s="31"/>
      <c r="D496" s="144" t="s">
        <v>161</v>
      </c>
      <c r="F496" s="145" t="s">
        <v>679</v>
      </c>
      <c r="I496" s="146"/>
      <c r="L496" s="31"/>
      <c r="M496" s="147"/>
      <c r="T496" s="55"/>
      <c r="AT496" s="16" t="s">
        <v>161</v>
      </c>
      <c r="AU496" s="16" t="s">
        <v>159</v>
      </c>
    </row>
    <row r="497" spans="2:65" s="11" customFormat="1" ht="22.9" customHeight="1">
      <c r="B497" s="119"/>
      <c r="D497" s="120" t="s">
        <v>76</v>
      </c>
      <c r="E497" s="129" t="s">
        <v>681</v>
      </c>
      <c r="F497" s="129" t="s">
        <v>682</v>
      </c>
      <c r="I497" s="122"/>
      <c r="J497" s="130">
        <f>BK497</f>
        <v>0</v>
      </c>
      <c r="L497" s="119"/>
      <c r="M497" s="124"/>
      <c r="P497" s="125">
        <f>SUM(P498:P557)</f>
        <v>0</v>
      </c>
      <c r="R497" s="125">
        <f>SUM(R498:R557)</f>
        <v>0</v>
      </c>
      <c r="T497" s="126">
        <f>SUM(T498:T557)</f>
        <v>0</v>
      </c>
      <c r="AR497" s="120" t="s">
        <v>159</v>
      </c>
      <c r="AT497" s="127" t="s">
        <v>76</v>
      </c>
      <c r="AU497" s="127" t="s">
        <v>85</v>
      </c>
      <c r="AY497" s="120" t="s">
        <v>151</v>
      </c>
      <c r="BK497" s="128">
        <f>SUM(BK498:BK557)</f>
        <v>0</v>
      </c>
    </row>
    <row r="498" spans="2:65" s="1" customFormat="1" ht="24.2" customHeight="1">
      <c r="B498" s="31"/>
      <c r="C498" s="131" t="s">
        <v>683</v>
      </c>
      <c r="D498" s="131" t="s">
        <v>154</v>
      </c>
      <c r="E498" s="132" t="s">
        <v>684</v>
      </c>
      <c r="F498" s="133" t="s">
        <v>685</v>
      </c>
      <c r="G498" s="134" t="s">
        <v>157</v>
      </c>
      <c r="H498" s="135">
        <v>45.88</v>
      </c>
      <c r="I498" s="136"/>
      <c r="J498" s="137">
        <f>ROUND(I498*H498,2)</f>
        <v>0</v>
      </c>
      <c r="K498" s="133" t="s">
        <v>1</v>
      </c>
      <c r="L498" s="31"/>
      <c r="M498" s="138" t="s">
        <v>1</v>
      </c>
      <c r="N498" s="139" t="s">
        <v>43</v>
      </c>
      <c r="P498" s="140">
        <f>O498*H498</f>
        <v>0</v>
      </c>
      <c r="Q498" s="140">
        <v>0</v>
      </c>
      <c r="R498" s="140">
        <f>Q498*H498</f>
        <v>0</v>
      </c>
      <c r="S498" s="140">
        <v>0</v>
      </c>
      <c r="T498" s="141">
        <f>S498*H498</f>
        <v>0</v>
      </c>
      <c r="AR498" s="142" t="s">
        <v>261</v>
      </c>
      <c r="AT498" s="142" t="s">
        <v>154</v>
      </c>
      <c r="AU498" s="142" t="s">
        <v>159</v>
      </c>
      <c r="AY498" s="16" t="s">
        <v>151</v>
      </c>
      <c r="BE498" s="143">
        <f>IF(N498="základní",J498,0)</f>
        <v>0</v>
      </c>
      <c r="BF498" s="143">
        <f>IF(N498="snížená",J498,0)</f>
        <v>0</v>
      </c>
      <c r="BG498" s="143">
        <f>IF(N498="zákl. přenesená",J498,0)</f>
        <v>0</v>
      </c>
      <c r="BH498" s="143">
        <f>IF(N498="sníž. přenesená",J498,0)</f>
        <v>0</v>
      </c>
      <c r="BI498" s="143">
        <f>IF(N498="nulová",J498,0)</f>
        <v>0</v>
      </c>
      <c r="BJ498" s="16" t="s">
        <v>159</v>
      </c>
      <c r="BK498" s="143">
        <f>ROUND(I498*H498,2)</f>
        <v>0</v>
      </c>
      <c r="BL498" s="16" t="s">
        <v>261</v>
      </c>
      <c r="BM498" s="142" t="s">
        <v>686</v>
      </c>
    </row>
    <row r="499" spans="2:65" s="1" customFormat="1" ht="11.25">
      <c r="B499" s="31"/>
      <c r="D499" s="144" t="s">
        <v>161</v>
      </c>
      <c r="F499" s="145" t="s">
        <v>685</v>
      </c>
      <c r="I499" s="146"/>
      <c r="L499" s="31"/>
      <c r="M499" s="147"/>
      <c r="T499" s="55"/>
      <c r="AT499" s="16" t="s">
        <v>161</v>
      </c>
      <c r="AU499" s="16" t="s">
        <v>159</v>
      </c>
    </row>
    <row r="500" spans="2:65" s="13" customFormat="1" ht="11.25">
      <c r="B500" s="154"/>
      <c r="D500" s="144" t="s">
        <v>162</v>
      </c>
      <c r="E500" s="155" t="s">
        <v>1</v>
      </c>
      <c r="F500" s="156" t="s">
        <v>687</v>
      </c>
      <c r="H500" s="157">
        <v>15.81</v>
      </c>
      <c r="I500" s="158"/>
      <c r="L500" s="154"/>
      <c r="M500" s="159"/>
      <c r="T500" s="160"/>
      <c r="AT500" s="155" t="s">
        <v>162</v>
      </c>
      <c r="AU500" s="155" t="s">
        <v>159</v>
      </c>
      <c r="AV500" s="13" t="s">
        <v>159</v>
      </c>
      <c r="AW500" s="13" t="s">
        <v>34</v>
      </c>
      <c r="AX500" s="13" t="s">
        <v>77</v>
      </c>
      <c r="AY500" s="155" t="s">
        <v>151</v>
      </c>
    </row>
    <row r="501" spans="2:65" s="13" customFormat="1" ht="11.25">
      <c r="B501" s="154"/>
      <c r="D501" s="144" t="s">
        <v>162</v>
      </c>
      <c r="E501" s="155" t="s">
        <v>1</v>
      </c>
      <c r="F501" s="156" t="s">
        <v>688</v>
      </c>
      <c r="H501" s="157">
        <v>26.68</v>
      </c>
      <c r="I501" s="158"/>
      <c r="L501" s="154"/>
      <c r="M501" s="159"/>
      <c r="T501" s="160"/>
      <c r="AT501" s="155" t="s">
        <v>162</v>
      </c>
      <c r="AU501" s="155" t="s">
        <v>159</v>
      </c>
      <c r="AV501" s="13" t="s">
        <v>159</v>
      </c>
      <c r="AW501" s="13" t="s">
        <v>34</v>
      </c>
      <c r="AX501" s="13" t="s">
        <v>77</v>
      </c>
      <c r="AY501" s="155" t="s">
        <v>151</v>
      </c>
    </row>
    <row r="502" spans="2:65" s="13" customFormat="1" ht="11.25">
      <c r="B502" s="154"/>
      <c r="D502" s="144" t="s">
        <v>162</v>
      </c>
      <c r="E502" s="155" t="s">
        <v>1</v>
      </c>
      <c r="F502" s="156" t="s">
        <v>689</v>
      </c>
      <c r="H502" s="157">
        <v>3.39</v>
      </c>
      <c r="I502" s="158"/>
      <c r="L502" s="154"/>
      <c r="M502" s="159"/>
      <c r="T502" s="160"/>
      <c r="AT502" s="155" t="s">
        <v>162</v>
      </c>
      <c r="AU502" s="155" t="s">
        <v>159</v>
      </c>
      <c r="AV502" s="13" t="s">
        <v>159</v>
      </c>
      <c r="AW502" s="13" t="s">
        <v>34</v>
      </c>
      <c r="AX502" s="13" t="s">
        <v>77</v>
      </c>
      <c r="AY502" s="155" t="s">
        <v>151</v>
      </c>
    </row>
    <row r="503" spans="2:65" s="14" customFormat="1" ht="11.25">
      <c r="B503" s="161"/>
      <c r="D503" s="144" t="s">
        <v>162</v>
      </c>
      <c r="E503" s="162" t="s">
        <v>1</v>
      </c>
      <c r="F503" s="163" t="s">
        <v>165</v>
      </c>
      <c r="H503" s="164">
        <v>45.88</v>
      </c>
      <c r="I503" s="165"/>
      <c r="L503" s="161"/>
      <c r="M503" s="166"/>
      <c r="T503" s="167"/>
      <c r="AT503" s="162" t="s">
        <v>162</v>
      </c>
      <c r="AU503" s="162" t="s">
        <v>159</v>
      </c>
      <c r="AV503" s="14" t="s">
        <v>158</v>
      </c>
      <c r="AW503" s="14" t="s">
        <v>34</v>
      </c>
      <c r="AX503" s="14" t="s">
        <v>85</v>
      </c>
      <c r="AY503" s="162" t="s">
        <v>151</v>
      </c>
    </row>
    <row r="504" spans="2:65" s="1" customFormat="1" ht="37.9" customHeight="1">
      <c r="B504" s="31"/>
      <c r="C504" s="131" t="s">
        <v>690</v>
      </c>
      <c r="D504" s="131" t="s">
        <v>154</v>
      </c>
      <c r="E504" s="132" t="s">
        <v>691</v>
      </c>
      <c r="F504" s="133" t="s">
        <v>692</v>
      </c>
      <c r="G504" s="134" t="s">
        <v>157</v>
      </c>
      <c r="H504" s="135">
        <v>45.88</v>
      </c>
      <c r="I504" s="136"/>
      <c r="J504" s="137">
        <f>ROUND(I504*H504,2)</f>
        <v>0</v>
      </c>
      <c r="K504" s="133" t="s">
        <v>1</v>
      </c>
      <c r="L504" s="31"/>
      <c r="M504" s="138" t="s">
        <v>1</v>
      </c>
      <c r="N504" s="139" t="s">
        <v>43</v>
      </c>
      <c r="P504" s="140">
        <f>O504*H504</f>
        <v>0</v>
      </c>
      <c r="Q504" s="140">
        <v>0</v>
      </c>
      <c r="R504" s="140">
        <f>Q504*H504</f>
        <v>0</v>
      </c>
      <c r="S504" s="140">
        <v>0</v>
      </c>
      <c r="T504" s="141">
        <f>S504*H504</f>
        <v>0</v>
      </c>
      <c r="AR504" s="142" t="s">
        <v>261</v>
      </c>
      <c r="AT504" s="142" t="s">
        <v>154</v>
      </c>
      <c r="AU504" s="142" t="s">
        <v>159</v>
      </c>
      <c r="AY504" s="16" t="s">
        <v>151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6" t="s">
        <v>159</v>
      </c>
      <c r="BK504" s="143">
        <f>ROUND(I504*H504,2)</f>
        <v>0</v>
      </c>
      <c r="BL504" s="16" t="s">
        <v>261</v>
      </c>
      <c r="BM504" s="142" t="s">
        <v>693</v>
      </c>
    </row>
    <row r="505" spans="2:65" s="1" customFormat="1" ht="29.25">
      <c r="B505" s="31"/>
      <c r="D505" s="144" t="s">
        <v>161</v>
      </c>
      <c r="F505" s="145" t="s">
        <v>692</v>
      </c>
      <c r="I505" s="146"/>
      <c r="L505" s="31"/>
      <c r="M505" s="147"/>
      <c r="T505" s="55"/>
      <c r="AT505" s="16" t="s">
        <v>161</v>
      </c>
      <c r="AU505" s="16" t="s">
        <v>159</v>
      </c>
    </row>
    <row r="506" spans="2:65" s="1" customFormat="1" ht="24.2" customHeight="1">
      <c r="B506" s="31"/>
      <c r="C506" s="131" t="s">
        <v>694</v>
      </c>
      <c r="D506" s="131" t="s">
        <v>154</v>
      </c>
      <c r="E506" s="132" t="s">
        <v>695</v>
      </c>
      <c r="F506" s="133" t="s">
        <v>696</v>
      </c>
      <c r="G506" s="134" t="s">
        <v>157</v>
      </c>
      <c r="H506" s="135">
        <v>45.59</v>
      </c>
      <c r="I506" s="136"/>
      <c r="J506" s="137">
        <f>ROUND(I506*H506,2)</f>
        <v>0</v>
      </c>
      <c r="K506" s="133" t="s">
        <v>1</v>
      </c>
      <c r="L506" s="31"/>
      <c r="M506" s="138" t="s">
        <v>1</v>
      </c>
      <c r="N506" s="139" t="s">
        <v>43</v>
      </c>
      <c r="P506" s="140">
        <f>O506*H506</f>
        <v>0</v>
      </c>
      <c r="Q506" s="140">
        <v>0</v>
      </c>
      <c r="R506" s="140">
        <f>Q506*H506</f>
        <v>0</v>
      </c>
      <c r="S506" s="140">
        <v>0</v>
      </c>
      <c r="T506" s="141">
        <f>S506*H506</f>
        <v>0</v>
      </c>
      <c r="AR506" s="142" t="s">
        <v>261</v>
      </c>
      <c r="AT506" s="142" t="s">
        <v>154</v>
      </c>
      <c r="AU506" s="142" t="s">
        <v>159</v>
      </c>
      <c r="AY506" s="16" t="s">
        <v>151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16" t="s">
        <v>159</v>
      </c>
      <c r="BK506" s="143">
        <f>ROUND(I506*H506,2)</f>
        <v>0</v>
      </c>
      <c r="BL506" s="16" t="s">
        <v>261</v>
      </c>
      <c r="BM506" s="142" t="s">
        <v>697</v>
      </c>
    </row>
    <row r="507" spans="2:65" s="1" customFormat="1" ht="11.25">
      <c r="B507" s="31"/>
      <c r="D507" s="144" t="s">
        <v>161</v>
      </c>
      <c r="F507" s="145" t="s">
        <v>696</v>
      </c>
      <c r="I507" s="146"/>
      <c r="L507" s="31"/>
      <c r="M507" s="147"/>
      <c r="T507" s="55"/>
      <c r="AT507" s="16" t="s">
        <v>161</v>
      </c>
      <c r="AU507" s="16" t="s">
        <v>159</v>
      </c>
    </row>
    <row r="508" spans="2:65" s="13" customFormat="1" ht="11.25">
      <c r="B508" s="154"/>
      <c r="D508" s="144" t="s">
        <v>162</v>
      </c>
      <c r="E508" s="155" t="s">
        <v>1</v>
      </c>
      <c r="F508" s="156" t="s">
        <v>698</v>
      </c>
      <c r="H508" s="157">
        <v>15.81</v>
      </c>
      <c r="I508" s="158"/>
      <c r="L508" s="154"/>
      <c r="M508" s="159"/>
      <c r="T508" s="160"/>
      <c r="AT508" s="155" t="s">
        <v>162</v>
      </c>
      <c r="AU508" s="155" t="s">
        <v>159</v>
      </c>
      <c r="AV508" s="13" t="s">
        <v>159</v>
      </c>
      <c r="AW508" s="13" t="s">
        <v>34</v>
      </c>
      <c r="AX508" s="13" t="s">
        <v>77</v>
      </c>
      <c r="AY508" s="155" t="s">
        <v>151</v>
      </c>
    </row>
    <row r="509" spans="2:65" s="13" customFormat="1" ht="11.25">
      <c r="B509" s="154"/>
      <c r="D509" s="144" t="s">
        <v>162</v>
      </c>
      <c r="E509" s="155" t="s">
        <v>1</v>
      </c>
      <c r="F509" s="156" t="s">
        <v>699</v>
      </c>
      <c r="H509" s="157">
        <v>14.06</v>
      </c>
      <c r="I509" s="158"/>
      <c r="L509" s="154"/>
      <c r="M509" s="159"/>
      <c r="T509" s="160"/>
      <c r="AT509" s="155" t="s">
        <v>162</v>
      </c>
      <c r="AU509" s="155" t="s">
        <v>159</v>
      </c>
      <c r="AV509" s="13" t="s">
        <v>159</v>
      </c>
      <c r="AW509" s="13" t="s">
        <v>34</v>
      </c>
      <c r="AX509" s="13" t="s">
        <v>77</v>
      </c>
      <c r="AY509" s="155" t="s">
        <v>151</v>
      </c>
    </row>
    <row r="510" spans="2:65" s="13" customFormat="1" ht="11.25">
      <c r="B510" s="154"/>
      <c r="D510" s="144" t="s">
        <v>162</v>
      </c>
      <c r="E510" s="155" t="s">
        <v>1</v>
      </c>
      <c r="F510" s="156" t="s">
        <v>700</v>
      </c>
      <c r="H510" s="157">
        <v>7.8</v>
      </c>
      <c r="I510" s="158"/>
      <c r="L510" s="154"/>
      <c r="M510" s="159"/>
      <c r="T510" s="160"/>
      <c r="AT510" s="155" t="s">
        <v>162</v>
      </c>
      <c r="AU510" s="155" t="s">
        <v>159</v>
      </c>
      <c r="AV510" s="13" t="s">
        <v>159</v>
      </c>
      <c r="AW510" s="13" t="s">
        <v>34</v>
      </c>
      <c r="AX510" s="13" t="s">
        <v>77</v>
      </c>
      <c r="AY510" s="155" t="s">
        <v>151</v>
      </c>
    </row>
    <row r="511" spans="2:65" s="13" customFormat="1" ht="11.25">
      <c r="B511" s="154"/>
      <c r="D511" s="144" t="s">
        <v>162</v>
      </c>
      <c r="E511" s="155" t="s">
        <v>1</v>
      </c>
      <c r="F511" s="156" t="s">
        <v>701</v>
      </c>
      <c r="H511" s="157">
        <v>7.92</v>
      </c>
      <c r="I511" s="158"/>
      <c r="L511" s="154"/>
      <c r="M511" s="159"/>
      <c r="T511" s="160"/>
      <c r="AT511" s="155" t="s">
        <v>162</v>
      </c>
      <c r="AU511" s="155" t="s">
        <v>159</v>
      </c>
      <c r="AV511" s="13" t="s">
        <v>159</v>
      </c>
      <c r="AW511" s="13" t="s">
        <v>34</v>
      </c>
      <c r="AX511" s="13" t="s">
        <v>77</v>
      </c>
      <c r="AY511" s="155" t="s">
        <v>151</v>
      </c>
    </row>
    <row r="512" spans="2:65" s="14" customFormat="1" ht="11.25">
      <c r="B512" s="161"/>
      <c r="D512" s="144" t="s">
        <v>162</v>
      </c>
      <c r="E512" s="162" t="s">
        <v>1</v>
      </c>
      <c r="F512" s="163" t="s">
        <v>165</v>
      </c>
      <c r="H512" s="164">
        <v>45.59</v>
      </c>
      <c r="I512" s="165"/>
      <c r="L512" s="161"/>
      <c r="M512" s="166"/>
      <c r="T512" s="167"/>
      <c r="AT512" s="162" t="s">
        <v>162</v>
      </c>
      <c r="AU512" s="162" t="s">
        <v>159</v>
      </c>
      <c r="AV512" s="14" t="s">
        <v>158</v>
      </c>
      <c r="AW512" s="14" t="s">
        <v>34</v>
      </c>
      <c r="AX512" s="14" t="s">
        <v>85</v>
      </c>
      <c r="AY512" s="162" t="s">
        <v>151</v>
      </c>
    </row>
    <row r="513" spans="2:65" s="1" customFormat="1" ht="24.2" customHeight="1">
      <c r="B513" s="31"/>
      <c r="C513" s="131" t="s">
        <v>702</v>
      </c>
      <c r="D513" s="131" t="s">
        <v>154</v>
      </c>
      <c r="E513" s="132" t="s">
        <v>703</v>
      </c>
      <c r="F513" s="133" t="s">
        <v>704</v>
      </c>
      <c r="G513" s="134" t="s">
        <v>157</v>
      </c>
      <c r="H513" s="135">
        <v>45.88</v>
      </c>
      <c r="I513" s="136"/>
      <c r="J513" s="137">
        <f>ROUND(I513*H513,2)</f>
        <v>0</v>
      </c>
      <c r="K513" s="133" t="s">
        <v>1</v>
      </c>
      <c r="L513" s="31"/>
      <c r="M513" s="138" t="s">
        <v>1</v>
      </c>
      <c r="N513" s="139" t="s">
        <v>43</v>
      </c>
      <c r="P513" s="140">
        <f>O513*H513</f>
        <v>0</v>
      </c>
      <c r="Q513" s="140">
        <v>0</v>
      </c>
      <c r="R513" s="140">
        <f>Q513*H513</f>
        <v>0</v>
      </c>
      <c r="S513" s="140">
        <v>0</v>
      </c>
      <c r="T513" s="141">
        <f>S513*H513</f>
        <v>0</v>
      </c>
      <c r="AR513" s="142" t="s">
        <v>261</v>
      </c>
      <c r="AT513" s="142" t="s">
        <v>154</v>
      </c>
      <c r="AU513" s="142" t="s">
        <v>159</v>
      </c>
      <c r="AY513" s="16" t="s">
        <v>151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6" t="s">
        <v>159</v>
      </c>
      <c r="BK513" s="143">
        <f>ROUND(I513*H513,2)</f>
        <v>0</v>
      </c>
      <c r="BL513" s="16" t="s">
        <v>261</v>
      </c>
      <c r="BM513" s="142" t="s">
        <v>705</v>
      </c>
    </row>
    <row r="514" spans="2:65" s="1" customFormat="1" ht="19.5">
      <c r="B514" s="31"/>
      <c r="D514" s="144" t="s">
        <v>161</v>
      </c>
      <c r="F514" s="145" t="s">
        <v>704</v>
      </c>
      <c r="I514" s="146"/>
      <c r="L514" s="31"/>
      <c r="M514" s="147"/>
      <c r="T514" s="55"/>
      <c r="AT514" s="16" t="s">
        <v>161</v>
      </c>
      <c r="AU514" s="16" t="s">
        <v>159</v>
      </c>
    </row>
    <row r="515" spans="2:65" s="13" customFormat="1" ht="11.25">
      <c r="B515" s="154"/>
      <c r="D515" s="144" t="s">
        <v>162</v>
      </c>
      <c r="E515" s="155" t="s">
        <v>1</v>
      </c>
      <c r="F515" s="156" t="s">
        <v>687</v>
      </c>
      <c r="H515" s="157">
        <v>15.81</v>
      </c>
      <c r="I515" s="158"/>
      <c r="L515" s="154"/>
      <c r="M515" s="159"/>
      <c r="T515" s="160"/>
      <c r="AT515" s="155" t="s">
        <v>162</v>
      </c>
      <c r="AU515" s="155" t="s">
        <v>159</v>
      </c>
      <c r="AV515" s="13" t="s">
        <v>159</v>
      </c>
      <c r="AW515" s="13" t="s">
        <v>34</v>
      </c>
      <c r="AX515" s="13" t="s">
        <v>77</v>
      </c>
      <c r="AY515" s="155" t="s">
        <v>151</v>
      </c>
    </row>
    <row r="516" spans="2:65" s="13" customFormat="1" ht="11.25">
      <c r="B516" s="154"/>
      <c r="D516" s="144" t="s">
        <v>162</v>
      </c>
      <c r="E516" s="155" t="s">
        <v>1</v>
      </c>
      <c r="F516" s="156" t="s">
        <v>688</v>
      </c>
      <c r="H516" s="157">
        <v>26.68</v>
      </c>
      <c r="I516" s="158"/>
      <c r="L516" s="154"/>
      <c r="M516" s="159"/>
      <c r="T516" s="160"/>
      <c r="AT516" s="155" t="s">
        <v>162</v>
      </c>
      <c r="AU516" s="155" t="s">
        <v>159</v>
      </c>
      <c r="AV516" s="13" t="s">
        <v>159</v>
      </c>
      <c r="AW516" s="13" t="s">
        <v>34</v>
      </c>
      <c r="AX516" s="13" t="s">
        <v>77</v>
      </c>
      <c r="AY516" s="155" t="s">
        <v>151</v>
      </c>
    </row>
    <row r="517" spans="2:65" s="13" customFormat="1" ht="11.25">
      <c r="B517" s="154"/>
      <c r="D517" s="144" t="s">
        <v>162</v>
      </c>
      <c r="E517" s="155" t="s">
        <v>1</v>
      </c>
      <c r="F517" s="156" t="s">
        <v>689</v>
      </c>
      <c r="H517" s="157">
        <v>3.39</v>
      </c>
      <c r="I517" s="158"/>
      <c r="L517" s="154"/>
      <c r="M517" s="159"/>
      <c r="T517" s="160"/>
      <c r="AT517" s="155" t="s">
        <v>162</v>
      </c>
      <c r="AU517" s="155" t="s">
        <v>159</v>
      </c>
      <c r="AV517" s="13" t="s">
        <v>159</v>
      </c>
      <c r="AW517" s="13" t="s">
        <v>34</v>
      </c>
      <c r="AX517" s="13" t="s">
        <v>77</v>
      </c>
      <c r="AY517" s="155" t="s">
        <v>151</v>
      </c>
    </row>
    <row r="518" spans="2:65" s="14" customFormat="1" ht="11.25">
      <c r="B518" s="161"/>
      <c r="D518" s="144" t="s">
        <v>162</v>
      </c>
      <c r="E518" s="162" t="s">
        <v>1</v>
      </c>
      <c r="F518" s="163" t="s">
        <v>165</v>
      </c>
      <c r="H518" s="164">
        <v>45.88</v>
      </c>
      <c r="I518" s="165"/>
      <c r="L518" s="161"/>
      <c r="M518" s="166"/>
      <c r="T518" s="167"/>
      <c r="AT518" s="162" t="s">
        <v>162</v>
      </c>
      <c r="AU518" s="162" t="s">
        <v>159</v>
      </c>
      <c r="AV518" s="14" t="s">
        <v>158</v>
      </c>
      <c r="AW518" s="14" t="s">
        <v>34</v>
      </c>
      <c r="AX518" s="14" t="s">
        <v>85</v>
      </c>
      <c r="AY518" s="162" t="s">
        <v>151</v>
      </c>
    </row>
    <row r="519" spans="2:65" s="1" customFormat="1" ht="16.5" customHeight="1">
      <c r="B519" s="31"/>
      <c r="C519" s="168" t="s">
        <v>706</v>
      </c>
      <c r="D519" s="168" t="s">
        <v>208</v>
      </c>
      <c r="E519" s="169" t="s">
        <v>707</v>
      </c>
      <c r="F519" s="170" t="s">
        <v>708</v>
      </c>
      <c r="G519" s="171" t="s">
        <v>157</v>
      </c>
      <c r="H519" s="172">
        <v>50.468000000000004</v>
      </c>
      <c r="I519" s="173"/>
      <c r="J519" s="174">
        <f>ROUND(I519*H519,2)</f>
        <v>0</v>
      </c>
      <c r="K519" s="170" t="s">
        <v>1</v>
      </c>
      <c r="L519" s="175"/>
      <c r="M519" s="176" t="s">
        <v>1</v>
      </c>
      <c r="N519" s="177" t="s">
        <v>43</v>
      </c>
      <c r="P519" s="140">
        <f>O519*H519</f>
        <v>0</v>
      </c>
      <c r="Q519" s="140">
        <v>0</v>
      </c>
      <c r="R519" s="140">
        <f>Q519*H519</f>
        <v>0</v>
      </c>
      <c r="S519" s="140">
        <v>0</v>
      </c>
      <c r="T519" s="141">
        <f>S519*H519</f>
        <v>0</v>
      </c>
      <c r="AR519" s="142" t="s">
        <v>303</v>
      </c>
      <c r="AT519" s="142" t="s">
        <v>208</v>
      </c>
      <c r="AU519" s="142" t="s">
        <v>159</v>
      </c>
      <c r="AY519" s="16" t="s">
        <v>151</v>
      </c>
      <c r="BE519" s="143">
        <f>IF(N519="základní",J519,0)</f>
        <v>0</v>
      </c>
      <c r="BF519" s="143">
        <f>IF(N519="snížená",J519,0)</f>
        <v>0</v>
      </c>
      <c r="BG519" s="143">
        <f>IF(N519="zákl. přenesená",J519,0)</f>
        <v>0</v>
      </c>
      <c r="BH519" s="143">
        <f>IF(N519="sníž. přenesená",J519,0)</f>
        <v>0</v>
      </c>
      <c r="BI519" s="143">
        <f>IF(N519="nulová",J519,0)</f>
        <v>0</v>
      </c>
      <c r="BJ519" s="16" t="s">
        <v>159</v>
      </c>
      <c r="BK519" s="143">
        <f>ROUND(I519*H519,2)</f>
        <v>0</v>
      </c>
      <c r="BL519" s="16" t="s">
        <v>261</v>
      </c>
      <c r="BM519" s="142" t="s">
        <v>709</v>
      </c>
    </row>
    <row r="520" spans="2:65" s="1" customFormat="1" ht="11.25">
      <c r="B520" s="31"/>
      <c r="D520" s="144" t="s">
        <v>161</v>
      </c>
      <c r="F520" s="145" t="s">
        <v>708</v>
      </c>
      <c r="I520" s="146"/>
      <c r="L520" s="31"/>
      <c r="M520" s="147"/>
      <c r="T520" s="55"/>
      <c r="AT520" s="16" t="s">
        <v>161</v>
      </c>
      <c r="AU520" s="16" t="s">
        <v>159</v>
      </c>
    </row>
    <row r="521" spans="2:65" s="13" customFormat="1" ht="11.25">
      <c r="B521" s="154"/>
      <c r="D521" s="144" t="s">
        <v>162</v>
      </c>
      <c r="E521" s="155" t="s">
        <v>1</v>
      </c>
      <c r="F521" s="156" t="s">
        <v>710</v>
      </c>
      <c r="H521" s="157">
        <v>50.468000000000004</v>
      </c>
      <c r="I521" s="158"/>
      <c r="L521" s="154"/>
      <c r="M521" s="159"/>
      <c r="T521" s="160"/>
      <c r="AT521" s="155" t="s">
        <v>162</v>
      </c>
      <c r="AU521" s="155" t="s">
        <v>159</v>
      </c>
      <c r="AV521" s="13" t="s">
        <v>159</v>
      </c>
      <c r="AW521" s="13" t="s">
        <v>34</v>
      </c>
      <c r="AX521" s="13" t="s">
        <v>77</v>
      </c>
      <c r="AY521" s="155" t="s">
        <v>151</v>
      </c>
    </row>
    <row r="522" spans="2:65" s="14" customFormat="1" ht="11.25">
      <c r="B522" s="161"/>
      <c r="D522" s="144" t="s">
        <v>162</v>
      </c>
      <c r="E522" s="162" t="s">
        <v>1</v>
      </c>
      <c r="F522" s="163" t="s">
        <v>165</v>
      </c>
      <c r="H522" s="164">
        <v>50.468000000000004</v>
      </c>
      <c r="I522" s="165"/>
      <c r="L522" s="161"/>
      <c r="M522" s="166"/>
      <c r="T522" s="167"/>
      <c r="AT522" s="162" t="s">
        <v>162</v>
      </c>
      <c r="AU522" s="162" t="s">
        <v>159</v>
      </c>
      <c r="AV522" s="14" t="s">
        <v>158</v>
      </c>
      <c r="AW522" s="14" t="s">
        <v>34</v>
      </c>
      <c r="AX522" s="14" t="s">
        <v>85</v>
      </c>
      <c r="AY522" s="162" t="s">
        <v>151</v>
      </c>
    </row>
    <row r="523" spans="2:65" s="1" customFormat="1" ht="21.75" customHeight="1">
      <c r="B523" s="31"/>
      <c r="C523" s="131" t="s">
        <v>711</v>
      </c>
      <c r="D523" s="131" t="s">
        <v>154</v>
      </c>
      <c r="E523" s="132" t="s">
        <v>712</v>
      </c>
      <c r="F523" s="133" t="s">
        <v>713</v>
      </c>
      <c r="G523" s="134" t="s">
        <v>374</v>
      </c>
      <c r="H523" s="135">
        <v>54.55</v>
      </c>
      <c r="I523" s="136"/>
      <c r="J523" s="137">
        <f>ROUND(I523*H523,2)</f>
        <v>0</v>
      </c>
      <c r="K523" s="133" t="s">
        <v>1</v>
      </c>
      <c r="L523" s="31"/>
      <c r="M523" s="138" t="s">
        <v>1</v>
      </c>
      <c r="N523" s="139" t="s">
        <v>43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261</v>
      </c>
      <c r="AT523" s="142" t="s">
        <v>154</v>
      </c>
      <c r="AU523" s="142" t="s">
        <v>159</v>
      </c>
      <c r="AY523" s="16" t="s">
        <v>151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159</v>
      </c>
      <c r="BK523" s="143">
        <f>ROUND(I523*H523,2)</f>
        <v>0</v>
      </c>
      <c r="BL523" s="16" t="s">
        <v>261</v>
      </c>
      <c r="BM523" s="142" t="s">
        <v>714</v>
      </c>
    </row>
    <row r="524" spans="2:65" s="1" customFormat="1" ht="11.25">
      <c r="B524" s="31"/>
      <c r="D524" s="144" t="s">
        <v>161</v>
      </c>
      <c r="F524" s="145" t="s">
        <v>713</v>
      </c>
      <c r="I524" s="146"/>
      <c r="L524" s="31"/>
      <c r="M524" s="147"/>
      <c r="T524" s="55"/>
      <c r="AT524" s="16" t="s">
        <v>161</v>
      </c>
      <c r="AU524" s="16" t="s">
        <v>159</v>
      </c>
    </row>
    <row r="525" spans="2:65" s="13" customFormat="1" ht="11.25">
      <c r="B525" s="154"/>
      <c r="D525" s="144" t="s">
        <v>162</v>
      </c>
      <c r="E525" s="155" t="s">
        <v>1</v>
      </c>
      <c r="F525" s="156" t="s">
        <v>715</v>
      </c>
      <c r="H525" s="157">
        <v>16.54</v>
      </c>
      <c r="I525" s="158"/>
      <c r="L525" s="154"/>
      <c r="M525" s="159"/>
      <c r="T525" s="160"/>
      <c r="AT525" s="155" t="s">
        <v>162</v>
      </c>
      <c r="AU525" s="155" t="s">
        <v>159</v>
      </c>
      <c r="AV525" s="13" t="s">
        <v>159</v>
      </c>
      <c r="AW525" s="13" t="s">
        <v>34</v>
      </c>
      <c r="AX525" s="13" t="s">
        <v>77</v>
      </c>
      <c r="AY525" s="155" t="s">
        <v>151</v>
      </c>
    </row>
    <row r="526" spans="2:65" s="13" customFormat="1" ht="11.25">
      <c r="B526" s="154"/>
      <c r="D526" s="144" t="s">
        <v>162</v>
      </c>
      <c r="E526" s="155" t="s">
        <v>1</v>
      </c>
      <c r="F526" s="156" t="s">
        <v>716</v>
      </c>
      <c r="H526" s="157">
        <v>14.27</v>
      </c>
      <c r="I526" s="158"/>
      <c r="L526" s="154"/>
      <c r="M526" s="159"/>
      <c r="T526" s="160"/>
      <c r="AT526" s="155" t="s">
        <v>162</v>
      </c>
      <c r="AU526" s="155" t="s">
        <v>159</v>
      </c>
      <c r="AV526" s="13" t="s">
        <v>159</v>
      </c>
      <c r="AW526" s="13" t="s">
        <v>34</v>
      </c>
      <c r="AX526" s="13" t="s">
        <v>77</v>
      </c>
      <c r="AY526" s="155" t="s">
        <v>151</v>
      </c>
    </row>
    <row r="527" spans="2:65" s="13" customFormat="1" ht="11.25">
      <c r="B527" s="154"/>
      <c r="D527" s="144" t="s">
        <v>162</v>
      </c>
      <c r="E527" s="155" t="s">
        <v>1</v>
      </c>
      <c r="F527" s="156" t="s">
        <v>717</v>
      </c>
      <c r="H527" s="157">
        <v>12.47</v>
      </c>
      <c r="I527" s="158"/>
      <c r="L527" s="154"/>
      <c r="M527" s="159"/>
      <c r="T527" s="160"/>
      <c r="AT527" s="155" t="s">
        <v>162</v>
      </c>
      <c r="AU527" s="155" t="s">
        <v>159</v>
      </c>
      <c r="AV527" s="13" t="s">
        <v>159</v>
      </c>
      <c r="AW527" s="13" t="s">
        <v>34</v>
      </c>
      <c r="AX527" s="13" t="s">
        <v>77</v>
      </c>
      <c r="AY527" s="155" t="s">
        <v>151</v>
      </c>
    </row>
    <row r="528" spans="2:65" s="13" customFormat="1" ht="11.25">
      <c r="B528" s="154"/>
      <c r="D528" s="144" t="s">
        <v>162</v>
      </c>
      <c r="E528" s="155" t="s">
        <v>1</v>
      </c>
      <c r="F528" s="156" t="s">
        <v>718</v>
      </c>
      <c r="H528" s="157">
        <v>11.27</v>
      </c>
      <c r="I528" s="158"/>
      <c r="L528" s="154"/>
      <c r="M528" s="159"/>
      <c r="T528" s="160"/>
      <c r="AT528" s="155" t="s">
        <v>162</v>
      </c>
      <c r="AU528" s="155" t="s">
        <v>159</v>
      </c>
      <c r="AV528" s="13" t="s">
        <v>159</v>
      </c>
      <c r="AW528" s="13" t="s">
        <v>34</v>
      </c>
      <c r="AX528" s="13" t="s">
        <v>77</v>
      </c>
      <c r="AY528" s="155" t="s">
        <v>151</v>
      </c>
    </row>
    <row r="529" spans="2:65" s="14" customFormat="1" ht="11.25">
      <c r="B529" s="161"/>
      <c r="D529" s="144" t="s">
        <v>162</v>
      </c>
      <c r="E529" s="162" t="s">
        <v>1</v>
      </c>
      <c r="F529" s="163" t="s">
        <v>165</v>
      </c>
      <c r="H529" s="164">
        <v>54.55</v>
      </c>
      <c r="I529" s="165"/>
      <c r="L529" s="161"/>
      <c r="M529" s="166"/>
      <c r="T529" s="167"/>
      <c r="AT529" s="162" t="s">
        <v>162</v>
      </c>
      <c r="AU529" s="162" t="s">
        <v>159</v>
      </c>
      <c r="AV529" s="14" t="s">
        <v>158</v>
      </c>
      <c r="AW529" s="14" t="s">
        <v>34</v>
      </c>
      <c r="AX529" s="14" t="s">
        <v>85</v>
      </c>
      <c r="AY529" s="162" t="s">
        <v>151</v>
      </c>
    </row>
    <row r="530" spans="2:65" s="1" customFormat="1" ht="16.5" customHeight="1">
      <c r="B530" s="31"/>
      <c r="C530" s="131" t="s">
        <v>719</v>
      </c>
      <c r="D530" s="131" t="s">
        <v>154</v>
      </c>
      <c r="E530" s="132" t="s">
        <v>720</v>
      </c>
      <c r="F530" s="133" t="s">
        <v>721</v>
      </c>
      <c r="G530" s="134" t="s">
        <v>374</v>
      </c>
      <c r="H530" s="135">
        <v>41.94</v>
      </c>
      <c r="I530" s="136"/>
      <c r="J530" s="137">
        <f>ROUND(I530*H530,2)</f>
        <v>0</v>
      </c>
      <c r="K530" s="133" t="s">
        <v>1</v>
      </c>
      <c r="L530" s="31"/>
      <c r="M530" s="138" t="s">
        <v>1</v>
      </c>
      <c r="N530" s="139" t="s">
        <v>43</v>
      </c>
      <c r="P530" s="140">
        <f>O530*H530</f>
        <v>0</v>
      </c>
      <c r="Q530" s="140">
        <v>0</v>
      </c>
      <c r="R530" s="140">
        <f>Q530*H530</f>
        <v>0</v>
      </c>
      <c r="S530" s="140">
        <v>0</v>
      </c>
      <c r="T530" s="141">
        <f>S530*H530</f>
        <v>0</v>
      </c>
      <c r="AR530" s="142" t="s">
        <v>261</v>
      </c>
      <c r="AT530" s="142" t="s">
        <v>154</v>
      </c>
      <c r="AU530" s="142" t="s">
        <v>159</v>
      </c>
      <c r="AY530" s="16" t="s">
        <v>151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6" t="s">
        <v>159</v>
      </c>
      <c r="BK530" s="143">
        <f>ROUND(I530*H530,2)</f>
        <v>0</v>
      </c>
      <c r="BL530" s="16" t="s">
        <v>261</v>
      </c>
      <c r="BM530" s="142" t="s">
        <v>722</v>
      </c>
    </row>
    <row r="531" spans="2:65" s="1" customFormat="1" ht="11.25">
      <c r="B531" s="31"/>
      <c r="D531" s="144" t="s">
        <v>161</v>
      </c>
      <c r="F531" s="145" t="s">
        <v>721</v>
      </c>
      <c r="I531" s="146"/>
      <c r="L531" s="31"/>
      <c r="M531" s="147"/>
      <c r="T531" s="55"/>
      <c r="AT531" s="16" t="s">
        <v>161</v>
      </c>
      <c r="AU531" s="16" t="s">
        <v>159</v>
      </c>
    </row>
    <row r="532" spans="2:65" s="13" customFormat="1" ht="11.25">
      <c r="B532" s="154"/>
      <c r="D532" s="144" t="s">
        <v>162</v>
      </c>
      <c r="E532" s="155" t="s">
        <v>1</v>
      </c>
      <c r="F532" s="156" t="s">
        <v>723</v>
      </c>
      <c r="H532" s="157">
        <v>16.54</v>
      </c>
      <c r="I532" s="158"/>
      <c r="L532" s="154"/>
      <c r="M532" s="159"/>
      <c r="T532" s="160"/>
      <c r="AT532" s="155" t="s">
        <v>162</v>
      </c>
      <c r="AU532" s="155" t="s">
        <v>159</v>
      </c>
      <c r="AV532" s="13" t="s">
        <v>159</v>
      </c>
      <c r="AW532" s="13" t="s">
        <v>34</v>
      </c>
      <c r="AX532" s="13" t="s">
        <v>77</v>
      </c>
      <c r="AY532" s="155" t="s">
        <v>151</v>
      </c>
    </row>
    <row r="533" spans="2:65" s="13" customFormat="1" ht="11.25">
      <c r="B533" s="154"/>
      <c r="D533" s="144" t="s">
        <v>162</v>
      </c>
      <c r="E533" s="155" t="s">
        <v>1</v>
      </c>
      <c r="F533" s="156" t="s">
        <v>724</v>
      </c>
      <c r="H533" s="157">
        <v>20.22</v>
      </c>
      <c r="I533" s="158"/>
      <c r="L533" s="154"/>
      <c r="M533" s="159"/>
      <c r="T533" s="160"/>
      <c r="AT533" s="155" t="s">
        <v>162</v>
      </c>
      <c r="AU533" s="155" t="s">
        <v>159</v>
      </c>
      <c r="AV533" s="13" t="s">
        <v>159</v>
      </c>
      <c r="AW533" s="13" t="s">
        <v>34</v>
      </c>
      <c r="AX533" s="13" t="s">
        <v>77</v>
      </c>
      <c r="AY533" s="155" t="s">
        <v>151</v>
      </c>
    </row>
    <row r="534" spans="2:65" s="13" customFormat="1" ht="11.25">
      <c r="B534" s="154"/>
      <c r="D534" s="144" t="s">
        <v>162</v>
      </c>
      <c r="E534" s="155" t="s">
        <v>1</v>
      </c>
      <c r="F534" s="156" t="s">
        <v>725</v>
      </c>
      <c r="H534" s="157">
        <v>5.18</v>
      </c>
      <c r="I534" s="158"/>
      <c r="L534" s="154"/>
      <c r="M534" s="159"/>
      <c r="T534" s="160"/>
      <c r="AT534" s="155" t="s">
        <v>162</v>
      </c>
      <c r="AU534" s="155" t="s">
        <v>159</v>
      </c>
      <c r="AV534" s="13" t="s">
        <v>159</v>
      </c>
      <c r="AW534" s="13" t="s">
        <v>34</v>
      </c>
      <c r="AX534" s="13" t="s">
        <v>77</v>
      </c>
      <c r="AY534" s="155" t="s">
        <v>151</v>
      </c>
    </row>
    <row r="535" spans="2:65" s="14" customFormat="1" ht="11.25">
      <c r="B535" s="161"/>
      <c r="D535" s="144" t="s">
        <v>162</v>
      </c>
      <c r="E535" s="162" t="s">
        <v>1</v>
      </c>
      <c r="F535" s="163" t="s">
        <v>165</v>
      </c>
      <c r="H535" s="164">
        <v>41.94</v>
      </c>
      <c r="I535" s="165"/>
      <c r="L535" s="161"/>
      <c r="M535" s="166"/>
      <c r="T535" s="167"/>
      <c r="AT535" s="162" t="s">
        <v>162</v>
      </c>
      <c r="AU535" s="162" t="s">
        <v>159</v>
      </c>
      <c r="AV535" s="14" t="s">
        <v>158</v>
      </c>
      <c r="AW535" s="14" t="s">
        <v>34</v>
      </c>
      <c r="AX535" s="14" t="s">
        <v>85</v>
      </c>
      <c r="AY535" s="162" t="s">
        <v>151</v>
      </c>
    </row>
    <row r="536" spans="2:65" s="1" customFormat="1" ht="16.5" customHeight="1">
      <c r="B536" s="31"/>
      <c r="C536" s="168" t="s">
        <v>726</v>
      </c>
      <c r="D536" s="168" t="s">
        <v>208</v>
      </c>
      <c r="E536" s="169" t="s">
        <v>727</v>
      </c>
      <c r="F536" s="170" t="s">
        <v>728</v>
      </c>
      <c r="G536" s="171" t="s">
        <v>374</v>
      </c>
      <c r="H536" s="172">
        <v>42.779000000000003</v>
      </c>
      <c r="I536" s="173"/>
      <c r="J536" s="174">
        <f>ROUND(I536*H536,2)</f>
        <v>0</v>
      </c>
      <c r="K536" s="170" t="s">
        <v>1</v>
      </c>
      <c r="L536" s="175"/>
      <c r="M536" s="176" t="s">
        <v>1</v>
      </c>
      <c r="N536" s="177" t="s">
        <v>43</v>
      </c>
      <c r="P536" s="140">
        <f>O536*H536</f>
        <v>0</v>
      </c>
      <c r="Q536" s="140">
        <v>0</v>
      </c>
      <c r="R536" s="140">
        <f>Q536*H536</f>
        <v>0</v>
      </c>
      <c r="S536" s="140">
        <v>0</v>
      </c>
      <c r="T536" s="141">
        <f>S536*H536</f>
        <v>0</v>
      </c>
      <c r="AR536" s="142" t="s">
        <v>303</v>
      </c>
      <c r="AT536" s="142" t="s">
        <v>208</v>
      </c>
      <c r="AU536" s="142" t="s">
        <v>159</v>
      </c>
      <c r="AY536" s="16" t="s">
        <v>151</v>
      </c>
      <c r="BE536" s="143">
        <f>IF(N536="základní",J536,0)</f>
        <v>0</v>
      </c>
      <c r="BF536" s="143">
        <f>IF(N536="snížená",J536,0)</f>
        <v>0</v>
      </c>
      <c r="BG536" s="143">
        <f>IF(N536="zákl. přenesená",J536,0)</f>
        <v>0</v>
      </c>
      <c r="BH536" s="143">
        <f>IF(N536="sníž. přenesená",J536,0)</f>
        <v>0</v>
      </c>
      <c r="BI536" s="143">
        <f>IF(N536="nulová",J536,0)</f>
        <v>0</v>
      </c>
      <c r="BJ536" s="16" t="s">
        <v>159</v>
      </c>
      <c r="BK536" s="143">
        <f>ROUND(I536*H536,2)</f>
        <v>0</v>
      </c>
      <c r="BL536" s="16" t="s">
        <v>261</v>
      </c>
      <c r="BM536" s="142" t="s">
        <v>729</v>
      </c>
    </row>
    <row r="537" spans="2:65" s="1" customFormat="1" ht="11.25">
      <c r="B537" s="31"/>
      <c r="D537" s="144" t="s">
        <v>161</v>
      </c>
      <c r="F537" s="145" t="s">
        <v>728</v>
      </c>
      <c r="I537" s="146"/>
      <c r="L537" s="31"/>
      <c r="M537" s="147"/>
      <c r="T537" s="55"/>
      <c r="AT537" s="16" t="s">
        <v>161</v>
      </c>
      <c r="AU537" s="16" t="s">
        <v>159</v>
      </c>
    </row>
    <row r="538" spans="2:65" s="13" customFormat="1" ht="11.25">
      <c r="B538" s="154"/>
      <c r="D538" s="144" t="s">
        <v>162</v>
      </c>
      <c r="E538" s="155" t="s">
        <v>1</v>
      </c>
      <c r="F538" s="156" t="s">
        <v>730</v>
      </c>
      <c r="H538" s="157">
        <v>42.779000000000003</v>
      </c>
      <c r="I538" s="158"/>
      <c r="L538" s="154"/>
      <c r="M538" s="159"/>
      <c r="T538" s="160"/>
      <c r="AT538" s="155" t="s">
        <v>162</v>
      </c>
      <c r="AU538" s="155" t="s">
        <v>159</v>
      </c>
      <c r="AV538" s="13" t="s">
        <v>159</v>
      </c>
      <c r="AW538" s="13" t="s">
        <v>34</v>
      </c>
      <c r="AX538" s="13" t="s">
        <v>77</v>
      </c>
      <c r="AY538" s="155" t="s">
        <v>151</v>
      </c>
    </row>
    <row r="539" spans="2:65" s="14" customFormat="1" ht="11.25">
      <c r="B539" s="161"/>
      <c r="D539" s="144" t="s">
        <v>162</v>
      </c>
      <c r="E539" s="162" t="s">
        <v>1</v>
      </c>
      <c r="F539" s="163" t="s">
        <v>165</v>
      </c>
      <c r="H539" s="164">
        <v>42.779000000000003</v>
      </c>
      <c r="I539" s="165"/>
      <c r="L539" s="161"/>
      <c r="M539" s="166"/>
      <c r="T539" s="167"/>
      <c r="AT539" s="162" t="s">
        <v>162</v>
      </c>
      <c r="AU539" s="162" t="s">
        <v>159</v>
      </c>
      <c r="AV539" s="14" t="s">
        <v>158</v>
      </c>
      <c r="AW539" s="14" t="s">
        <v>34</v>
      </c>
      <c r="AX539" s="14" t="s">
        <v>85</v>
      </c>
      <c r="AY539" s="162" t="s">
        <v>151</v>
      </c>
    </row>
    <row r="540" spans="2:65" s="1" customFormat="1" ht="16.5" customHeight="1">
      <c r="B540" s="31"/>
      <c r="C540" s="131" t="s">
        <v>731</v>
      </c>
      <c r="D540" s="131" t="s">
        <v>154</v>
      </c>
      <c r="E540" s="132" t="s">
        <v>732</v>
      </c>
      <c r="F540" s="133" t="s">
        <v>733</v>
      </c>
      <c r="G540" s="134" t="s">
        <v>374</v>
      </c>
      <c r="H540" s="135">
        <v>2.2999999999999998</v>
      </c>
      <c r="I540" s="136"/>
      <c r="J540" s="137">
        <f>ROUND(I540*H540,2)</f>
        <v>0</v>
      </c>
      <c r="K540" s="133" t="s">
        <v>1</v>
      </c>
      <c r="L540" s="31"/>
      <c r="M540" s="138" t="s">
        <v>1</v>
      </c>
      <c r="N540" s="139" t="s">
        <v>43</v>
      </c>
      <c r="P540" s="140">
        <f>O540*H540</f>
        <v>0</v>
      </c>
      <c r="Q540" s="140">
        <v>0</v>
      </c>
      <c r="R540" s="140">
        <f>Q540*H540</f>
        <v>0</v>
      </c>
      <c r="S540" s="140">
        <v>0</v>
      </c>
      <c r="T540" s="141">
        <f>S540*H540</f>
        <v>0</v>
      </c>
      <c r="AR540" s="142" t="s">
        <v>261</v>
      </c>
      <c r="AT540" s="142" t="s">
        <v>154</v>
      </c>
      <c r="AU540" s="142" t="s">
        <v>159</v>
      </c>
      <c r="AY540" s="16" t="s">
        <v>151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6" t="s">
        <v>159</v>
      </c>
      <c r="BK540" s="143">
        <f>ROUND(I540*H540,2)</f>
        <v>0</v>
      </c>
      <c r="BL540" s="16" t="s">
        <v>261</v>
      </c>
      <c r="BM540" s="142" t="s">
        <v>734</v>
      </c>
    </row>
    <row r="541" spans="2:65" s="1" customFormat="1" ht="11.25">
      <c r="B541" s="31"/>
      <c r="D541" s="144" t="s">
        <v>161</v>
      </c>
      <c r="F541" s="145" t="s">
        <v>733</v>
      </c>
      <c r="I541" s="146"/>
      <c r="L541" s="31"/>
      <c r="M541" s="147"/>
      <c r="T541" s="55"/>
      <c r="AT541" s="16" t="s">
        <v>161</v>
      </c>
      <c r="AU541" s="16" t="s">
        <v>159</v>
      </c>
    </row>
    <row r="542" spans="2:65" s="13" customFormat="1" ht="11.25">
      <c r="B542" s="154"/>
      <c r="D542" s="144" t="s">
        <v>162</v>
      </c>
      <c r="E542" s="155" t="s">
        <v>1</v>
      </c>
      <c r="F542" s="156" t="s">
        <v>735</v>
      </c>
      <c r="H542" s="157">
        <v>2.2999999999999998</v>
      </c>
      <c r="I542" s="158"/>
      <c r="L542" s="154"/>
      <c r="M542" s="159"/>
      <c r="T542" s="160"/>
      <c r="AT542" s="155" t="s">
        <v>162</v>
      </c>
      <c r="AU542" s="155" t="s">
        <v>159</v>
      </c>
      <c r="AV542" s="13" t="s">
        <v>159</v>
      </c>
      <c r="AW542" s="13" t="s">
        <v>34</v>
      </c>
      <c r="AX542" s="13" t="s">
        <v>77</v>
      </c>
      <c r="AY542" s="155" t="s">
        <v>151</v>
      </c>
    </row>
    <row r="543" spans="2:65" s="14" customFormat="1" ht="11.25">
      <c r="B543" s="161"/>
      <c r="D543" s="144" t="s">
        <v>162</v>
      </c>
      <c r="E543" s="162" t="s">
        <v>1</v>
      </c>
      <c r="F543" s="163" t="s">
        <v>165</v>
      </c>
      <c r="H543" s="164">
        <v>2.2999999999999998</v>
      </c>
      <c r="I543" s="165"/>
      <c r="L543" s="161"/>
      <c r="M543" s="166"/>
      <c r="T543" s="167"/>
      <c r="AT543" s="162" t="s">
        <v>162</v>
      </c>
      <c r="AU543" s="162" t="s">
        <v>159</v>
      </c>
      <c r="AV543" s="14" t="s">
        <v>158</v>
      </c>
      <c r="AW543" s="14" t="s">
        <v>34</v>
      </c>
      <c r="AX543" s="14" t="s">
        <v>85</v>
      </c>
      <c r="AY543" s="162" t="s">
        <v>151</v>
      </c>
    </row>
    <row r="544" spans="2:65" s="1" customFormat="1" ht="24.2" customHeight="1">
      <c r="B544" s="31"/>
      <c r="C544" s="168" t="s">
        <v>736</v>
      </c>
      <c r="D544" s="168" t="s">
        <v>208</v>
      </c>
      <c r="E544" s="169" t="s">
        <v>737</v>
      </c>
      <c r="F544" s="170" t="s">
        <v>738</v>
      </c>
      <c r="G544" s="171" t="s">
        <v>374</v>
      </c>
      <c r="H544" s="172">
        <v>2.3460000000000001</v>
      </c>
      <c r="I544" s="173"/>
      <c r="J544" s="174">
        <f>ROUND(I544*H544,2)</f>
        <v>0</v>
      </c>
      <c r="K544" s="170" t="s">
        <v>1</v>
      </c>
      <c r="L544" s="175"/>
      <c r="M544" s="176" t="s">
        <v>1</v>
      </c>
      <c r="N544" s="177" t="s">
        <v>43</v>
      </c>
      <c r="P544" s="140">
        <f>O544*H544</f>
        <v>0</v>
      </c>
      <c r="Q544" s="140">
        <v>0</v>
      </c>
      <c r="R544" s="140">
        <f>Q544*H544</f>
        <v>0</v>
      </c>
      <c r="S544" s="140">
        <v>0</v>
      </c>
      <c r="T544" s="141">
        <f>S544*H544</f>
        <v>0</v>
      </c>
      <c r="AR544" s="142" t="s">
        <v>303</v>
      </c>
      <c r="AT544" s="142" t="s">
        <v>208</v>
      </c>
      <c r="AU544" s="142" t="s">
        <v>159</v>
      </c>
      <c r="AY544" s="16" t="s">
        <v>151</v>
      </c>
      <c r="BE544" s="143">
        <f>IF(N544="základní",J544,0)</f>
        <v>0</v>
      </c>
      <c r="BF544" s="143">
        <f>IF(N544="snížená",J544,0)</f>
        <v>0</v>
      </c>
      <c r="BG544" s="143">
        <f>IF(N544="zákl. přenesená",J544,0)</f>
        <v>0</v>
      </c>
      <c r="BH544" s="143">
        <f>IF(N544="sníž. přenesená",J544,0)</f>
        <v>0</v>
      </c>
      <c r="BI544" s="143">
        <f>IF(N544="nulová",J544,0)</f>
        <v>0</v>
      </c>
      <c r="BJ544" s="16" t="s">
        <v>159</v>
      </c>
      <c r="BK544" s="143">
        <f>ROUND(I544*H544,2)</f>
        <v>0</v>
      </c>
      <c r="BL544" s="16" t="s">
        <v>261</v>
      </c>
      <c r="BM544" s="142" t="s">
        <v>739</v>
      </c>
    </row>
    <row r="545" spans="2:65" s="1" customFormat="1" ht="19.5">
      <c r="B545" s="31"/>
      <c r="D545" s="144" t="s">
        <v>161</v>
      </c>
      <c r="F545" s="145" t="s">
        <v>738</v>
      </c>
      <c r="I545" s="146"/>
      <c r="L545" s="31"/>
      <c r="M545" s="147"/>
      <c r="T545" s="55"/>
      <c r="AT545" s="16" t="s">
        <v>161</v>
      </c>
      <c r="AU545" s="16" t="s">
        <v>159</v>
      </c>
    </row>
    <row r="546" spans="2:65" s="13" customFormat="1" ht="11.25">
      <c r="B546" s="154"/>
      <c r="D546" s="144" t="s">
        <v>162</v>
      </c>
      <c r="E546" s="155" t="s">
        <v>1</v>
      </c>
      <c r="F546" s="156" t="s">
        <v>740</v>
      </c>
      <c r="H546" s="157">
        <v>2.3460000000000001</v>
      </c>
      <c r="I546" s="158"/>
      <c r="L546" s="154"/>
      <c r="M546" s="159"/>
      <c r="T546" s="160"/>
      <c r="AT546" s="155" t="s">
        <v>162</v>
      </c>
      <c r="AU546" s="155" t="s">
        <v>159</v>
      </c>
      <c r="AV546" s="13" t="s">
        <v>159</v>
      </c>
      <c r="AW546" s="13" t="s">
        <v>34</v>
      </c>
      <c r="AX546" s="13" t="s">
        <v>77</v>
      </c>
      <c r="AY546" s="155" t="s">
        <v>151</v>
      </c>
    </row>
    <row r="547" spans="2:65" s="14" customFormat="1" ht="11.25">
      <c r="B547" s="161"/>
      <c r="D547" s="144" t="s">
        <v>162</v>
      </c>
      <c r="E547" s="162" t="s">
        <v>1</v>
      </c>
      <c r="F547" s="163" t="s">
        <v>165</v>
      </c>
      <c r="H547" s="164">
        <v>2.3460000000000001</v>
      </c>
      <c r="I547" s="165"/>
      <c r="L547" s="161"/>
      <c r="M547" s="166"/>
      <c r="T547" s="167"/>
      <c r="AT547" s="162" t="s">
        <v>162</v>
      </c>
      <c r="AU547" s="162" t="s">
        <v>159</v>
      </c>
      <c r="AV547" s="14" t="s">
        <v>158</v>
      </c>
      <c r="AW547" s="14" t="s">
        <v>34</v>
      </c>
      <c r="AX547" s="14" t="s">
        <v>85</v>
      </c>
      <c r="AY547" s="162" t="s">
        <v>151</v>
      </c>
    </row>
    <row r="548" spans="2:65" s="1" customFormat="1" ht="16.5" customHeight="1">
      <c r="B548" s="31"/>
      <c r="C548" s="131" t="s">
        <v>741</v>
      </c>
      <c r="D548" s="131" t="s">
        <v>154</v>
      </c>
      <c r="E548" s="132" t="s">
        <v>742</v>
      </c>
      <c r="F548" s="133" t="s">
        <v>743</v>
      </c>
      <c r="G548" s="134" t="s">
        <v>374</v>
      </c>
      <c r="H548" s="135">
        <v>41.94</v>
      </c>
      <c r="I548" s="136"/>
      <c r="J548" s="137">
        <f>ROUND(I548*H548,2)</f>
        <v>0</v>
      </c>
      <c r="K548" s="133" t="s">
        <v>1</v>
      </c>
      <c r="L548" s="31"/>
      <c r="M548" s="138" t="s">
        <v>1</v>
      </c>
      <c r="N548" s="139" t="s">
        <v>43</v>
      </c>
      <c r="P548" s="140">
        <f>O548*H548</f>
        <v>0</v>
      </c>
      <c r="Q548" s="140">
        <v>0</v>
      </c>
      <c r="R548" s="140">
        <f>Q548*H548</f>
        <v>0</v>
      </c>
      <c r="S548" s="140">
        <v>0</v>
      </c>
      <c r="T548" s="141">
        <f>S548*H548</f>
        <v>0</v>
      </c>
      <c r="AR548" s="142" t="s">
        <v>261</v>
      </c>
      <c r="AT548" s="142" t="s">
        <v>154</v>
      </c>
      <c r="AU548" s="142" t="s">
        <v>159</v>
      </c>
      <c r="AY548" s="16" t="s">
        <v>151</v>
      </c>
      <c r="BE548" s="143">
        <f>IF(N548="základní",J548,0)</f>
        <v>0</v>
      </c>
      <c r="BF548" s="143">
        <f>IF(N548="snížená",J548,0)</f>
        <v>0</v>
      </c>
      <c r="BG548" s="143">
        <f>IF(N548="zákl. přenesená",J548,0)</f>
        <v>0</v>
      </c>
      <c r="BH548" s="143">
        <f>IF(N548="sníž. přenesená",J548,0)</f>
        <v>0</v>
      </c>
      <c r="BI548" s="143">
        <f>IF(N548="nulová",J548,0)</f>
        <v>0</v>
      </c>
      <c r="BJ548" s="16" t="s">
        <v>159</v>
      </c>
      <c r="BK548" s="143">
        <f>ROUND(I548*H548,2)</f>
        <v>0</v>
      </c>
      <c r="BL548" s="16" t="s">
        <v>261</v>
      </c>
      <c r="BM548" s="142" t="s">
        <v>744</v>
      </c>
    </row>
    <row r="549" spans="2:65" s="1" customFormat="1" ht="11.25">
      <c r="B549" s="31"/>
      <c r="D549" s="144" t="s">
        <v>161</v>
      </c>
      <c r="F549" s="145" t="s">
        <v>743</v>
      </c>
      <c r="I549" s="146"/>
      <c r="L549" s="31"/>
      <c r="M549" s="147"/>
      <c r="T549" s="55"/>
      <c r="AT549" s="16" t="s">
        <v>161</v>
      </c>
      <c r="AU549" s="16" t="s">
        <v>159</v>
      </c>
    </row>
    <row r="550" spans="2:65" s="13" customFormat="1" ht="11.25">
      <c r="B550" s="154"/>
      <c r="D550" s="144" t="s">
        <v>162</v>
      </c>
      <c r="E550" s="155" t="s">
        <v>1</v>
      </c>
      <c r="F550" s="156" t="s">
        <v>723</v>
      </c>
      <c r="H550" s="157">
        <v>16.54</v>
      </c>
      <c r="I550" s="158"/>
      <c r="L550" s="154"/>
      <c r="M550" s="159"/>
      <c r="T550" s="160"/>
      <c r="AT550" s="155" t="s">
        <v>162</v>
      </c>
      <c r="AU550" s="155" t="s">
        <v>159</v>
      </c>
      <c r="AV550" s="13" t="s">
        <v>159</v>
      </c>
      <c r="AW550" s="13" t="s">
        <v>34</v>
      </c>
      <c r="AX550" s="13" t="s">
        <v>77</v>
      </c>
      <c r="AY550" s="155" t="s">
        <v>151</v>
      </c>
    </row>
    <row r="551" spans="2:65" s="13" customFormat="1" ht="11.25">
      <c r="B551" s="154"/>
      <c r="D551" s="144" t="s">
        <v>162</v>
      </c>
      <c r="E551" s="155" t="s">
        <v>1</v>
      </c>
      <c r="F551" s="156" t="s">
        <v>724</v>
      </c>
      <c r="H551" s="157">
        <v>20.22</v>
      </c>
      <c r="I551" s="158"/>
      <c r="L551" s="154"/>
      <c r="M551" s="159"/>
      <c r="T551" s="160"/>
      <c r="AT551" s="155" t="s">
        <v>162</v>
      </c>
      <c r="AU551" s="155" t="s">
        <v>159</v>
      </c>
      <c r="AV551" s="13" t="s">
        <v>159</v>
      </c>
      <c r="AW551" s="13" t="s">
        <v>34</v>
      </c>
      <c r="AX551" s="13" t="s">
        <v>77</v>
      </c>
      <c r="AY551" s="155" t="s">
        <v>151</v>
      </c>
    </row>
    <row r="552" spans="2:65" s="13" customFormat="1" ht="11.25">
      <c r="B552" s="154"/>
      <c r="D552" s="144" t="s">
        <v>162</v>
      </c>
      <c r="E552" s="155" t="s">
        <v>1</v>
      </c>
      <c r="F552" s="156" t="s">
        <v>725</v>
      </c>
      <c r="H552" s="157">
        <v>5.18</v>
      </c>
      <c r="I552" s="158"/>
      <c r="L552" s="154"/>
      <c r="M552" s="159"/>
      <c r="T552" s="160"/>
      <c r="AT552" s="155" t="s">
        <v>162</v>
      </c>
      <c r="AU552" s="155" t="s">
        <v>159</v>
      </c>
      <c r="AV552" s="13" t="s">
        <v>159</v>
      </c>
      <c r="AW552" s="13" t="s">
        <v>34</v>
      </c>
      <c r="AX552" s="13" t="s">
        <v>77</v>
      </c>
      <c r="AY552" s="155" t="s">
        <v>151</v>
      </c>
    </row>
    <row r="553" spans="2:65" s="14" customFormat="1" ht="11.25">
      <c r="B553" s="161"/>
      <c r="D553" s="144" t="s">
        <v>162</v>
      </c>
      <c r="E553" s="162" t="s">
        <v>1</v>
      </c>
      <c r="F553" s="163" t="s">
        <v>165</v>
      </c>
      <c r="H553" s="164">
        <v>41.94</v>
      </c>
      <c r="I553" s="165"/>
      <c r="L553" s="161"/>
      <c r="M553" s="166"/>
      <c r="T553" s="167"/>
      <c r="AT553" s="162" t="s">
        <v>162</v>
      </c>
      <c r="AU553" s="162" t="s">
        <v>159</v>
      </c>
      <c r="AV553" s="14" t="s">
        <v>158</v>
      </c>
      <c r="AW553" s="14" t="s">
        <v>34</v>
      </c>
      <c r="AX553" s="14" t="s">
        <v>85</v>
      </c>
      <c r="AY553" s="162" t="s">
        <v>151</v>
      </c>
    </row>
    <row r="554" spans="2:65" s="1" customFormat="1" ht="24.2" customHeight="1">
      <c r="B554" s="31"/>
      <c r="C554" s="131" t="s">
        <v>745</v>
      </c>
      <c r="D554" s="131" t="s">
        <v>154</v>
      </c>
      <c r="E554" s="132" t="s">
        <v>746</v>
      </c>
      <c r="F554" s="133" t="s">
        <v>747</v>
      </c>
      <c r="G554" s="134" t="s">
        <v>157</v>
      </c>
      <c r="H554" s="135">
        <v>45.59</v>
      </c>
      <c r="I554" s="136"/>
      <c r="J554" s="137">
        <f>ROUND(I554*H554,2)</f>
        <v>0</v>
      </c>
      <c r="K554" s="133" t="s">
        <v>1</v>
      </c>
      <c r="L554" s="31"/>
      <c r="M554" s="138" t="s">
        <v>1</v>
      </c>
      <c r="N554" s="139" t="s">
        <v>43</v>
      </c>
      <c r="P554" s="140">
        <f>O554*H554</f>
        <v>0</v>
      </c>
      <c r="Q554" s="140">
        <v>0</v>
      </c>
      <c r="R554" s="140">
        <f>Q554*H554</f>
        <v>0</v>
      </c>
      <c r="S554" s="140">
        <v>0</v>
      </c>
      <c r="T554" s="141">
        <f>S554*H554</f>
        <v>0</v>
      </c>
      <c r="AR554" s="142" t="s">
        <v>261</v>
      </c>
      <c r="AT554" s="142" t="s">
        <v>154</v>
      </c>
      <c r="AU554" s="142" t="s">
        <v>159</v>
      </c>
      <c r="AY554" s="16" t="s">
        <v>151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159</v>
      </c>
      <c r="BK554" s="143">
        <f>ROUND(I554*H554,2)</f>
        <v>0</v>
      </c>
      <c r="BL554" s="16" t="s">
        <v>261</v>
      </c>
      <c r="BM554" s="142" t="s">
        <v>748</v>
      </c>
    </row>
    <row r="555" spans="2:65" s="1" customFormat="1" ht="19.5">
      <c r="B555" s="31"/>
      <c r="D555" s="144" t="s">
        <v>161</v>
      </c>
      <c r="F555" s="145" t="s">
        <v>747</v>
      </c>
      <c r="I555" s="146"/>
      <c r="L555" s="31"/>
      <c r="M555" s="147"/>
      <c r="T555" s="55"/>
      <c r="AT555" s="16" t="s">
        <v>161</v>
      </c>
      <c r="AU555" s="16" t="s">
        <v>159</v>
      </c>
    </row>
    <row r="556" spans="2:65" s="1" customFormat="1" ht="55.5" customHeight="1">
      <c r="B556" s="31"/>
      <c r="C556" s="131" t="s">
        <v>749</v>
      </c>
      <c r="D556" s="131" t="s">
        <v>154</v>
      </c>
      <c r="E556" s="132" t="s">
        <v>750</v>
      </c>
      <c r="F556" s="133" t="s">
        <v>751</v>
      </c>
      <c r="G556" s="134" t="s">
        <v>273</v>
      </c>
      <c r="H556" s="135">
        <v>0.36599999999999999</v>
      </c>
      <c r="I556" s="136"/>
      <c r="J556" s="137">
        <f>ROUND(I556*H556,2)</f>
        <v>0</v>
      </c>
      <c r="K556" s="133" t="s">
        <v>1</v>
      </c>
      <c r="L556" s="31"/>
      <c r="M556" s="138" t="s">
        <v>1</v>
      </c>
      <c r="N556" s="139" t="s">
        <v>43</v>
      </c>
      <c r="P556" s="140">
        <f>O556*H556</f>
        <v>0</v>
      </c>
      <c r="Q556" s="140">
        <v>0</v>
      </c>
      <c r="R556" s="140">
        <f>Q556*H556</f>
        <v>0</v>
      </c>
      <c r="S556" s="140">
        <v>0</v>
      </c>
      <c r="T556" s="141">
        <f>S556*H556</f>
        <v>0</v>
      </c>
      <c r="AR556" s="142" t="s">
        <v>261</v>
      </c>
      <c r="AT556" s="142" t="s">
        <v>154</v>
      </c>
      <c r="AU556" s="142" t="s">
        <v>159</v>
      </c>
      <c r="AY556" s="16" t="s">
        <v>151</v>
      </c>
      <c r="BE556" s="143">
        <f>IF(N556="základní",J556,0)</f>
        <v>0</v>
      </c>
      <c r="BF556" s="143">
        <f>IF(N556="snížená",J556,0)</f>
        <v>0</v>
      </c>
      <c r="BG556" s="143">
        <f>IF(N556="zákl. přenesená",J556,0)</f>
        <v>0</v>
      </c>
      <c r="BH556" s="143">
        <f>IF(N556="sníž. přenesená",J556,0)</f>
        <v>0</v>
      </c>
      <c r="BI556" s="143">
        <f>IF(N556="nulová",J556,0)</f>
        <v>0</v>
      </c>
      <c r="BJ556" s="16" t="s">
        <v>159</v>
      </c>
      <c r="BK556" s="143">
        <f>ROUND(I556*H556,2)</f>
        <v>0</v>
      </c>
      <c r="BL556" s="16" t="s">
        <v>261</v>
      </c>
      <c r="BM556" s="142" t="s">
        <v>752</v>
      </c>
    </row>
    <row r="557" spans="2:65" s="1" customFormat="1" ht="29.25">
      <c r="B557" s="31"/>
      <c r="D557" s="144" t="s">
        <v>161</v>
      </c>
      <c r="F557" s="145" t="s">
        <v>751</v>
      </c>
      <c r="I557" s="146"/>
      <c r="L557" s="31"/>
      <c r="M557" s="147"/>
      <c r="T557" s="55"/>
      <c r="AT557" s="16" t="s">
        <v>161</v>
      </c>
      <c r="AU557" s="16" t="s">
        <v>159</v>
      </c>
    </row>
    <row r="558" spans="2:65" s="11" customFormat="1" ht="22.9" customHeight="1">
      <c r="B558" s="119"/>
      <c r="D558" s="120" t="s">
        <v>76</v>
      </c>
      <c r="E558" s="129" t="s">
        <v>753</v>
      </c>
      <c r="F558" s="129" t="s">
        <v>754</v>
      </c>
      <c r="I558" s="122"/>
      <c r="J558" s="130">
        <f>BK558</f>
        <v>0</v>
      </c>
      <c r="L558" s="119"/>
      <c r="M558" s="124"/>
      <c r="P558" s="125">
        <f>SUM(P559:P595)</f>
        <v>0</v>
      </c>
      <c r="R558" s="125">
        <f>SUM(R559:R595)</f>
        <v>0</v>
      </c>
      <c r="T558" s="126">
        <f>SUM(T559:T595)</f>
        <v>0</v>
      </c>
      <c r="AR558" s="120" t="s">
        <v>159</v>
      </c>
      <c r="AT558" s="127" t="s">
        <v>76</v>
      </c>
      <c r="AU558" s="127" t="s">
        <v>85</v>
      </c>
      <c r="AY558" s="120" t="s">
        <v>151</v>
      </c>
      <c r="BK558" s="128">
        <f>SUM(BK559:BK595)</f>
        <v>0</v>
      </c>
    </row>
    <row r="559" spans="2:65" s="1" customFormat="1" ht="24.2" customHeight="1">
      <c r="B559" s="31"/>
      <c r="C559" s="131" t="s">
        <v>755</v>
      </c>
      <c r="D559" s="131" t="s">
        <v>154</v>
      </c>
      <c r="E559" s="132" t="s">
        <v>756</v>
      </c>
      <c r="F559" s="133" t="s">
        <v>757</v>
      </c>
      <c r="G559" s="134" t="s">
        <v>157</v>
      </c>
      <c r="H559" s="135">
        <v>26.96</v>
      </c>
      <c r="I559" s="136"/>
      <c r="J559" s="137">
        <f>ROUND(I559*H559,2)</f>
        <v>0</v>
      </c>
      <c r="K559" s="133" t="s">
        <v>1</v>
      </c>
      <c r="L559" s="31"/>
      <c r="M559" s="138" t="s">
        <v>1</v>
      </c>
      <c r="N559" s="139" t="s">
        <v>43</v>
      </c>
      <c r="P559" s="140">
        <f>O559*H559</f>
        <v>0</v>
      </c>
      <c r="Q559" s="140">
        <v>0</v>
      </c>
      <c r="R559" s="140">
        <f>Q559*H559</f>
        <v>0</v>
      </c>
      <c r="S559" s="140">
        <v>0</v>
      </c>
      <c r="T559" s="141">
        <f>S559*H559</f>
        <v>0</v>
      </c>
      <c r="AR559" s="142" t="s">
        <v>261</v>
      </c>
      <c r="AT559" s="142" t="s">
        <v>154</v>
      </c>
      <c r="AU559" s="142" t="s">
        <v>159</v>
      </c>
      <c r="AY559" s="16" t="s">
        <v>151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159</v>
      </c>
      <c r="BK559" s="143">
        <f>ROUND(I559*H559,2)</f>
        <v>0</v>
      </c>
      <c r="BL559" s="16" t="s">
        <v>261</v>
      </c>
      <c r="BM559" s="142" t="s">
        <v>758</v>
      </c>
    </row>
    <row r="560" spans="2:65" s="1" customFormat="1" ht="19.5">
      <c r="B560" s="31"/>
      <c r="D560" s="144" t="s">
        <v>161</v>
      </c>
      <c r="F560" s="145" t="s">
        <v>757</v>
      </c>
      <c r="I560" s="146"/>
      <c r="L560" s="31"/>
      <c r="M560" s="147"/>
      <c r="T560" s="55"/>
      <c r="AT560" s="16" t="s">
        <v>161</v>
      </c>
      <c r="AU560" s="16" t="s">
        <v>159</v>
      </c>
    </row>
    <row r="561" spans="2:65" s="1" customFormat="1" ht="24.2" customHeight="1">
      <c r="B561" s="31"/>
      <c r="C561" s="131" t="s">
        <v>759</v>
      </c>
      <c r="D561" s="131" t="s">
        <v>154</v>
      </c>
      <c r="E561" s="132" t="s">
        <v>760</v>
      </c>
      <c r="F561" s="133" t="s">
        <v>761</v>
      </c>
      <c r="G561" s="134" t="s">
        <v>157</v>
      </c>
      <c r="H561" s="135">
        <v>26.96</v>
      </c>
      <c r="I561" s="136"/>
      <c r="J561" s="137">
        <f>ROUND(I561*H561,2)</f>
        <v>0</v>
      </c>
      <c r="K561" s="133" t="s">
        <v>1</v>
      </c>
      <c r="L561" s="31"/>
      <c r="M561" s="138" t="s">
        <v>1</v>
      </c>
      <c r="N561" s="139" t="s">
        <v>43</v>
      </c>
      <c r="P561" s="140">
        <f>O561*H561</f>
        <v>0</v>
      </c>
      <c r="Q561" s="140">
        <v>0</v>
      </c>
      <c r="R561" s="140">
        <f>Q561*H561</f>
        <v>0</v>
      </c>
      <c r="S561" s="140">
        <v>0</v>
      </c>
      <c r="T561" s="141">
        <f>S561*H561</f>
        <v>0</v>
      </c>
      <c r="AR561" s="142" t="s">
        <v>261</v>
      </c>
      <c r="AT561" s="142" t="s">
        <v>154</v>
      </c>
      <c r="AU561" s="142" t="s">
        <v>159</v>
      </c>
      <c r="AY561" s="16" t="s">
        <v>151</v>
      </c>
      <c r="BE561" s="143">
        <f>IF(N561="základní",J561,0)</f>
        <v>0</v>
      </c>
      <c r="BF561" s="143">
        <f>IF(N561="snížená",J561,0)</f>
        <v>0</v>
      </c>
      <c r="BG561" s="143">
        <f>IF(N561="zákl. přenesená",J561,0)</f>
        <v>0</v>
      </c>
      <c r="BH561" s="143">
        <f>IF(N561="sníž. přenesená",J561,0)</f>
        <v>0</v>
      </c>
      <c r="BI561" s="143">
        <f>IF(N561="nulová",J561,0)</f>
        <v>0</v>
      </c>
      <c r="BJ561" s="16" t="s">
        <v>159</v>
      </c>
      <c r="BK561" s="143">
        <f>ROUND(I561*H561,2)</f>
        <v>0</v>
      </c>
      <c r="BL561" s="16" t="s">
        <v>261</v>
      </c>
      <c r="BM561" s="142" t="s">
        <v>762</v>
      </c>
    </row>
    <row r="562" spans="2:65" s="1" customFormat="1" ht="19.5">
      <c r="B562" s="31"/>
      <c r="D562" s="144" t="s">
        <v>161</v>
      </c>
      <c r="F562" s="145" t="s">
        <v>761</v>
      </c>
      <c r="I562" s="146"/>
      <c r="L562" s="31"/>
      <c r="M562" s="147"/>
      <c r="T562" s="55"/>
      <c r="AT562" s="16" t="s">
        <v>161</v>
      </c>
      <c r="AU562" s="16" t="s">
        <v>159</v>
      </c>
    </row>
    <row r="563" spans="2:65" s="1" customFormat="1" ht="24.2" customHeight="1">
      <c r="B563" s="31"/>
      <c r="C563" s="131" t="s">
        <v>763</v>
      </c>
      <c r="D563" s="131" t="s">
        <v>154</v>
      </c>
      <c r="E563" s="132" t="s">
        <v>764</v>
      </c>
      <c r="F563" s="133" t="s">
        <v>765</v>
      </c>
      <c r="G563" s="134" t="s">
        <v>157</v>
      </c>
      <c r="H563" s="135">
        <v>7.48</v>
      </c>
      <c r="I563" s="136"/>
      <c r="J563" s="137">
        <f>ROUND(I563*H563,2)</f>
        <v>0</v>
      </c>
      <c r="K563" s="133" t="s">
        <v>1</v>
      </c>
      <c r="L563" s="31"/>
      <c r="M563" s="138" t="s">
        <v>1</v>
      </c>
      <c r="N563" s="139" t="s">
        <v>43</v>
      </c>
      <c r="P563" s="140">
        <f>O563*H563</f>
        <v>0</v>
      </c>
      <c r="Q563" s="140">
        <v>0</v>
      </c>
      <c r="R563" s="140">
        <f>Q563*H563</f>
        <v>0</v>
      </c>
      <c r="S563" s="140">
        <v>0</v>
      </c>
      <c r="T563" s="141">
        <f>S563*H563</f>
        <v>0</v>
      </c>
      <c r="AR563" s="142" t="s">
        <v>261</v>
      </c>
      <c r="AT563" s="142" t="s">
        <v>154</v>
      </c>
      <c r="AU563" s="142" t="s">
        <v>159</v>
      </c>
      <c r="AY563" s="16" t="s">
        <v>151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6" t="s">
        <v>159</v>
      </c>
      <c r="BK563" s="143">
        <f>ROUND(I563*H563,2)</f>
        <v>0</v>
      </c>
      <c r="BL563" s="16" t="s">
        <v>261</v>
      </c>
      <c r="BM563" s="142" t="s">
        <v>766</v>
      </c>
    </row>
    <row r="564" spans="2:65" s="1" customFormat="1" ht="19.5">
      <c r="B564" s="31"/>
      <c r="D564" s="144" t="s">
        <v>161</v>
      </c>
      <c r="F564" s="145" t="s">
        <v>765</v>
      </c>
      <c r="I564" s="146"/>
      <c r="L564" s="31"/>
      <c r="M564" s="147"/>
      <c r="T564" s="55"/>
      <c r="AT564" s="16" t="s">
        <v>161</v>
      </c>
      <c r="AU564" s="16" t="s">
        <v>159</v>
      </c>
    </row>
    <row r="565" spans="2:65" s="13" customFormat="1" ht="11.25">
      <c r="B565" s="154"/>
      <c r="D565" s="144" t="s">
        <v>162</v>
      </c>
      <c r="E565" s="155" t="s">
        <v>1</v>
      </c>
      <c r="F565" s="156" t="s">
        <v>767</v>
      </c>
      <c r="H565" s="157">
        <v>5.04</v>
      </c>
      <c r="I565" s="158"/>
      <c r="L565" s="154"/>
      <c r="M565" s="159"/>
      <c r="T565" s="160"/>
      <c r="AT565" s="155" t="s">
        <v>162</v>
      </c>
      <c r="AU565" s="155" t="s">
        <v>159</v>
      </c>
      <c r="AV565" s="13" t="s">
        <v>159</v>
      </c>
      <c r="AW565" s="13" t="s">
        <v>34</v>
      </c>
      <c r="AX565" s="13" t="s">
        <v>77</v>
      </c>
      <c r="AY565" s="155" t="s">
        <v>151</v>
      </c>
    </row>
    <row r="566" spans="2:65" s="13" customFormat="1" ht="11.25">
      <c r="B566" s="154"/>
      <c r="D566" s="144" t="s">
        <v>162</v>
      </c>
      <c r="E566" s="155" t="s">
        <v>1</v>
      </c>
      <c r="F566" s="156" t="s">
        <v>768</v>
      </c>
      <c r="H566" s="157">
        <v>2.44</v>
      </c>
      <c r="I566" s="158"/>
      <c r="L566" s="154"/>
      <c r="M566" s="159"/>
      <c r="T566" s="160"/>
      <c r="AT566" s="155" t="s">
        <v>162</v>
      </c>
      <c r="AU566" s="155" t="s">
        <v>159</v>
      </c>
      <c r="AV566" s="13" t="s">
        <v>159</v>
      </c>
      <c r="AW566" s="13" t="s">
        <v>34</v>
      </c>
      <c r="AX566" s="13" t="s">
        <v>77</v>
      </c>
      <c r="AY566" s="155" t="s">
        <v>151</v>
      </c>
    </row>
    <row r="567" spans="2:65" s="14" customFormat="1" ht="11.25">
      <c r="B567" s="161"/>
      <c r="D567" s="144" t="s">
        <v>162</v>
      </c>
      <c r="E567" s="162" t="s">
        <v>1</v>
      </c>
      <c r="F567" s="163" t="s">
        <v>165</v>
      </c>
      <c r="H567" s="164">
        <v>7.48</v>
      </c>
      <c r="I567" s="165"/>
      <c r="L567" s="161"/>
      <c r="M567" s="166"/>
      <c r="T567" s="167"/>
      <c r="AT567" s="162" t="s">
        <v>162</v>
      </c>
      <c r="AU567" s="162" t="s">
        <v>159</v>
      </c>
      <c r="AV567" s="14" t="s">
        <v>158</v>
      </c>
      <c r="AW567" s="14" t="s">
        <v>34</v>
      </c>
      <c r="AX567" s="14" t="s">
        <v>85</v>
      </c>
      <c r="AY567" s="162" t="s">
        <v>151</v>
      </c>
    </row>
    <row r="568" spans="2:65" s="1" customFormat="1" ht="24.2" customHeight="1">
      <c r="B568" s="31"/>
      <c r="C568" s="131" t="s">
        <v>769</v>
      </c>
      <c r="D568" s="131" t="s">
        <v>154</v>
      </c>
      <c r="E568" s="132" t="s">
        <v>770</v>
      </c>
      <c r="F568" s="133" t="s">
        <v>771</v>
      </c>
      <c r="G568" s="134" t="s">
        <v>374</v>
      </c>
      <c r="H568" s="135">
        <v>12.2</v>
      </c>
      <c r="I568" s="136"/>
      <c r="J568" s="137">
        <f>ROUND(I568*H568,2)</f>
        <v>0</v>
      </c>
      <c r="K568" s="133" t="s">
        <v>1</v>
      </c>
      <c r="L568" s="31"/>
      <c r="M568" s="138" t="s">
        <v>1</v>
      </c>
      <c r="N568" s="139" t="s">
        <v>43</v>
      </c>
      <c r="P568" s="140">
        <f>O568*H568</f>
        <v>0</v>
      </c>
      <c r="Q568" s="140">
        <v>0</v>
      </c>
      <c r="R568" s="140">
        <f>Q568*H568</f>
        <v>0</v>
      </c>
      <c r="S568" s="140">
        <v>0</v>
      </c>
      <c r="T568" s="141">
        <f>S568*H568</f>
        <v>0</v>
      </c>
      <c r="AR568" s="142" t="s">
        <v>261</v>
      </c>
      <c r="AT568" s="142" t="s">
        <v>154</v>
      </c>
      <c r="AU568" s="142" t="s">
        <v>159</v>
      </c>
      <c r="AY568" s="16" t="s">
        <v>151</v>
      </c>
      <c r="BE568" s="143">
        <f>IF(N568="základní",J568,0)</f>
        <v>0</v>
      </c>
      <c r="BF568" s="143">
        <f>IF(N568="snížená",J568,0)</f>
        <v>0</v>
      </c>
      <c r="BG568" s="143">
        <f>IF(N568="zákl. přenesená",J568,0)</f>
        <v>0</v>
      </c>
      <c r="BH568" s="143">
        <f>IF(N568="sníž. přenesená",J568,0)</f>
        <v>0</v>
      </c>
      <c r="BI568" s="143">
        <f>IF(N568="nulová",J568,0)</f>
        <v>0</v>
      </c>
      <c r="BJ568" s="16" t="s">
        <v>159</v>
      </c>
      <c r="BK568" s="143">
        <f>ROUND(I568*H568,2)</f>
        <v>0</v>
      </c>
      <c r="BL568" s="16" t="s">
        <v>261</v>
      </c>
      <c r="BM568" s="142" t="s">
        <v>772</v>
      </c>
    </row>
    <row r="569" spans="2:65" s="1" customFormat="1" ht="19.5">
      <c r="B569" s="31"/>
      <c r="D569" s="144" t="s">
        <v>161</v>
      </c>
      <c r="F569" s="145" t="s">
        <v>771</v>
      </c>
      <c r="I569" s="146"/>
      <c r="L569" s="31"/>
      <c r="M569" s="147"/>
      <c r="T569" s="55"/>
      <c r="AT569" s="16" t="s">
        <v>161</v>
      </c>
      <c r="AU569" s="16" t="s">
        <v>159</v>
      </c>
    </row>
    <row r="570" spans="2:65" s="13" customFormat="1" ht="11.25">
      <c r="B570" s="154"/>
      <c r="D570" s="144" t="s">
        <v>162</v>
      </c>
      <c r="E570" s="155" t="s">
        <v>1</v>
      </c>
      <c r="F570" s="156" t="s">
        <v>773</v>
      </c>
      <c r="H570" s="157">
        <v>8</v>
      </c>
      <c r="I570" s="158"/>
      <c r="L570" s="154"/>
      <c r="M570" s="159"/>
      <c r="T570" s="160"/>
      <c r="AT570" s="155" t="s">
        <v>162</v>
      </c>
      <c r="AU570" s="155" t="s">
        <v>159</v>
      </c>
      <c r="AV570" s="13" t="s">
        <v>159</v>
      </c>
      <c r="AW570" s="13" t="s">
        <v>34</v>
      </c>
      <c r="AX570" s="13" t="s">
        <v>77</v>
      </c>
      <c r="AY570" s="155" t="s">
        <v>151</v>
      </c>
    </row>
    <row r="571" spans="2:65" s="13" customFormat="1" ht="11.25">
      <c r="B571" s="154"/>
      <c r="D571" s="144" t="s">
        <v>162</v>
      </c>
      <c r="E571" s="155" t="s">
        <v>1</v>
      </c>
      <c r="F571" s="156" t="s">
        <v>774</v>
      </c>
      <c r="H571" s="157">
        <v>4.2</v>
      </c>
      <c r="I571" s="158"/>
      <c r="L571" s="154"/>
      <c r="M571" s="159"/>
      <c r="T571" s="160"/>
      <c r="AT571" s="155" t="s">
        <v>162</v>
      </c>
      <c r="AU571" s="155" t="s">
        <v>159</v>
      </c>
      <c r="AV571" s="13" t="s">
        <v>159</v>
      </c>
      <c r="AW571" s="13" t="s">
        <v>34</v>
      </c>
      <c r="AX571" s="13" t="s">
        <v>77</v>
      </c>
      <c r="AY571" s="155" t="s">
        <v>151</v>
      </c>
    </row>
    <row r="572" spans="2:65" s="14" customFormat="1" ht="11.25">
      <c r="B572" s="161"/>
      <c r="D572" s="144" t="s">
        <v>162</v>
      </c>
      <c r="E572" s="162" t="s">
        <v>1</v>
      </c>
      <c r="F572" s="163" t="s">
        <v>165</v>
      </c>
      <c r="H572" s="164">
        <v>12.2</v>
      </c>
      <c r="I572" s="165"/>
      <c r="L572" s="161"/>
      <c r="M572" s="166"/>
      <c r="T572" s="167"/>
      <c r="AT572" s="162" t="s">
        <v>162</v>
      </c>
      <c r="AU572" s="162" t="s">
        <v>159</v>
      </c>
      <c r="AV572" s="14" t="s">
        <v>158</v>
      </c>
      <c r="AW572" s="14" t="s">
        <v>34</v>
      </c>
      <c r="AX572" s="14" t="s">
        <v>85</v>
      </c>
      <c r="AY572" s="162" t="s">
        <v>151</v>
      </c>
    </row>
    <row r="573" spans="2:65" s="1" customFormat="1" ht="24.2" customHeight="1">
      <c r="B573" s="31"/>
      <c r="C573" s="131" t="s">
        <v>775</v>
      </c>
      <c r="D573" s="131" t="s">
        <v>154</v>
      </c>
      <c r="E573" s="132" t="s">
        <v>776</v>
      </c>
      <c r="F573" s="133" t="s">
        <v>777</v>
      </c>
      <c r="G573" s="134" t="s">
        <v>157</v>
      </c>
      <c r="H573" s="135">
        <v>27.899000000000001</v>
      </c>
      <c r="I573" s="136"/>
      <c r="J573" s="137">
        <f>ROUND(I573*H573,2)</f>
        <v>0</v>
      </c>
      <c r="K573" s="133" t="s">
        <v>1</v>
      </c>
      <c r="L573" s="31"/>
      <c r="M573" s="138" t="s">
        <v>1</v>
      </c>
      <c r="N573" s="139" t="s">
        <v>43</v>
      </c>
      <c r="P573" s="140">
        <f>O573*H573</f>
        <v>0</v>
      </c>
      <c r="Q573" s="140">
        <v>0</v>
      </c>
      <c r="R573" s="140">
        <f>Q573*H573</f>
        <v>0</v>
      </c>
      <c r="S573" s="140">
        <v>0</v>
      </c>
      <c r="T573" s="141">
        <f>S573*H573</f>
        <v>0</v>
      </c>
      <c r="AR573" s="142" t="s">
        <v>261</v>
      </c>
      <c r="AT573" s="142" t="s">
        <v>154</v>
      </c>
      <c r="AU573" s="142" t="s">
        <v>159</v>
      </c>
      <c r="AY573" s="16" t="s">
        <v>151</v>
      </c>
      <c r="BE573" s="143">
        <f>IF(N573="základní",J573,0)</f>
        <v>0</v>
      </c>
      <c r="BF573" s="143">
        <f>IF(N573="snížená",J573,0)</f>
        <v>0</v>
      </c>
      <c r="BG573" s="143">
        <f>IF(N573="zákl. přenesená",J573,0)</f>
        <v>0</v>
      </c>
      <c r="BH573" s="143">
        <f>IF(N573="sníž. přenesená",J573,0)</f>
        <v>0</v>
      </c>
      <c r="BI573" s="143">
        <f>IF(N573="nulová",J573,0)</f>
        <v>0</v>
      </c>
      <c r="BJ573" s="16" t="s">
        <v>159</v>
      </c>
      <c r="BK573" s="143">
        <f>ROUND(I573*H573,2)</f>
        <v>0</v>
      </c>
      <c r="BL573" s="16" t="s">
        <v>261</v>
      </c>
      <c r="BM573" s="142" t="s">
        <v>778</v>
      </c>
    </row>
    <row r="574" spans="2:65" s="1" customFormat="1" ht="11.25">
      <c r="B574" s="31"/>
      <c r="D574" s="144" t="s">
        <v>161</v>
      </c>
      <c r="F574" s="145" t="s">
        <v>777</v>
      </c>
      <c r="I574" s="146"/>
      <c r="L574" s="31"/>
      <c r="M574" s="147"/>
      <c r="T574" s="55"/>
      <c r="AT574" s="16" t="s">
        <v>161</v>
      </c>
      <c r="AU574" s="16" t="s">
        <v>159</v>
      </c>
    </row>
    <row r="575" spans="2:65" s="13" customFormat="1" ht="11.25">
      <c r="B575" s="154"/>
      <c r="D575" s="144" t="s">
        <v>162</v>
      </c>
      <c r="E575" s="155" t="s">
        <v>1</v>
      </c>
      <c r="F575" s="156" t="s">
        <v>779</v>
      </c>
      <c r="H575" s="157">
        <v>19.565999999999999</v>
      </c>
      <c r="I575" s="158"/>
      <c r="L575" s="154"/>
      <c r="M575" s="159"/>
      <c r="T575" s="160"/>
      <c r="AT575" s="155" t="s">
        <v>162</v>
      </c>
      <c r="AU575" s="155" t="s">
        <v>159</v>
      </c>
      <c r="AV575" s="13" t="s">
        <v>159</v>
      </c>
      <c r="AW575" s="13" t="s">
        <v>34</v>
      </c>
      <c r="AX575" s="13" t="s">
        <v>77</v>
      </c>
      <c r="AY575" s="155" t="s">
        <v>151</v>
      </c>
    </row>
    <row r="576" spans="2:65" s="13" customFormat="1" ht="11.25">
      <c r="B576" s="154"/>
      <c r="D576" s="144" t="s">
        <v>162</v>
      </c>
      <c r="E576" s="155" t="s">
        <v>1</v>
      </c>
      <c r="F576" s="156" t="s">
        <v>780</v>
      </c>
      <c r="H576" s="157">
        <v>8.3330000000000002</v>
      </c>
      <c r="I576" s="158"/>
      <c r="L576" s="154"/>
      <c r="M576" s="159"/>
      <c r="T576" s="160"/>
      <c r="AT576" s="155" t="s">
        <v>162</v>
      </c>
      <c r="AU576" s="155" t="s">
        <v>159</v>
      </c>
      <c r="AV576" s="13" t="s">
        <v>159</v>
      </c>
      <c r="AW576" s="13" t="s">
        <v>34</v>
      </c>
      <c r="AX576" s="13" t="s">
        <v>77</v>
      </c>
      <c r="AY576" s="155" t="s">
        <v>151</v>
      </c>
    </row>
    <row r="577" spans="2:65" s="14" customFormat="1" ht="11.25">
      <c r="B577" s="161"/>
      <c r="D577" s="144" t="s">
        <v>162</v>
      </c>
      <c r="E577" s="162" t="s">
        <v>1</v>
      </c>
      <c r="F577" s="163" t="s">
        <v>165</v>
      </c>
      <c r="H577" s="164">
        <v>27.899000000000001</v>
      </c>
      <c r="I577" s="165"/>
      <c r="L577" s="161"/>
      <c r="M577" s="166"/>
      <c r="T577" s="167"/>
      <c r="AT577" s="162" t="s">
        <v>162</v>
      </c>
      <c r="AU577" s="162" t="s">
        <v>159</v>
      </c>
      <c r="AV577" s="14" t="s">
        <v>158</v>
      </c>
      <c r="AW577" s="14" t="s">
        <v>34</v>
      </c>
      <c r="AX577" s="14" t="s">
        <v>85</v>
      </c>
      <c r="AY577" s="162" t="s">
        <v>151</v>
      </c>
    </row>
    <row r="578" spans="2:65" s="1" customFormat="1" ht="37.9" customHeight="1">
      <c r="B578" s="31"/>
      <c r="C578" s="131" t="s">
        <v>781</v>
      </c>
      <c r="D578" s="131" t="s">
        <v>154</v>
      </c>
      <c r="E578" s="132" t="s">
        <v>782</v>
      </c>
      <c r="F578" s="133" t="s">
        <v>783</v>
      </c>
      <c r="G578" s="134" t="s">
        <v>157</v>
      </c>
      <c r="H578" s="135">
        <v>26.96</v>
      </c>
      <c r="I578" s="136"/>
      <c r="J578" s="137">
        <f>ROUND(I578*H578,2)</f>
        <v>0</v>
      </c>
      <c r="K578" s="133" t="s">
        <v>1</v>
      </c>
      <c r="L578" s="31"/>
      <c r="M578" s="138" t="s">
        <v>1</v>
      </c>
      <c r="N578" s="139" t="s">
        <v>43</v>
      </c>
      <c r="P578" s="140">
        <f>O578*H578</f>
        <v>0</v>
      </c>
      <c r="Q578" s="140">
        <v>0</v>
      </c>
      <c r="R578" s="140">
        <f>Q578*H578</f>
        <v>0</v>
      </c>
      <c r="S578" s="140">
        <v>0</v>
      </c>
      <c r="T578" s="141">
        <f>S578*H578</f>
        <v>0</v>
      </c>
      <c r="AR578" s="142" t="s">
        <v>261</v>
      </c>
      <c r="AT578" s="142" t="s">
        <v>154</v>
      </c>
      <c r="AU578" s="142" t="s">
        <v>159</v>
      </c>
      <c r="AY578" s="16" t="s">
        <v>151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6" t="s">
        <v>159</v>
      </c>
      <c r="BK578" s="143">
        <f>ROUND(I578*H578,2)</f>
        <v>0</v>
      </c>
      <c r="BL578" s="16" t="s">
        <v>261</v>
      </c>
      <c r="BM578" s="142" t="s">
        <v>784</v>
      </c>
    </row>
    <row r="579" spans="2:65" s="1" customFormat="1" ht="19.5">
      <c r="B579" s="31"/>
      <c r="D579" s="144" t="s">
        <v>161</v>
      </c>
      <c r="F579" s="145" t="s">
        <v>783</v>
      </c>
      <c r="I579" s="146"/>
      <c r="L579" s="31"/>
      <c r="M579" s="147"/>
      <c r="T579" s="55"/>
      <c r="AT579" s="16" t="s">
        <v>161</v>
      </c>
      <c r="AU579" s="16" t="s">
        <v>159</v>
      </c>
    </row>
    <row r="580" spans="2:65" s="1" customFormat="1" ht="33" customHeight="1">
      <c r="B580" s="31"/>
      <c r="C580" s="168" t="s">
        <v>785</v>
      </c>
      <c r="D580" s="168" t="s">
        <v>208</v>
      </c>
      <c r="E580" s="169" t="s">
        <v>786</v>
      </c>
      <c r="F580" s="170" t="s">
        <v>787</v>
      </c>
      <c r="G580" s="171" t="s">
        <v>157</v>
      </c>
      <c r="H580" s="172">
        <v>29.655999999999999</v>
      </c>
      <c r="I580" s="173"/>
      <c r="J580" s="174">
        <f>ROUND(I580*H580,2)</f>
        <v>0</v>
      </c>
      <c r="K580" s="170" t="s">
        <v>1</v>
      </c>
      <c r="L580" s="175"/>
      <c r="M580" s="176" t="s">
        <v>1</v>
      </c>
      <c r="N580" s="177" t="s">
        <v>43</v>
      </c>
      <c r="P580" s="140">
        <f>O580*H580</f>
        <v>0</v>
      </c>
      <c r="Q580" s="140">
        <v>0</v>
      </c>
      <c r="R580" s="140">
        <f>Q580*H580</f>
        <v>0</v>
      </c>
      <c r="S580" s="140">
        <v>0</v>
      </c>
      <c r="T580" s="141">
        <f>S580*H580</f>
        <v>0</v>
      </c>
      <c r="AR580" s="142" t="s">
        <v>303</v>
      </c>
      <c r="AT580" s="142" t="s">
        <v>208</v>
      </c>
      <c r="AU580" s="142" t="s">
        <v>159</v>
      </c>
      <c r="AY580" s="16" t="s">
        <v>151</v>
      </c>
      <c r="BE580" s="143">
        <f>IF(N580="základní",J580,0)</f>
        <v>0</v>
      </c>
      <c r="BF580" s="143">
        <f>IF(N580="snížená",J580,0)</f>
        <v>0</v>
      </c>
      <c r="BG580" s="143">
        <f>IF(N580="zákl. přenesená",J580,0)</f>
        <v>0</v>
      </c>
      <c r="BH580" s="143">
        <f>IF(N580="sníž. přenesená",J580,0)</f>
        <v>0</v>
      </c>
      <c r="BI580" s="143">
        <f>IF(N580="nulová",J580,0)</f>
        <v>0</v>
      </c>
      <c r="BJ580" s="16" t="s">
        <v>159</v>
      </c>
      <c r="BK580" s="143">
        <f>ROUND(I580*H580,2)</f>
        <v>0</v>
      </c>
      <c r="BL580" s="16" t="s">
        <v>261</v>
      </c>
      <c r="BM580" s="142" t="s">
        <v>788</v>
      </c>
    </row>
    <row r="581" spans="2:65" s="1" customFormat="1" ht="19.5">
      <c r="B581" s="31"/>
      <c r="D581" s="144" t="s">
        <v>161</v>
      </c>
      <c r="F581" s="145" t="s">
        <v>787</v>
      </c>
      <c r="I581" s="146"/>
      <c r="L581" s="31"/>
      <c r="M581" s="147"/>
      <c r="T581" s="55"/>
      <c r="AT581" s="16" t="s">
        <v>161</v>
      </c>
      <c r="AU581" s="16" t="s">
        <v>159</v>
      </c>
    </row>
    <row r="582" spans="2:65" s="13" customFormat="1" ht="11.25">
      <c r="B582" s="154"/>
      <c r="D582" s="144" t="s">
        <v>162</v>
      </c>
      <c r="E582" s="155" t="s">
        <v>1</v>
      </c>
      <c r="F582" s="156" t="s">
        <v>789</v>
      </c>
      <c r="H582" s="157">
        <v>29.655999999999999</v>
      </c>
      <c r="I582" s="158"/>
      <c r="L582" s="154"/>
      <c r="M582" s="159"/>
      <c r="T582" s="160"/>
      <c r="AT582" s="155" t="s">
        <v>162</v>
      </c>
      <c r="AU582" s="155" t="s">
        <v>159</v>
      </c>
      <c r="AV582" s="13" t="s">
        <v>159</v>
      </c>
      <c r="AW582" s="13" t="s">
        <v>34</v>
      </c>
      <c r="AX582" s="13" t="s">
        <v>77</v>
      </c>
      <c r="AY582" s="155" t="s">
        <v>151</v>
      </c>
    </row>
    <row r="583" spans="2:65" s="14" customFormat="1" ht="11.25">
      <c r="B583" s="161"/>
      <c r="D583" s="144" t="s">
        <v>162</v>
      </c>
      <c r="E583" s="162" t="s">
        <v>1</v>
      </c>
      <c r="F583" s="163" t="s">
        <v>165</v>
      </c>
      <c r="H583" s="164">
        <v>29.655999999999999</v>
      </c>
      <c r="I583" s="165"/>
      <c r="L583" s="161"/>
      <c r="M583" s="166"/>
      <c r="T583" s="167"/>
      <c r="AT583" s="162" t="s">
        <v>162</v>
      </c>
      <c r="AU583" s="162" t="s">
        <v>159</v>
      </c>
      <c r="AV583" s="14" t="s">
        <v>158</v>
      </c>
      <c r="AW583" s="14" t="s">
        <v>34</v>
      </c>
      <c r="AX583" s="14" t="s">
        <v>85</v>
      </c>
      <c r="AY583" s="162" t="s">
        <v>151</v>
      </c>
    </row>
    <row r="584" spans="2:65" s="1" customFormat="1" ht="33" customHeight="1">
      <c r="B584" s="31"/>
      <c r="C584" s="131" t="s">
        <v>790</v>
      </c>
      <c r="D584" s="131" t="s">
        <v>154</v>
      </c>
      <c r="E584" s="132" t="s">
        <v>791</v>
      </c>
      <c r="F584" s="133" t="s">
        <v>792</v>
      </c>
      <c r="G584" s="134" t="s">
        <v>374</v>
      </c>
      <c r="H584" s="135">
        <v>10.3</v>
      </c>
      <c r="I584" s="136"/>
      <c r="J584" s="137">
        <f>ROUND(I584*H584,2)</f>
        <v>0</v>
      </c>
      <c r="K584" s="133" t="s">
        <v>1</v>
      </c>
      <c r="L584" s="31"/>
      <c r="M584" s="138" t="s">
        <v>1</v>
      </c>
      <c r="N584" s="139" t="s">
        <v>43</v>
      </c>
      <c r="P584" s="140">
        <f>O584*H584</f>
        <v>0</v>
      </c>
      <c r="Q584" s="140">
        <v>0</v>
      </c>
      <c r="R584" s="140">
        <f>Q584*H584</f>
        <v>0</v>
      </c>
      <c r="S584" s="140">
        <v>0</v>
      </c>
      <c r="T584" s="141">
        <f>S584*H584</f>
        <v>0</v>
      </c>
      <c r="AR584" s="142" t="s">
        <v>261</v>
      </c>
      <c r="AT584" s="142" t="s">
        <v>154</v>
      </c>
      <c r="AU584" s="142" t="s">
        <v>159</v>
      </c>
      <c r="AY584" s="16" t="s">
        <v>151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6" t="s">
        <v>159</v>
      </c>
      <c r="BK584" s="143">
        <f>ROUND(I584*H584,2)</f>
        <v>0</v>
      </c>
      <c r="BL584" s="16" t="s">
        <v>261</v>
      </c>
      <c r="BM584" s="142" t="s">
        <v>793</v>
      </c>
    </row>
    <row r="585" spans="2:65" s="1" customFormat="1" ht="19.5">
      <c r="B585" s="31"/>
      <c r="D585" s="144" t="s">
        <v>161</v>
      </c>
      <c r="F585" s="145" t="s">
        <v>792</v>
      </c>
      <c r="I585" s="146"/>
      <c r="L585" s="31"/>
      <c r="M585" s="147"/>
      <c r="T585" s="55"/>
      <c r="AT585" s="16" t="s">
        <v>161</v>
      </c>
      <c r="AU585" s="16" t="s">
        <v>159</v>
      </c>
    </row>
    <row r="586" spans="2:65" s="13" customFormat="1" ht="11.25">
      <c r="B586" s="154"/>
      <c r="D586" s="144" t="s">
        <v>162</v>
      </c>
      <c r="E586" s="155" t="s">
        <v>1</v>
      </c>
      <c r="F586" s="156" t="s">
        <v>794</v>
      </c>
      <c r="H586" s="157">
        <v>10.3</v>
      </c>
      <c r="I586" s="158"/>
      <c r="L586" s="154"/>
      <c r="M586" s="159"/>
      <c r="T586" s="160"/>
      <c r="AT586" s="155" t="s">
        <v>162</v>
      </c>
      <c r="AU586" s="155" t="s">
        <v>159</v>
      </c>
      <c r="AV586" s="13" t="s">
        <v>159</v>
      </c>
      <c r="AW586" s="13" t="s">
        <v>34</v>
      </c>
      <c r="AX586" s="13" t="s">
        <v>77</v>
      </c>
      <c r="AY586" s="155" t="s">
        <v>151</v>
      </c>
    </row>
    <row r="587" spans="2:65" s="14" customFormat="1" ht="11.25">
      <c r="B587" s="161"/>
      <c r="D587" s="144" t="s">
        <v>162</v>
      </c>
      <c r="E587" s="162" t="s">
        <v>1</v>
      </c>
      <c r="F587" s="163" t="s">
        <v>165</v>
      </c>
      <c r="H587" s="164">
        <v>10.3</v>
      </c>
      <c r="I587" s="165"/>
      <c r="L587" s="161"/>
      <c r="M587" s="166"/>
      <c r="T587" s="167"/>
      <c r="AT587" s="162" t="s">
        <v>162</v>
      </c>
      <c r="AU587" s="162" t="s">
        <v>159</v>
      </c>
      <c r="AV587" s="14" t="s">
        <v>158</v>
      </c>
      <c r="AW587" s="14" t="s">
        <v>34</v>
      </c>
      <c r="AX587" s="14" t="s">
        <v>85</v>
      </c>
      <c r="AY587" s="162" t="s">
        <v>151</v>
      </c>
    </row>
    <row r="588" spans="2:65" s="1" customFormat="1" ht="16.5" customHeight="1">
      <c r="B588" s="31"/>
      <c r="C588" s="168" t="s">
        <v>795</v>
      </c>
      <c r="D588" s="168" t="s">
        <v>208</v>
      </c>
      <c r="E588" s="169" t="s">
        <v>796</v>
      </c>
      <c r="F588" s="170" t="s">
        <v>797</v>
      </c>
      <c r="G588" s="171" t="s">
        <v>374</v>
      </c>
      <c r="H588" s="172">
        <v>10.815</v>
      </c>
      <c r="I588" s="173"/>
      <c r="J588" s="174">
        <f>ROUND(I588*H588,2)</f>
        <v>0</v>
      </c>
      <c r="K588" s="170" t="s">
        <v>1</v>
      </c>
      <c r="L588" s="175"/>
      <c r="M588" s="176" t="s">
        <v>1</v>
      </c>
      <c r="N588" s="177" t="s">
        <v>43</v>
      </c>
      <c r="P588" s="140">
        <f>O588*H588</f>
        <v>0</v>
      </c>
      <c r="Q588" s="140">
        <v>0</v>
      </c>
      <c r="R588" s="140">
        <f>Q588*H588</f>
        <v>0</v>
      </c>
      <c r="S588" s="140">
        <v>0</v>
      </c>
      <c r="T588" s="141">
        <f>S588*H588</f>
        <v>0</v>
      </c>
      <c r="AR588" s="142" t="s">
        <v>303</v>
      </c>
      <c r="AT588" s="142" t="s">
        <v>208</v>
      </c>
      <c r="AU588" s="142" t="s">
        <v>159</v>
      </c>
      <c r="AY588" s="16" t="s">
        <v>151</v>
      </c>
      <c r="BE588" s="143">
        <f>IF(N588="základní",J588,0)</f>
        <v>0</v>
      </c>
      <c r="BF588" s="143">
        <f>IF(N588="snížená",J588,0)</f>
        <v>0</v>
      </c>
      <c r="BG588" s="143">
        <f>IF(N588="zákl. přenesená",J588,0)</f>
        <v>0</v>
      </c>
      <c r="BH588" s="143">
        <f>IF(N588="sníž. přenesená",J588,0)</f>
        <v>0</v>
      </c>
      <c r="BI588" s="143">
        <f>IF(N588="nulová",J588,0)</f>
        <v>0</v>
      </c>
      <c r="BJ588" s="16" t="s">
        <v>159</v>
      </c>
      <c r="BK588" s="143">
        <f>ROUND(I588*H588,2)</f>
        <v>0</v>
      </c>
      <c r="BL588" s="16" t="s">
        <v>261</v>
      </c>
      <c r="BM588" s="142" t="s">
        <v>798</v>
      </c>
    </row>
    <row r="589" spans="2:65" s="1" customFormat="1" ht="11.25">
      <c r="B589" s="31"/>
      <c r="D589" s="144" t="s">
        <v>161</v>
      </c>
      <c r="F589" s="145" t="s">
        <v>797</v>
      </c>
      <c r="I589" s="146"/>
      <c r="L589" s="31"/>
      <c r="M589" s="147"/>
      <c r="T589" s="55"/>
      <c r="AT589" s="16" t="s">
        <v>161</v>
      </c>
      <c r="AU589" s="16" t="s">
        <v>159</v>
      </c>
    </row>
    <row r="590" spans="2:65" s="13" customFormat="1" ht="11.25">
      <c r="B590" s="154"/>
      <c r="D590" s="144" t="s">
        <v>162</v>
      </c>
      <c r="E590" s="155" t="s">
        <v>1</v>
      </c>
      <c r="F590" s="156" t="s">
        <v>799</v>
      </c>
      <c r="H590" s="157">
        <v>10.815</v>
      </c>
      <c r="I590" s="158"/>
      <c r="L590" s="154"/>
      <c r="M590" s="159"/>
      <c r="T590" s="160"/>
      <c r="AT590" s="155" t="s">
        <v>162</v>
      </c>
      <c r="AU590" s="155" t="s">
        <v>159</v>
      </c>
      <c r="AV590" s="13" t="s">
        <v>159</v>
      </c>
      <c r="AW590" s="13" t="s">
        <v>34</v>
      </c>
      <c r="AX590" s="13" t="s">
        <v>77</v>
      </c>
      <c r="AY590" s="155" t="s">
        <v>151</v>
      </c>
    </row>
    <row r="591" spans="2:65" s="14" customFormat="1" ht="11.25">
      <c r="B591" s="161"/>
      <c r="D591" s="144" t="s">
        <v>162</v>
      </c>
      <c r="E591" s="162" t="s">
        <v>1</v>
      </c>
      <c r="F591" s="163" t="s">
        <v>165</v>
      </c>
      <c r="H591" s="164">
        <v>10.815</v>
      </c>
      <c r="I591" s="165"/>
      <c r="L591" s="161"/>
      <c r="M591" s="166"/>
      <c r="T591" s="167"/>
      <c r="AT591" s="162" t="s">
        <v>162</v>
      </c>
      <c r="AU591" s="162" t="s">
        <v>159</v>
      </c>
      <c r="AV591" s="14" t="s">
        <v>158</v>
      </c>
      <c r="AW591" s="14" t="s">
        <v>34</v>
      </c>
      <c r="AX591" s="14" t="s">
        <v>85</v>
      </c>
      <c r="AY591" s="162" t="s">
        <v>151</v>
      </c>
    </row>
    <row r="592" spans="2:65" s="1" customFormat="1" ht="24.2" customHeight="1">
      <c r="B592" s="31"/>
      <c r="C592" s="131" t="s">
        <v>800</v>
      </c>
      <c r="D592" s="131" t="s">
        <v>154</v>
      </c>
      <c r="E592" s="132" t="s">
        <v>801</v>
      </c>
      <c r="F592" s="133" t="s">
        <v>802</v>
      </c>
      <c r="G592" s="134" t="s">
        <v>157</v>
      </c>
      <c r="H592" s="135">
        <v>26.96</v>
      </c>
      <c r="I592" s="136"/>
      <c r="J592" s="137">
        <f>ROUND(I592*H592,2)</f>
        <v>0</v>
      </c>
      <c r="K592" s="133" t="s">
        <v>1</v>
      </c>
      <c r="L592" s="31"/>
      <c r="M592" s="138" t="s">
        <v>1</v>
      </c>
      <c r="N592" s="139" t="s">
        <v>43</v>
      </c>
      <c r="P592" s="140">
        <f>O592*H592</f>
        <v>0</v>
      </c>
      <c r="Q592" s="140">
        <v>0</v>
      </c>
      <c r="R592" s="140">
        <f>Q592*H592</f>
        <v>0</v>
      </c>
      <c r="S592" s="140">
        <v>0</v>
      </c>
      <c r="T592" s="141">
        <f>S592*H592</f>
        <v>0</v>
      </c>
      <c r="AR592" s="142" t="s">
        <v>261</v>
      </c>
      <c r="AT592" s="142" t="s">
        <v>154</v>
      </c>
      <c r="AU592" s="142" t="s">
        <v>159</v>
      </c>
      <c r="AY592" s="16" t="s">
        <v>151</v>
      </c>
      <c r="BE592" s="143">
        <f>IF(N592="základní",J592,0)</f>
        <v>0</v>
      </c>
      <c r="BF592" s="143">
        <f>IF(N592="snížená",J592,0)</f>
        <v>0</v>
      </c>
      <c r="BG592" s="143">
        <f>IF(N592="zákl. přenesená",J592,0)</f>
        <v>0</v>
      </c>
      <c r="BH592" s="143">
        <f>IF(N592="sníž. přenesená",J592,0)</f>
        <v>0</v>
      </c>
      <c r="BI592" s="143">
        <f>IF(N592="nulová",J592,0)</f>
        <v>0</v>
      </c>
      <c r="BJ592" s="16" t="s">
        <v>159</v>
      </c>
      <c r="BK592" s="143">
        <f>ROUND(I592*H592,2)</f>
        <v>0</v>
      </c>
      <c r="BL592" s="16" t="s">
        <v>261</v>
      </c>
      <c r="BM592" s="142" t="s">
        <v>803</v>
      </c>
    </row>
    <row r="593" spans="2:65" s="1" customFormat="1" ht="19.5">
      <c r="B593" s="31"/>
      <c r="D593" s="144" t="s">
        <v>161</v>
      </c>
      <c r="F593" s="145" t="s">
        <v>802</v>
      </c>
      <c r="I593" s="146"/>
      <c r="L593" s="31"/>
      <c r="M593" s="147"/>
      <c r="T593" s="55"/>
      <c r="AT593" s="16" t="s">
        <v>161</v>
      </c>
      <c r="AU593" s="16" t="s">
        <v>159</v>
      </c>
    </row>
    <row r="594" spans="2:65" s="1" customFormat="1" ht="55.5" customHeight="1">
      <c r="B594" s="31"/>
      <c r="C594" s="131" t="s">
        <v>804</v>
      </c>
      <c r="D594" s="131" t="s">
        <v>154</v>
      </c>
      <c r="E594" s="132" t="s">
        <v>805</v>
      </c>
      <c r="F594" s="133" t="s">
        <v>806</v>
      </c>
      <c r="G594" s="134" t="s">
        <v>273</v>
      </c>
      <c r="H594" s="135">
        <v>0.55100000000000005</v>
      </c>
      <c r="I594" s="136"/>
      <c r="J594" s="137">
        <f>ROUND(I594*H594,2)</f>
        <v>0</v>
      </c>
      <c r="K594" s="133" t="s">
        <v>1</v>
      </c>
      <c r="L594" s="31"/>
      <c r="M594" s="138" t="s">
        <v>1</v>
      </c>
      <c r="N594" s="139" t="s">
        <v>43</v>
      </c>
      <c r="P594" s="140">
        <f>O594*H594</f>
        <v>0</v>
      </c>
      <c r="Q594" s="140">
        <v>0</v>
      </c>
      <c r="R594" s="140">
        <f>Q594*H594</f>
        <v>0</v>
      </c>
      <c r="S594" s="140">
        <v>0</v>
      </c>
      <c r="T594" s="141">
        <f>S594*H594</f>
        <v>0</v>
      </c>
      <c r="AR594" s="142" t="s">
        <v>261</v>
      </c>
      <c r="AT594" s="142" t="s">
        <v>154</v>
      </c>
      <c r="AU594" s="142" t="s">
        <v>159</v>
      </c>
      <c r="AY594" s="16" t="s">
        <v>151</v>
      </c>
      <c r="BE594" s="143">
        <f>IF(N594="základní",J594,0)</f>
        <v>0</v>
      </c>
      <c r="BF594" s="143">
        <f>IF(N594="snížená",J594,0)</f>
        <v>0</v>
      </c>
      <c r="BG594" s="143">
        <f>IF(N594="zákl. přenesená",J594,0)</f>
        <v>0</v>
      </c>
      <c r="BH594" s="143">
        <f>IF(N594="sníž. přenesená",J594,0)</f>
        <v>0</v>
      </c>
      <c r="BI594" s="143">
        <f>IF(N594="nulová",J594,0)</f>
        <v>0</v>
      </c>
      <c r="BJ594" s="16" t="s">
        <v>159</v>
      </c>
      <c r="BK594" s="143">
        <f>ROUND(I594*H594,2)</f>
        <v>0</v>
      </c>
      <c r="BL594" s="16" t="s">
        <v>261</v>
      </c>
      <c r="BM594" s="142" t="s">
        <v>807</v>
      </c>
    </row>
    <row r="595" spans="2:65" s="1" customFormat="1" ht="29.25">
      <c r="B595" s="31"/>
      <c r="D595" s="144" t="s">
        <v>161</v>
      </c>
      <c r="F595" s="145" t="s">
        <v>806</v>
      </c>
      <c r="I595" s="146"/>
      <c r="L595" s="31"/>
      <c r="M595" s="147"/>
      <c r="T595" s="55"/>
      <c r="AT595" s="16" t="s">
        <v>161</v>
      </c>
      <c r="AU595" s="16" t="s">
        <v>159</v>
      </c>
    </row>
    <row r="596" spans="2:65" s="11" customFormat="1" ht="22.9" customHeight="1">
      <c r="B596" s="119"/>
      <c r="D596" s="120" t="s">
        <v>76</v>
      </c>
      <c r="E596" s="129" t="s">
        <v>808</v>
      </c>
      <c r="F596" s="129" t="s">
        <v>809</v>
      </c>
      <c r="I596" s="122"/>
      <c r="J596" s="130">
        <f>BK596</f>
        <v>0</v>
      </c>
      <c r="L596" s="119"/>
      <c r="M596" s="124"/>
      <c r="P596" s="125">
        <f>SUM(P597:P639)</f>
        <v>0</v>
      </c>
      <c r="R596" s="125">
        <f>SUM(R597:R639)</f>
        <v>0</v>
      </c>
      <c r="T596" s="126">
        <f>SUM(T597:T639)</f>
        <v>0</v>
      </c>
      <c r="AR596" s="120" t="s">
        <v>159</v>
      </c>
      <c r="AT596" s="127" t="s">
        <v>76</v>
      </c>
      <c r="AU596" s="127" t="s">
        <v>85</v>
      </c>
      <c r="AY596" s="120" t="s">
        <v>151</v>
      </c>
      <c r="BK596" s="128">
        <f>SUM(BK597:BK639)</f>
        <v>0</v>
      </c>
    </row>
    <row r="597" spans="2:65" s="1" customFormat="1" ht="24.2" customHeight="1">
      <c r="B597" s="31"/>
      <c r="C597" s="131" t="s">
        <v>810</v>
      </c>
      <c r="D597" s="131" t="s">
        <v>154</v>
      </c>
      <c r="E597" s="132" t="s">
        <v>811</v>
      </c>
      <c r="F597" s="133" t="s">
        <v>812</v>
      </c>
      <c r="G597" s="134" t="s">
        <v>157</v>
      </c>
      <c r="H597" s="135">
        <v>267.89699999999999</v>
      </c>
      <c r="I597" s="136"/>
      <c r="J597" s="137">
        <f>ROUND(I597*H597,2)</f>
        <v>0</v>
      </c>
      <c r="K597" s="133" t="s">
        <v>1</v>
      </c>
      <c r="L597" s="31"/>
      <c r="M597" s="138" t="s">
        <v>1</v>
      </c>
      <c r="N597" s="139" t="s">
        <v>43</v>
      </c>
      <c r="P597" s="140">
        <f>O597*H597</f>
        <v>0</v>
      </c>
      <c r="Q597" s="140">
        <v>0</v>
      </c>
      <c r="R597" s="140">
        <f>Q597*H597</f>
        <v>0</v>
      </c>
      <c r="S597" s="140">
        <v>0</v>
      </c>
      <c r="T597" s="141">
        <f>S597*H597</f>
        <v>0</v>
      </c>
      <c r="AR597" s="142" t="s">
        <v>261</v>
      </c>
      <c r="AT597" s="142" t="s">
        <v>154</v>
      </c>
      <c r="AU597" s="142" t="s">
        <v>159</v>
      </c>
      <c r="AY597" s="16" t="s">
        <v>151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6" t="s">
        <v>159</v>
      </c>
      <c r="BK597" s="143">
        <f>ROUND(I597*H597,2)</f>
        <v>0</v>
      </c>
      <c r="BL597" s="16" t="s">
        <v>261</v>
      </c>
      <c r="BM597" s="142" t="s">
        <v>813</v>
      </c>
    </row>
    <row r="598" spans="2:65" s="1" customFormat="1" ht="11.25">
      <c r="B598" s="31"/>
      <c r="D598" s="144" t="s">
        <v>161</v>
      </c>
      <c r="F598" s="145" t="s">
        <v>812</v>
      </c>
      <c r="I598" s="146"/>
      <c r="L598" s="31"/>
      <c r="M598" s="147"/>
      <c r="T598" s="55"/>
      <c r="AT598" s="16" t="s">
        <v>161</v>
      </c>
      <c r="AU598" s="16" t="s">
        <v>159</v>
      </c>
    </row>
    <row r="599" spans="2:65" s="12" customFormat="1" ht="11.25">
      <c r="B599" s="148"/>
      <c r="D599" s="144" t="s">
        <v>162</v>
      </c>
      <c r="E599" s="149" t="s">
        <v>1</v>
      </c>
      <c r="F599" s="150" t="s">
        <v>814</v>
      </c>
      <c r="H599" s="149" t="s">
        <v>1</v>
      </c>
      <c r="I599" s="151"/>
      <c r="L599" s="148"/>
      <c r="M599" s="152"/>
      <c r="T599" s="153"/>
      <c r="AT599" s="149" t="s">
        <v>162</v>
      </c>
      <c r="AU599" s="149" t="s">
        <v>159</v>
      </c>
      <c r="AV599" s="12" t="s">
        <v>85</v>
      </c>
      <c r="AW599" s="12" t="s">
        <v>34</v>
      </c>
      <c r="AX599" s="12" t="s">
        <v>77</v>
      </c>
      <c r="AY599" s="149" t="s">
        <v>151</v>
      </c>
    </row>
    <row r="600" spans="2:65" s="13" customFormat="1" ht="11.25">
      <c r="B600" s="154"/>
      <c r="D600" s="144" t="s">
        <v>162</v>
      </c>
      <c r="E600" s="155" t="s">
        <v>1</v>
      </c>
      <c r="F600" s="156" t="s">
        <v>181</v>
      </c>
      <c r="H600" s="157">
        <v>48.24</v>
      </c>
      <c r="I600" s="158"/>
      <c r="L600" s="154"/>
      <c r="M600" s="159"/>
      <c r="T600" s="160"/>
      <c r="AT600" s="155" t="s">
        <v>162</v>
      </c>
      <c r="AU600" s="155" t="s">
        <v>159</v>
      </c>
      <c r="AV600" s="13" t="s">
        <v>159</v>
      </c>
      <c r="AW600" s="13" t="s">
        <v>34</v>
      </c>
      <c r="AX600" s="13" t="s">
        <v>77</v>
      </c>
      <c r="AY600" s="155" t="s">
        <v>151</v>
      </c>
    </row>
    <row r="601" spans="2:65" s="13" customFormat="1" ht="11.25">
      <c r="B601" s="154"/>
      <c r="D601" s="144" t="s">
        <v>162</v>
      </c>
      <c r="E601" s="155" t="s">
        <v>1</v>
      </c>
      <c r="F601" s="156" t="s">
        <v>815</v>
      </c>
      <c r="H601" s="157">
        <v>16.38</v>
      </c>
      <c r="I601" s="158"/>
      <c r="L601" s="154"/>
      <c r="M601" s="159"/>
      <c r="T601" s="160"/>
      <c r="AT601" s="155" t="s">
        <v>162</v>
      </c>
      <c r="AU601" s="155" t="s">
        <v>159</v>
      </c>
      <c r="AV601" s="13" t="s">
        <v>159</v>
      </c>
      <c r="AW601" s="13" t="s">
        <v>34</v>
      </c>
      <c r="AX601" s="13" t="s">
        <v>77</v>
      </c>
      <c r="AY601" s="155" t="s">
        <v>151</v>
      </c>
    </row>
    <row r="602" spans="2:65" s="13" customFormat="1" ht="11.25">
      <c r="B602" s="154"/>
      <c r="D602" s="144" t="s">
        <v>162</v>
      </c>
      <c r="E602" s="155" t="s">
        <v>1</v>
      </c>
      <c r="F602" s="156" t="s">
        <v>186</v>
      </c>
      <c r="H602" s="157">
        <v>61.86</v>
      </c>
      <c r="I602" s="158"/>
      <c r="L602" s="154"/>
      <c r="M602" s="159"/>
      <c r="T602" s="160"/>
      <c r="AT602" s="155" t="s">
        <v>162</v>
      </c>
      <c r="AU602" s="155" t="s">
        <v>159</v>
      </c>
      <c r="AV602" s="13" t="s">
        <v>159</v>
      </c>
      <c r="AW602" s="13" t="s">
        <v>34</v>
      </c>
      <c r="AX602" s="13" t="s">
        <v>77</v>
      </c>
      <c r="AY602" s="155" t="s">
        <v>151</v>
      </c>
    </row>
    <row r="603" spans="2:65" s="13" customFormat="1" ht="11.25">
      <c r="B603" s="154"/>
      <c r="D603" s="144" t="s">
        <v>162</v>
      </c>
      <c r="E603" s="155" t="s">
        <v>1</v>
      </c>
      <c r="F603" s="156" t="s">
        <v>816</v>
      </c>
      <c r="H603" s="157">
        <v>22.68</v>
      </c>
      <c r="I603" s="158"/>
      <c r="L603" s="154"/>
      <c r="M603" s="159"/>
      <c r="T603" s="160"/>
      <c r="AT603" s="155" t="s">
        <v>162</v>
      </c>
      <c r="AU603" s="155" t="s">
        <v>159</v>
      </c>
      <c r="AV603" s="13" t="s">
        <v>159</v>
      </c>
      <c r="AW603" s="13" t="s">
        <v>34</v>
      </c>
      <c r="AX603" s="13" t="s">
        <v>77</v>
      </c>
      <c r="AY603" s="155" t="s">
        <v>151</v>
      </c>
    </row>
    <row r="604" spans="2:65" s="13" customFormat="1" ht="11.25">
      <c r="B604" s="154"/>
      <c r="D604" s="144" t="s">
        <v>162</v>
      </c>
      <c r="E604" s="155" t="s">
        <v>1</v>
      </c>
      <c r="F604" s="156" t="s">
        <v>817</v>
      </c>
      <c r="H604" s="157">
        <v>22.74</v>
      </c>
      <c r="I604" s="158"/>
      <c r="L604" s="154"/>
      <c r="M604" s="159"/>
      <c r="T604" s="160"/>
      <c r="AT604" s="155" t="s">
        <v>162</v>
      </c>
      <c r="AU604" s="155" t="s">
        <v>159</v>
      </c>
      <c r="AV604" s="13" t="s">
        <v>159</v>
      </c>
      <c r="AW604" s="13" t="s">
        <v>34</v>
      </c>
      <c r="AX604" s="13" t="s">
        <v>77</v>
      </c>
      <c r="AY604" s="155" t="s">
        <v>151</v>
      </c>
    </row>
    <row r="605" spans="2:65" s="13" customFormat="1" ht="11.25">
      <c r="B605" s="154"/>
      <c r="D605" s="144" t="s">
        <v>162</v>
      </c>
      <c r="E605" s="155" t="s">
        <v>1</v>
      </c>
      <c r="F605" s="156" t="s">
        <v>818</v>
      </c>
      <c r="H605" s="157">
        <v>3.39</v>
      </c>
      <c r="I605" s="158"/>
      <c r="L605" s="154"/>
      <c r="M605" s="159"/>
      <c r="T605" s="160"/>
      <c r="AT605" s="155" t="s">
        <v>162</v>
      </c>
      <c r="AU605" s="155" t="s">
        <v>159</v>
      </c>
      <c r="AV605" s="13" t="s">
        <v>159</v>
      </c>
      <c r="AW605" s="13" t="s">
        <v>34</v>
      </c>
      <c r="AX605" s="13" t="s">
        <v>77</v>
      </c>
      <c r="AY605" s="155" t="s">
        <v>151</v>
      </c>
    </row>
    <row r="606" spans="2:65" s="13" customFormat="1" ht="11.25">
      <c r="B606" s="154"/>
      <c r="D606" s="144" t="s">
        <v>162</v>
      </c>
      <c r="E606" s="155" t="s">
        <v>1</v>
      </c>
      <c r="F606" s="156" t="s">
        <v>819</v>
      </c>
      <c r="H606" s="157">
        <v>24.36</v>
      </c>
      <c r="I606" s="158"/>
      <c r="L606" s="154"/>
      <c r="M606" s="159"/>
      <c r="T606" s="160"/>
      <c r="AT606" s="155" t="s">
        <v>162</v>
      </c>
      <c r="AU606" s="155" t="s">
        <v>159</v>
      </c>
      <c r="AV606" s="13" t="s">
        <v>159</v>
      </c>
      <c r="AW606" s="13" t="s">
        <v>34</v>
      </c>
      <c r="AX606" s="13" t="s">
        <v>77</v>
      </c>
      <c r="AY606" s="155" t="s">
        <v>151</v>
      </c>
    </row>
    <row r="607" spans="2:65" s="13" customFormat="1" ht="11.25">
      <c r="B607" s="154"/>
      <c r="D607" s="144" t="s">
        <v>162</v>
      </c>
      <c r="E607" s="155" t="s">
        <v>1</v>
      </c>
      <c r="F607" s="156" t="s">
        <v>820</v>
      </c>
      <c r="H607" s="157">
        <v>6.57</v>
      </c>
      <c r="I607" s="158"/>
      <c r="L607" s="154"/>
      <c r="M607" s="159"/>
      <c r="T607" s="160"/>
      <c r="AT607" s="155" t="s">
        <v>162</v>
      </c>
      <c r="AU607" s="155" t="s">
        <v>159</v>
      </c>
      <c r="AV607" s="13" t="s">
        <v>159</v>
      </c>
      <c r="AW607" s="13" t="s">
        <v>34</v>
      </c>
      <c r="AX607" s="13" t="s">
        <v>77</v>
      </c>
      <c r="AY607" s="155" t="s">
        <v>151</v>
      </c>
    </row>
    <row r="608" spans="2:65" s="13" customFormat="1" ht="11.25">
      <c r="B608" s="154"/>
      <c r="D608" s="144" t="s">
        <v>162</v>
      </c>
      <c r="E608" s="155" t="s">
        <v>1</v>
      </c>
      <c r="F608" s="156" t="s">
        <v>821</v>
      </c>
      <c r="H608" s="157">
        <v>48.476999999999997</v>
      </c>
      <c r="I608" s="158"/>
      <c r="L608" s="154"/>
      <c r="M608" s="159"/>
      <c r="T608" s="160"/>
      <c r="AT608" s="155" t="s">
        <v>162</v>
      </c>
      <c r="AU608" s="155" t="s">
        <v>159</v>
      </c>
      <c r="AV608" s="13" t="s">
        <v>159</v>
      </c>
      <c r="AW608" s="13" t="s">
        <v>34</v>
      </c>
      <c r="AX608" s="13" t="s">
        <v>77</v>
      </c>
      <c r="AY608" s="155" t="s">
        <v>151</v>
      </c>
    </row>
    <row r="609" spans="2:65" s="13" customFormat="1" ht="11.25">
      <c r="B609" s="154"/>
      <c r="D609" s="144" t="s">
        <v>162</v>
      </c>
      <c r="E609" s="155" t="s">
        <v>1</v>
      </c>
      <c r="F609" s="156" t="s">
        <v>822</v>
      </c>
      <c r="H609" s="157">
        <v>13.2</v>
      </c>
      <c r="I609" s="158"/>
      <c r="L609" s="154"/>
      <c r="M609" s="159"/>
      <c r="T609" s="160"/>
      <c r="AT609" s="155" t="s">
        <v>162</v>
      </c>
      <c r="AU609" s="155" t="s">
        <v>159</v>
      </c>
      <c r="AV609" s="13" t="s">
        <v>159</v>
      </c>
      <c r="AW609" s="13" t="s">
        <v>34</v>
      </c>
      <c r="AX609" s="13" t="s">
        <v>77</v>
      </c>
      <c r="AY609" s="155" t="s">
        <v>151</v>
      </c>
    </row>
    <row r="610" spans="2:65" s="14" customFormat="1" ht="11.25">
      <c r="B610" s="161"/>
      <c r="D610" s="144" t="s">
        <v>162</v>
      </c>
      <c r="E610" s="162" t="s">
        <v>1</v>
      </c>
      <c r="F610" s="163" t="s">
        <v>165</v>
      </c>
      <c r="H610" s="164">
        <v>267.89699999999999</v>
      </c>
      <c r="I610" s="165"/>
      <c r="L610" s="161"/>
      <c r="M610" s="166"/>
      <c r="T610" s="167"/>
      <c r="AT610" s="162" t="s">
        <v>162</v>
      </c>
      <c r="AU610" s="162" t="s">
        <v>159</v>
      </c>
      <c r="AV610" s="14" t="s">
        <v>158</v>
      </c>
      <c r="AW610" s="14" t="s">
        <v>34</v>
      </c>
      <c r="AX610" s="14" t="s">
        <v>85</v>
      </c>
      <c r="AY610" s="162" t="s">
        <v>151</v>
      </c>
    </row>
    <row r="611" spans="2:65" s="1" customFormat="1" ht="16.5" customHeight="1">
      <c r="B611" s="31"/>
      <c r="C611" s="131" t="s">
        <v>823</v>
      </c>
      <c r="D611" s="131" t="s">
        <v>154</v>
      </c>
      <c r="E611" s="132" t="s">
        <v>824</v>
      </c>
      <c r="F611" s="133" t="s">
        <v>825</v>
      </c>
      <c r="G611" s="134" t="s">
        <v>157</v>
      </c>
      <c r="H611" s="135">
        <v>218.87700000000001</v>
      </c>
      <c r="I611" s="136"/>
      <c r="J611" s="137">
        <f>ROUND(I611*H611,2)</f>
        <v>0</v>
      </c>
      <c r="K611" s="133" t="s">
        <v>1</v>
      </c>
      <c r="L611" s="31"/>
      <c r="M611" s="138" t="s">
        <v>1</v>
      </c>
      <c r="N611" s="139" t="s">
        <v>43</v>
      </c>
      <c r="P611" s="140">
        <f>O611*H611</f>
        <v>0</v>
      </c>
      <c r="Q611" s="140">
        <v>0</v>
      </c>
      <c r="R611" s="140">
        <f>Q611*H611</f>
        <v>0</v>
      </c>
      <c r="S611" s="140">
        <v>0</v>
      </c>
      <c r="T611" s="141">
        <f>S611*H611</f>
        <v>0</v>
      </c>
      <c r="AR611" s="142" t="s">
        <v>261</v>
      </c>
      <c r="AT611" s="142" t="s">
        <v>154</v>
      </c>
      <c r="AU611" s="142" t="s">
        <v>159</v>
      </c>
      <c r="AY611" s="16" t="s">
        <v>151</v>
      </c>
      <c r="BE611" s="143">
        <f>IF(N611="základní",J611,0)</f>
        <v>0</v>
      </c>
      <c r="BF611" s="143">
        <f>IF(N611="snížená",J611,0)</f>
        <v>0</v>
      </c>
      <c r="BG611" s="143">
        <f>IF(N611="zákl. přenesená",J611,0)</f>
        <v>0</v>
      </c>
      <c r="BH611" s="143">
        <f>IF(N611="sníž. přenesená",J611,0)</f>
        <v>0</v>
      </c>
      <c r="BI611" s="143">
        <f>IF(N611="nulová",J611,0)</f>
        <v>0</v>
      </c>
      <c r="BJ611" s="16" t="s">
        <v>159</v>
      </c>
      <c r="BK611" s="143">
        <f>ROUND(I611*H611,2)</f>
        <v>0</v>
      </c>
      <c r="BL611" s="16" t="s">
        <v>261</v>
      </c>
      <c r="BM611" s="142" t="s">
        <v>826</v>
      </c>
    </row>
    <row r="612" spans="2:65" s="1" customFormat="1" ht="11.25">
      <c r="B612" s="31"/>
      <c r="D612" s="144" t="s">
        <v>161</v>
      </c>
      <c r="F612" s="145" t="s">
        <v>825</v>
      </c>
      <c r="I612" s="146"/>
      <c r="L612" s="31"/>
      <c r="M612" s="147"/>
      <c r="T612" s="55"/>
      <c r="AT612" s="16" t="s">
        <v>161</v>
      </c>
      <c r="AU612" s="16" t="s">
        <v>159</v>
      </c>
    </row>
    <row r="613" spans="2:65" s="12" customFormat="1" ht="11.25">
      <c r="B613" s="148"/>
      <c r="D613" s="144" t="s">
        <v>162</v>
      </c>
      <c r="E613" s="149" t="s">
        <v>1</v>
      </c>
      <c r="F613" s="150" t="s">
        <v>814</v>
      </c>
      <c r="H613" s="149" t="s">
        <v>1</v>
      </c>
      <c r="I613" s="151"/>
      <c r="L613" s="148"/>
      <c r="M613" s="152"/>
      <c r="T613" s="153"/>
      <c r="AT613" s="149" t="s">
        <v>162</v>
      </c>
      <c r="AU613" s="149" t="s">
        <v>159</v>
      </c>
      <c r="AV613" s="12" t="s">
        <v>85</v>
      </c>
      <c r="AW613" s="12" t="s">
        <v>34</v>
      </c>
      <c r="AX613" s="12" t="s">
        <v>77</v>
      </c>
      <c r="AY613" s="149" t="s">
        <v>151</v>
      </c>
    </row>
    <row r="614" spans="2:65" s="13" customFormat="1" ht="11.25">
      <c r="B614" s="154"/>
      <c r="D614" s="144" t="s">
        <v>162</v>
      </c>
      <c r="E614" s="155" t="s">
        <v>1</v>
      </c>
      <c r="F614" s="156" t="s">
        <v>181</v>
      </c>
      <c r="H614" s="157">
        <v>48.24</v>
      </c>
      <c r="I614" s="158"/>
      <c r="L614" s="154"/>
      <c r="M614" s="159"/>
      <c r="T614" s="160"/>
      <c r="AT614" s="155" t="s">
        <v>162</v>
      </c>
      <c r="AU614" s="155" t="s">
        <v>159</v>
      </c>
      <c r="AV614" s="13" t="s">
        <v>159</v>
      </c>
      <c r="AW614" s="13" t="s">
        <v>34</v>
      </c>
      <c r="AX614" s="13" t="s">
        <v>77</v>
      </c>
      <c r="AY614" s="155" t="s">
        <v>151</v>
      </c>
    </row>
    <row r="615" spans="2:65" s="13" customFormat="1" ht="11.25">
      <c r="B615" s="154"/>
      <c r="D615" s="144" t="s">
        <v>162</v>
      </c>
      <c r="E615" s="155" t="s">
        <v>1</v>
      </c>
      <c r="F615" s="156" t="s">
        <v>186</v>
      </c>
      <c r="H615" s="157">
        <v>61.86</v>
      </c>
      <c r="I615" s="158"/>
      <c r="L615" s="154"/>
      <c r="M615" s="159"/>
      <c r="T615" s="160"/>
      <c r="AT615" s="155" t="s">
        <v>162</v>
      </c>
      <c r="AU615" s="155" t="s">
        <v>159</v>
      </c>
      <c r="AV615" s="13" t="s">
        <v>159</v>
      </c>
      <c r="AW615" s="13" t="s">
        <v>34</v>
      </c>
      <c r="AX615" s="13" t="s">
        <v>77</v>
      </c>
      <c r="AY615" s="155" t="s">
        <v>151</v>
      </c>
    </row>
    <row r="616" spans="2:65" s="13" customFormat="1" ht="11.25">
      <c r="B616" s="154"/>
      <c r="D616" s="144" t="s">
        <v>162</v>
      </c>
      <c r="E616" s="155" t="s">
        <v>1</v>
      </c>
      <c r="F616" s="156" t="s">
        <v>817</v>
      </c>
      <c r="H616" s="157">
        <v>22.74</v>
      </c>
      <c r="I616" s="158"/>
      <c r="L616" s="154"/>
      <c r="M616" s="159"/>
      <c r="T616" s="160"/>
      <c r="AT616" s="155" t="s">
        <v>162</v>
      </c>
      <c r="AU616" s="155" t="s">
        <v>159</v>
      </c>
      <c r="AV616" s="13" t="s">
        <v>159</v>
      </c>
      <c r="AW616" s="13" t="s">
        <v>34</v>
      </c>
      <c r="AX616" s="13" t="s">
        <v>77</v>
      </c>
      <c r="AY616" s="155" t="s">
        <v>151</v>
      </c>
    </row>
    <row r="617" spans="2:65" s="13" customFormat="1" ht="11.25">
      <c r="B617" s="154"/>
      <c r="D617" s="144" t="s">
        <v>162</v>
      </c>
      <c r="E617" s="155" t="s">
        <v>1</v>
      </c>
      <c r="F617" s="156" t="s">
        <v>819</v>
      </c>
      <c r="H617" s="157">
        <v>24.36</v>
      </c>
      <c r="I617" s="158"/>
      <c r="L617" s="154"/>
      <c r="M617" s="159"/>
      <c r="T617" s="160"/>
      <c r="AT617" s="155" t="s">
        <v>162</v>
      </c>
      <c r="AU617" s="155" t="s">
        <v>159</v>
      </c>
      <c r="AV617" s="13" t="s">
        <v>159</v>
      </c>
      <c r="AW617" s="13" t="s">
        <v>34</v>
      </c>
      <c r="AX617" s="13" t="s">
        <v>77</v>
      </c>
      <c r="AY617" s="155" t="s">
        <v>151</v>
      </c>
    </row>
    <row r="618" spans="2:65" s="13" customFormat="1" ht="11.25">
      <c r="B618" s="154"/>
      <c r="D618" s="144" t="s">
        <v>162</v>
      </c>
      <c r="E618" s="155" t="s">
        <v>1</v>
      </c>
      <c r="F618" s="156" t="s">
        <v>827</v>
      </c>
      <c r="H618" s="157">
        <v>61.677</v>
      </c>
      <c r="I618" s="158"/>
      <c r="L618" s="154"/>
      <c r="M618" s="159"/>
      <c r="T618" s="160"/>
      <c r="AT618" s="155" t="s">
        <v>162</v>
      </c>
      <c r="AU618" s="155" t="s">
        <v>159</v>
      </c>
      <c r="AV618" s="13" t="s">
        <v>159</v>
      </c>
      <c r="AW618" s="13" t="s">
        <v>34</v>
      </c>
      <c r="AX618" s="13" t="s">
        <v>77</v>
      </c>
      <c r="AY618" s="155" t="s">
        <v>151</v>
      </c>
    </row>
    <row r="619" spans="2:65" s="14" customFormat="1" ht="11.25">
      <c r="B619" s="161"/>
      <c r="D619" s="144" t="s">
        <v>162</v>
      </c>
      <c r="E619" s="162" t="s">
        <v>1</v>
      </c>
      <c r="F619" s="163" t="s">
        <v>165</v>
      </c>
      <c r="H619" s="164">
        <v>218.87700000000001</v>
      </c>
      <c r="I619" s="165"/>
      <c r="L619" s="161"/>
      <c r="M619" s="166"/>
      <c r="T619" s="167"/>
      <c r="AT619" s="162" t="s">
        <v>162</v>
      </c>
      <c r="AU619" s="162" t="s">
        <v>159</v>
      </c>
      <c r="AV619" s="14" t="s">
        <v>158</v>
      </c>
      <c r="AW619" s="14" t="s">
        <v>34</v>
      </c>
      <c r="AX619" s="14" t="s">
        <v>85</v>
      </c>
      <c r="AY619" s="162" t="s">
        <v>151</v>
      </c>
    </row>
    <row r="620" spans="2:65" s="1" customFormat="1" ht="37.9" customHeight="1">
      <c r="B620" s="31"/>
      <c r="C620" s="131" t="s">
        <v>828</v>
      </c>
      <c r="D620" s="131" t="s">
        <v>154</v>
      </c>
      <c r="E620" s="132" t="s">
        <v>829</v>
      </c>
      <c r="F620" s="133" t="s">
        <v>830</v>
      </c>
      <c r="G620" s="134" t="s">
        <v>157</v>
      </c>
      <c r="H620" s="135">
        <v>20.568000000000001</v>
      </c>
      <c r="I620" s="136"/>
      <c r="J620" s="137">
        <f>ROUND(I620*H620,2)</f>
        <v>0</v>
      </c>
      <c r="K620" s="133" t="s">
        <v>1</v>
      </c>
      <c r="L620" s="31"/>
      <c r="M620" s="138" t="s">
        <v>1</v>
      </c>
      <c r="N620" s="139" t="s">
        <v>43</v>
      </c>
      <c r="P620" s="140">
        <f>O620*H620</f>
        <v>0</v>
      </c>
      <c r="Q620" s="140">
        <v>0</v>
      </c>
      <c r="R620" s="140">
        <f>Q620*H620</f>
        <v>0</v>
      </c>
      <c r="S620" s="140">
        <v>0</v>
      </c>
      <c r="T620" s="141">
        <f>S620*H620</f>
        <v>0</v>
      </c>
      <c r="AR620" s="142" t="s">
        <v>261</v>
      </c>
      <c r="AT620" s="142" t="s">
        <v>154</v>
      </c>
      <c r="AU620" s="142" t="s">
        <v>159</v>
      </c>
      <c r="AY620" s="16" t="s">
        <v>151</v>
      </c>
      <c r="BE620" s="143">
        <f>IF(N620="základní",J620,0)</f>
        <v>0</v>
      </c>
      <c r="BF620" s="143">
        <f>IF(N620="snížená",J620,0)</f>
        <v>0</v>
      </c>
      <c r="BG620" s="143">
        <f>IF(N620="zákl. přenesená",J620,0)</f>
        <v>0</v>
      </c>
      <c r="BH620" s="143">
        <f>IF(N620="sníž. přenesená",J620,0)</f>
        <v>0</v>
      </c>
      <c r="BI620" s="143">
        <f>IF(N620="nulová",J620,0)</f>
        <v>0</v>
      </c>
      <c r="BJ620" s="16" t="s">
        <v>159</v>
      </c>
      <c r="BK620" s="143">
        <f>ROUND(I620*H620,2)</f>
        <v>0</v>
      </c>
      <c r="BL620" s="16" t="s">
        <v>261</v>
      </c>
      <c r="BM620" s="142" t="s">
        <v>831</v>
      </c>
    </row>
    <row r="621" spans="2:65" s="1" customFormat="1" ht="19.5">
      <c r="B621" s="31"/>
      <c r="D621" s="144" t="s">
        <v>161</v>
      </c>
      <c r="F621" s="145" t="s">
        <v>830</v>
      </c>
      <c r="I621" s="146"/>
      <c r="L621" s="31"/>
      <c r="M621" s="147"/>
      <c r="T621" s="55"/>
      <c r="AT621" s="16" t="s">
        <v>161</v>
      </c>
      <c r="AU621" s="16" t="s">
        <v>159</v>
      </c>
    </row>
    <row r="622" spans="2:65" s="1" customFormat="1" ht="24.2" customHeight="1">
      <c r="B622" s="31"/>
      <c r="C622" s="131" t="s">
        <v>832</v>
      </c>
      <c r="D622" s="131" t="s">
        <v>154</v>
      </c>
      <c r="E622" s="132" t="s">
        <v>833</v>
      </c>
      <c r="F622" s="133" t="s">
        <v>834</v>
      </c>
      <c r="G622" s="134" t="s">
        <v>157</v>
      </c>
      <c r="H622" s="135">
        <v>65.650000000000006</v>
      </c>
      <c r="I622" s="136"/>
      <c r="J622" s="137">
        <f>ROUND(I622*H622,2)</f>
        <v>0</v>
      </c>
      <c r="K622" s="133" t="s">
        <v>1</v>
      </c>
      <c r="L622" s="31"/>
      <c r="M622" s="138" t="s">
        <v>1</v>
      </c>
      <c r="N622" s="139" t="s">
        <v>43</v>
      </c>
      <c r="P622" s="140">
        <f>O622*H622</f>
        <v>0</v>
      </c>
      <c r="Q622" s="140">
        <v>0</v>
      </c>
      <c r="R622" s="140">
        <f>Q622*H622</f>
        <v>0</v>
      </c>
      <c r="S622" s="140">
        <v>0</v>
      </c>
      <c r="T622" s="141">
        <f>S622*H622</f>
        <v>0</v>
      </c>
      <c r="AR622" s="142" t="s">
        <v>261</v>
      </c>
      <c r="AT622" s="142" t="s">
        <v>154</v>
      </c>
      <c r="AU622" s="142" t="s">
        <v>159</v>
      </c>
      <c r="AY622" s="16" t="s">
        <v>151</v>
      </c>
      <c r="BE622" s="143">
        <f>IF(N622="základní",J622,0)</f>
        <v>0</v>
      </c>
      <c r="BF622" s="143">
        <f>IF(N622="snížená",J622,0)</f>
        <v>0</v>
      </c>
      <c r="BG622" s="143">
        <f>IF(N622="zákl. přenesená",J622,0)</f>
        <v>0</v>
      </c>
      <c r="BH622" s="143">
        <f>IF(N622="sníž. přenesená",J622,0)</f>
        <v>0</v>
      </c>
      <c r="BI622" s="143">
        <f>IF(N622="nulová",J622,0)</f>
        <v>0</v>
      </c>
      <c r="BJ622" s="16" t="s">
        <v>159</v>
      </c>
      <c r="BK622" s="143">
        <f>ROUND(I622*H622,2)</f>
        <v>0</v>
      </c>
      <c r="BL622" s="16" t="s">
        <v>261</v>
      </c>
      <c r="BM622" s="142" t="s">
        <v>835</v>
      </c>
    </row>
    <row r="623" spans="2:65" s="1" customFormat="1" ht="19.5">
      <c r="B623" s="31"/>
      <c r="D623" s="144" t="s">
        <v>161</v>
      </c>
      <c r="F623" s="145" t="s">
        <v>834</v>
      </c>
      <c r="I623" s="146"/>
      <c r="L623" s="31"/>
      <c r="M623" s="147"/>
      <c r="T623" s="55"/>
      <c r="AT623" s="16" t="s">
        <v>161</v>
      </c>
      <c r="AU623" s="16" t="s">
        <v>159</v>
      </c>
    </row>
    <row r="624" spans="2:65" s="13" customFormat="1" ht="11.25">
      <c r="B624" s="154"/>
      <c r="D624" s="144" t="s">
        <v>162</v>
      </c>
      <c r="E624" s="155" t="s">
        <v>1</v>
      </c>
      <c r="F624" s="156" t="s">
        <v>836</v>
      </c>
      <c r="H624" s="157">
        <v>52.45</v>
      </c>
      <c r="I624" s="158"/>
      <c r="L624" s="154"/>
      <c r="M624" s="159"/>
      <c r="T624" s="160"/>
      <c r="AT624" s="155" t="s">
        <v>162</v>
      </c>
      <c r="AU624" s="155" t="s">
        <v>159</v>
      </c>
      <c r="AV624" s="13" t="s">
        <v>159</v>
      </c>
      <c r="AW624" s="13" t="s">
        <v>34</v>
      </c>
      <c r="AX624" s="13" t="s">
        <v>77</v>
      </c>
      <c r="AY624" s="155" t="s">
        <v>151</v>
      </c>
    </row>
    <row r="625" spans="2:65" s="13" customFormat="1" ht="11.25">
      <c r="B625" s="154"/>
      <c r="D625" s="144" t="s">
        <v>162</v>
      </c>
      <c r="E625" s="155" t="s">
        <v>1</v>
      </c>
      <c r="F625" s="156" t="s">
        <v>837</v>
      </c>
      <c r="H625" s="157">
        <v>13.2</v>
      </c>
      <c r="I625" s="158"/>
      <c r="L625" s="154"/>
      <c r="M625" s="159"/>
      <c r="T625" s="160"/>
      <c r="AT625" s="155" t="s">
        <v>162</v>
      </c>
      <c r="AU625" s="155" t="s">
        <v>159</v>
      </c>
      <c r="AV625" s="13" t="s">
        <v>159</v>
      </c>
      <c r="AW625" s="13" t="s">
        <v>34</v>
      </c>
      <c r="AX625" s="13" t="s">
        <v>77</v>
      </c>
      <c r="AY625" s="155" t="s">
        <v>151</v>
      </c>
    </row>
    <row r="626" spans="2:65" s="14" customFormat="1" ht="11.25">
      <c r="B626" s="161"/>
      <c r="D626" s="144" t="s">
        <v>162</v>
      </c>
      <c r="E626" s="162" t="s">
        <v>1</v>
      </c>
      <c r="F626" s="163" t="s">
        <v>165</v>
      </c>
      <c r="H626" s="164">
        <v>65.650000000000006</v>
      </c>
      <c r="I626" s="165"/>
      <c r="L626" s="161"/>
      <c r="M626" s="166"/>
      <c r="T626" s="167"/>
      <c r="AT626" s="162" t="s">
        <v>162</v>
      </c>
      <c r="AU626" s="162" t="s">
        <v>159</v>
      </c>
      <c r="AV626" s="14" t="s">
        <v>158</v>
      </c>
      <c r="AW626" s="14" t="s">
        <v>34</v>
      </c>
      <c r="AX626" s="14" t="s">
        <v>85</v>
      </c>
      <c r="AY626" s="162" t="s">
        <v>151</v>
      </c>
    </row>
    <row r="627" spans="2:65" s="1" customFormat="1" ht="16.5" customHeight="1">
      <c r="B627" s="31"/>
      <c r="C627" s="168" t="s">
        <v>838</v>
      </c>
      <c r="D627" s="168" t="s">
        <v>208</v>
      </c>
      <c r="E627" s="169" t="s">
        <v>839</v>
      </c>
      <c r="F627" s="170" t="s">
        <v>840</v>
      </c>
      <c r="G627" s="171" t="s">
        <v>157</v>
      </c>
      <c r="H627" s="172">
        <v>68.933000000000007</v>
      </c>
      <c r="I627" s="173"/>
      <c r="J627" s="174">
        <f>ROUND(I627*H627,2)</f>
        <v>0</v>
      </c>
      <c r="K627" s="170" t="s">
        <v>1</v>
      </c>
      <c r="L627" s="175"/>
      <c r="M627" s="176" t="s">
        <v>1</v>
      </c>
      <c r="N627" s="177" t="s">
        <v>43</v>
      </c>
      <c r="P627" s="140">
        <f>O627*H627</f>
        <v>0</v>
      </c>
      <c r="Q627" s="140">
        <v>0</v>
      </c>
      <c r="R627" s="140">
        <f>Q627*H627</f>
        <v>0</v>
      </c>
      <c r="S627" s="140">
        <v>0</v>
      </c>
      <c r="T627" s="141">
        <f>S627*H627</f>
        <v>0</v>
      </c>
      <c r="AR627" s="142" t="s">
        <v>303</v>
      </c>
      <c r="AT627" s="142" t="s">
        <v>208</v>
      </c>
      <c r="AU627" s="142" t="s">
        <v>159</v>
      </c>
      <c r="AY627" s="16" t="s">
        <v>151</v>
      </c>
      <c r="BE627" s="143">
        <f>IF(N627="základní",J627,0)</f>
        <v>0</v>
      </c>
      <c r="BF627" s="143">
        <f>IF(N627="snížená",J627,0)</f>
        <v>0</v>
      </c>
      <c r="BG627" s="143">
        <f>IF(N627="zákl. přenesená",J627,0)</f>
        <v>0</v>
      </c>
      <c r="BH627" s="143">
        <f>IF(N627="sníž. přenesená",J627,0)</f>
        <v>0</v>
      </c>
      <c r="BI627" s="143">
        <f>IF(N627="nulová",J627,0)</f>
        <v>0</v>
      </c>
      <c r="BJ627" s="16" t="s">
        <v>159</v>
      </c>
      <c r="BK627" s="143">
        <f>ROUND(I627*H627,2)</f>
        <v>0</v>
      </c>
      <c r="BL627" s="16" t="s">
        <v>261</v>
      </c>
      <c r="BM627" s="142" t="s">
        <v>841</v>
      </c>
    </row>
    <row r="628" spans="2:65" s="1" customFormat="1" ht="11.25">
      <c r="B628" s="31"/>
      <c r="D628" s="144" t="s">
        <v>161</v>
      </c>
      <c r="F628" s="145" t="s">
        <v>840</v>
      </c>
      <c r="I628" s="146"/>
      <c r="L628" s="31"/>
      <c r="M628" s="147"/>
      <c r="T628" s="55"/>
      <c r="AT628" s="16" t="s">
        <v>161</v>
      </c>
      <c r="AU628" s="16" t="s">
        <v>159</v>
      </c>
    </row>
    <row r="629" spans="2:65" s="13" customFormat="1" ht="11.25">
      <c r="B629" s="154"/>
      <c r="D629" s="144" t="s">
        <v>162</v>
      </c>
      <c r="E629" s="155" t="s">
        <v>1</v>
      </c>
      <c r="F629" s="156" t="s">
        <v>842</v>
      </c>
      <c r="H629" s="157">
        <v>68.933000000000007</v>
      </c>
      <c r="I629" s="158"/>
      <c r="L629" s="154"/>
      <c r="M629" s="159"/>
      <c r="T629" s="160"/>
      <c r="AT629" s="155" t="s">
        <v>162</v>
      </c>
      <c r="AU629" s="155" t="s">
        <v>159</v>
      </c>
      <c r="AV629" s="13" t="s">
        <v>159</v>
      </c>
      <c r="AW629" s="13" t="s">
        <v>34</v>
      </c>
      <c r="AX629" s="13" t="s">
        <v>77</v>
      </c>
      <c r="AY629" s="155" t="s">
        <v>151</v>
      </c>
    </row>
    <row r="630" spans="2:65" s="14" customFormat="1" ht="11.25">
      <c r="B630" s="161"/>
      <c r="D630" s="144" t="s">
        <v>162</v>
      </c>
      <c r="E630" s="162" t="s">
        <v>1</v>
      </c>
      <c r="F630" s="163" t="s">
        <v>165</v>
      </c>
      <c r="H630" s="164">
        <v>68.933000000000007</v>
      </c>
      <c r="I630" s="165"/>
      <c r="L630" s="161"/>
      <c r="M630" s="166"/>
      <c r="T630" s="167"/>
      <c r="AT630" s="162" t="s">
        <v>162</v>
      </c>
      <c r="AU630" s="162" t="s">
        <v>159</v>
      </c>
      <c r="AV630" s="14" t="s">
        <v>158</v>
      </c>
      <c r="AW630" s="14" t="s">
        <v>34</v>
      </c>
      <c r="AX630" s="14" t="s">
        <v>85</v>
      </c>
      <c r="AY630" s="162" t="s">
        <v>151</v>
      </c>
    </row>
    <row r="631" spans="2:65" s="1" customFormat="1" ht="33" customHeight="1">
      <c r="B631" s="31"/>
      <c r="C631" s="131" t="s">
        <v>843</v>
      </c>
      <c r="D631" s="131" t="s">
        <v>154</v>
      </c>
      <c r="E631" s="132" t="s">
        <v>844</v>
      </c>
      <c r="F631" s="133" t="s">
        <v>845</v>
      </c>
      <c r="G631" s="134" t="s">
        <v>157</v>
      </c>
      <c r="H631" s="135">
        <v>267.89699999999999</v>
      </c>
      <c r="I631" s="136"/>
      <c r="J631" s="137">
        <f>ROUND(I631*H631,2)</f>
        <v>0</v>
      </c>
      <c r="K631" s="133" t="s">
        <v>1</v>
      </c>
      <c r="L631" s="31"/>
      <c r="M631" s="138" t="s">
        <v>1</v>
      </c>
      <c r="N631" s="139" t="s">
        <v>43</v>
      </c>
      <c r="P631" s="140">
        <f>O631*H631</f>
        <v>0</v>
      </c>
      <c r="Q631" s="140">
        <v>0</v>
      </c>
      <c r="R631" s="140">
        <f>Q631*H631</f>
        <v>0</v>
      </c>
      <c r="S631" s="140">
        <v>0</v>
      </c>
      <c r="T631" s="141">
        <f>S631*H631</f>
        <v>0</v>
      </c>
      <c r="AR631" s="142" t="s">
        <v>261</v>
      </c>
      <c r="AT631" s="142" t="s">
        <v>154</v>
      </c>
      <c r="AU631" s="142" t="s">
        <v>159</v>
      </c>
      <c r="AY631" s="16" t="s">
        <v>151</v>
      </c>
      <c r="BE631" s="143">
        <f>IF(N631="základní",J631,0)</f>
        <v>0</v>
      </c>
      <c r="BF631" s="143">
        <f>IF(N631="snížená",J631,0)</f>
        <v>0</v>
      </c>
      <c r="BG631" s="143">
        <f>IF(N631="zákl. přenesená",J631,0)</f>
        <v>0</v>
      </c>
      <c r="BH631" s="143">
        <f>IF(N631="sníž. přenesená",J631,0)</f>
        <v>0</v>
      </c>
      <c r="BI631" s="143">
        <f>IF(N631="nulová",J631,0)</f>
        <v>0</v>
      </c>
      <c r="BJ631" s="16" t="s">
        <v>159</v>
      </c>
      <c r="BK631" s="143">
        <f>ROUND(I631*H631,2)</f>
        <v>0</v>
      </c>
      <c r="BL631" s="16" t="s">
        <v>261</v>
      </c>
      <c r="BM631" s="142" t="s">
        <v>846</v>
      </c>
    </row>
    <row r="632" spans="2:65" s="1" customFormat="1" ht="19.5">
      <c r="B632" s="31"/>
      <c r="D632" s="144" t="s">
        <v>161</v>
      </c>
      <c r="F632" s="145" t="s">
        <v>845</v>
      </c>
      <c r="I632" s="146"/>
      <c r="L632" s="31"/>
      <c r="M632" s="147"/>
      <c r="T632" s="55"/>
      <c r="AT632" s="16" t="s">
        <v>161</v>
      </c>
      <c r="AU632" s="16" t="s">
        <v>159</v>
      </c>
    </row>
    <row r="633" spans="2:65" s="1" customFormat="1" ht="37.9" customHeight="1">
      <c r="B633" s="31"/>
      <c r="C633" s="131" t="s">
        <v>847</v>
      </c>
      <c r="D633" s="131" t="s">
        <v>154</v>
      </c>
      <c r="E633" s="132" t="s">
        <v>848</v>
      </c>
      <c r="F633" s="133" t="s">
        <v>849</v>
      </c>
      <c r="G633" s="134" t="s">
        <v>157</v>
      </c>
      <c r="H633" s="135">
        <v>12.36</v>
      </c>
      <c r="I633" s="136"/>
      <c r="J633" s="137">
        <f>ROUND(I633*H633,2)</f>
        <v>0</v>
      </c>
      <c r="K633" s="133" t="s">
        <v>1</v>
      </c>
      <c r="L633" s="31"/>
      <c r="M633" s="138" t="s">
        <v>1</v>
      </c>
      <c r="N633" s="139" t="s">
        <v>43</v>
      </c>
      <c r="P633" s="140">
        <f>O633*H633</f>
        <v>0</v>
      </c>
      <c r="Q633" s="140">
        <v>0</v>
      </c>
      <c r="R633" s="140">
        <f>Q633*H633</f>
        <v>0</v>
      </c>
      <c r="S633" s="140">
        <v>0</v>
      </c>
      <c r="T633" s="141">
        <f>S633*H633</f>
        <v>0</v>
      </c>
      <c r="AR633" s="142" t="s">
        <v>261</v>
      </c>
      <c r="AT633" s="142" t="s">
        <v>154</v>
      </c>
      <c r="AU633" s="142" t="s">
        <v>159</v>
      </c>
      <c r="AY633" s="16" t="s">
        <v>151</v>
      </c>
      <c r="BE633" s="143">
        <f>IF(N633="základní",J633,0)</f>
        <v>0</v>
      </c>
      <c r="BF633" s="143">
        <f>IF(N633="snížená",J633,0)</f>
        <v>0</v>
      </c>
      <c r="BG633" s="143">
        <f>IF(N633="zákl. přenesená",J633,0)</f>
        <v>0</v>
      </c>
      <c r="BH633" s="143">
        <f>IF(N633="sníž. přenesená",J633,0)</f>
        <v>0</v>
      </c>
      <c r="BI633" s="143">
        <f>IF(N633="nulová",J633,0)</f>
        <v>0</v>
      </c>
      <c r="BJ633" s="16" t="s">
        <v>159</v>
      </c>
      <c r="BK633" s="143">
        <f>ROUND(I633*H633,2)</f>
        <v>0</v>
      </c>
      <c r="BL633" s="16" t="s">
        <v>261</v>
      </c>
      <c r="BM633" s="142" t="s">
        <v>850</v>
      </c>
    </row>
    <row r="634" spans="2:65" s="1" customFormat="1" ht="19.5">
      <c r="B634" s="31"/>
      <c r="D634" s="144" t="s">
        <v>161</v>
      </c>
      <c r="F634" s="145" t="s">
        <v>849</v>
      </c>
      <c r="I634" s="146"/>
      <c r="L634" s="31"/>
      <c r="M634" s="147"/>
      <c r="T634" s="55"/>
      <c r="AT634" s="16" t="s">
        <v>161</v>
      </c>
      <c r="AU634" s="16" t="s">
        <v>159</v>
      </c>
    </row>
    <row r="635" spans="2:65" s="13" customFormat="1" ht="11.25">
      <c r="B635" s="154"/>
      <c r="D635" s="144" t="s">
        <v>162</v>
      </c>
      <c r="E635" s="155" t="s">
        <v>1</v>
      </c>
      <c r="F635" s="156" t="s">
        <v>851</v>
      </c>
      <c r="H635" s="157">
        <v>9.8879999999999999</v>
      </c>
      <c r="I635" s="158"/>
      <c r="L635" s="154"/>
      <c r="M635" s="159"/>
      <c r="T635" s="160"/>
      <c r="AT635" s="155" t="s">
        <v>162</v>
      </c>
      <c r="AU635" s="155" t="s">
        <v>159</v>
      </c>
      <c r="AV635" s="13" t="s">
        <v>159</v>
      </c>
      <c r="AW635" s="13" t="s">
        <v>34</v>
      </c>
      <c r="AX635" s="13" t="s">
        <v>77</v>
      </c>
      <c r="AY635" s="155" t="s">
        <v>151</v>
      </c>
    </row>
    <row r="636" spans="2:65" s="13" customFormat="1" ht="11.25">
      <c r="B636" s="154"/>
      <c r="D636" s="144" t="s">
        <v>162</v>
      </c>
      <c r="E636" s="155" t="s">
        <v>1</v>
      </c>
      <c r="F636" s="156" t="s">
        <v>852</v>
      </c>
      <c r="H636" s="157">
        <v>2.472</v>
      </c>
      <c r="I636" s="158"/>
      <c r="L636" s="154"/>
      <c r="M636" s="159"/>
      <c r="T636" s="160"/>
      <c r="AT636" s="155" t="s">
        <v>162</v>
      </c>
      <c r="AU636" s="155" t="s">
        <v>159</v>
      </c>
      <c r="AV636" s="13" t="s">
        <v>159</v>
      </c>
      <c r="AW636" s="13" t="s">
        <v>34</v>
      </c>
      <c r="AX636" s="13" t="s">
        <v>77</v>
      </c>
      <c r="AY636" s="155" t="s">
        <v>151</v>
      </c>
    </row>
    <row r="637" spans="2:65" s="14" customFormat="1" ht="11.25">
      <c r="B637" s="161"/>
      <c r="D637" s="144" t="s">
        <v>162</v>
      </c>
      <c r="E637" s="162" t="s">
        <v>1</v>
      </c>
      <c r="F637" s="163" t="s">
        <v>165</v>
      </c>
      <c r="H637" s="164">
        <v>12.36</v>
      </c>
      <c r="I637" s="165"/>
      <c r="L637" s="161"/>
      <c r="M637" s="166"/>
      <c r="T637" s="167"/>
      <c r="AT637" s="162" t="s">
        <v>162</v>
      </c>
      <c r="AU637" s="162" t="s">
        <v>159</v>
      </c>
      <c r="AV637" s="14" t="s">
        <v>158</v>
      </c>
      <c r="AW637" s="14" t="s">
        <v>34</v>
      </c>
      <c r="AX637" s="14" t="s">
        <v>85</v>
      </c>
      <c r="AY637" s="162" t="s">
        <v>151</v>
      </c>
    </row>
    <row r="638" spans="2:65" s="1" customFormat="1" ht="37.9" customHeight="1">
      <c r="B638" s="31"/>
      <c r="C638" s="131" t="s">
        <v>853</v>
      </c>
      <c r="D638" s="131" t="s">
        <v>154</v>
      </c>
      <c r="E638" s="132" t="s">
        <v>854</v>
      </c>
      <c r="F638" s="133" t="s">
        <v>855</v>
      </c>
      <c r="G638" s="134" t="s">
        <v>157</v>
      </c>
      <c r="H638" s="135">
        <v>267.89699999999999</v>
      </c>
      <c r="I638" s="136"/>
      <c r="J638" s="137">
        <f>ROUND(I638*H638,2)</f>
        <v>0</v>
      </c>
      <c r="K638" s="133" t="s">
        <v>1</v>
      </c>
      <c r="L638" s="31"/>
      <c r="M638" s="138" t="s">
        <v>1</v>
      </c>
      <c r="N638" s="139" t="s">
        <v>43</v>
      </c>
      <c r="P638" s="140">
        <f>O638*H638</f>
        <v>0</v>
      </c>
      <c r="Q638" s="140">
        <v>0</v>
      </c>
      <c r="R638" s="140">
        <f>Q638*H638</f>
        <v>0</v>
      </c>
      <c r="S638" s="140">
        <v>0</v>
      </c>
      <c r="T638" s="141">
        <f>S638*H638</f>
        <v>0</v>
      </c>
      <c r="AR638" s="142" t="s">
        <v>261</v>
      </c>
      <c r="AT638" s="142" t="s">
        <v>154</v>
      </c>
      <c r="AU638" s="142" t="s">
        <v>159</v>
      </c>
      <c r="AY638" s="16" t="s">
        <v>151</v>
      </c>
      <c r="BE638" s="143">
        <f>IF(N638="základní",J638,0)</f>
        <v>0</v>
      </c>
      <c r="BF638" s="143">
        <f>IF(N638="snížená",J638,0)</f>
        <v>0</v>
      </c>
      <c r="BG638" s="143">
        <f>IF(N638="zákl. přenesená",J638,0)</f>
        <v>0</v>
      </c>
      <c r="BH638" s="143">
        <f>IF(N638="sníž. přenesená",J638,0)</f>
        <v>0</v>
      </c>
      <c r="BI638" s="143">
        <f>IF(N638="nulová",J638,0)</f>
        <v>0</v>
      </c>
      <c r="BJ638" s="16" t="s">
        <v>159</v>
      </c>
      <c r="BK638" s="143">
        <f>ROUND(I638*H638,2)</f>
        <v>0</v>
      </c>
      <c r="BL638" s="16" t="s">
        <v>261</v>
      </c>
      <c r="BM638" s="142" t="s">
        <v>856</v>
      </c>
    </row>
    <row r="639" spans="2:65" s="1" customFormat="1" ht="29.25">
      <c r="B639" s="31"/>
      <c r="D639" s="144" t="s">
        <v>161</v>
      </c>
      <c r="F639" s="145" t="s">
        <v>855</v>
      </c>
      <c r="I639" s="146"/>
      <c r="L639" s="31"/>
      <c r="M639" s="147"/>
      <c r="T639" s="55"/>
      <c r="AT639" s="16" t="s">
        <v>161</v>
      </c>
      <c r="AU639" s="16" t="s">
        <v>159</v>
      </c>
    </row>
    <row r="640" spans="2:65" s="11" customFormat="1" ht="25.9" customHeight="1">
      <c r="B640" s="119"/>
      <c r="D640" s="120" t="s">
        <v>76</v>
      </c>
      <c r="E640" s="121" t="s">
        <v>857</v>
      </c>
      <c r="F640" s="121" t="s">
        <v>858</v>
      </c>
      <c r="I640" s="122"/>
      <c r="J640" s="123">
        <f>BK640</f>
        <v>0</v>
      </c>
      <c r="L640" s="119"/>
      <c r="M640" s="124"/>
      <c r="P640" s="125">
        <f>SUM(P641:P644)</f>
        <v>0</v>
      </c>
      <c r="R640" s="125">
        <f>SUM(R641:R644)</f>
        <v>0</v>
      </c>
      <c r="T640" s="126">
        <f>SUM(T641:T644)</f>
        <v>0</v>
      </c>
      <c r="AR640" s="120" t="s">
        <v>158</v>
      </c>
      <c r="AT640" s="127" t="s">
        <v>76</v>
      </c>
      <c r="AU640" s="127" t="s">
        <v>77</v>
      </c>
      <c r="AY640" s="120" t="s">
        <v>151</v>
      </c>
      <c r="BK640" s="128">
        <f>SUM(BK641:BK644)</f>
        <v>0</v>
      </c>
    </row>
    <row r="641" spans="2:65" s="1" customFormat="1" ht="33" customHeight="1">
      <c r="B641" s="31"/>
      <c r="C641" s="131" t="s">
        <v>859</v>
      </c>
      <c r="D641" s="131" t="s">
        <v>154</v>
      </c>
      <c r="E641" s="132" t="s">
        <v>860</v>
      </c>
      <c r="F641" s="133" t="s">
        <v>861</v>
      </c>
      <c r="G641" s="134" t="s">
        <v>862</v>
      </c>
      <c r="H641" s="135">
        <v>20</v>
      </c>
      <c r="I641" s="136"/>
      <c r="J641" s="137">
        <f>ROUND(I641*H641,2)</f>
        <v>0</v>
      </c>
      <c r="K641" s="133" t="s">
        <v>1</v>
      </c>
      <c r="L641" s="31"/>
      <c r="M641" s="138" t="s">
        <v>1</v>
      </c>
      <c r="N641" s="139" t="s">
        <v>43</v>
      </c>
      <c r="P641" s="140">
        <f>O641*H641</f>
        <v>0</v>
      </c>
      <c r="Q641" s="140">
        <v>0</v>
      </c>
      <c r="R641" s="140">
        <f>Q641*H641</f>
        <v>0</v>
      </c>
      <c r="S641" s="140">
        <v>0</v>
      </c>
      <c r="T641" s="141">
        <f>S641*H641</f>
        <v>0</v>
      </c>
      <c r="AR641" s="142" t="s">
        <v>863</v>
      </c>
      <c r="AT641" s="142" t="s">
        <v>154</v>
      </c>
      <c r="AU641" s="142" t="s">
        <v>85</v>
      </c>
      <c r="AY641" s="16" t="s">
        <v>151</v>
      </c>
      <c r="BE641" s="143">
        <f>IF(N641="základní",J641,0)</f>
        <v>0</v>
      </c>
      <c r="BF641" s="143">
        <f>IF(N641="snížená",J641,0)</f>
        <v>0</v>
      </c>
      <c r="BG641" s="143">
        <f>IF(N641="zákl. přenesená",J641,0)</f>
        <v>0</v>
      </c>
      <c r="BH641" s="143">
        <f>IF(N641="sníž. přenesená",J641,0)</f>
        <v>0</v>
      </c>
      <c r="BI641" s="143">
        <f>IF(N641="nulová",J641,0)</f>
        <v>0</v>
      </c>
      <c r="BJ641" s="16" t="s">
        <v>159</v>
      </c>
      <c r="BK641" s="143">
        <f>ROUND(I641*H641,2)</f>
        <v>0</v>
      </c>
      <c r="BL641" s="16" t="s">
        <v>863</v>
      </c>
      <c r="BM641" s="142" t="s">
        <v>864</v>
      </c>
    </row>
    <row r="642" spans="2:65" s="1" customFormat="1" ht="19.5">
      <c r="B642" s="31"/>
      <c r="D642" s="144" t="s">
        <v>161</v>
      </c>
      <c r="F642" s="145" t="s">
        <v>861</v>
      </c>
      <c r="I642" s="146"/>
      <c r="L642" s="31"/>
      <c r="M642" s="147"/>
      <c r="T642" s="55"/>
      <c r="AT642" s="16" t="s">
        <v>161</v>
      </c>
      <c r="AU642" s="16" t="s">
        <v>85</v>
      </c>
    </row>
    <row r="643" spans="2:65" s="13" customFormat="1" ht="22.5">
      <c r="B643" s="154"/>
      <c r="D643" s="144" t="s">
        <v>162</v>
      </c>
      <c r="E643" s="155" t="s">
        <v>1</v>
      </c>
      <c r="F643" s="156" t="s">
        <v>865</v>
      </c>
      <c r="H643" s="157">
        <v>20</v>
      </c>
      <c r="I643" s="158"/>
      <c r="L643" s="154"/>
      <c r="M643" s="159"/>
      <c r="T643" s="160"/>
      <c r="AT643" s="155" t="s">
        <v>162</v>
      </c>
      <c r="AU643" s="155" t="s">
        <v>85</v>
      </c>
      <c r="AV643" s="13" t="s">
        <v>159</v>
      </c>
      <c r="AW643" s="13" t="s">
        <v>34</v>
      </c>
      <c r="AX643" s="13" t="s">
        <v>77</v>
      </c>
      <c r="AY643" s="155" t="s">
        <v>151</v>
      </c>
    </row>
    <row r="644" spans="2:65" s="14" customFormat="1" ht="11.25">
      <c r="B644" s="161"/>
      <c r="D644" s="144" t="s">
        <v>162</v>
      </c>
      <c r="E644" s="162" t="s">
        <v>1</v>
      </c>
      <c r="F644" s="163" t="s">
        <v>165</v>
      </c>
      <c r="H644" s="164">
        <v>20</v>
      </c>
      <c r="I644" s="165"/>
      <c r="L644" s="161"/>
      <c r="M644" s="179"/>
      <c r="N644" s="180"/>
      <c r="O644" s="180"/>
      <c r="P644" s="180"/>
      <c r="Q644" s="180"/>
      <c r="R644" s="180"/>
      <c r="S644" s="180"/>
      <c r="T644" s="181"/>
      <c r="AT644" s="162" t="s">
        <v>162</v>
      </c>
      <c r="AU644" s="162" t="s">
        <v>85</v>
      </c>
      <c r="AV644" s="14" t="s">
        <v>158</v>
      </c>
      <c r="AW644" s="14" t="s">
        <v>34</v>
      </c>
      <c r="AX644" s="14" t="s">
        <v>85</v>
      </c>
      <c r="AY644" s="162" t="s">
        <v>151</v>
      </c>
    </row>
    <row r="645" spans="2:65" s="1" customFormat="1" ht="6.95" customHeight="1">
      <c r="B645" s="43"/>
      <c r="C645" s="44"/>
      <c r="D645" s="44"/>
      <c r="E645" s="44"/>
      <c r="F645" s="44"/>
      <c r="G645" s="44"/>
      <c r="H645" s="44"/>
      <c r="I645" s="44"/>
      <c r="J645" s="44"/>
      <c r="K645" s="44"/>
      <c r="L645" s="31"/>
    </row>
  </sheetData>
  <sheetProtection algorithmName="SHA-512" hashValue="bpzfHdohrHs389inmt8zse/b2//vgkEKbJuGX57/vaS+Pi1DK78VPm8wS6C2TMGGDLKYg0ssjrUQLEL8ZMDcxg==" saltValue="btFaKfLQeSPJ8d+e93GsRv34PTojLNQ4y3zzVJ+JEETiCZRRktEYZUtjwe0CQ5P972Z48MyJFHxgINbQZNbWwg==" spinCount="100000" sheet="1" objects="1" scenarios="1" formatColumns="0" formatRows="0" autoFilter="0"/>
  <autoFilter ref="C138:K644" xr:uid="{00000000-0009-0000-0000-000001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9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866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ROUND((SUM(BE128:BE348)),  2)</f>
        <v>0</v>
      </c>
      <c r="I33" s="91">
        <v>0.21</v>
      </c>
      <c r="J33" s="90">
        <f>ROUND(((SUM(BE128:BE348))*I33),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ROUND((SUM(BF128:BF348)),  2)</f>
        <v>0</v>
      </c>
      <c r="I34" s="91">
        <v>0.12</v>
      </c>
      <c r="J34" s="90">
        <f>ROUND(((SUM(BF128:BF348))*I34),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ROUND((SUM(BG128:BG348)),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ROUND((SUM(BH128:BH348)),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ROUND((SUM(BI128:BI348)),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02 - Zdravotechnika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J128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19.899999999999999" customHeight="1">
      <c r="B98" s="107"/>
      <c r="D98" s="108" t="s">
        <v>115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19.899999999999999" customHeight="1">
      <c r="B99" s="107"/>
      <c r="D99" s="108" t="s">
        <v>867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12" s="9" customFormat="1" ht="19.899999999999999" customHeight="1">
      <c r="B100" s="107"/>
      <c r="D100" s="108" t="s">
        <v>121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2:12" s="9" customFormat="1" ht="19.899999999999999" customHeight="1">
      <c r="B101" s="107"/>
      <c r="D101" s="108" t="s">
        <v>122</v>
      </c>
      <c r="E101" s="109"/>
      <c r="F101" s="109"/>
      <c r="G101" s="109"/>
      <c r="H101" s="109"/>
      <c r="I101" s="109"/>
      <c r="J101" s="110">
        <f>J139</f>
        <v>0</v>
      </c>
      <c r="L101" s="107"/>
    </row>
    <row r="102" spans="2:12" s="8" customFormat="1" ht="24.95" customHeight="1">
      <c r="B102" s="103"/>
      <c r="D102" s="104" t="s">
        <v>123</v>
      </c>
      <c r="E102" s="105"/>
      <c r="F102" s="105"/>
      <c r="G102" s="105"/>
      <c r="H102" s="105"/>
      <c r="I102" s="105"/>
      <c r="J102" s="106">
        <f>J142</f>
        <v>0</v>
      </c>
      <c r="L102" s="103"/>
    </row>
    <row r="103" spans="2:12" s="9" customFormat="1" ht="19.899999999999999" customHeight="1">
      <c r="B103" s="107"/>
      <c r="D103" s="108" t="s">
        <v>868</v>
      </c>
      <c r="E103" s="109"/>
      <c r="F103" s="109"/>
      <c r="G103" s="109"/>
      <c r="H103" s="109"/>
      <c r="I103" s="109"/>
      <c r="J103" s="110">
        <f>J143</f>
        <v>0</v>
      </c>
      <c r="L103" s="107"/>
    </row>
    <row r="104" spans="2:12" s="9" customFormat="1" ht="19.899999999999999" customHeight="1">
      <c r="B104" s="107"/>
      <c r="D104" s="108" t="s">
        <v>869</v>
      </c>
      <c r="E104" s="109"/>
      <c r="F104" s="109"/>
      <c r="G104" s="109"/>
      <c r="H104" s="109"/>
      <c r="I104" s="109"/>
      <c r="J104" s="110">
        <f>J172</f>
        <v>0</v>
      </c>
      <c r="L104" s="107"/>
    </row>
    <row r="105" spans="2:12" s="9" customFormat="1" ht="19.899999999999999" customHeight="1">
      <c r="B105" s="107"/>
      <c r="D105" s="108" t="s">
        <v>870</v>
      </c>
      <c r="E105" s="109"/>
      <c r="F105" s="109"/>
      <c r="G105" s="109"/>
      <c r="H105" s="109"/>
      <c r="I105" s="109"/>
      <c r="J105" s="110">
        <f>J223</f>
        <v>0</v>
      </c>
      <c r="L105" s="107"/>
    </row>
    <row r="106" spans="2:12" s="9" customFormat="1" ht="19.899999999999999" customHeight="1">
      <c r="B106" s="107"/>
      <c r="D106" s="108" t="s">
        <v>871</v>
      </c>
      <c r="E106" s="109"/>
      <c r="F106" s="109"/>
      <c r="G106" s="109"/>
      <c r="H106" s="109"/>
      <c r="I106" s="109"/>
      <c r="J106" s="110">
        <f>J260</f>
        <v>0</v>
      </c>
      <c r="L106" s="107"/>
    </row>
    <row r="107" spans="2:12" s="9" customFormat="1" ht="19.899999999999999" customHeight="1">
      <c r="B107" s="107"/>
      <c r="D107" s="108" t="s">
        <v>872</v>
      </c>
      <c r="E107" s="109"/>
      <c r="F107" s="109"/>
      <c r="G107" s="109"/>
      <c r="H107" s="109"/>
      <c r="I107" s="109"/>
      <c r="J107" s="110">
        <f>J337</f>
        <v>0</v>
      </c>
      <c r="L107" s="107"/>
    </row>
    <row r="108" spans="2:12" s="8" customFormat="1" ht="24.95" customHeight="1">
      <c r="B108" s="103"/>
      <c r="D108" s="104" t="s">
        <v>135</v>
      </c>
      <c r="E108" s="105"/>
      <c r="F108" s="105"/>
      <c r="G108" s="105"/>
      <c r="H108" s="105"/>
      <c r="I108" s="105"/>
      <c r="J108" s="106">
        <f>J342</f>
        <v>0</v>
      </c>
      <c r="L108" s="103"/>
    </row>
    <row r="109" spans="2:12" s="1" customFormat="1" ht="21.75" customHeight="1">
      <c r="B109" s="31"/>
      <c r="L109" s="31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136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16.5" customHeight="1">
      <c r="B118" s="31"/>
      <c r="E118" s="224" t="str">
        <f>E7</f>
        <v>Opravy bytových jednotek OŘ Brno - žst. Střelice</v>
      </c>
      <c r="F118" s="225"/>
      <c r="G118" s="225"/>
      <c r="H118" s="225"/>
      <c r="L118" s="31"/>
    </row>
    <row r="119" spans="2:63" s="1" customFormat="1" ht="12" customHeight="1">
      <c r="B119" s="31"/>
      <c r="C119" s="26" t="s">
        <v>106</v>
      </c>
      <c r="L119" s="31"/>
    </row>
    <row r="120" spans="2:63" s="1" customFormat="1" ht="16.5" customHeight="1">
      <c r="B120" s="31"/>
      <c r="E120" s="186" t="str">
        <f>E9</f>
        <v>02 - Zdravotechnika</v>
      </c>
      <c r="F120" s="226"/>
      <c r="G120" s="226"/>
      <c r="H120" s="226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>Střelice</v>
      </c>
      <c r="I122" s="26" t="s">
        <v>22</v>
      </c>
      <c r="J122" s="51" t="str">
        <f>IF(J12="","",J12)</f>
        <v>12. 3. 2024</v>
      </c>
      <c r="L122" s="31"/>
    </row>
    <row r="123" spans="2:63" s="1" customFormat="1" ht="6.95" customHeight="1">
      <c r="B123" s="31"/>
      <c r="L123" s="31"/>
    </row>
    <row r="124" spans="2:63" s="1" customFormat="1" ht="15.2" customHeight="1">
      <c r="B124" s="31"/>
      <c r="C124" s="26" t="s">
        <v>24</v>
      </c>
      <c r="F124" s="24" t="str">
        <f>E15</f>
        <v>Správa železnic, státní organizace</v>
      </c>
      <c r="I124" s="26" t="s">
        <v>32</v>
      </c>
      <c r="J124" s="29" t="str">
        <f>E21</f>
        <v xml:space="preserve"> </v>
      </c>
      <c r="L124" s="31"/>
    </row>
    <row r="125" spans="2:63" s="1" customFormat="1" ht="15.2" customHeight="1">
      <c r="B125" s="31"/>
      <c r="C125" s="26" t="s">
        <v>30</v>
      </c>
      <c r="F125" s="24" t="str">
        <f>IF(E18="","",E18)</f>
        <v>Vyplň údaj</v>
      </c>
      <c r="I125" s="26" t="s">
        <v>35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11"/>
      <c r="C127" s="112" t="s">
        <v>137</v>
      </c>
      <c r="D127" s="113" t="s">
        <v>62</v>
      </c>
      <c r="E127" s="113" t="s">
        <v>58</v>
      </c>
      <c r="F127" s="113" t="s">
        <v>59</v>
      </c>
      <c r="G127" s="113" t="s">
        <v>138</v>
      </c>
      <c r="H127" s="113" t="s">
        <v>139</v>
      </c>
      <c r="I127" s="113" t="s">
        <v>140</v>
      </c>
      <c r="J127" s="113" t="s">
        <v>110</v>
      </c>
      <c r="K127" s="114" t="s">
        <v>141</v>
      </c>
      <c r="L127" s="111"/>
      <c r="M127" s="58" t="s">
        <v>1</v>
      </c>
      <c r="N127" s="59" t="s">
        <v>41</v>
      </c>
      <c r="O127" s="59" t="s">
        <v>142</v>
      </c>
      <c r="P127" s="59" t="s">
        <v>143</v>
      </c>
      <c r="Q127" s="59" t="s">
        <v>144</v>
      </c>
      <c r="R127" s="59" t="s">
        <v>145</v>
      </c>
      <c r="S127" s="59" t="s">
        <v>146</v>
      </c>
      <c r="T127" s="60" t="s">
        <v>147</v>
      </c>
    </row>
    <row r="128" spans="2:63" s="1" customFormat="1" ht="22.9" customHeight="1">
      <c r="B128" s="31"/>
      <c r="C128" s="63" t="s">
        <v>148</v>
      </c>
      <c r="J128" s="115">
        <f>BK128</f>
        <v>0</v>
      </c>
      <c r="L128" s="31"/>
      <c r="M128" s="61"/>
      <c r="N128" s="52"/>
      <c r="O128" s="52"/>
      <c r="P128" s="116">
        <f>P129+P142+P342</f>
        <v>0</v>
      </c>
      <c r="Q128" s="52"/>
      <c r="R128" s="116">
        <f>R129+R142+R342</f>
        <v>0</v>
      </c>
      <c r="S128" s="52"/>
      <c r="T128" s="117">
        <f>T129+T142+T342</f>
        <v>0</v>
      </c>
      <c r="AT128" s="16" t="s">
        <v>76</v>
      </c>
      <c r="AU128" s="16" t="s">
        <v>112</v>
      </c>
      <c r="BK128" s="118">
        <f>BK129+BK142+BK342</f>
        <v>0</v>
      </c>
    </row>
    <row r="129" spans="2:65" s="11" customFormat="1" ht="25.9" customHeight="1">
      <c r="B129" s="119"/>
      <c r="D129" s="120" t="s">
        <v>76</v>
      </c>
      <c r="E129" s="121" t="s">
        <v>149</v>
      </c>
      <c r="F129" s="121" t="s">
        <v>150</v>
      </c>
      <c r="I129" s="122"/>
      <c r="J129" s="123">
        <f>BK129</f>
        <v>0</v>
      </c>
      <c r="L129" s="119"/>
      <c r="M129" s="124"/>
      <c r="P129" s="125">
        <f>P130+P133+P136+P139</f>
        <v>0</v>
      </c>
      <c r="R129" s="125">
        <f>R130+R133+R136+R139</f>
        <v>0</v>
      </c>
      <c r="T129" s="126">
        <f>T130+T133+T136+T139</f>
        <v>0</v>
      </c>
      <c r="AR129" s="120" t="s">
        <v>85</v>
      </c>
      <c r="AT129" s="127" t="s">
        <v>76</v>
      </c>
      <c r="AU129" s="127" t="s">
        <v>77</v>
      </c>
      <c r="AY129" s="120" t="s">
        <v>151</v>
      </c>
      <c r="BK129" s="128">
        <f>BK130+BK133+BK136+BK139</f>
        <v>0</v>
      </c>
    </row>
    <row r="130" spans="2:65" s="11" customFormat="1" ht="22.9" customHeight="1">
      <c r="B130" s="119"/>
      <c r="D130" s="120" t="s">
        <v>76</v>
      </c>
      <c r="E130" s="129" t="s">
        <v>166</v>
      </c>
      <c r="F130" s="129" t="s">
        <v>167</v>
      </c>
      <c r="I130" s="122"/>
      <c r="J130" s="130">
        <f>BK130</f>
        <v>0</v>
      </c>
      <c r="L130" s="119"/>
      <c r="M130" s="124"/>
      <c r="P130" s="125">
        <f>SUM(P131:P132)</f>
        <v>0</v>
      </c>
      <c r="R130" s="125">
        <f>SUM(R131:R132)</f>
        <v>0</v>
      </c>
      <c r="T130" s="126">
        <f>SUM(T131:T132)</f>
        <v>0</v>
      </c>
      <c r="AR130" s="120" t="s">
        <v>85</v>
      </c>
      <c r="AT130" s="127" t="s">
        <v>76</v>
      </c>
      <c r="AU130" s="127" t="s">
        <v>85</v>
      </c>
      <c r="AY130" s="120" t="s">
        <v>151</v>
      </c>
      <c r="BK130" s="128">
        <f>SUM(BK131:BK132)</f>
        <v>0</v>
      </c>
    </row>
    <row r="131" spans="2:65" s="1" customFormat="1" ht="21.75" customHeight="1">
      <c r="B131" s="31"/>
      <c r="C131" s="131" t="s">
        <v>85</v>
      </c>
      <c r="D131" s="131" t="s">
        <v>154</v>
      </c>
      <c r="E131" s="132" t="s">
        <v>873</v>
      </c>
      <c r="F131" s="133" t="s">
        <v>874</v>
      </c>
      <c r="G131" s="134" t="s">
        <v>157</v>
      </c>
      <c r="H131" s="135">
        <v>3</v>
      </c>
      <c r="I131" s="136"/>
      <c r="J131" s="137">
        <f>ROUND(I131*H131,2)</f>
        <v>0</v>
      </c>
      <c r="K131" s="133" t="s">
        <v>1</v>
      </c>
      <c r="L131" s="31"/>
      <c r="M131" s="138" t="s">
        <v>1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158</v>
      </c>
      <c r="AT131" s="142" t="s">
        <v>154</v>
      </c>
      <c r="AU131" s="142" t="s">
        <v>159</v>
      </c>
      <c r="AY131" s="16" t="s">
        <v>151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159</v>
      </c>
      <c r="BK131" s="143">
        <f>ROUND(I131*H131,2)</f>
        <v>0</v>
      </c>
      <c r="BL131" s="16" t="s">
        <v>158</v>
      </c>
      <c r="BM131" s="142" t="s">
        <v>875</v>
      </c>
    </row>
    <row r="132" spans="2:65" s="1" customFormat="1" ht="11.25">
      <c r="B132" s="31"/>
      <c r="D132" s="144" t="s">
        <v>161</v>
      </c>
      <c r="F132" s="145" t="s">
        <v>874</v>
      </c>
      <c r="I132" s="146"/>
      <c r="L132" s="31"/>
      <c r="M132" s="147"/>
      <c r="T132" s="55"/>
      <c r="AT132" s="16" t="s">
        <v>161</v>
      </c>
      <c r="AU132" s="16" t="s">
        <v>159</v>
      </c>
    </row>
    <row r="133" spans="2:65" s="11" customFormat="1" ht="22.9" customHeight="1">
      <c r="B133" s="119"/>
      <c r="D133" s="120" t="s">
        <v>76</v>
      </c>
      <c r="E133" s="129" t="s">
        <v>629</v>
      </c>
      <c r="F133" s="129" t="s">
        <v>876</v>
      </c>
      <c r="I133" s="122"/>
      <c r="J133" s="130">
        <f>BK133</f>
        <v>0</v>
      </c>
      <c r="L133" s="119"/>
      <c r="M133" s="124"/>
      <c r="P133" s="125">
        <f>SUM(P134:P135)</f>
        <v>0</v>
      </c>
      <c r="R133" s="125">
        <f>SUM(R134:R135)</f>
        <v>0</v>
      </c>
      <c r="T133" s="126">
        <f>SUM(T134:T135)</f>
        <v>0</v>
      </c>
      <c r="AR133" s="120" t="s">
        <v>85</v>
      </c>
      <c r="AT133" s="127" t="s">
        <v>76</v>
      </c>
      <c r="AU133" s="127" t="s">
        <v>85</v>
      </c>
      <c r="AY133" s="120" t="s">
        <v>151</v>
      </c>
      <c r="BK133" s="128">
        <f>SUM(BK134:BK135)</f>
        <v>0</v>
      </c>
    </row>
    <row r="134" spans="2:65" s="1" customFormat="1" ht="37.9" customHeight="1">
      <c r="B134" s="31"/>
      <c r="C134" s="131" t="s">
        <v>159</v>
      </c>
      <c r="D134" s="131" t="s">
        <v>154</v>
      </c>
      <c r="E134" s="132" t="s">
        <v>877</v>
      </c>
      <c r="F134" s="133" t="s">
        <v>878</v>
      </c>
      <c r="G134" s="134" t="s">
        <v>374</v>
      </c>
      <c r="H134" s="135">
        <v>3.6</v>
      </c>
      <c r="I134" s="136"/>
      <c r="J134" s="137">
        <f>ROUND(I134*H134,2)</f>
        <v>0</v>
      </c>
      <c r="K134" s="133" t="s">
        <v>1</v>
      </c>
      <c r="L134" s="31"/>
      <c r="M134" s="138" t="s">
        <v>1</v>
      </c>
      <c r="N134" s="139" t="s">
        <v>43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158</v>
      </c>
      <c r="AT134" s="142" t="s">
        <v>154</v>
      </c>
      <c r="AU134" s="142" t="s">
        <v>159</v>
      </c>
      <c r="AY134" s="16" t="s">
        <v>151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159</v>
      </c>
      <c r="BK134" s="143">
        <f>ROUND(I134*H134,2)</f>
        <v>0</v>
      </c>
      <c r="BL134" s="16" t="s">
        <v>158</v>
      </c>
      <c r="BM134" s="142" t="s">
        <v>879</v>
      </c>
    </row>
    <row r="135" spans="2:65" s="1" customFormat="1" ht="19.5">
      <c r="B135" s="31"/>
      <c r="D135" s="144" t="s">
        <v>161</v>
      </c>
      <c r="F135" s="145" t="s">
        <v>878</v>
      </c>
      <c r="I135" s="146"/>
      <c r="L135" s="31"/>
      <c r="M135" s="147"/>
      <c r="T135" s="55"/>
      <c r="AT135" s="16" t="s">
        <v>161</v>
      </c>
      <c r="AU135" s="16" t="s">
        <v>159</v>
      </c>
    </row>
    <row r="136" spans="2:65" s="11" customFormat="1" ht="22.9" customHeight="1">
      <c r="B136" s="119"/>
      <c r="D136" s="120" t="s">
        <v>76</v>
      </c>
      <c r="E136" s="129" t="s">
        <v>268</v>
      </c>
      <c r="F136" s="129" t="s">
        <v>269</v>
      </c>
      <c r="I136" s="122"/>
      <c r="J136" s="130">
        <f>BK136</f>
        <v>0</v>
      </c>
      <c r="L136" s="119"/>
      <c r="M136" s="124"/>
      <c r="P136" s="125">
        <f>SUM(P137:P138)</f>
        <v>0</v>
      </c>
      <c r="R136" s="125">
        <f>SUM(R137:R138)</f>
        <v>0</v>
      </c>
      <c r="T136" s="126">
        <f>SUM(T137:T138)</f>
        <v>0</v>
      </c>
      <c r="AR136" s="120" t="s">
        <v>85</v>
      </c>
      <c r="AT136" s="127" t="s">
        <v>76</v>
      </c>
      <c r="AU136" s="127" t="s">
        <v>85</v>
      </c>
      <c r="AY136" s="120" t="s">
        <v>151</v>
      </c>
      <c r="BK136" s="128">
        <f>SUM(BK137:BK138)</f>
        <v>0</v>
      </c>
    </row>
    <row r="137" spans="2:65" s="1" customFormat="1" ht="37.9" customHeight="1">
      <c r="B137" s="31"/>
      <c r="C137" s="131" t="s">
        <v>152</v>
      </c>
      <c r="D137" s="131" t="s">
        <v>154</v>
      </c>
      <c r="E137" s="132" t="s">
        <v>271</v>
      </c>
      <c r="F137" s="133" t="s">
        <v>272</v>
      </c>
      <c r="G137" s="134" t="s">
        <v>273</v>
      </c>
      <c r="H137" s="135">
        <v>0.92400000000000004</v>
      </c>
      <c r="I137" s="136"/>
      <c r="J137" s="137">
        <f>ROUND(I137*H137,2)</f>
        <v>0</v>
      </c>
      <c r="K137" s="133" t="s">
        <v>1</v>
      </c>
      <c r="L137" s="31"/>
      <c r="M137" s="138" t="s">
        <v>1</v>
      </c>
      <c r="N137" s="139" t="s">
        <v>43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158</v>
      </c>
      <c r="AT137" s="142" t="s">
        <v>154</v>
      </c>
      <c r="AU137" s="142" t="s">
        <v>159</v>
      </c>
      <c r="AY137" s="16" t="s">
        <v>151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159</v>
      </c>
      <c r="BK137" s="143">
        <f>ROUND(I137*H137,2)</f>
        <v>0</v>
      </c>
      <c r="BL137" s="16" t="s">
        <v>158</v>
      </c>
      <c r="BM137" s="142" t="s">
        <v>880</v>
      </c>
    </row>
    <row r="138" spans="2:65" s="1" customFormat="1" ht="19.5">
      <c r="B138" s="31"/>
      <c r="D138" s="144" t="s">
        <v>161</v>
      </c>
      <c r="F138" s="145" t="s">
        <v>272</v>
      </c>
      <c r="I138" s="146"/>
      <c r="L138" s="31"/>
      <c r="M138" s="147"/>
      <c r="T138" s="55"/>
      <c r="AT138" s="16" t="s">
        <v>161</v>
      </c>
      <c r="AU138" s="16" t="s">
        <v>159</v>
      </c>
    </row>
    <row r="139" spans="2:65" s="11" customFormat="1" ht="22.9" customHeight="1">
      <c r="B139" s="119"/>
      <c r="D139" s="120" t="s">
        <v>76</v>
      </c>
      <c r="E139" s="129" t="s">
        <v>275</v>
      </c>
      <c r="F139" s="129" t="s">
        <v>276</v>
      </c>
      <c r="I139" s="122"/>
      <c r="J139" s="130">
        <f>BK139</f>
        <v>0</v>
      </c>
      <c r="L139" s="119"/>
      <c r="M139" s="124"/>
      <c r="P139" s="125">
        <f>SUM(P140:P141)</f>
        <v>0</v>
      </c>
      <c r="R139" s="125">
        <f>SUM(R140:R141)</f>
        <v>0</v>
      </c>
      <c r="T139" s="126">
        <f>SUM(T140:T141)</f>
        <v>0</v>
      </c>
      <c r="AR139" s="120" t="s">
        <v>85</v>
      </c>
      <c r="AT139" s="127" t="s">
        <v>76</v>
      </c>
      <c r="AU139" s="127" t="s">
        <v>85</v>
      </c>
      <c r="AY139" s="120" t="s">
        <v>151</v>
      </c>
      <c r="BK139" s="128">
        <f>SUM(BK140:BK141)</f>
        <v>0</v>
      </c>
    </row>
    <row r="140" spans="2:65" s="1" customFormat="1" ht="55.5" customHeight="1">
      <c r="B140" s="31"/>
      <c r="C140" s="131" t="s">
        <v>158</v>
      </c>
      <c r="D140" s="131" t="s">
        <v>154</v>
      </c>
      <c r="E140" s="132" t="s">
        <v>278</v>
      </c>
      <c r="F140" s="133" t="s">
        <v>279</v>
      </c>
      <c r="G140" s="134" t="s">
        <v>273</v>
      </c>
      <c r="H140" s="135">
        <v>0.442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158</v>
      </c>
      <c r="AT140" s="142" t="s">
        <v>154</v>
      </c>
      <c r="AU140" s="142" t="s">
        <v>159</v>
      </c>
      <c r="AY140" s="16" t="s">
        <v>151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159</v>
      </c>
      <c r="BK140" s="143">
        <f>ROUND(I140*H140,2)</f>
        <v>0</v>
      </c>
      <c r="BL140" s="16" t="s">
        <v>158</v>
      </c>
      <c r="BM140" s="142" t="s">
        <v>881</v>
      </c>
    </row>
    <row r="141" spans="2:65" s="1" customFormat="1" ht="39">
      <c r="B141" s="31"/>
      <c r="D141" s="144" t="s">
        <v>161</v>
      </c>
      <c r="F141" s="145" t="s">
        <v>279</v>
      </c>
      <c r="I141" s="146"/>
      <c r="L141" s="31"/>
      <c r="M141" s="147"/>
      <c r="T141" s="55"/>
      <c r="AT141" s="16" t="s">
        <v>161</v>
      </c>
      <c r="AU141" s="16" t="s">
        <v>159</v>
      </c>
    </row>
    <row r="142" spans="2:65" s="11" customFormat="1" ht="25.9" customHeight="1">
      <c r="B142" s="119"/>
      <c r="D142" s="120" t="s">
        <v>76</v>
      </c>
      <c r="E142" s="121" t="s">
        <v>281</v>
      </c>
      <c r="F142" s="121" t="s">
        <v>282</v>
      </c>
      <c r="I142" s="122"/>
      <c r="J142" s="123">
        <f>BK142</f>
        <v>0</v>
      </c>
      <c r="L142" s="119"/>
      <c r="M142" s="124"/>
      <c r="P142" s="125">
        <f>P143+P172+P223+P260+P337</f>
        <v>0</v>
      </c>
      <c r="R142" s="125">
        <f>R143+R172+R223+R260+R337</f>
        <v>0</v>
      </c>
      <c r="T142" s="126">
        <f>T143+T172+T223+T260+T337</f>
        <v>0</v>
      </c>
      <c r="AR142" s="120" t="s">
        <v>159</v>
      </c>
      <c r="AT142" s="127" t="s">
        <v>76</v>
      </c>
      <c r="AU142" s="127" t="s">
        <v>77</v>
      </c>
      <c r="AY142" s="120" t="s">
        <v>151</v>
      </c>
      <c r="BK142" s="128">
        <f>BK143+BK172+BK223+BK260+BK337</f>
        <v>0</v>
      </c>
    </row>
    <row r="143" spans="2:65" s="11" customFormat="1" ht="22.9" customHeight="1">
      <c r="B143" s="119"/>
      <c r="D143" s="120" t="s">
        <v>76</v>
      </c>
      <c r="E143" s="129" t="s">
        <v>882</v>
      </c>
      <c r="F143" s="129" t="s">
        <v>883</v>
      </c>
      <c r="I143" s="122"/>
      <c r="J143" s="130">
        <f>BK143</f>
        <v>0</v>
      </c>
      <c r="L143" s="119"/>
      <c r="M143" s="124"/>
      <c r="P143" s="125">
        <f>SUM(P144:P171)</f>
        <v>0</v>
      </c>
      <c r="R143" s="125">
        <f>SUM(R144:R171)</f>
        <v>0</v>
      </c>
      <c r="T143" s="126">
        <f>SUM(T144:T171)</f>
        <v>0</v>
      </c>
      <c r="AR143" s="120" t="s">
        <v>159</v>
      </c>
      <c r="AT143" s="127" t="s">
        <v>76</v>
      </c>
      <c r="AU143" s="127" t="s">
        <v>85</v>
      </c>
      <c r="AY143" s="120" t="s">
        <v>151</v>
      </c>
      <c r="BK143" s="128">
        <f>SUM(BK144:BK171)</f>
        <v>0</v>
      </c>
    </row>
    <row r="144" spans="2:65" s="1" customFormat="1" ht="24.2" customHeight="1">
      <c r="B144" s="31"/>
      <c r="C144" s="131" t="s">
        <v>195</v>
      </c>
      <c r="D144" s="131" t="s">
        <v>154</v>
      </c>
      <c r="E144" s="132" t="s">
        <v>884</v>
      </c>
      <c r="F144" s="133" t="s">
        <v>885</v>
      </c>
      <c r="G144" s="134" t="s">
        <v>374</v>
      </c>
      <c r="H144" s="135">
        <v>12</v>
      </c>
      <c r="I144" s="136"/>
      <c r="J144" s="137">
        <f>ROUND(I144*H144,2)</f>
        <v>0</v>
      </c>
      <c r="K144" s="133" t="s">
        <v>1</v>
      </c>
      <c r="L144" s="31"/>
      <c r="M144" s="138" t="s">
        <v>1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261</v>
      </c>
      <c r="AT144" s="142" t="s">
        <v>154</v>
      </c>
      <c r="AU144" s="142" t="s">
        <v>159</v>
      </c>
      <c r="AY144" s="16" t="s">
        <v>151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159</v>
      </c>
      <c r="BK144" s="143">
        <f>ROUND(I144*H144,2)</f>
        <v>0</v>
      </c>
      <c r="BL144" s="16" t="s">
        <v>261</v>
      </c>
      <c r="BM144" s="142" t="s">
        <v>886</v>
      </c>
    </row>
    <row r="145" spans="2:65" s="1" customFormat="1" ht="19.5">
      <c r="B145" s="31"/>
      <c r="D145" s="144" t="s">
        <v>161</v>
      </c>
      <c r="F145" s="145" t="s">
        <v>885</v>
      </c>
      <c r="I145" s="146"/>
      <c r="L145" s="31"/>
      <c r="M145" s="147"/>
      <c r="T145" s="55"/>
      <c r="AT145" s="16" t="s">
        <v>161</v>
      </c>
      <c r="AU145" s="16" t="s">
        <v>159</v>
      </c>
    </row>
    <row r="146" spans="2:65" s="13" customFormat="1" ht="11.25">
      <c r="B146" s="154"/>
      <c r="D146" s="144" t="s">
        <v>162</v>
      </c>
      <c r="E146" s="155" t="s">
        <v>1</v>
      </c>
      <c r="F146" s="156" t="s">
        <v>887</v>
      </c>
      <c r="H146" s="157">
        <v>12</v>
      </c>
      <c r="I146" s="158"/>
      <c r="L146" s="154"/>
      <c r="M146" s="159"/>
      <c r="T146" s="160"/>
      <c r="AT146" s="155" t="s">
        <v>162</v>
      </c>
      <c r="AU146" s="155" t="s">
        <v>159</v>
      </c>
      <c r="AV146" s="13" t="s">
        <v>159</v>
      </c>
      <c r="AW146" s="13" t="s">
        <v>34</v>
      </c>
      <c r="AX146" s="13" t="s">
        <v>77</v>
      </c>
      <c r="AY146" s="155" t="s">
        <v>151</v>
      </c>
    </row>
    <row r="147" spans="2:65" s="14" customFormat="1" ht="11.25">
      <c r="B147" s="161"/>
      <c r="D147" s="144" t="s">
        <v>162</v>
      </c>
      <c r="E147" s="162" t="s">
        <v>1</v>
      </c>
      <c r="F147" s="163" t="s">
        <v>165</v>
      </c>
      <c r="H147" s="164">
        <v>12</v>
      </c>
      <c r="I147" s="165"/>
      <c r="L147" s="161"/>
      <c r="M147" s="166"/>
      <c r="T147" s="167"/>
      <c r="AT147" s="162" t="s">
        <v>162</v>
      </c>
      <c r="AU147" s="162" t="s">
        <v>159</v>
      </c>
      <c r="AV147" s="14" t="s">
        <v>158</v>
      </c>
      <c r="AW147" s="14" t="s">
        <v>34</v>
      </c>
      <c r="AX147" s="14" t="s">
        <v>85</v>
      </c>
      <c r="AY147" s="162" t="s">
        <v>151</v>
      </c>
    </row>
    <row r="148" spans="2:65" s="1" customFormat="1" ht="24.2" customHeight="1">
      <c r="B148" s="31"/>
      <c r="C148" s="131" t="s">
        <v>202</v>
      </c>
      <c r="D148" s="131" t="s">
        <v>154</v>
      </c>
      <c r="E148" s="132" t="s">
        <v>888</v>
      </c>
      <c r="F148" s="133" t="s">
        <v>889</v>
      </c>
      <c r="G148" s="134" t="s">
        <v>170</v>
      </c>
      <c r="H148" s="135">
        <v>1</v>
      </c>
      <c r="I148" s="136"/>
      <c r="J148" s="137">
        <f>ROUND(I148*H148,2)</f>
        <v>0</v>
      </c>
      <c r="K148" s="133" t="s">
        <v>1</v>
      </c>
      <c r="L148" s="31"/>
      <c r="M148" s="138" t="s">
        <v>1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261</v>
      </c>
      <c r="AT148" s="142" t="s">
        <v>154</v>
      </c>
      <c r="AU148" s="142" t="s">
        <v>159</v>
      </c>
      <c r="AY148" s="16" t="s">
        <v>151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159</v>
      </c>
      <c r="BK148" s="143">
        <f>ROUND(I148*H148,2)</f>
        <v>0</v>
      </c>
      <c r="BL148" s="16" t="s">
        <v>261</v>
      </c>
      <c r="BM148" s="142" t="s">
        <v>890</v>
      </c>
    </row>
    <row r="149" spans="2:65" s="1" customFormat="1" ht="19.5">
      <c r="B149" s="31"/>
      <c r="D149" s="144" t="s">
        <v>161</v>
      </c>
      <c r="F149" s="145" t="s">
        <v>889</v>
      </c>
      <c r="I149" s="146"/>
      <c r="L149" s="31"/>
      <c r="M149" s="147"/>
      <c r="T149" s="55"/>
      <c r="AT149" s="16" t="s">
        <v>161</v>
      </c>
      <c r="AU149" s="16" t="s">
        <v>159</v>
      </c>
    </row>
    <row r="150" spans="2:65" s="1" customFormat="1" ht="24.2" customHeight="1">
      <c r="B150" s="31"/>
      <c r="C150" s="131" t="s">
        <v>207</v>
      </c>
      <c r="D150" s="131" t="s">
        <v>154</v>
      </c>
      <c r="E150" s="132" t="s">
        <v>891</v>
      </c>
      <c r="F150" s="133" t="s">
        <v>892</v>
      </c>
      <c r="G150" s="134" t="s">
        <v>170</v>
      </c>
      <c r="H150" s="135">
        <v>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261</v>
      </c>
      <c r="AT150" s="142" t="s">
        <v>154</v>
      </c>
      <c r="AU150" s="142" t="s">
        <v>159</v>
      </c>
      <c r="AY150" s="16" t="s">
        <v>151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159</v>
      </c>
      <c r="BK150" s="143">
        <f>ROUND(I150*H150,2)</f>
        <v>0</v>
      </c>
      <c r="BL150" s="16" t="s">
        <v>261</v>
      </c>
      <c r="BM150" s="142" t="s">
        <v>893</v>
      </c>
    </row>
    <row r="151" spans="2:65" s="1" customFormat="1" ht="19.5">
      <c r="B151" s="31"/>
      <c r="D151" s="144" t="s">
        <v>161</v>
      </c>
      <c r="F151" s="145" t="s">
        <v>892</v>
      </c>
      <c r="I151" s="146"/>
      <c r="L151" s="31"/>
      <c r="M151" s="147"/>
      <c r="T151" s="55"/>
      <c r="AT151" s="16" t="s">
        <v>161</v>
      </c>
      <c r="AU151" s="16" t="s">
        <v>159</v>
      </c>
    </row>
    <row r="152" spans="2:65" s="1" customFormat="1" ht="21.75" customHeight="1">
      <c r="B152" s="31"/>
      <c r="C152" s="131" t="s">
        <v>211</v>
      </c>
      <c r="D152" s="131" t="s">
        <v>154</v>
      </c>
      <c r="E152" s="132" t="s">
        <v>894</v>
      </c>
      <c r="F152" s="133" t="s">
        <v>895</v>
      </c>
      <c r="G152" s="134" t="s">
        <v>374</v>
      </c>
      <c r="H152" s="135">
        <v>4</v>
      </c>
      <c r="I152" s="136"/>
      <c r="J152" s="137">
        <f>ROUND(I152*H152,2)</f>
        <v>0</v>
      </c>
      <c r="K152" s="133" t="s">
        <v>1</v>
      </c>
      <c r="L152" s="31"/>
      <c r="M152" s="138" t="s">
        <v>1</v>
      </c>
      <c r="N152" s="139" t="s">
        <v>43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261</v>
      </c>
      <c r="AT152" s="142" t="s">
        <v>154</v>
      </c>
      <c r="AU152" s="142" t="s">
        <v>159</v>
      </c>
      <c r="AY152" s="16" t="s">
        <v>151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159</v>
      </c>
      <c r="BK152" s="143">
        <f>ROUND(I152*H152,2)</f>
        <v>0</v>
      </c>
      <c r="BL152" s="16" t="s">
        <v>261</v>
      </c>
      <c r="BM152" s="142" t="s">
        <v>896</v>
      </c>
    </row>
    <row r="153" spans="2:65" s="1" customFormat="1" ht="11.25">
      <c r="B153" s="31"/>
      <c r="D153" s="144" t="s">
        <v>161</v>
      </c>
      <c r="F153" s="145" t="s">
        <v>895</v>
      </c>
      <c r="I153" s="146"/>
      <c r="L153" s="31"/>
      <c r="M153" s="147"/>
      <c r="T153" s="55"/>
      <c r="AT153" s="16" t="s">
        <v>161</v>
      </c>
      <c r="AU153" s="16" t="s">
        <v>159</v>
      </c>
    </row>
    <row r="154" spans="2:65" s="1" customFormat="1" ht="21.75" customHeight="1">
      <c r="B154" s="31"/>
      <c r="C154" s="131" t="s">
        <v>217</v>
      </c>
      <c r="D154" s="131" t="s">
        <v>154</v>
      </c>
      <c r="E154" s="132" t="s">
        <v>897</v>
      </c>
      <c r="F154" s="133" t="s">
        <v>898</v>
      </c>
      <c r="G154" s="134" t="s">
        <v>374</v>
      </c>
      <c r="H154" s="135">
        <v>4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261</v>
      </c>
      <c r="AT154" s="142" t="s">
        <v>154</v>
      </c>
      <c r="AU154" s="142" t="s">
        <v>159</v>
      </c>
      <c r="AY154" s="16" t="s">
        <v>151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159</v>
      </c>
      <c r="BK154" s="143">
        <f>ROUND(I154*H154,2)</f>
        <v>0</v>
      </c>
      <c r="BL154" s="16" t="s">
        <v>261</v>
      </c>
      <c r="BM154" s="142" t="s">
        <v>899</v>
      </c>
    </row>
    <row r="155" spans="2:65" s="1" customFormat="1" ht="11.25">
      <c r="B155" s="31"/>
      <c r="D155" s="144" t="s">
        <v>161</v>
      </c>
      <c r="F155" s="145" t="s">
        <v>898</v>
      </c>
      <c r="I155" s="146"/>
      <c r="L155" s="31"/>
      <c r="M155" s="147"/>
      <c r="T155" s="55"/>
      <c r="AT155" s="16" t="s">
        <v>161</v>
      </c>
      <c r="AU155" s="16" t="s">
        <v>159</v>
      </c>
    </row>
    <row r="156" spans="2:65" s="1" customFormat="1" ht="21.75" customHeight="1">
      <c r="B156" s="31"/>
      <c r="C156" s="131" t="s">
        <v>223</v>
      </c>
      <c r="D156" s="131" t="s">
        <v>154</v>
      </c>
      <c r="E156" s="132" t="s">
        <v>900</v>
      </c>
      <c r="F156" s="133" t="s">
        <v>901</v>
      </c>
      <c r="G156" s="134" t="s">
        <v>374</v>
      </c>
      <c r="H156" s="135">
        <v>5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43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261</v>
      </c>
      <c r="AT156" s="142" t="s">
        <v>154</v>
      </c>
      <c r="AU156" s="142" t="s">
        <v>159</v>
      </c>
      <c r="AY156" s="16" t="s">
        <v>151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159</v>
      </c>
      <c r="BK156" s="143">
        <f>ROUND(I156*H156,2)</f>
        <v>0</v>
      </c>
      <c r="BL156" s="16" t="s">
        <v>261</v>
      </c>
      <c r="BM156" s="142" t="s">
        <v>902</v>
      </c>
    </row>
    <row r="157" spans="2:65" s="1" customFormat="1" ht="11.25">
      <c r="B157" s="31"/>
      <c r="D157" s="144" t="s">
        <v>161</v>
      </c>
      <c r="F157" s="145" t="s">
        <v>901</v>
      </c>
      <c r="I157" s="146"/>
      <c r="L157" s="31"/>
      <c r="M157" s="147"/>
      <c r="T157" s="55"/>
      <c r="AT157" s="16" t="s">
        <v>161</v>
      </c>
      <c r="AU157" s="16" t="s">
        <v>159</v>
      </c>
    </row>
    <row r="158" spans="2:65" s="1" customFormat="1" ht="21.75" customHeight="1">
      <c r="B158" s="31"/>
      <c r="C158" s="131" t="s">
        <v>230</v>
      </c>
      <c r="D158" s="131" t="s">
        <v>154</v>
      </c>
      <c r="E158" s="132" t="s">
        <v>903</v>
      </c>
      <c r="F158" s="133" t="s">
        <v>904</v>
      </c>
      <c r="G158" s="134" t="s">
        <v>374</v>
      </c>
      <c r="H158" s="135">
        <v>2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261</v>
      </c>
      <c r="AT158" s="142" t="s">
        <v>154</v>
      </c>
      <c r="AU158" s="142" t="s">
        <v>159</v>
      </c>
      <c r="AY158" s="16" t="s">
        <v>151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159</v>
      </c>
      <c r="BK158" s="143">
        <f>ROUND(I158*H158,2)</f>
        <v>0</v>
      </c>
      <c r="BL158" s="16" t="s">
        <v>261</v>
      </c>
      <c r="BM158" s="142" t="s">
        <v>905</v>
      </c>
    </row>
    <row r="159" spans="2:65" s="1" customFormat="1" ht="11.25">
      <c r="B159" s="31"/>
      <c r="D159" s="144" t="s">
        <v>161</v>
      </c>
      <c r="F159" s="145" t="s">
        <v>904</v>
      </c>
      <c r="I159" s="146"/>
      <c r="L159" s="31"/>
      <c r="M159" s="147"/>
      <c r="T159" s="55"/>
      <c r="AT159" s="16" t="s">
        <v>161</v>
      </c>
      <c r="AU159" s="16" t="s">
        <v>159</v>
      </c>
    </row>
    <row r="160" spans="2:65" s="1" customFormat="1" ht="24.2" customHeight="1">
      <c r="B160" s="31"/>
      <c r="C160" s="131" t="s">
        <v>8</v>
      </c>
      <c r="D160" s="131" t="s">
        <v>154</v>
      </c>
      <c r="E160" s="132" t="s">
        <v>906</v>
      </c>
      <c r="F160" s="133" t="s">
        <v>907</v>
      </c>
      <c r="G160" s="134" t="s">
        <v>170</v>
      </c>
      <c r="H160" s="135">
        <v>3</v>
      </c>
      <c r="I160" s="136"/>
      <c r="J160" s="137">
        <f>ROUND(I160*H160,2)</f>
        <v>0</v>
      </c>
      <c r="K160" s="133" t="s">
        <v>1</v>
      </c>
      <c r="L160" s="31"/>
      <c r="M160" s="138" t="s">
        <v>1</v>
      </c>
      <c r="N160" s="139" t="s">
        <v>43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261</v>
      </c>
      <c r="AT160" s="142" t="s">
        <v>154</v>
      </c>
      <c r="AU160" s="142" t="s">
        <v>159</v>
      </c>
      <c r="AY160" s="16" t="s">
        <v>151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159</v>
      </c>
      <c r="BK160" s="143">
        <f>ROUND(I160*H160,2)</f>
        <v>0</v>
      </c>
      <c r="BL160" s="16" t="s">
        <v>261</v>
      </c>
      <c r="BM160" s="142" t="s">
        <v>908</v>
      </c>
    </row>
    <row r="161" spans="2:65" s="1" customFormat="1" ht="19.5">
      <c r="B161" s="31"/>
      <c r="D161" s="144" t="s">
        <v>161</v>
      </c>
      <c r="F161" s="145" t="s">
        <v>907</v>
      </c>
      <c r="I161" s="146"/>
      <c r="L161" s="31"/>
      <c r="M161" s="147"/>
      <c r="T161" s="55"/>
      <c r="AT161" s="16" t="s">
        <v>161</v>
      </c>
      <c r="AU161" s="16" t="s">
        <v>159</v>
      </c>
    </row>
    <row r="162" spans="2:65" s="1" customFormat="1" ht="24.2" customHeight="1">
      <c r="B162" s="31"/>
      <c r="C162" s="131" t="s">
        <v>243</v>
      </c>
      <c r="D162" s="131" t="s">
        <v>154</v>
      </c>
      <c r="E162" s="132" t="s">
        <v>909</v>
      </c>
      <c r="F162" s="133" t="s">
        <v>910</v>
      </c>
      <c r="G162" s="134" t="s">
        <v>170</v>
      </c>
      <c r="H162" s="135">
        <v>2</v>
      </c>
      <c r="I162" s="136"/>
      <c r="J162" s="137">
        <f>ROUND(I162*H162,2)</f>
        <v>0</v>
      </c>
      <c r="K162" s="133" t="s">
        <v>1</v>
      </c>
      <c r="L162" s="31"/>
      <c r="M162" s="138" t="s">
        <v>1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261</v>
      </c>
      <c r="AT162" s="142" t="s">
        <v>154</v>
      </c>
      <c r="AU162" s="142" t="s">
        <v>159</v>
      </c>
      <c r="AY162" s="16" t="s">
        <v>151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159</v>
      </c>
      <c r="BK162" s="143">
        <f>ROUND(I162*H162,2)</f>
        <v>0</v>
      </c>
      <c r="BL162" s="16" t="s">
        <v>261</v>
      </c>
      <c r="BM162" s="142" t="s">
        <v>911</v>
      </c>
    </row>
    <row r="163" spans="2:65" s="1" customFormat="1" ht="19.5">
      <c r="B163" s="31"/>
      <c r="D163" s="144" t="s">
        <v>161</v>
      </c>
      <c r="F163" s="145" t="s">
        <v>910</v>
      </c>
      <c r="I163" s="146"/>
      <c r="L163" s="31"/>
      <c r="M163" s="147"/>
      <c r="T163" s="55"/>
      <c r="AT163" s="16" t="s">
        <v>161</v>
      </c>
      <c r="AU163" s="16" t="s">
        <v>159</v>
      </c>
    </row>
    <row r="164" spans="2:65" s="1" customFormat="1" ht="24.2" customHeight="1">
      <c r="B164" s="31"/>
      <c r="C164" s="131" t="s">
        <v>250</v>
      </c>
      <c r="D164" s="131" t="s">
        <v>154</v>
      </c>
      <c r="E164" s="132" t="s">
        <v>912</v>
      </c>
      <c r="F164" s="133" t="s">
        <v>913</v>
      </c>
      <c r="G164" s="134" t="s">
        <v>170</v>
      </c>
      <c r="H164" s="135">
        <v>1</v>
      </c>
      <c r="I164" s="136"/>
      <c r="J164" s="137">
        <f>ROUND(I164*H164,2)</f>
        <v>0</v>
      </c>
      <c r="K164" s="133" t="s">
        <v>1</v>
      </c>
      <c r="L164" s="31"/>
      <c r="M164" s="138" t="s">
        <v>1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261</v>
      </c>
      <c r="AT164" s="142" t="s">
        <v>154</v>
      </c>
      <c r="AU164" s="142" t="s">
        <v>159</v>
      </c>
      <c r="AY164" s="16" t="s">
        <v>151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159</v>
      </c>
      <c r="BK164" s="143">
        <f>ROUND(I164*H164,2)</f>
        <v>0</v>
      </c>
      <c r="BL164" s="16" t="s">
        <v>261</v>
      </c>
      <c r="BM164" s="142" t="s">
        <v>914</v>
      </c>
    </row>
    <row r="165" spans="2:65" s="1" customFormat="1" ht="19.5">
      <c r="B165" s="31"/>
      <c r="D165" s="144" t="s">
        <v>161</v>
      </c>
      <c r="F165" s="145" t="s">
        <v>913</v>
      </c>
      <c r="I165" s="146"/>
      <c r="L165" s="31"/>
      <c r="M165" s="147"/>
      <c r="T165" s="55"/>
      <c r="AT165" s="16" t="s">
        <v>161</v>
      </c>
      <c r="AU165" s="16" t="s">
        <v>159</v>
      </c>
    </row>
    <row r="166" spans="2:65" s="1" customFormat="1" ht="24.2" customHeight="1">
      <c r="B166" s="31"/>
      <c r="C166" s="131" t="s">
        <v>256</v>
      </c>
      <c r="D166" s="131" t="s">
        <v>154</v>
      </c>
      <c r="E166" s="132" t="s">
        <v>915</v>
      </c>
      <c r="F166" s="133" t="s">
        <v>916</v>
      </c>
      <c r="G166" s="134" t="s">
        <v>170</v>
      </c>
      <c r="H166" s="135">
        <v>1</v>
      </c>
      <c r="I166" s="136"/>
      <c r="J166" s="137">
        <f>ROUND(I166*H166,2)</f>
        <v>0</v>
      </c>
      <c r="K166" s="133" t="s">
        <v>1</v>
      </c>
      <c r="L166" s="31"/>
      <c r="M166" s="138" t="s">
        <v>1</v>
      </c>
      <c r="N166" s="139" t="s">
        <v>43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261</v>
      </c>
      <c r="AT166" s="142" t="s">
        <v>154</v>
      </c>
      <c r="AU166" s="142" t="s">
        <v>159</v>
      </c>
      <c r="AY166" s="16" t="s">
        <v>151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159</v>
      </c>
      <c r="BK166" s="143">
        <f>ROUND(I166*H166,2)</f>
        <v>0</v>
      </c>
      <c r="BL166" s="16" t="s">
        <v>261</v>
      </c>
      <c r="BM166" s="142" t="s">
        <v>917</v>
      </c>
    </row>
    <row r="167" spans="2:65" s="1" customFormat="1" ht="19.5">
      <c r="B167" s="31"/>
      <c r="D167" s="144" t="s">
        <v>161</v>
      </c>
      <c r="F167" s="145" t="s">
        <v>916</v>
      </c>
      <c r="I167" s="146"/>
      <c r="L167" s="31"/>
      <c r="M167" s="147"/>
      <c r="T167" s="55"/>
      <c r="AT167" s="16" t="s">
        <v>161</v>
      </c>
      <c r="AU167" s="16" t="s">
        <v>159</v>
      </c>
    </row>
    <row r="168" spans="2:65" s="1" customFormat="1" ht="24.2" customHeight="1">
      <c r="B168" s="31"/>
      <c r="C168" s="131" t="s">
        <v>261</v>
      </c>
      <c r="D168" s="131" t="s">
        <v>154</v>
      </c>
      <c r="E168" s="132" t="s">
        <v>918</v>
      </c>
      <c r="F168" s="133" t="s">
        <v>919</v>
      </c>
      <c r="G168" s="134" t="s">
        <v>374</v>
      </c>
      <c r="H168" s="135">
        <v>15</v>
      </c>
      <c r="I168" s="136"/>
      <c r="J168" s="137">
        <f>ROUND(I168*H168,2)</f>
        <v>0</v>
      </c>
      <c r="K168" s="133" t="s">
        <v>1</v>
      </c>
      <c r="L168" s="31"/>
      <c r="M168" s="138" t="s">
        <v>1</v>
      </c>
      <c r="N168" s="139" t="s">
        <v>43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261</v>
      </c>
      <c r="AT168" s="142" t="s">
        <v>154</v>
      </c>
      <c r="AU168" s="142" t="s">
        <v>159</v>
      </c>
      <c r="AY168" s="16" t="s">
        <v>151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159</v>
      </c>
      <c r="BK168" s="143">
        <f>ROUND(I168*H168,2)</f>
        <v>0</v>
      </c>
      <c r="BL168" s="16" t="s">
        <v>261</v>
      </c>
      <c r="BM168" s="142" t="s">
        <v>920</v>
      </c>
    </row>
    <row r="169" spans="2:65" s="1" customFormat="1" ht="11.25">
      <c r="B169" s="31"/>
      <c r="D169" s="144" t="s">
        <v>161</v>
      </c>
      <c r="F169" s="145" t="s">
        <v>919</v>
      </c>
      <c r="I169" s="146"/>
      <c r="L169" s="31"/>
      <c r="M169" s="147"/>
      <c r="T169" s="55"/>
      <c r="AT169" s="16" t="s">
        <v>161</v>
      </c>
      <c r="AU169" s="16" t="s">
        <v>159</v>
      </c>
    </row>
    <row r="170" spans="2:65" s="1" customFormat="1" ht="55.5" customHeight="1">
      <c r="B170" s="31"/>
      <c r="C170" s="131" t="s">
        <v>270</v>
      </c>
      <c r="D170" s="131" t="s">
        <v>154</v>
      </c>
      <c r="E170" s="132" t="s">
        <v>921</v>
      </c>
      <c r="F170" s="133" t="s">
        <v>922</v>
      </c>
      <c r="G170" s="134" t="s">
        <v>273</v>
      </c>
      <c r="H170" s="135">
        <v>1.4E-2</v>
      </c>
      <c r="I170" s="136"/>
      <c r="J170" s="137">
        <f>ROUND(I170*H170,2)</f>
        <v>0</v>
      </c>
      <c r="K170" s="133" t="s">
        <v>1</v>
      </c>
      <c r="L170" s="31"/>
      <c r="M170" s="138" t="s">
        <v>1</v>
      </c>
      <c r="N170" s="139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261</v>
      </c>
      <c r="AT170" s="142" t="s">
        <v>154</v>
      </c>
      <c r="AU170" s="142" t="s">
        <v>159</v>
      </c>
      <c r="AY170" s="16" t="s">
        <v>151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159</v>
      </c>
      <c r="BK170" s="143">
        <f>ROUND(I170*H170,2)</f>
        <v>0</v>
      </c>
      <c r="BL170" s="16" t="s">
        <v>261</v>
      </c>
      <c r="BM170" s="142" t="s">
        <v>923</v>
      </c>
    </row>
    <row r="171" spans="2:65" s="1" customFormat="1" ht="29.25">
      <c r="B171" s="31"/>
      <c r="D171" s="144" t="s">
        <v>161</v>
      </c>
      <c r="F171" s="145" t="s">
        <v>922</v>
      </c>
      <c r="I171" s="146"/>
      <c r="L171" s="31"/>
      <c r="M171" s="147"/>
      <c r="T171" s="55"/>
      <c r="AT171" s="16" t="s">
        <v>161</v>
      </c>
      <c r="AU171" s="16" t="s">
        <v>159</v>
      </c>
    </row>
    <row r="172" spans="2:65" s="11" customFormat="1" ht="22.9" customHeight="1">
      <c r="B172" s="119"/>
      <c r="D172" s="120" t="s">
        <v>76</v>
      </c>
      <c r="E172" s="129" t="s">
        <v>924</v>
      </c>
      <c r="F172" s="129" t="s">
        <v>925</v>
      </c>
      <c r="I172" s="122"/>
      <c r="J172" s="130">
        <f>BK172</f>
        <v>0</v>
      </c>
      <c r="L172" s="119"/>
      <c r="M172" s="124"/>
      <c r="P172" s="125">
        <f>SUM(P173:P222)</f>
        <v>0</v>
      </c>
      <c r="R172" s="125">
        <f>SUM(R173:R222)</f>
        <v>0</v>
      </c>
      <c r="T172" s="126">
        <f>SUM(T173:T222)</f>
        <v>0</v>
      </c>
      <c r="AR172" s="120" t="s">
        <v>159</v>
      </c>
      <c r="AT172" s="127" t="s">
        <v>76</v>
      </c>
      <c r="AU172" s="127" t="s">
        <v>85</v>
      </c>
      <c r="AY172" s="120" t="s">
        <v>151</v>
      </c>
      <c r="BK172" s="128">
        <f>SUM(BK173:BK222)</f>
        <v>0</v>
      </c>
    </row>
    <row r="173" spans="2:65" s="1" customFormat="1" ht="24.2" customHeight="1">
      <c r="B173" s="31"/>
      <c r="C173" s="131" t="s">
        <v>277</v>
      </c>
      <c r="D173" s="131" t="s">
        <v>154</v>
      </c>
      <c r="E173" s="132" t="s">
        <v>926</v>
      </c>
      <c r="F173" s="133" t="s">
        <v>927</v>
      </c>
      <c r="G173" s="134" t="s">
        <v>374</v>
      </c>
      <c r="H173" s="135">
        <v>27</v>
      </c>
      <c r="I173" s="136"/>
      <c r="J173" s="137">
        <f>ROUND(I173*H173,2)</f>
        <v>0</v>
      </c>
      <c r="K173" s="133" t="s">
        <v>1</v>
      </c>
      <c r="L173" s="31"/>
      <c r="M173" s="138" t="s">
        <v>1</v>
      </c>
      <c r="N173" s="139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261</v>
      </c>
      <c r="AT173" s="142" t="s">
        <v>154</v>
      </c>
      <c r="AU173" s="142" t="s">
        <v>159</v>
      </c>
      <c r="AY173" s="16" t="s">
        <v>151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159</v>
      </c>
      <c r="BK173" s="143">
        <f>ROUND(I173*H173,2)</f>
        <v>0</v>
      </c>
      <c r="BL173" s="16" t="s">
        <v>261</v>
      </c>
      <c r="BM173" s="142" t="s">
        <v>928</v>
      </c>
    </row>
    <row r="174" spans="2:65" s="1" customFormat="1" ht="19.5">
      <c r="B174" s="31"/>
      <c r="D174" s="144" t="s">
        <v>161</v>
      </c>
      <c r="F174" s="145" t="s">
        <v>927</v>
      </c>
      <c r="I174" s="146"/>
      <c r="L174" s="31"/>
      <c r="M174" s="147"/>
      <c r="T174" s="55"/>
      <c r="AT174" s="16" t="s">
        <v>161</v>
      </c>
      <c r="AU174" s="16" t="s">
        <v>159</v>
      </c>
    </row>
    <row r="175" spans="2:65" s="1" customFormat="1" ht="19.5">
      <c r="B175" s="31"/>
      <c r="D175" s="144" t="s">
        <v>455</v>
      </c>
      <c r="F175" s="178" t="s">
        <v>929</v>
      </c>
      <c r="I175" s="146"/>
      <c r="L175" s="31"/>
      <c r="M175" s="147"/>
      <c r="T175" s="55"/>
      <c r="AT175" s="16" t="s">
        <v>455</v>
      </c>
      <c r="AU175" s="16" t="s">
        <v>159</v>
      </c>
    </row>
    <row r="176" spans="2:65" s="1" customFormat="1" ht="24.2" customHeight="1">
      <c r="B176" s="31"/>
      <c r="C176" s="131" t="s">
        <v>291</v>
      </c>
      <c r="D176" s="131" t="s">
        <v>154</v>
      </c>
      <c r="E176" s="132" t="s">
        <v>930</v>
      </c>
      <c r="F176" s="133" t="s">
        <v>931</v>
      </c>
      <c r="G176" s="134" t="s">
        <v>374</v>
      </c>
      <c r="H176" s="135">
        <v>13</v>
      </c>
      <c r="I176" s="136"/>
      <c r="J176" s="137">
        <f>ROUND(I176*H176,2)</f>
        <v>0</v>
      </c>
      <c r="K176" s="133" t="s">
        <v>1</v>
      </c>
      <c r="L176" s="31"/>
      <c r="M176" s="138" t="s">
        <v>1</v>
      </c>
      <c r="N176" s="139" t="s">
        <v>43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261</v>
      </c>
      <c r="AT176" s="142" t="s">
        <v>154</v>
      </c>
      <c r="AU176" s="142" t="s">
        <v>159</v>
      </c>
      <c r="AY176" s="16" t="s">
        <v>151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159</v>
      </c>
      <c r="BK176" s="143">
        <f>ROUND(I176*H176,2)</f>
        <v>0</v>
      </c>
      <c r="BL176" s="16" t="s">
        <v>261</v>
      </c>
      <c r="BM176" s="142" t="s">
        <v>932</v>
      </c>
    </row>
    <row r="177" spans="2:65" s="1" customFormat="1" ht="19.5">
      <c r="B177" s="31"/>
      <c r="D177" s="144" t="s">
        <v>161</v>
      </c>
      <c r="F177" s="145" t="s">
        <v>931</v>
      </c>
      <c r="I177" s="146"/>
      <c r="L177" s="31"/>
      <c r="M177" s="147"/>
      <c r="T177" s="55"/>
      <c r="AT177" s="16" t="s">
        <v>161</v>
      </c>
      <c r="AU177" s="16" t="s">
        <v>159</v>
      </c>
    </row>
    <row r="178" spans="2:65" s="1" customFormat="1" ht="24.2" customHeight="1">
      <c r="B178" s="31"/>
      <c r="C178" s="131" t="s">
        <v>297</v>
      </c>
      <c r="D178" s="131" t="s">
        <v>154</v>
      </c>
      <c r="E178" s="132" t="s">
        <v>933</v>
      </c>
      <c r="F178" s="133" t="s">
        <v>934</v>
      </c>
      <c r="G178" s="134" t="s">
        <v>374</v>
      </c>
      <c r="H178" s="135">
        <v>5</v>
      </c>
      <c r="I178" s="136"/>
      <c r="J178" s="137">
        <f>ROUND(I178*H178,2)</f>
        <v>0</v>
      </c>
      <c r="K178" s="133" t="s">
        <v>1</v>
      </c>
      <c r="L178" s="31"/>
      <c r="M178" s="138" t="s">
        <v>1</v>
      </c>
      <c r="N178" s="139" t="s">
        <v>43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261</v>
      </c>
      <c r="AT178" s="142" t="s">
        <v>154</v>
      </c>
      <c r="AU178" s="142" t="s">
        <v>159</v>
      </c>
      <c r="AY178" s="16" t="s">
        <v>151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159</v>
      </c>
      <c r="BK178" s="143">
        <f>ROUND(I178*H178,2)</f>
        <v>0</v>
      </c>
      <c r="BL178" s="16" t="s">
        <v>261</v>
      </c>
      <c r="BM178" s="142" t="s">
        <v>935</v>
      </c>
    </row>
    <row r="179" spans="2:65" s="1" customFormat="1" ht="19.5">
      <c r="B179" s="31"/>
      <c r="D179" s="144" t="s">
        <v>161</v>
      </c>
      <c r="F179" s="145" t="s">
        <v>934</v>
      </c>
      <c r="I179" s="146"/>
      <c r="L179" s="31"/>
      <c r="M179" s="147"/>
      <c r="T179" s="55"/>
      <c r="AT179" s="16" t="s">
        <v>161</v>
      </c>
      <c r="AU179" s="16" t="s">
        <v>159</v>
      </c>
    </row>
    <row r="180" spans="2:65" s="1" customFormat="1" ht="24.2" customHeight="1">
      <c r="B180" s="31"/>
      <c r="C180" s="131" t="s">
        <v>7</v>
      </c>
      <c r="D180" s="131" t="s">
        <v>154</v>
      </c>
      <c r="E180" s="132" t="s">
        <v>936</v>
      </c>
      <c r="F180" s="133" t="s">
        <v>937</v>
      </c>
      <c r="G180" s="134" t="s">
        <v>374</v>
      </c>
      <c r="H180" s="135">
        <v>3</v>
      </c>
      <c r="I180" s="136"/>
      <c r="J180" s="137">
        <f>ROUND(I180*H180,2)</f>
        <v>0</v>
      </c>
      <c r="K180" s="133" t="s">
        <v>1</v>
      </c>
      <c r="L180" s="31"/>
      <c r="M180" s="138" t="s">
        <v>1</v>
      </c>
      <c r="N180" s="139" t="s">
        <v>43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261</v>
      </c>
      <c r="AT180" s="142" t="s">
        <v>154</v>
      </c>
      <c r="AU180" s="142" t="s">
        <v>159</v>
      </c>
      <c r="AY180" s="16" t="s">
        <v>151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159</v>
      </c>
      <c r="BK180" s="143">
        <f>ROUND(I180*H180,2)</f>
        <v>0</v>
      </c>
      <c r="BL180" s="16" t="s">
        <v>261</v>
      </c>
      <c r="BM180" s="142" t="s">
        <v>938</v>
      </c>
    </row>
    <row r="181" spans="2:65" s="1" customFormat="1" ht="19.5">
      <c r="B181" s="31"/>
      <c r="D181" s="144" t="s">
        <v>161</v>
      </c>
      <c r="F181" s="145" t="s">
        <v>937</v>
      </c>
      <c r="I181" s="146"/>
      <c r="L181" s="31"/>
      <c r="M181" s="147"/>
      <c r="T181" s="55"/>
      <c r="AT181" s="16" t="s">
        <v>161</v>
      </c>
      <c r="AU181" s="16" t="s">
        <v>159</v>
      </c>
    </row>
    <row r="182" spans="2:65" s="1" customFormat="1" ht="55.5" customHeight="1">
      <c r="B182" s="31"/>
      <c r="C182" s="131" t="s">
        <v>306</v>
      </c>
      <c r="D182" s="131" t="s">
        <v>154</v>
      </c>
      <c r="E182" s="132" t="s">
        <v>939</v>
      </c>
      <c r="F182" s="133" t="s">
        <v>940</v>
      </c>
      <c r="G182" s="134" t="s">
        <v>374</v>
      </c>
      <c r="H182" s="135">
        <v>18</v>
      </c>
      <c r="I182" s="136"/>
      <c r="J182" s="137">
        <f>ROUND(I182*H182,2)</f>
        <v>0</v>
      </c>
      <c r="K182" s="133" t="s">
        <v>1</v>
      </c>
      <c r="L182" s="31"/>
      <c r="M182" s="138" t="s">
        <v>1</v>
      </c>
      <c r="N182" s="139" t="s">
        <v>43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261</v>
      </c>
      <c r="AT182" s="142" t="s">
        <v>154</v>
      </c>
      <c r="AU182" s="142" t="s">
        <v>159</v>
      </c>
      <c r="AY182" s="16" t="s">
        <v>151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159</v>
      </c>
      <c r="BK182" s="143">
        <f>ROUND(I182*H182,2)</f>
        <v>0</v>
      </c>
      <c r="BL182" s="16" t="s">
        <v>261</v>
      </c>
      <c r="BM182" s="142" t="s">
        <v>941</v>
      </c>
    </row>
    <row r="183" spans="2:65" s="1" customFormat="1" ht="29.25">
      <c r="B183" s="31"/>
      <c r="D183" s="144" t="s">
        <v>161</v>
      </c>
      <c r="F183" s="145" t="s">
        <v>940</v>
      </c>
      <c r="I183" s="146"/>
      <c r="L183" s="31"/>
      <c r="M183" s="147"/>
      <c r="T183" s="55"/>
      <c r="AT183" s="16" t="s">
        <v>161</v>
      </c>
      <c r="AU183" s="16" t="s">
        <v>159</v>
      </c>
    </row>
    <row r="184" spans="2:65" s="13" customFormat="1" ht="11.25">
      <c r="B184" s="154"/>
      <c r="D184" s="144" t="s">
        <v>162</v>
      </c>
      <c r="E184" s="155" t="s">
        <v>1</v>
      </c>
      <c r="F184" s="156" t="s">
        <v>942</v>
      </c>
      <c r="H184" s="157">
        <v>13</v>
      </c>
      <c r="I184" s="158"/>
      <c r="L184" s="154"/>
      <c r="M184" s="159"/>
      <c r="T184" s="160"/>
      <c r="AT184" s="155" t="s">
        <v>162</v>
      </c>
      <c r="AU184" s="155" t="s">
        <v>159</v>
      </c>
      <c r="AV184" s="13" t="s">
        <v>159</v>
      </c>
      <c r="AW184" s="13" t="s">
        <v>34</v>
      </c>
      <c r="AX184" s="13" t="s">
        <v>77</v>
      </c>
      <c r="AY184" s="155" t="s">
        <v>151</v>
      </c>
    </row>
    <row r="185" spans="2:65" s="13" customFormat="1" ht="11.25">
      <c r="B185" s="154"/>
      <c r="D185" s="144" t="s">
        <v>162</v>
      </c>
      <c r="E185" s="155" t="s">
        <v>1</v>
      </c>
      <c r="F185" s="156" t="s">
        <v>943</v>
      </c>
      <c r="H185" s="157">
        <v>5</v>
      </c>
      <c r="I185" s="158"/>
      <c r="L185" s="154"/>
      <c r="M185" s="159"/>
      <c r="T185" s="160"/>
      <c r="AT185" s="155" t="s">
        <v>162</v>
      </c>
      <c r="AU185" s="155" t="s">
        <v>159</v>
      </c>
      <c r="AV185" s="13" t="s">
        <v>159</v>
      </c>
      <c r="AW185" s="13" t="s">
        <v>34</v>
      </c>
      <c r="AX185" s="13" t="s">
        <v>77</v>
      </c>
      <c r="AY185" s="155" t="s">
        <v>151</v>
      </c>
    </row>
    <row r="186" spans="2:65" s="14" customFormat="1" ht="11.25">
      <c r="B186" s="161"/>
      <c r="D186" s="144" t="s">
        <v>162</v>
      </c>
      <c r="E186" s="162" t="s">
        <v>1</v>
      </c>
      <c r="F186" s="163" t="s">
        <v>165</v>
      </c>
      <c r="H186" s="164">
        <v>18</v>
      </c>
      <c r="I186" s="165"/>
      <c r="L186" s="161"/>
      <c r="M186" s="166"/>
      <c r="T186" s="167"/>
      <c r="AT186" s="162" t="s">
        <v>162</v>
      </c>
      <c r="AU186" s="162" t="s">
        <v>159</v>
      </c>
      <c r="AV186" s="14" t="s">
        <v>158</v>
      </c>
      <c r="AW186" s="14" t="s">
        <v>34</v>
      </c>
      <c r="AX186" s="14" t="s">
        <v>85</v>
      </c>
      <c r="AY186" s="162" t="s">
        <v>151</v>
      </c>
    </row>
    <row r="187" spans="2:65" s="1" customFormat="1" ht="55.5" customHeight="1">
      <c r="B187" s="31"/>
      <c r="C187" s="131" t="s">
        <v>313</v>
      </c>
      <c r="D187" s="131" t="s">
        <v>154</v>
      </c>
      <c r="E187" s="132" t="s">
        <v>944</v>
      </c>
      <c r="F187" s="133" t="s">
        <v>945</v>
      </c>
      <c r="G187" s="134" t="s">
        <v>374</v>
      </c>
      <c r="H187" s="135">
        <v>3</v>
      </c>
      <c r="I187" s="136"/>
      <c r="J187" s="137">
        <f>ROUND(I187*H187,2)</f>
        <v>0</v>
      </c>
      <c r="K187" s="133" t="s">
        <v>1</v>
      </c>
      <c r="L187" s="31"/>
      <c r="M187" s="138" t="s">
        <v>1</v>
      </c>
      <c r="N187" s="139" t="s">
        <v>43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261</v>
      </c>
      <c r="AT187" s="142" t="s">
        <v>154</v>
      </c>
      <c r="AU187" s="142" t="s">
        <v>159</v>
      </c>
      <c r="AY187" s="16" t="s">
        <v>151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159</v>
      </c>
      <c r="BK187" s="143">
        <f>ROUND(I187*H187,2)</f>
        <v>0</v>
      </c>
      <c r="BL187" s="16" t="s">
        <v>261</v>
      </c>
      <c r="BM187" s="142" t="s">
        <v>946</v>
      </c>
    </row>
    <row r="188" spans="2:65" s="1" customFormat="1" ht="29.25">
      <c r="B188" s="31"/>
      <c r="D188" s="144" t="s">
        <v>161</v>
      </c>
      <c r="F188" s="145" t="s">
        <v>945</v>
      </c>
      <c r="I188" s="146"/>
      <c r="L188" s="31"/>
      <c r="M188" s="147"/>
      <c r="T188" s="55"/>
      <c r="AT188" s="16" t="s">
        <v>161</v>
      </c>
      <c r="AU188" s="16" t="s">
        <v>159</v>
      </c>
    </row>
    <row r="189" spans="2:65" s="13" customFormat="1" ht="11.25">
      <c r="B189" s="154"/>
      <c r="D189" s="144" t="s">
        <v>162</v>
      </c>
      <c r="E189" s="155" t="s">
        <v>1</v>
      </c>
      <c r="F189" s="156" t="s">
        <v>947</v>
      </c>
      <c r="H189" s="157">
        <v>3</v>
      </c>
      <c r="I189" s="158"/>
      <c r="L189" s="154"/>
      <c r="M189" s="159"/>
      <c r="T189" s="160"/>
      <c r="AT189" s="155" t="s">
        <v>162</v>
      </c>
      <c r="AU189" s="155" t="s">
        <v>159</v>
      </c>
      <c r="AV189" s="13" t="s">
        <v>159</v>
      </c>
      <c r="AW189" s="13" t="s">
        <v>34</v>
      </c>
      <c r="AX189" s="13" t="s">
        <v>77</v>
      </c>
      <c r="AY189" s="155" t="s">
        <v>151</v>
      </c>
    </row>
    <row r="190" spans="2:65" s="14" customFormat="1" ht="11.25">
      <c r="B190" s="161"/>
      <c r="D190" s="144" t="s">
        <v>162</v>
      </c>
      <c r="E190" s="162" t="s">
        <v>1</v>
      </c>
      <c r="F190" s="163" t="s">
        <v>165</v>
      </c>
      <c r="H190" s="164">
        <v>3</v>
      </c>
      <c r="I190" s="165"/>
      <c r="L190" s="161"/>
      <c r="M190" s="166"/>
      <c r="T190" s="167"/>
      <c r="AT190" s="162" t="s">
        <v>162</v>
      </c>
      <c r="AU190" s="162" t="s">
        <v>159</v>
      </c>
      <c r="AV190" s="14" t="s">
        <v>158</v>
      </c>
      <c r="AW190" s="14" t="s">
        <v>34</v>
      </c>
      <c r="AX190" s="14" t="s">
        <v>85</v>
      </c>
      <c r="AY190" s="162" t="s">
        <v>151</v>
      </c>
    </row>
    <row r="191" spans="2:65" s="1" customFormat="1" ht="24.2" customHeight="1">
      <c r="B191" s="31"/>
      <c r="C191" s="131" t="s">
        <v>316</v>
      </c>
      <c r="D191" s="131" t="s">
        <v>154</v>
      </c>
      <c r="E191" s="132" t="s">
        <v>948</v>
      </c>
      <c r="F191" s="133" t="s">
        <v>949</v>
      </c>
      <c r="G191" s="134" t="s">
        <v>170</v>
      </c>
      <c r="H191" s="135">
        <v>11</v>
      </c>
      <c r="I191" s="136"/>
      <c r="J191" s="137">
        <f>ROUND(I191*H191,2)</f>
        <v>0</v>
      </c>
      <c r="K191" s="133" t="s">
        <v>1</v>
      </c>
      <c r="L191" s="31"/>
      <c r="M191" s="138" t="s">
        <v>1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261</v>
      </c>
      <c r="AT191" s="142" t="s">
        <v>154</v>
      </c>
      <c r="AU191" s="142" t="s">
        <v>159</v>
      </c>
      <c r="AY191" s="16" t="s">
        <v>151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159</v>
      </c>
      <c r="BK191" s="143">
        <f>ROUND(I191*H191,2)</f>
        <v>0</v>
      </c>
      <c r="BL191" s="16" t="s">
        <v>261</v>
      </c>
      <c r="BM191" s="142" t="s">
        <v>950</v>
      </c>
    </row>
    <row r="192" spans="2:65" s="1" customFormat="1" ht="19.5">
      <c r="B192" s="31"/>
      <c r="D192" s="144" t="s">
        <v>161</v>
      </c>
      <c r="F192" s="145" t="s">
        <v>949</v>
      </c>
      <c r="I192" s="146"/>
      <c r="L192" s="31"/>
      <c r="M192" s="147"/>
      <c r="T192" s="55"/>
      <c r="AT192" s="16" t="s">
        <v>161</v>
      </c>
      <c r="AU192" s="16" t="s">
        <v>159</v>
      </c>
    </row>
    <row r="193" spans="2:65" s="1" customFormat="1" ht="33" customHeight="1">
      <c r="B193" s="31"/>
      <c r="C193" s="131" t="s">
        <v>322</v>
      </c>
      <c r="D193" s="131" t="s">
        <v>154</v>
      </c>
      <c r="E193" s="132" t="s">
        <v>951</v>
      </c>
      <c r="F193" s="133" t="s">
        <v>952</v>
      </c>
      <c r="G193" s="134" t="s">
        <v>170</v>
      </c>
      <c r="H193" s="135">
        <v>1</v>
      </c>
      <c r="I193" s="136"/>
      <c r="J193" s="137">
        <f>ROUND(I193*H193,2)</f>
        <v>0</v>
      </c>
      <c r="K193" s="133" t="s">
        <v>1</v>
      </c>
      <c r="L193" s="31"/>
      <c r="M193" s="138" t="s">
        <v>1</v>
      </c>
      <c r="N193" s="139" t="s">
        <v>43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261</v>
      </c>
      <c r="AT193" s="142" t="s">
        <v>154</v>
      </c>
      <c r="AU193" s="142" t="s">
        <v>159</v>
      </c>
      <c r="AY193" s="16" t="s">
        <v>151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159</v>
      </c>
      <c r="BK193" s="143">
        <f>ROUND(I193*H193,2)</f>
        <v>0</v>
      </c>
      <c r="BL193" s="16" t="s">
        <v>261</v>
      </c>
      <c r="BM193" s="142" t="s">
        <v>953</v>
      </c>
    </row>
    <row r="194" spans="2:65" s="1" customFormat="1" ht="19.5">
      <c r="B194" s="31"/>
      <c r="D194" s="144" t="s">
        <v>161</v>
      </c>
      <c r="F194" s="145" t="s">
        <v>952</v>
      </c>
      <c r="I194" s="146"/>
      <c r="L194" s="31"/>
      <c r="M194" s="147"/>
      <c r="T194" s="55"/>
      <c r="AT194" s="16" t="s">
        <v>161</v>
      </c>
      <c r="AU194" s="16" t="s">
        <v>159</v>
      </c>
    </row>
    <row r="195" spans="2:65" s="1" customFormat="1" ht="24.2" customHeight="1">
      <c r="B195" s="31"/>
      <c r="C195" s="131" t="s">
        <v>334</v>
      </c>
      <c r="D195" s="131" t="s">
        <v>154</v>
      </c>
      <c r="E195" s="132" t="s">
        <v>954</v>
      </c>
      <c r="F195" s="133" t="s">
        <v>955</v>
      </c>
      <c r="G195" s="134" t="s">
        <v>170</v>
      </c>
      <c r="H195" s="135">
        <v>1</v>
      </c>
      <c r="I195" s="136"/>
      <c r="J195" s="137">
        <f>ROUND(I195*H195,2)</f>
        <v>0</v>
      </c>
      <c r="K195" s="133" t="s">
        <v>1</v>
      </c>
      <c r="L195" s="31"/>
      <c r="M195" s="138" t="s">
        <v>1</v>
      </c>
      <c r="N195" s="139" t="s">
        <v>43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261</v>
      </c>
      <c r="AT195" s="142" t="s">
        <v>154</v>
      </c>
      <c r="AU195" s="142" t="s">
        <v>159</v>
      </c>
      <c r="AY195" s="16" t="s">
        <v>151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159</v>
      </c>
      <c r="BK195" s="143">
        <f>ROUND(I195*H195,2)</f>
        <v>0</v>
      </c>
      <c r="BL195" s="16" t="s">
        <v>261</v>
      </c>
      <c r="BM195" s="142" t="s">
        <v>956</v>
      </c>
    </row>
    <row r="196" spans="2:65" s="1" customFormat="1" ht="19.5">
      <c r="B196" s="31"/>
      <c r="D196" s="144" t="s">
        <v>161</v>
      </c>
      <c r="F196" s="145" t="s">
        <v>955</v>
      </c>
      <c r="I196" s="146"/>
      <c r="L196" s="31"/>
      <c r="M196" s="147"/>
      <c r="T196" s="55"/>
      <c r="AT196" s="16" t="s">
        <v>161</v>
      </c>
      <c r="AU196" s="16" t="s">
        <v>159</v>
      </c>
    </row>
    <row r="197" spans="2:65" s="1" customFormat="1" ht="19.5">
      <c r="B197" s="31"/>
      <c r="D197" s="144" t="s">
        <v>455</v>
      </c>
      <c r="F197" s="178" t="s">
        <v>957</v>
      </c>
      <c r="I197" s="146"/>
      <c r="L197" s="31"/>
      <c r="M197" s="147"/>
      <c r="T197" s="55"/>
      <c r="AT197" s="16" t="s">
        <v>455</v>
      </c>
      <c r="AU197" s="16" t="s">
        <v>159</v>
      </c>
    </row>
    <row r="198" spans="2:65" s="1" customFormat="1" ht="24.2" customHeight="1">
      <c r="B198" s="31"/>
      <c r="C198" s="131" t="s">
        <v>339</v>
      </c>
      <c r="D198" s="131" t="s">
        <v>154</v>
      </c>
      <c r="E198" s="132" t="s">
        <v>958</v>
      </c>
      <c r="F198" s="133" t="s">
        <v>959</v>
      </c>
      <c r="G198" s="134" t="s">
        <v>170</v>
      </c>
      <c r="H198" s="135">
        <v>1</v>
      </c>
      <c r="I198" s="136"/>
      <c r="J198" s="137">
        <f>ROUND(I198*H198,2)</f>
        <v>0</v>
      </c>
      <c r="K198" s="133" t="s">
        <v>1</v>
      </c>
      <c r="L198" s="31"/>
      <c r="M198" s="138" t="s">
        <v>1</v>
      </c>
      <c r="N198" s="139" t="s">
        <v>43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261</v>
      </c>
      <c r="AT198" s="142" t="s">
        <v>154</v>
      </c>
      <c r="AU198" s="142" t="s">
        <v>159</v>
      </c>
      <c r="AY198" s="16" t="s">
        <v>151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159</v>
      </c>
      <c r="BK198" s="143">
        <f>ROUND(I198*H198,2)</f>
        <v>0</v>
      </c>
      <c r="BL198" s="16" t="s">
        <v>261</v>
      </c>
      <c r="BM198" s="142" t="s">
        <v>960</v>
      </c>
    </row>
    <row r="199" spans="2:65" s="1" customFormat="1" ht="19.5">
      <c r="B199" s="31"/>
      <c r="D199" s="144" t="s">
        <v>161</v>
      </c>
      <c r="F199" s="145" t="s">
        <v>959</v>
      </c>
      <c r="I199" s="146"/>
      <c r="L199" s="31"/>
      <c r="M199" s="147"/>
      <c r="T199" s="55"/>
      <c r="AT199" s="16" t="s">
        <v>161</v>
      </c>
      <c r="AU199" s="16" t="s">
        <v>159</v>
      </c>
    </row>
    <row r="200" spans="2:65" s="1" customFormat="1" ht="19.5">
      <c r="B200" s="31"/>
      <c r="D200" s="144" t="s">
        <v>455</v>
      </c>
      <c r="F200" s="178" t="s">
        <v>961</v>
      </c>
      <c r="I200" s="146"/>
      <c r="L200" s="31"/>
      <c r="M200" s="147"/>
      <c r="T200" s="55"/>
      <c r="AT200" s="16" t="s">
        <v>455</v>
      </c>
      <c r="AU200" s="16" t="s">
        <v>159</v>
      </c>
    </row>
    <row r="201" spans="2:65" s="1" customFormat="1" ht="24.2" customHeight="1">
      <c r="B201" s="31"/>
      <c r="C201" s="131" t="s">
        <v>343</v>
      </c>
      <c r="D201" s="131" t="s">
        <v>154</v>
      </c>
      <c r="E201" s="132" t="s">
        <v>962</v>
      </c>
      <c r="F201" s="133" t="s">
        <v>963</v>
      </c>
      <c r="G201" s="134" t="s">
        <v>170</v>
      </c>
      <c r="H201" s="135">
        <v>7</v>
      </c>
      <c r="I201" s="136"/>
      <c r="J201" s="137">
        <f>ROUND(I201*H201,2)</f>
        <v>0</v>
      </c>
      <c r="K201" s="133" t="s">
        <v>1</v>
      </c>
      <c r="L201" s="31"/>
      <c r="M201" s="138" t="s">
        <v>1</v>
      </c>
      <c r="N201" s="139" t="s">
        <v>43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261</v>
      </c>
      <c r="AT201" s="142" t="s">
        <v>154</v>
      </c>
      <c r="AU201" s="142" t="s">
        <v>159</v>
      </c>
      <c r="AY201" s="16" t="s">
        <v>151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159</v>
      </c>
      <c r="BK201" s="143">
        <f>ROUND(I201*H201,2)</f>
        <v>0</v>
      </c>
      <c r="BL201" s="16" t="s">
        <v>261</v>
      </c>
      <c r="BM201" s="142" t="s">
        <v>964</v>
      </c>
    </row>
    <row r="202" spans="2:65" s="1" customFormat="1" ht="11.25">
      <c r="B202" s="31"/>
      <c r="D202" s="144" t="s">
        <v>161</v>
      </c>
      <c r="F202" s="145" t="s">
        <v>963</v>
      </c>
      <c r="I202" s="146"/>
      <c r="L202" s="31"/>
      <c r="M202" s="147"/>
      <c r="T202" s="55"/>
      <c r="AT202" s="16" t="s">
        <v>161</v>
      </c>
      <c r="AU202" s="16" t="s">
        <v>159</v>
      </c>
    </row>
    <row r="203" spans="2:65" s="1" customFormat="1" ht="24.2" customHeight="1">
      <c r="B203" s="31"/>
      <c r="C203" s="131" t="s">
        <v>347</v>
      </c>
      <c r="D203" s="131" t="s">
        <v>154</v>
      </c>
      <c r="E203" s="132" t="s">
        <v>965</v>
      </c>
      <c r="F203" s="133" t="s">
        <v>966</v>
      </c>
      <c r="G203" s="134" t="s">
        <v>170</v>
      </c>
      <c r="H203" s="135">
        <v>3</v>
      </c>
      <c r="I203" s="136"/>
      <c r="J203" s="137">
        <f>ROUND(I203*H203,2)</f>
        <v>0</v>
      </c>
      <c r="K203" s="133" t="s">
        <v>1</v>
      </c>
      <c r="L203" s="31"/>
      <c r="M203" s="138" t="s">
        <v>1</v>
      </c>
      <c r="N203" s="139" t="s">
        <v>43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261</v>
      </c>
      <c r="AT203" s="142" t="s">
        <v>154</v>
      </c>
      <c r="AU203" s="142" t="s">
        <v>159</v>
      </c>
      <c r="AY203" s="16" t="s">
        <v>151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159</v>
      </c>
      <c r="BK203" s="143">
        <f>ROUND(I203*H203,2)</f>
        <v>0</v>
      </c>
      <c r="BL203" s="16" t="s">
        <v>261</v>
      </c>
      <c r="BM203" s="142" t="s">
        <v>967</v>
      </c>
    </row>
    <row r="204" spans="2:65" s="1" customFormat="1" ht="19.5">
      <c r="B204" s="31"/>
      <c r="D204" s="144" t="s">
        <v>161</v>
      </c>
      <c r="F204" s="145" t="s">
        <v>966</v>
      </c>
      <c r="I204" s="146"/>
      <c r="L204" s="31"/>
      <c r="M204" s="147"/>
      <c r="T204" s="55"/>
      <c r="AT204" s="16" t="s">
        <v>161</v>
      </c>
      <c r="AU204" s="16" t="s">
        <v>159</v>
      </c>
    </row>
    <row r="205" spans="2:65" s="1" customFormat="1" ht="19.5">
      <c r="B205" s="31"/>
      <c r="D205" s="144" t="s">
        <v>455</v>
      </c>
      <c r="F205" s="178" t="s">
        <v>968</v>
      </c>
      <c r="I205" s="146"/>
      <c r="L205" s="31"/>
      <c r="M205" s="147"/>
      <c r="T205" s="55"/>
      <c r="AT205" s="16" t="s">
        <v>455</v>
      </c>
      <c r="AU205" s="16" t="s">
        <v>159</v>
      </c>
    </row>
    <row r="206" spans="2:65" s="1" customFormat="1" ht="37.9" customHeight="1">
      <c r="B206" s="31"/>
      <c r="C206" s="131" t="s">
        <v>303</v>
      </c>
      <c r="D206" s="131" t="s">
        <v>154</v>
      </c>
      <c r="E206" s="132" t="s">
        <v>969</v>
      </c>
      <c r="F206" s="133" t="s">
        <v>970</v>
      </c>
      <c r="G206" s="134" t="s">
        <v>170</v>
      </c>
      <c r="H206" s="135">
        <v>1</v>
      </c>
      <c r="I206" s="136"/>
      <c r="J206" s="137">
        <f>ROUND(I206*H206,2)</f>
        <v>0</v>
      </c>
      <c r="K206" s="133" t="s">
        <v>1</v>
      </c>
      <c r="L206" s="31"/>
      <c r="M206" s="138" t="s">
        <v>1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261</v>
      </c>
      <c r="AT206" s="142" t="s">
        <v>154</v>
      </c>
      <c r="AU206" s="142" t="s">
        <v>159</v>
      </c>
      <c r="AY206" s="16" t="s">
        <v>151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159</v>
      </c>
      <c r="BK206" s="143">
        <f>ROUND(I206*H206,2)</f>
        <v>0</v>
      </c>
      <c r="BL206" s="16" t="s">
        <v>261</v>
      </c>
      <c r="BM206" s="142" t="s">
        <v>971</v>
      </c>
    </row>
    <row r="207" spans="2:65" s="1" customFormat="1" ht="19.5">
      <c r="B207" s="31"/>
      <c r="D207" s="144" t="s">
        <v>161</v>
      </c>
      <c r="F207" s="145" t="s">
        <v>970</v>
      </c>
      <c r="I207" s="146"/>
      <c r="L207" s="31"/>
      <c r="M207" s="147"/>
      <c r="T207" s="55"/>
      <c r="AT207" s="16" t="s">
        <v>161</v>
      </c>
      <c r="AU207" s="16" t="s">
        <v>159</v>
      </c>
    </row>
    <row r="208" spans="2:65" s="1" customFormat="1" ht="33" customHeight="1">
      <c r="B208" s="31"/>
      <c r="C208" s="131" t="s">
        <v>352</v>
      </c>
      <c r="D208" s="131" t="s">
        <v>154</v>
      </c>
      <c r="E208" s="132" t="s">
        <v>972</v>
      </c>
      <c r="F208" s="133" t="s">
        <v>973</v>
      </c>
      <c r="G208" s="134" t="s">
        <v>374</v>
      </c>
      <c r="H208" s="135">
        <v>21</v>
      </c>
      <c r="I208" s="136"/>
      <c r="J208" s="137">
        <f>ROUND(I208*H208,2)</f>
        <v>0</v>
      </c>
      <c r="K208" s="133" t="s">
        <v>1</v>
      </c>
      <c r="L208" s="31"/>
      <c r="M208" s="138" t="s">
        <v>1</v>
      </c>
      <c r="N208" s="139" t="s">
        <v>43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261</v>
      </c>
      <c r="AT208" s="142" t="s">
        <v>154</v>
      </c>
      <c r="AU208" s="142" t="s">
        <v>159</v>
      </c>
      <c r="AY208" s="16" t="s">
        <v>151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159</v>
      </c>
      <c r="BK208" s="143">
        <f>ROUND(I208*H208,2)</f>
        <v>0</v>
      </c>
      <c r="BL208" s="16" t="s">
        <v>261</v>
      </c>
      <c r="BM208" s="142" t="s">
        <v>974</v>
      </c>
    </row>
    <row r="209" spans="2:65" s="1" customFormat="1" ht="19.5">
      <c r="B209" s="31"/>
      <c r="D209" s="144" t="s">
        <v>161</v>
      </c>
      <c r="F209" s="145" t="s">
        <v>973</v>
      </c>
      <c r="I209" s="146"/>
      <c r="L209" s="31"/>
      <c r="M209" s="147"/>
      <c r="T209" s="55"/>
      <c r="AT209" s="16" t="s">
        <v>161</v>
      </c>
      <c r="AU209" s="16" t="s">
        <v>159</v>
      </c>
    </row>
    <row r="210" spans="2:65" s="1" customFormat="1" ht="16.5" customHeight="1">
      <c r="B210" s="31"/>
      <c r="C210" s="131" t="s">
        <v>358</v>
      </c>
      <c r="D210" s="131" t="s">
        <v>154</v>
      </c>
      <c r="E210" s="132" t="s">
        <v>975</v>
      </c>
      <c r="F210" s="133" t="s">
        <v>976</v>
      </c>
      <c r="G210" s="134" t="s">
        <v>170</v>
      </c>
      <c r="H210" s="135">
        <v>1</v>
      </c>
      <c r="I210" s="136"/>
      <c r="J210" s="137">
        <f>ROUND(I210*H210,2)</f>
        <v>0</v>
      </c>
      <c r="K210" s="133" t="s">
        <v>1</v>
      </c>
      <c r="L210" s="31"/>
      <c r="M210" s="138" t="s">
        <v>1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261</v>
      </c>
      <c r="AT210" s="142" t="s">
        <v>154</v>
      </c>
      <c r="AU210" s="142" t="s">
        <v>159</v>
      </c>
      <c r="AY210" s="16" t="s">
        <v>151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159</v>
      </c>
      <c r="BK210" s="143">
        <f>ROUND(I210*H210,2)</f>
        <v>0</v>
      </c>
      <c r="BL210" s="16" t="s">
        <v>261</v>
      </c>
      <c r="BM210" s="142" t="s">
        <v>977</v>
      </c>
    </row>
    <row r="211" spans="2:65" s="1" customFormat="1" ht="11.25">
      <c r="B211" s="31"/>
      <c r="D211" s="144" t="s">
        <v>161</v>
      </c>
      <c r="F211" s="145" t="s">
        <v>976</v>
      </c>
      <c r="I211" s="146"/>
      <c r="L211" s="31"/>
      <c r="M211" s="147"/>
      <c r="T211" s="55"/>
      <c r="AT211" s="16" t="s">
        <v>161</v>
      </c>
      <c r="AU211" s="16" t="s">
        <v>159</v>
      </c>
    </row>
    <row r="212" spans="2:65" s="1" customFormat="1" ht="19.5">
      <c r="B212" s="31"/>
      <c r="D212" s="144" t="s">
        <v>455</v>
      </c>
      <c r="F212" s="178" t="s">
        <v>978</v>
      </c>
      <c r="I212" s="146"/>
      <c r="L212" s="31"/>
      <c r="M212" s="147"/>
      <c r="T212" s="55"/>
      <c r="AT212" s="16" t="s">
        <v>455</v>
      </c>
      <c r="AU212" s="16" t="s">
        <v>159</v>
      </c>
    </row>
    <row r="213" spans="2:65" s="1" customFormat="1" ht="16.5" customHeight="1">
      <c r="B213" s="31"/>
      <c r="C213" s="131" t="s">
        <v>363</v>
      </c>
      <c r="D213" s="131" t="s">
        <v>154</v>
      </c>
      <c r="E213" s="132" t="s">
        <v>979</v>
      </c>
      <c r="F213" s="133" t="s">
        <v>980</v>
      </c>
      <c r="G213" s="134" t="s">
        <v>170</v>
      </c>
      <c r="H213" s="135">
        <v>1</v>
      </c>
      <c r="I213" s="136"/>
      <c r="J213" s="137">
        <f>ROUND(I213*H213,2)</f>
        <v>0</v>
      </c>
      <c r="K213" s="133" t="s">
        <v>1</v>
      </c>
      <c r="L213" s="31"/>
      <c r="M213" s="138" t="s">
        <v>1</v>
      </c>
      <c r="N213" s="139" t="s">
        <v>43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261</v>
      </c>
      <c r="AT213" s="142" t="s">
        <v>154</v>
      </c>
      <c r="AU213" s="142" t="s">
        <v>159</v>
      </c>
      <c r="AY213" s="16" t="s">
        <v>151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159</v>
      </c>
      <c r="BK213" s="143">
        <f>ROUND(I213*H213,2)</f>
        <v>0</v>
      </c>
      <c r="BL213" s="16" t="s">
        <v>261</v>
      </c>
      <c r="BM213" s="142" t="s">
        <v>981</v>
      </c>
    </row>
    <row r="214" spans="2:65" s="1" customFormat="1" ht="11.25">
      <c r="B214" s="31"/>
      <c r="D214" s="144" t="s">
        <v>161</v>
      </c>
      <c r="F214" s="145" t="s">
        <v>980</v>
      </c>
      <c r="I214" s="146"/>
      <c r="L214" s="31"/>
      <c r="M214" s="147"/>
      <c r="T214" s="55"/>
      <c r="AT214" s="16" t="s">
        <v>161</v>
      </c>
      <c r="AU214" s="16" t="s">
        <v>159</v>
      </c>
    </row>
    <row r="215" spans="2:65" s="1" customFormat="1" ht="24.2" customHeight="1">
      <c r="B215" s="31"/>
      <c r="C215" s="131" t="s">
        <v>326</v>
      </c>
      <c r="D215" s="131" t="s">
        <v>154</v>
      </c>
      <c r="E215" s="132" t="s">
        <v>982</v>
      </c>
      <c r="F215" s="133" t="s">
        <v>983</v>
      </c>
      <c r="G215" s="134" t="s">
        <v>984</v>
      </c>
      <c r="H215" s="135">
        <v>3</v>
      </c>
      <c r="I215" s="136"/>
      <c r="J215" s="137">
        <f>ROUND(I215*H215,2)</f>
        <v>0</v>
      </c>
      <c r="K215" s="133" t="s">
        <v>1</v>
      </c>
      <c r="L215" s="31"/>
      <c r="M215" s="138" t="s">
        <v>1</v>
      </c>
      <c r="N215" s="139" t="s">
        <v>43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261</v>
      </c>
      <c r="AT215" s="142" t="s">
        <v>154</v>
      </c>
      <c r="AU215" s="142" t="s">
        <v>159</v>
      </c>
      <c r="AY215" s="16" t="s">
        <v>151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159</v>
      </c>
      <c r="BK215" s="143">
        <f>ROUND(I215*H215,2)</f>
        <v>0</v>
      </c>
      <c r="BL215" s="16" t="s">
        <v>261</v>
      </c>
      <c r="BM215" s="142" t="s">
        <v>985</v>
      </c>
    </row>
    <row r="216" spans="2:65" s="1" customFormat="1" ht="19.5">
      <c r="B216" s="31"/>
      <c r="D216" s="144" t="s">
        <v>161</v>
      </c>
      <c r="F216" s="145" t="s">
        <v>983</v>
      </c>
      <c r="I216" s="146"/>
      <c r="L216" s="31"/>
      <c r="M216" s="147"/>
      <c r="T216" s="55"/>
      <c r="AT216" s="16" t="s">
        <v>161</v>
      </c>
      <c r="AU216" s="16" t="s">
        <v>159</v>
      </c>
    </row>
    <row r="217" spans="2:65" s="1" customFormat="1" ht="19.5">
      <c r="B217" s="31"/>
      <c r="D217" s="144" t="s">
        <v>455</v>
      </c>
      <c r="F217" s="178" t="s">
        <v>986</v>
      </c>
      <c r="I217" s="146"/>
      <c r="L217" s="31"/>
      <c r="M217" s="147"/>
      <c r="T217" s="55"/>
      <c r="AT217" s="16" t="s">
        <v>455</v>
      </c>
      <c r="AU217" s="16" t="s">
        <v>159</v>
      </c>
    </row>
    <row r="218" spans="2:65" s="1" customFormat="1" ht="21.75" customHeight="1">
      <c r="B218" s="31"/>
      <c r="C218" s="131" t="s">
        <v>331</v>
      </c>
      <c r="D218" s="131" t="s">
        <v>154</v>
      </c>
      <c r="E218" s="132" t="s">
        <v>987</v>
      </c>
      <c r="F218" s="133" t="s">
        <v>988</v>
      </c>
      <c r="G218" s="134" t="s">
        <v>170</v>
      </c>
      <c r="H218" s="135">
        <v>2</v>
      </c>
      <c r="I218" s="136"/>
      <c r="J218" s="137">
        <f>ROUND(I218*H218,2)</f>
        <v>0</v>
      </c>
      <c r="K218" s="133" t="s">
        <v>1</v>
      </c>
      <c r="L218" s="31"/>
      <c r="M218" s="138" t="s">
        <v>1</v>
      </c>
      <c r="N218" s="139" t="s">
        <v>43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261</v>
      </c>
      <c r="AT218" s="142" t="s">
        <v>154</v>
      </c>
      <c r="AU218" s="142" t="s">
        <v>159</v>
      </c>
      <c r="AY218" s="16" t="s">
        <v>151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159</v>
      </c>
      <c r="BK218" s="143">
        <f>ROUND(I218*H218,2)</f>
        <v>0</v>
      </c>
      <c r="BL218" s="16" t="s">
        <v>261</v>
      </c>
      <c r="BM218" s="142" t="s">
        <v>989</v>
      </c>
    </row>
    <row r="219" spans="2:65" s="1" customFormat="1" ht="11.25">
      <c r="B219" s="31"/>
      <c r="D219" s="144" t="s">
        <v>161</v>
      </c>
      <c r="F219" s="145" t="s">
        <v>988</v>
      </c>
      <c r="I219" s="146"/>
      <c r="L219" s="31"/>
      <c r="M219" s="147"/>
      <c r="T219" s="55"/>
      <c r="AT219" s="16" t="s">
        <v>161</v>
      </c>
      <c r="AU219" s="16" t="s">
        <v>159</v>
      </c>
    </row>
    <row r="220" spans="2:65" s="1" customFormat="1" ht="19.5">
      <c r="B220" s="31"/>
      <c r="D220" s="144" t="s">
        <v>455</v>
      </c>
      <c r="F220" s="178" t="s">
        <v>990</v>
      </c>
      <c r="I220" s="146"/>
      <c r="L220" s="31"/>
      <c r="M220" s="147"/>
      <c r="T220" s="55"/>
      <c r="AT220" s="16" t="s">
        <v>455</v>
      </c>
      <c r="AU220" s="16" t="s">
        <v>159</v>
      </c>
    </row>
    <row r="221" spans="2:65" s="1" customFormat="1" ht="55.5" customHeight="1">
      <c r="B221" s="31"/>
      <c r="C221" s="131" t="s">
        <v>367</v>
      </c>
      <c r="D221" s="131" t="s">
        <v>154</v>
      </c>
      <c r="E221" s="132" t="s">
        <v>991</v>
      </c>
      <c r="F221" s="133" t="s">
        <v>992</v>
      </c>
      <c r="G221" s="134" t="s">
        <v>273</v>
      </c>
      <c r="H221" s="135">
        <v>8.8999999999999996E-2</v>
      </c>
      <c r="I221" s="136"/>
      <c r="J221" s="137">
        <f>ROUND(I221*H221,2)</f>
        <v>0</v>
      </c>
      <c r="K221" s="133" t="s">
        <v>1</v>
      </c>
      <c r="L221" s="31"/>
      <c r="M221" s="138" t="s">
        <v>1</v>
      </c>
      <c r="N221" s="139" t="s">
        <v>43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261</v>
      </c>
      <c r="AT221" s="142" t="s">
        <v>154</v>
      </c>
      <c r="AU221" s="142" t="s">
        <v>159</v>
      </c>
      <c r="AY221" s="16" t="s">
        <v>151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159</v>
      </c>
      <c r="BK221" s="143">
        <f>ROUND(I221*H221,2)</f>
        <v>0</v>
      </c>
      <c r="BL221" s="16" t="s">
        <v>261</v>
      </c>
      <c r="BM221" s="142" t="s">
        <v>993</v>
      </c>
    </row>
    <row r="222" spans="2:65" s="1" customFormat="1" ht="29.25">
      <c r="B222" s="31"/>
      <c r="D222" s="144" t="s">
        <v>161</v>
      </c>
      <c r="F222" s="145" t="s">
        <v>992</v>
      </c>
      <c r="I222" s="146"/>
      <c r="L222" s="31"/>
      <c r="M222" s="147"/>
      <c r="T222" s="55"/>
      <c r="AT222" s="16" t="s">
        <v>161</v>
      </c>
      <c r="AU222" s="16" t="s">
        <v>159</v>
      </c>
    </row>
    <row r="223" spans="2:65" s="11" customFormat="1" ht="22.9" customHeight="1">
      <c r="B223" s="119"/>
      <c r="D223" s="120" t="s">
        <v>76</v>
      </c>
      <c r="E223" s="129" t="s">
        <v>994</v>
      </c>
      <c r="F223" s="129" t="s">
        <v>995</v>
      </c>
      <c r="I223" s="122"/>
      <c r="J223" s="130">
        <f>BK223</f>
        <v>0</v>
      </c>
      <c r="L223" s="119"/>
      <c r="M223" s="124"/>
      <c r="P223" s="125">
        <f>SUM(P224:P259)</f>
        <v>0</v>
      </c>
      <c r="R223" s="125">
        <f>SUM(R224:R259)</f>
        <v>0</v>
      </c>
      <c r="T223" s="126">
        <f>SUM(T224:T259)</f>
        <v>0</v>
      </c>
      <c r="AR223" s="120" t="s">
        <v>159</v>
      </c>
      <c r="AT223" s="127" t="s">
        <v>76</v>
      </c>
      <c r="AU223" s="127" t="s">
        <v>85</v>
      </c>
      <c r="AY223" s="120" t="s">
        <v>151</v>
      </c>
      <c r="BK223" s="128">
        <f>SUM(BK224:BK259)</f>
        <v>0</v>
      </c>
    </row>
    <row r="224" spans="2:65" s="1" customFormat="1" ht="21.75" customHeight="1">
      <c r="B224" s="31"/>
      <c r="C224" s="131" t="s">
        <v>371</v>
      </c>
      <c r="D224" s="131" t="s">
        <v>154</v>
      </c>
      <c r="E224" s="132" t="s">
        <v>996</v>
      </c>
      <c r="F224" s="133" t="s">
        <v>997</v>
      </c>
      <c r="G224" s="134" t="s">
        <v>374</v>
      </c>
      <c r="H224" s="135">
        <v>18</v>
      </c>
      <c r="I224" s="136"/>
      <c r="J224" s="137">
        <f>ROUND(I224*H224,2)</f>
        <v>0</v>
      </c>
      <c r="K224" s="133" t="s">
        <v>1</v>
      </c>
      <c r="L224" s="31"/>
      <c r="M224" s="138" t="s">
        <v>1</v>
      </c>
      <c r="N224" s="139" t="s">
        <v>43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261</v>
      </c>
      <c r="AT224" s="142" t="s">
        <v>154</v>
      </c>
      <c r="AU224" s="142" t="s">
        <v>159</v>
      </c>
      <c r="AY224" s="16" t="s">
        <v>151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159</v>
      </c>
      <c r="BK224" s="143">
        <f>ROUND(I224*H224,2)</f>
        <v>0</v>
      </c>
      <c r="BL224" s="16" t="s">
        <v>261</v>
      </c>
      <c r="BM224" s="142" t="s">
        <v>998</v>
      </c>
    </row>
    <row r="225" spans="2:65" s="1" customFormat="1" ht="11.25">
      <c r="B225" s="31"/>
      <c r="D225" s="144" t="s">
        <v>161</v>
      </c>
      <c r="F225" s="145" t="s">
        <v>997</v>
      </c>
      <c r="I225" s="146"/>
      <c r="L225" s="31"/>
      <c r="M225" s="147"/>
      <c r="T225" s="55"/>
      <c r="AT225" s="16" t="s">
        <v>161</v>
      </c>
      <c r="AU225" s="16" t="s">
        <v>159</v>
      </c>
    </row>
    <row r="226" spans="2:65" s="1" customFormat="1" ht="24.2" customHeight="1">
      <c r="B226" s="31"/>
      <c r="C226" s="131" t="s">
        <v>376</v>
      </c>
      <c r="D226" s="131" t="s">
        <v>154</v>
      </c>
      <c r="E226" s="132" t="s">
        <v>999</v>
      </c>
      <c r="F226" s="133" t="s">
        <v>1000</v>
      </c>
      <c r="G226" s="134" t="s">
        <v>374</v>
      </c>
      <c r="H226" s="135">
        <v>10</v>
      </c>
      <c r="I226" s="136"/>
      <c r="J226" s="137">
        <f>ROUND(I226*H226,2)</f>
        <v>0</v>
      </c>
      <c r="K226" s="133" t="s">
        <v>1</v>
      </c>
      <c r="L226" s="31"/>
      <c r="M226" s="138" t="s">
        <v>1</v>
      </c>
      <c r="N226" s="139" t="s">
        <v>43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261</v>
      </c>
      <c r="AT226" s="142" t="s">
        <v>154</v>
      </c>
      <c r="AU226" s="142" t="s">
        <v>159</v>
      </c>
      <c r="AY226" s="16" t="s">
        <v>151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159</v>
      </c>
      <c r="BK226" s="143">
        <f>ROUND(I226*H226,2)</f>
        <v>0</v>
      </c>
      <c r="BL226" s="16" t="s">
        <v>261</v>
      </c>
      <c r="BM226" s="142" t="s">
        <v>1001</v>
      </c>
    </row>
    <row r="227" spans="2:65" s="1" customFormat="1" ht="19.5">
      <c r="B227" s="31"/>
      <c r="D227" s="144" t="s">
        <v>161</v>
      </c>
      <c r="F227" s="145" t="s">
        <v>1000</v>
      </c>
      <c r="I227" s="146"/>
      <c r="L227" s="31"/>
      <c r="M227" s="147"/>
      <c r="T227" s="55"/>
      <c r="AT227" s="16" t="s">
        <v>161</v>
      </c>
      <c r="AU227" s="16" t="s">
        <v>159</v>
      </c>
    </row>
    <row r="228" spans="2:65" s="1" customFormat="1" ht="24.2" customHeight="1">
      <c r="B228" s="31"/>
      <c r="C228" s="131" t="s">
        <v>381</v>
      </c>
      <c r="D228" s="131" t="s">
        <v>154</v>
      </c>
      <c r="E228" s="132" t="s">
        <v>1002</v>
      </c>
      <c r="F228" s="133" t="s">
        <v>1003</v>
      </c>
      <c r="G228" s="134" t="s">
        <v>374</v>
      </c>
      <c r="H228" s="135">
        <v>4</v>
      </c>
      <c r="I228" s="136"/>
      <c r="J228" s="137">
        <f>ROUND(I228*H228,2)</f>
        <v>0</v>
      </c>
      <c r="K228" s="133" t="s">
        <v>1</v>
      </c>
      <c r="L228" s="31"/>
      <c r="M228" s="138" t="s">
        <v>1</v>
      </c>
      <c r="N228" s="139" t="s">
        <v>43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261</v>
      </c>
      <c r="AT228" s="142" t="s">
        <v>154</v>
      </c>
      <c r="AU228" s="142" t="s">
        <v>159</v>
      </c>
      <c r="AY228" s="16" t="s">
        <v>151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159</v>
      </c>
      <c r="BK228" s="143">
        <f>ROUND(I228*H228,2)</f>
        <v>0</v>
      </c>
      <c r="BL228" s="16" t="s">
        <v>261</v>
      </c>
      <c r="BM228" s="142" t="s">
        <v>1004</v>
      </c>
    </row>
    <row r="229" spans="2:65" s="1" customFormat="1" ht="19.5">
      <c r="B229" s="31"/>
      <c r="D229" s="144" t="s">
        <v>161</v>
      </c>
      <c r="F229" s="145" t="s">
        <v>1003</v>
      </c>
      <c r="I229" s="146"/>
      <c r="L229" s="31"/>
      <c r="M229" s="147"/>
      <c r="T229" s="55"/>
      <c r="AT229" s="16" t="s">
        <v>161</v>
      </c>
      <c r="AU229" s="16" t="s">
        <v>159</v>
      </c>
    </row>
    <row r="230" spans="2:65" s="1" customFormat="1" ht="24.2" customHeight="1">
      <c r="B230" s="31"/>
      <c r="C230" s="131" t="s">
        <v>383</v>
      </c>
      <c r="D230" s="131" t="s">
        <v>154</v>
      </c>
      <c r="E230" s="132" t="s">
        <v>1005</v>
      </c>
      <c r="F230" s="133" t="s">
        <v>1006</v>
      </c>
      <c r="G230" s="134" t="s">
        <v>374</v>
      </c>
      <c r="H230" s="135">
        <v>4</v>
      </c>
      <c r="I230" s="136"/>
      <c r="J230" s="137">
        <f>ROUND(I230*H230,2)</f>
        <v>0</v>
      </c>
      <c r="K230" s="133" t="s">
        <v>1</v>
      </c>
      <c r="L230" s="31"/>
      <c r="M230" s="138" t="s">
        <v>1</v>
      </c>
      <c r="N230" s="139" t="s">
        <v>43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261</v>
      </c>
      <c r="AT230" s="142" t="s">
        <v>154</v>
      </c>
      <c r="AU230" s="142" t="s">
        <v>159</v>
      </c>
      <c r="AY230" s="16" t="s">
        <v>151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159</v>
      </c>
      <c r="BK230" s="143">
        <f>ROUND(I230*H230,2)</f>
        <v>0</v>
      </c>
      <c r="BL230" s="16" t="s">
        <v>261</v>
      </c>
      <c r="BM230" s="142" t="s">
        <v>1007</v>
      </c>
    </row>
    <row r="231" spans="2:65" s="1" customFormat="1" ht="19.5">
      <c r="B231" s="31"/>
      <c r="D231" s="144" t="s">
        <v>161</v>
      </c>
      <c r="F231" s="145" t="s">
        <v>1006</v>
      </c>
      <c r="I231" s="146"/>
      <c r="L231" s="31"/>
      <c r="M231" s="147"/>
      <c r="T231" s="55"/>
      <c r="AT231" s="16" t="s">
        <v>161</v>
      </c>
      <c r="AU231" s="16" t="s">
        <v>159</v>
      </c>
    </row>
    <row r="232" spans="2:65" s="1" customFormat="1" ht="24.2" customHeight="1">
      <c r="B232" s="31"/>
      <c r="C232" s="131" t="s">
        <v>386</v>
      </c>
      <c r="D232" s="131" t="s">
        <v>154</v>
      </c>
      <c r="E232" s="132" t="s">
        <v>1008</v>
      </c>
      <c r="F232" s="133" t="s">
        <v>1009</v>
      </c>
      <c r="G232" s="134" t="s">
        <v>984</v>
      </c>
      <c r="H232" s="135">
        <v>2</v>
      </c>
      <c r="I232" s="136"/>
      <c r="J232" s="137">
        <f>ROUND(I232*H232,2)</f>
        <v>0</v>
      </c>
      <c r="K232" s="133" t="s">
        <v>1</v>
      </c>
      <c r="L232" s="31"/>
      <c r="M232" s="138" t="s">
        <v>1</v>
      </c>
      <c r="N232" s="139" t="s">
        <v>43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261</v>
      </c>
      <c r="AT232" s="142" t="s">
        <v>154</v>
      </c>
      <c r="AU232" s="142" t="s">
        <v>159</v>
      </c>
      <c r="AY232" s="16" t="s">
        <v>151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159</v>
      </c>
      <c r="BK232" s="143">
        <f>ROUND(I232*H232,2)</f>
        <v>0</v>
      </c>
      <c r="BL232" s="16" t="s">
        <v>261</v>
      </c>
      <c r="BM232" s="142" t="s">
        <v>1010</v>
      </c>
    </row>
    <row r="233" spans="2:65" s="1" customFormat="1" ht="19.5">
      <c r="B233" s="31"/>
      <c r="D233" s="144" t="s">
        <v>161</v>
      </c>
      <c r="F233" s="145" t="s">
        <v>1009</v>
      </c>
      <c r="I233" s="146"/>
      <c r="L233" s="31"/>
      <c r="M233" s="147"/>
      <c r="T233" s="55"/>
      <c r="AT233" s="16" t="s">
        <v>161</v>
      </c>
      <c r="AU233" s="16" t="s">
        <v>159</v>
      </c>
    </row>
    <row r="234" spans="2:65" s="1" customFormat="1" ht="37.9" customHeight="1">
      <c r="B234" s="31"/>
      <c r="C234" s="131" t="s">
        <v>390</v>
      </c>
      <c r="D234" s="131" t="s">
        <v>154</v>
      </c>
      <c r="E234" s="132" t="s">
        <v>1011</v>
      </c>
      <c r="F234" s="133" t="s">
        <v>1012</v>
      </c>
      <c r="G234" s="134" t="s">
        <v>170</v>
      </c>
      <c r="H234" s="135">
        <v>2</v>
      </c>
      <c r="I234" s="136"/>
      <c r="J234" s="137">
        <f>ROUND(I234*H234,2)</f>
        <v>0</v>
      </c>
      <c r="K234" s="133" t="s">
        <v>1</v>
      </c>
      <c r="L234" s="31"/>
      <c r="M234" s="138" t="s">
        <v>1</v>
      </c>
      <c r="N234" s="139" t="s">
        <v>43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261</v>
      </c>
      <c r="AT234" s="142" t="s">
        <v>154</v>
      </c>
      <c r="AU234" s="142" t="s">
        <v>159</v>
      </c>
      <c r="AY234" s="16" t="s">
        <v>151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159</v>
      </c>
      <c r="BK234" s="143">
        <f>ROUND(I234*H234,2)</f>
        <v>0</v>
      </c>
      <c r="BL234" s="16" t="s">
        <v>261</v>
      </c>
      <c r="BM234" s="142" t="s">
        <v>1013</v>
      </c>
    </row>
    <row r="235" spans="2:65" s="1" customFormat="1" ht="19.5">
      <c r="B235" s="31"/>
      <c r="D235" s="144" t="s">
        <v>161</v>
      </c>
      <c r="F235" s="145" t="s">
        <v>1012</v>
      </c>
      <c r="I235" s="146"/>
      <c r="L235" s="31"/>
      <c r="M235" s="147"/>
      <c r="T235" s="55"/>
      <c r="AT235" s="16" t="s">
        <v>161</v>
      </c>
      <c r="AU235" s="16" t="s">
        <v>159</v>
      </c>
    </row>
    <row r="236" spans="2:65" s="1" customFormat="1" ht="33" customHeight="1">
      <c r="B236" s="31"/>
      <c r="C236" s="131" t="s">
        <v>396</v>
      </c>
      <c r="D236" s="131" t="s">
        <v>154</v>
      </c>
      <c r="E236" s="132" t="s">
        <v>1014</v>
      </c>
      <c r="F236" s="133" t="s">
        <v>1015</v>
      </c>
      <c r="G236" s="134" t="s">
        <v>170</v>
      </c>
      <c r="H236" s="135">
        <v>2</v>
      </c>
      <c r="I236" s="136"/>
      <c r="J236" s="137">
        <f>ROUND(I236*H236,2)</f>
        <v>0</v>
      </c>
      <c r="K236" s="133" t="s">
        <v>1</v>
      </c>
      <c r="L236" s="31"/>
      <c r="M236" s="138" t="s">
        <v>1</v>
      </c>
      <c r="N236" s="139" t="s">
        <v>43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261</v>
      </c>
      <c r="AT236" s="142" t="s">
        <v>154</v>
      </c>
      <c r="AU236" s="142" t="s">
        <v>159</v>
      </c>
      <c r="AY236" s="16" t="s">
        <v>151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159</v>
      </c>
      <c r="BK236" s="143">
        <f>ROUND(I236*H236,2)</f>
        <v>0</v>
      </c>
      <c r="BL236" s="16" t="s">
        <v>261</v>
      </c>
      <c r="BM236" s="142" t="s">
        <v>1016</v>
      </c>
    </row>
    <row r="237" spans="2:65" s="1" customFormat="1" ht="19.5">
      <c r="B237" s="31"/>
      <c r="D237" s="144" t="s">
        <v>161</v>
      </c>
      <c r="F237" s="145" t="s">
        <v>1015</v>
      </c>
      <c r="I237" s="146"/>
      <c r="L237" s="31"/>
      <c r="M237" s="147"/>
      <c r="T237" s="55"/>
      <c r="AT237" s="16" t="s">
        <v>161</v>
      </c>
      <c r="AU237" s="16" t="s">
        <v>159</v>
      </c>
    </row>
    <row r="238" spans="2:65" s="1" customFormat="1" ht="24.2" customHeight="1">
      <c r="B238" s="31"/>
      <c r="C238" s="131" t="s">
        <v>401</v>
      </c>
      <c r="D238" s="131" t="s">
        <v>154</v>
      </c>
      <c r="E238" s="132" t="s">
        <v>1017</v>
      </c>
      <c r="F238" s="133" t="s">
        <v>1018</v>
      </c>
      <c r="G238" s="134" t="s">
        <v>374</v>
      </c>
      <c r="H238" s="135">
        <v>1</v>
      </c>
      <c r="I238" s="136"/>
      <c r="J238" s="137">
        <f>ROUND(I238*H238,2)</f>
        <v>0</v>
      </c>
      <c r="K238" s="133" t="s">
        <v>1</v>
      </c>
      <c r="L238" s="31"/>
      <c r="M238" s="138" t="s">
        <v>1</v>
      </c>
      <c r="N238" s="139" t="s">
        <v>43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261</v>
      </c>
      <c r="AT238" s="142" t="s">
        <v>154</v>
      </c>
      <c r="AU238" s="142" t="s">
        <v>159</v>
      </c>
      <c r="AY238" s="16" t="s">
        <v>151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159</v>
      </c>
      <c r="BK238" s="143">
        <f>ROUND(I238*H238,2)</f>
        <v>0</v>
      </c>
      <c r="BL238" s="16" t="s">
        <v>261</v>
      </c>
      <c r="BM238" s="142" t="s">
        <v>1019</v>
      </c>
    </row>
    <row r="239" spans="2:65" s="1" customFormat="1" ht="11.25">
      <c r="B239" s="31"/>
      <c r="D239" s="144" t="s">
        <v>161</v>
      </c>
      <c r="F239" s="145" t="s">
        <v>1018</v>
      </c>
      <c r="I239" s="146"/>
      <c r="L239" s="31"/>
      <c r="M239" s="147"/>
      <c r="T239" s="55"/>
      <c r="AT239" s="16" t="s">
        <v>161</v>
      </c>
      <c r="AU239" s="16" t="s">
        <v>159</v>
      </c>
    </row>
    <row r="240" spans="2:65" s="1" customFormat="1" ht="16.5" customHeight="1">
      <c r="B240" s="31"/>
      <c r="C240" s="131" t="s">
        <v>412</v>
      </c>
      <c r="D240" s="131" t="s">
        <v>154</v>
      </c>
      <c r="E240" s="132" t="s">
        <v>1020</v>
      </c>
      <c r="F240" s="133" t="s">
        <v>1021</v>
      </c>
      <c r="G240" s="134" t="s">
        <v>374</v>
      </c>
      <c r="H240" s="135">
        <v>0.5</v>
      </c>
      <c r="I240" s="136"/>
      <c r="J240" s="137">
        <f>ROUND(I240*H240,2)</f>
        <v>0</v>
      </c>
      <c r="K240" s="133" t="s">
        <v>1</v>
      </c>
      <c r="L240" s="31"/>
      <c r="M240" s="138" t="s">
        <v>1</v>
      </c>
      <c r="N240" s="139" t="s">
        <v>43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261</v>
      </c>
      <c r="AT240" s="142" t="s">
        <v>154</v>
      </c>
      <c r="AU240" s="142" t="s">
        <v>159</v>
      </c>
      <c r="AY240" s="16" t="s">
        <v>151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159</v>
      </c>
      <c r="BK240" s="143">
        <f>ROUND(I240*H240,2)</f>
        <v>0</v>
      </c>
      <c r="BL240" s="16" t="s">
        <v>261</v>
      </c>
      <c r="BM240" s="142" t="s">
        <v>1022</v>
      </c>
    </row>
    <row r="241" spans="2:65" s="1" customFormat="1" ht="11.25">
      <c r="B241" s="31"/>
      <c r="D241" s="144" t="s">
        <v>161</v>
      </c>
      <c r="F241" s="145" t="s">
        <v>1021</v>
      </c>
      <c r="I241" s="146"/>
      <c r="L241" s="31"/>
      <c r="M241" s="147"/>
      <c r="T241" s="55"/>
      <c r="AT241" s="16" t="s">
        <v>161</v>
      </c>
      <c r="AU241" s="16" t="s">
        <v>159</v>
      </c>
    </row>
    <row r="242" spans="2:65" s="13" customFormat="1" ht="11.25">
      <c r="B242" s="154"/>
      <c r="D242" s="144" t="s">
        <v>162</v>
      </c>
      <c r="E242" s="155" t="s">
        <v>1</v>
      </c>
      <c r="F242" s="156" t="s">
        <v>1023</v>
      </c>
      <c r="H242" s="157">
        <v>0.5</v>
      </c>
      <c r="I242" s="158"/>
      <c r="L242" s="154"/>
      <c r="M242" s="159"/>
      <c r="T242" s="160"/>
      <c r="AT242" s="155" t="s">
        <v>162</v>
      </c>
      <c r="AU242" s="155" t="s">
        <v>159</v>
      </c>
      <c r="AV242" s="13" t="s">
        <v>159</v>
      </c>
      <c r="AW242" s="13" t="s">
        <v>34</v>
      </c>
      <c r="AX242" s="13" t="s">
        <v>77</v>
      </c>
      <c r="AY242" s="155" t="s">
        <v>151</v>
      </c>
    </row>
    <row r="243" spans="2:65" s="14" customFormat="1" ht="11.25">
      <c r="B243" s="161"/>
      <c r="D243" s="144" t="s">
        <v>162</v>
      </c>
      <c r="E243" s="162" t="s">
        <v>1</v>
      </c>
      <c r="F243" s="163" t="s">
        <v>165</v>
      </c>
      <c r="H243" s="164">
        <v>0.5</v>
      </c>
      <c r="I243" s="165"/>
      <c r="L243" s="161"/>
      <c r="M243" s="166"/>
      <c r="T243" s="167"/>
      <c r="AT243" s="162" t="s">
        <v>162</v>
      </c>
      <c r="AU243" s="162" t="s">
        <v>159</v>
      </c>
      <c r="AV243" s="14" t="s">
        <v>158</v>
      </c>
      <c r="AW243" s="14" t="s">
        <v>34</v>
      </c>
      <c r="AX243" s="14" t="s">
        <v>85</v>
      </c>
      <c r="AY243" s="162" t="s">
        <v>151</v>
      </c>
    </row>
    <row r="244" spans="2:65" s="1" customFormat="1" ht="21.75" customHeight="1">
      <c r="B244" s="31"/>
      <c r="C244" s="168" t="s">
        <v>416</v>
      </c>
      <c r="D244" s="168" t="s">
        <v>208</v>
      </c>
      <c r="E244" s="169" t="s">
        <v>1024</v>
      </c>
      <c r="F244" s="170" t="s">
        <v>1025</v>
      </c>
      <c r="G244" s="171" t="s">
        <v>374</v>
      </c>
      <c r="H244" s="172">
        <v>0.51800000000000002</v>
      </c>
      <c r="I244" s="173"/>
      <c r="J244" s="174">
        <f>ROUND(I244*H244,2)</f>
        <v>0</v>
      </c>
      <c r="K244" s="170" t="s">
        <v>1</v>
      </c>
      <c r="L244" s="175"/>
      <c r="M244" s="176" t="s">
        <v>1</v>
      </c>
      <c r="N244" s="177" t="s">
        <v>43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303</v>
      </c>
      <c r="AT244" s="142" t="s">
        <v>208</v>
      </c>
      <c r="AU244" s="142" t="s">
        <v>159</v>
      </c>
      <c r="AY244" s="16" t="s">
        <v>151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159</v>
      </c>
      <c r="BK244" s="143">
        <f>ROUND(I244*H244,2)</f>
        <v>0</v>
      </c>
      <c r="BL244" s="16" t="s">
        <v>261</v>
      </c>
      <c r="BM244" s="142" t="s">
        <v>1026</v>
      </c>
    </row>
    <row r="245" spans="2:65" s="1" customFormat="1" ht="11.25">
      <c r="B245" s="31"/>
      <c r="D245" s="144" t="s">
        <v>161</v>
      </c>
      <c r="F245" s="145" t="s">
        <v>1025</v>
      </c>
      <c r="I245" s="146"/>
      <c r="L245" s="31"/>
      <c r="M245" s="147"/>
      <c r="T245" s="55"/>
      <c r="AT245" s="16" t="s">
        <v>161</v>
      </c>
      <c r="AU245" s="16" t="s">
        <v>159</v>
      </c>
    </row>
    <row r="246" spans="2:65" s="13" customFormat="1" ht="11.25">
      <c r="B246" s="154"/>
      <c r="D246" s="144" t="s">
        <v>162</v>
      </c>
      <c r="E246" s="155" t="s">
        <v>1</v>
      </c>
      <c r="F246" s="156" t="s">
        <v>1027</v>
      </c>
      <c r="H246" s="157">
        <v>0.51800000000000002</v>
      </c>
      <c r="I246" s="158"/>
      <c r="L246" s="154"/>
      <c r="M246" s="159"/>
      <c r="T246" s="160"/>
      <c r="AT246" s="155" t="s">
        <v>162</v>
      </c>
      <c r="AU246" s="155" t="s">
        <v>159</v>
      </c>
      <c r="AV246" s="13" t="s">
        <v>159</v>
      </c>
      <c r="AW246" s="13" t="s">
        <v>34</v>
      </c>
      <c r="AX246" s="13" t="s">
        <v>77</v>
      </c>
      <c r="AY246" s="155" t="s">
        <v>151</v>
      </c>
    </row>
    <row r="247" spans="2:65" s="14" customFormat="1" ht="11.25">
      <c r="B247" s="161"/>
      <c r="D247" s="144" t="s">
        <v>162</v>
      </c>
      <c r="E247" s="162" t="s">
        <v>1</v>
      </c>
      <c r="F247" s="163" t="s">
        <v>165</v>
      </c>
      <c r="H247" s="164">
        <v>0.51800000000000002</v>
      </c>
      <c r="I247" s="165"/>
      <c r="L247" s="161"/>
      <c r="M247" s="166"/>
      <c r="T247" s="167"/>
      <c r="AT247" s="162" t="s">
        <v>162</v>
      </c>
      <c r="AU247" s="162" t="s">
        <v>159</v>
      </c>
      <c r="AV247" s="14" t="s">
        <v>158</v>
      </c>
      <c r="AW247" s="14" t="s">
        <v>34</v>
      </c>
      <c r="AX247" s="14" t="s">
        <v>85</v>
      </c>
      <c r="AY247" s="162" t="s">
        <v>151</v>
      </c>
    </row>
    <row r="248" spans="2:65" s="1" customFormat="1" ht="16.5" customHeight="1">
      <c r="B248" s="31"/>
      <c r="C248" s="131" t="s">
        <v>420</v>
      </c>
      <c r="D248" s="131" t="s">
        <v>154</v>
      </c>
      <c r="E248" s="132" t="s">
        <v>1020</v>
      </c>
      <c r="F248" s="133" t="s">
        <v>1021</v>
      </c>
      <c r="G248" s="134" t="s">
        <v>374</v>
      </c>
      <c r="H248" s="135">
        <v>0.5</v>
      </c>
      <c r="I248" s="136"/>
      <c r="J248" s="137">
        <f>ROUND(I248*H248,2)</f>
        <v>0</v>
      </c>
      <c r="K248" s="133" t="s">
        <v>1</v>
      </c>
      <c r="L248" s="31"/>
      <c r="M248" s="138" t="s">
        <v>1</v>
      </c>
      <c r="N248" s="139" t="s">
        <v>43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261</v>
      </c>
      <c r="AT248" s="142" t="s">
        <v>154</v>
      </c>
      <c r="AU248" s="142" t="s">
        <v>159</v>
      </c>
      <c r="AY248" s="16" t="s">
        <v>151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159</v>
      </c>
      <c r="BK248" s="143">
        <f>ROUND(I248*H248,2)</f>
        <v>0</v>
      </c>
      <c r="BL248" s="16" t="s">
        <v>261</v>
      </c>
      <c r="BM248" s="142" t="s">
        <v>1028</v>
      </c>
    </row>
    <row r="249" spans="2:65" s="1" customFormat="1" ht="11.25">
      <c r="B249" s="31"/>
      <c r="D249" s="144" t="s">
        <v>161</v>
      </c>
      <c r="F249" s="145" t="s">
        <v>1021</v>
      </c>
      <c r="I249" s="146"/>
      <c r="L249" s="31"/>
      <c r="M249" s="147"/>
      <c r="T249" s="55"/>
      <c r="AT249" s="16" t="s">
        <v>161</v>
      </c>
      <c r="AU249" s="16" t="s">
        <v>159</v>
      </c>
    </row>
    <row r="250" spans="2:65" s="13" customFormat="1" ht="11.25">
      <c r="B250" s="154"/>
      <c r="D250" s="144" t="s">
        <v>162</v>
      </c>
      <c r="E250" s="155" t="s">
        <v>1</v>
      </c>
      <c r="F250" s="156" t="s">
        <v>1029</v>
      </c>
      <c r="H250" s="157">
        <v>0.5</v>
      </c>
      <c r="I250" s="158"/>
      <c r="L250" s="154"/>
      <c r="M250" s="159"/>
      <c r="T250" s="160"/>
      <c r="AT250" s="155" t="s">
        <v>162</v>
      </c>
      <c r="AU250" s="155" t="s">
        <v>159</v>
      </c>
      <c r="AV250" s="13" t="s">
        <v>159</v>
      </c>
      <c r="AW250" s="13" t="s">
        <v>34</v>
      </c>
      <c r="AX250" s="13" t="s">
        <v>77</v>
      </c>
      <c r="AY250" s="155" t="s">
        <v>151</v>
      </c>
    </row>
    <row r="251" spans="2:65" s="14" customFormat="1" ht="11.25">
      <c r="B251" s="161"/>
      <c r="D251" s="144" t="s">
        <v>162</v>
      </c>
      <c r="E251" s="162" t="s">
        <v>1</v>
      </c>
      <c r="F251" s="163" t="s">
        <v>165</v>
      </c>
      <c r="H251" s="164">
        <v>0.5</v>
      </c>
      <c r="I251" s="165"/>
      <c r="L251" s="161"/>
      <c r="M251" s="166"/>
      <c r="T251" s="167"/>
      <c r="AT251" s="162" t="s">
        <v>162</v>
      </c>
      <c r="AU251" s="162" t="s">
        <v>159</v>
      </c>
      <c r="AV251" s="14" t="s">
        <v>158</v>
      </c>
      <c r="AW251" s="14" t="s">
        <v>34</v>
      </c>
      <c r="AX251" s="14" t="s">
        <v>85</v>
      </c>
      <c r="AY251" s="162" t="s">
        <v>151</v>
      </c>
    </row>
    <row r="252" spans="2:65" s="1" customFormat="1" ht="21.75" customHeight="1">
      <c r="B252" s="31"/>
      <c r="C252" s="168" t="s">
        <v>424</v>
      </c>
      <c r="D252" s="168" t="s">
        <v>208</v>
      </c>
      <c r="E252" s="169" t="s">
        <v>1030</v>
      </c>
      <c r="F252" s="170" t="s">
        <v>1031</v>
      </c>
      <c r="G252" s="171" t="s">
        <v>374</v>
      </c>
      <c r="H252" s="172">
        <v>0.51800000000000002</v>
      </c>
      <c r="I252" s="173"/>
      <c r="J252" s="174">
        <f>ROUND(I252*H252,2)</f>
        <v>0</v>
      </c>
      <c r="K252" s="170" t="s">
        <v>1</v>
      </c>
      <c r="L252" s="175"/>
      <c r="M252" s="176" t="s">
        <v>1</v>
      </c>
      <c r="N252" s="177" t="s">
        <v>43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303</v>
      </c>
      <c r="AT252" s="142" t="s">
        <v>208</v>
      </c>
      <c r="AU252" s="142" t="s">
        <v>159</v>
      </c>
      <c r="AY252" s="16" t="s">
        <v>151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159</v>
      </c>
      <c r="BK252" s="143">
        <f>ROUND(I252*H252,2)</f>
        <v>0</v>
      </c>
      <c r="BL252" s="16" t="s">
        <v>261</v>
      </c>
      <c r="BM252" s="142" t="s">
        <v>1032</v>
      </c>
    </row>
    <row r="253" spans="2:65" s="1" customFormat="1" ht="11.25">
      <c r="B253" s="31"/>
      <c r="D253" s="144" t="s">
        <v>161</v>
      </c>
      <c r="F253" s="145" t="s">
        <v>1031</v>
      </c>
      <c r="I253" s="146"/>
      <c r="L253" s="31"/>
      <c r="M253" s="147"/>
      <c r="T253" s="55"/>
      <c r="AT253" s="16" t="s">
        <v>161</v>
      </c>
      <c r="AU253" s="16" t="s">
        <v>159</v>
      </c>
    </row>
    <row r="254" spans="2:65" s="13" customFormat="1" ht="11.25">
      <c r="B254" s="154"/>
      <c r="D254" s="144" t="s">
        <v>162</v>
      </c>
      <c r="E254" s="155" t="s">
        <v>1</v>
      </c>
      <c r="F254" s="156" t="s">
        <v>1027</v>
      </c>
      <c r="H254" s="157">
        <v>0.51800000000000002</v>
      </c>
      <c r="I254" s="158"/>
      <c r="L254" s="154"/>
      <c r="M254" s="159"/>
      <c r="T254" s="160"/>
      <c r="AT254" s="155" t="s">
        <v>162</v>
      </c>
      <c r="AU254" s="155" t="s">
        <v>159</v>
      </c>
      <c r="AV254" s="13" t="s">
        <v>159</v>
      </c>
      <c r="AW254" s="13" t="s">
        <v>34</v>
      </c>
      <c r="AX254" s="13" t="s">
        <v>77</v>
      </c>
      <c r="AY254" s="155" t="s">
        <v>151</v>
      </c>
    </row>
    <row r="255" spans="2:65" s="14" customFormat="1" ht="11.25">
      <c r="B255" s="161"/>
      <c r="D255" s="144" t="s">
        <v>162</v>
      </c>
      <c r="E255" s="162" t="s">
        <v>1</v>
      </c>
      <c r="F255" s="163" t="s">
        <v>165</v>
      </c>
      <c r="H255" s="164">
        <v>0.51800000000000002</v>
      </c>
      <c r="I255" s="165"/>
      <c r="L255" s="161"/>
      <c r="M255" s="166"/>
      <c r="T255" s="167"/>
      <c r="AT255" s="162" t="s">
        <v>162</v>
      </c>
      <c r="AU255" s="162" t="s">
        <v>159</v>
      </c>
      <c r="AV255" s="14" t="s">
        <v>158</v>
      </c>
      <c r="AW255" s="14" t="s">
        <v>34</v>
      </c>
      <c r="AX255" s="14" t="s">
        <v>85</v>
      </c>
      <c r="AY255" s="162" t="s">
        <v>151</v>
      </c>
    </row>
    <row r="256" spans="2:65" s="1" customFormat="1" ht="21.75" customHeight="1">
      <c r="B256" s="31"/>
      <c r="C256" s="131" t="s">
        <v>407</v>
      </c>
      <c r="D256" s="131" t="s">
        <v>154</v>
      </c>
      <c r="E256" s="132" t="s">
        <v>1033</v>
      </c>
      <c r="F256" s="133" t="s">
        <v>1034</v>
      </c>
      <c r="G256" s="134" t="s">
        <v>374</v>
      </c>
      <c r="H256" s="135">
        <v>12</v>
      </c>
      <c r="I256" s="136"/>
      <c r="J256" s="137">
        <f>ROUND(I256*H256,2)</f>
        <v>0</v>
      </c>
      <c r="K256" s="133" t="s">
        <v>1</v>
      </c>
      <c r="L256" s="31"/>
      <c r="M256" s="138" t="s">
        <v>1</v>
      </c>
      <c r="N256" s="139" t="s">
        <v>43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261</v>
      </c>
      <c r="AT256" s="142" t="s">
        <v>154</v>
      </c>
      <c r="AU256" s="142" t="s">
        <v>159</v>
      </c>
      <c r="AY256" s="16" t="s">
        <v>151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159</v>
      </c>
      <c r="BK256" s="143">
        <f>ROUND(I256*H256,2)</f>
        <v>0</v>
      </c>
      <c r="BL256" s="16" t="s">
        <v>261</v>
      </c>
      <c r="BM256" s="142" t="s">
        <v>1035</v>
      </c>
    </row>
    <row r="257" spans="2:65" s="1" customFormat="1" ht="11.25">
      <c r="B257" s="31"/>
      <c r="D257" s="144" t="s">
        <v>161</v>
      </c>
      <c r="F257" s="145" t="s">
        <v>1034</v>
      </c>
      <c r="I257" s="146"/>
      <c r="L257" s="31"/>
      <c r="M257" s="147"/>
      <c r="T257" s="55"/>
      <c r="AT257" s="16" t="s">
        <v>161</v>
      </c>
      <c r="AU257" s="16" t="s">
        <v>159</v>
      </c>
    </row>
    <row r="258" spans="2:65" s="1" customFormat="1" ht="55.5" customHeight="1">
      <c r="B258" s="31"/>
      <c r="C258" s="131" t="s">
        <v>429</v>
      </c>
      <c r="D258" s="131" t="s">
        <v>154</v>
      </c>
      <c r="E258" s="132" t="s">
        <v>1036</v>
      </c>
      <c r="F258" s="133" t="s">
        <v>1037</v>
      </c>
      <c r="G258" s="134" t="s">
        <v>273</v>
      </c>
      <c r="H258" s="135">
        <v>2.1000000000000001E-2</v>
      </c>
      <c r="I258" s="136"/>
      <c r="J258" s="137">
        <f>ROUND(I258*H258,2)</f>
        <v>0</v>
      </c>
      <c r="K258" s="133" t="s">
        <v>1</v>
      </c>
      <c r="L258" s="31"/>
      <c r="M258" s="138" t="s">
        <v>1</v>
      </c>
      <c r="N258" s="139" t="s">
        <v>43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261</v>
      </c>
      <c r="AT258" s="142" t="s">
        <v>154</v>
      </c>
      <c r="AU258" s="142" t="s">
        <v>159</v>
      </c>
      <c r="AY258" s="16" t="s">
        <v>151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159</v>
      </c>
      <c r="BK258" s="143">
        <f>ROUND(I258*H258,2)</f>
        <v>0</v>
      </c>
      <c r="BL258" s="16" t="s">
        <v>261</v>
      </c>
      <c r="BM258" s="142" t="s">
        <v>1038</v>
      </c>
    </row>
    <row r="259" spans="2:65" s="1" customFormat="1" ht="29.25">
      <c r="B259" s="31"/>
      <c r="D259" s="144" t="s">
        <v>161</v>
      </c>
      <c r="F259" s="145" t="s">
        <v>1037</v>
      </c>
      <c r="I259" s="146"/>
      <c r="L259" s="31"/>
      <c r="M259" s="147"/>
      <c r="T259" s="55"/>
      <c r="AT259" s="16" t="s">
        <v>161</v>
      </c>
      <c r="AU259" s="16" t="s">
        <v>159</v>
      </c>
    </row>
    <row r="260" spans="2:65" s="11" customFormat="1" ht="22.9" customHeight="1">
      <c r="B260" s="119"/>
      <c r="D260" s="120" t="s">
        <v>76</v>
      </c>
      <c r="E260" s="129" t="s">
        <v>1039</v>
      </c>
      <c r="F260" s="129" t="s">
        <v>1040</v>
      </c>
      <c r="I260" s="122"/>
      <c r="J260" s="130">
        <f>BK260</f>
        <v>0</v>
      </c>
      <c r="L260" s="119"/>
      <c r="M260" s="124"/>
      <c r="P260" s="125">
        <f>SUM(P261:P336)</f>
        <v>0</v>
      </c>
      <c r="R260" s="125">
        <f>SUM(R261:R336)</f>
        <v>0</v>
      </c>
      <c r="T260" s="126">
        <f>SUM(T261:T336)</f>
        <v>0</v>
      </c>
      <c r="AR260" s="120" t="s">
        <v>159</v>
      </c>
      <c r="AT260" s="127" t="s">
        <v>76</v>
      </c>
      <c r="AU260" s="127" t="s">
        <v>85</v>
      </c>
      <c r="AY260" s="120" t="s">
        <v>151</v>
      </c>
      <c r="BK260" s="128">
        <f>SUM(BK261:BK336)</f>
        <v>0</v>
      </c>
    </row>
    <row r="261" spans="2:65" s="1" customFormat="1" ht="24.2" customHeight="1">
      <c r="B261" s="31"/>
      <c r="C261" s="131" t="s">
        <v>433</v>
      </c>
      <c r="D261" s="131" t="s">
        <v>154</v>
      </c>
      <c r="E261" s="132" t="s">
        <v>1041</v>
      </c>
      <c r="F261" s="133" t="s">
        <v>1042</v>
      </c>
      <c r="G261" s="134" t="s">
        <v>170</v>
      </c>
      <c r="H261" s="135">
        <v>2</v>
      </c>
      <c r="I261" s="136"/>
      <c r="J261" s="137">
        <f>ROUND(I261*H261,2)</f>
        <v>0</v>
      </c>
      <c r="K261" s="133" t="s">
        <v>1</v>
      </c>
      <c r="L261" s="31"/>
      <c r="M261" s="138" t="s">
        <v>1</v>
      </c>
      <c r="N261" s="139" t="s">
        <v>43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261</v>
      </c>
      <c r="AT261" s="142" t="s">
        <v>154</v>
      </c>
      <c r="AU261" s="142" t="s">
        <v>159</v>
      </c>
      <c r="AY261" s="16" t="s">
        <v>151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159</v>
      </c>
      <c r="BK261" s="143">
        <f>ROUND(I261*H261,2)</f>
        <v>0</v>
      </c>
      <c r="BL261" s="16" t="s">
        <v>261</v>
      </c>
      <c r="BM261" s="142" t="s">
        <v>1043</v>
      </c>
    </row>
    <row r="262" spans="2:65" s="1" customFormat="1" ht="19.5">
      <c r="B262" s="31"/>
      <c r="D262" s="144" t="s">
        <v>161</v>
      </c>
      <c r="F262" s="145" t="s">
        <v>1042</v>
      </c>
      <c r="I262" s="146"/>
      <c r="L262" s="31"/>
      <c r="M262" s="147"/>
      <c r="T262" s="55"/>
      <c r="AT262" s="16" t="s">
        <v>161</v>
      </c>
      <c r="AU262" s="16" t="s">
        <v>159</v>
      </c>
    </row>
    <row r="263" spans="2:65" s="1" customFormat="1" ht="16.5" customHeight="1">
      <c r="B263" s="31"/>
      <c r="C263" s="131" t="s">
        <v>438</v>
      </c>
      <c r="D263" s="131" t="s">
        <v>154</v>
      </c>
      <c r="E263" s="132" t="s">
        <v>1044</v>
      </c>
      <c r="F263" s="133" t="s">
        <v>1045</v>
      </c>
      <c r="G263" s="134" t="s">
        <v>984</v>
      </c>
      <c r="H263" s="135">
        <v>1</v>
      </c>
      <c r="I263" s="136"/>
      <c r="J263" s="137">
        <f>ROUND(I263*H263,2)</f>
        <v>0</v>
      </c>
      <c r="K263" s="133" t="s">
        <v>1</v>
      </c>
      <c r="L263" s="31"/>
      <c r="M263" s="138" t="s">
        <v>1</v>
      </c>
      <c r="N263" s="139" t="s">
        <v>43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261</v>
      </c>
      <c r="AT263" s="142" t="s">
        <v>154</v>
      </c>
      <c r="AU263" s="142" t="s">
        <v>159</v>
      </c>
      <c r="AY263" s="16" t="s">
        <v>151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159</v>
      </c>
      <c r="BK263" s="143">
        <f>ROUND(I263*H263,2)</f>
        <v>0</v>
      </c>
      <c r="BL263" s="16" t="s">
        <v>261</v>
      </c>
      <c r="BM263" s="142" t="s">
        <v>1046</v>
      </c>
    </row>
    <row r="264" spans="2:65" s="1" customFormat="1" ht="11.25">
      <c r="B264" s="31"/>
      <c r="D264" s="144" t="s">
        <v>161</v>
      </c>
      <c r="F264" s="145" t="s">
        <v>1045</v>
      </c>
      <c r="I264" s="146"/>
      <c r="L264" s="31"/>
      <c r="M264" s="147"/>
      <c r="T264" s="55"/>
      <c r="AT264" s="16" t="s">
        <v>161</v>
      </c>
      <c r="AU264" s="16" t="s">
        <v>159</v>
      </c>
    </row>
    <row r="265" spans="2:65" s="1" customFormat="1" ht="24.2" customHeight="1">
      <c r="B265" s="31"/>
      <c r="C265" s="131" t="s">
        <v>442</v>
      </c>
      <c r="D265" s="131" t="s">
        <v>154</v>
      </c>
      <c r="E265" s="132" t="s">
        <v>1047</v>
      </c>
      <c r="F265" s="133" t="s">
        <v>1048</v>
      </c>
      <c r="G265" s="134" t="s">
        <v>170</v>
      </c>
      <c r="H265" s="135">
        <v>1</v>
      </c>
      <c r="I265" s="136"/>
      <c r="J265" s="137">
        <f>ROUND(I265*H265,2)</f>
        <v>0</v>
      </c>
      <c r="K265" s="133" t="s">
        <v>1</v>
      </c>
      <c r="L265" s="31"/>
      <c r="M265" s="138" t="s">
        <v>1</v>
      </c>
      <c r="N265" s="139" t="s">
        <v>43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261</v>
      </c>
      <c r="AT265" s="142" t="s">
        <v>154</v>
      </c>
      <c r="AU265" s="142" t="s">
        <v>159</v>
      </c>
      <c r="AY265" s="16" t="s">
        <v>151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159</v>
      </c>
      <c r="BK265" s="143">
        <f>ROUND(I265*H265,2)</f>
        <v>0</v>
      </c>
      <c r="BL265" s="16" t="s">
        <v>261</v>
      </c>
      <c r="BM265" s="142" t="s">
        <v>1049</v>
      </c>
    </row>
    <row r="266" spans="2:65" s="1" customFormat="1" ht="19.5">
      <c r="B266" s="31"/>
      <c r="D266" s="144" t="s">
        <v>161</v>
      </c>
      <c r="F266" s="145" t="s">
        <v>1048</v>
      </c>
      <c r="I266" s="146"/>
      <c r="L266" s="31"/>
      <c r="M266" s="147"/>
      <c r="T266" s="55"/>
      <c r="AT266" s="16" t="s">
        <v>161</v>
      </c>
      <c r="AU266" s="16" t="s">
        <v>159</v>
      </c>
    </row>
    <row r="267" spans="2:65" s="1" customFormat="1" ht="24.2" customHeight="1">
      <c r="B267" s="31"/>
      <c r="C267" s="168" t="s">
        <v>447</v>
      </c>
      <c r="D267" s="168" t="s">
        <v>208</v>
      </c>
      <c r="E267" s="169" t="s">
        <v>1050</v>
      </c>
      <c r="F267" s="170" t="s">
        <v>1051</v>
      </c>
      <c r="G267" s="171" t="s">
        <v>170</v>
      </c>
      <c r="H267" s="172">
        <v>1</v>
      </c>
      <c r="I267" s="173"/>
      <c r="J267" s="174">
        <f>ROUND(I267*H267,2)</f>
        <v>0</v>
      </c>
      <c r="K267" s="170" t="s">
        <v>1</v>
      </c>
      <c r="L267" s="175"/>
      <c r="M267" s="176" t="s">
        <v>1</v>
      </c>
      <c r="N267" s="177" t="s">
        <v>43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303</v>
      </c>
      <c r="AT267" s="142" t="s">
        <v>208</v>
      </c>
      <c r="AU267" s="142" t="s">
        <v>159</v>
      </c>
      <c r="AY267" s="16" t="s">
        <v>151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159</v>
      </c>
      <c r="BK267" s="143">
        <f>ROUND(I267*H267,2)</f>
        <v>0</v>
      </c>
      <c r="BL267" s="16" t="s">
        <v>261</v>
      </c>
      <c r="BM267" s="142" t="s">
        <v>1052</v>
      </c>
    </row>
    <row r="268" spans="2:65" s="1" customFormat="1" ht="19.5">
      <c r="B268" s="31"/>
      <c r="D268" s="144" t="s">
        <v>161</v>
      </c>
      <c r="F268" s="145" t="s">
        <v>1051</v>
      </c>
      <c r="I268" s="146"/>
      <c r="L268" s="31"/>
      <c r="M268" s="147"/>
      <c r="T268" s="55"/>
      <c r="AT268" s="16" t="s">
        <v>161</v>
      </c>
      <c r="AU268" s="16" t="s">
        <v>159</v>
      </c>
    </row>
    <row r="269" spans="2:65" s="1" customFormat="1" ht="16.5" customHeight="1">
      <c r="B269" s="31"/>
      <c r="C269" s="168" t="s">
        <v>451</v>
      </c>
      <c r="D269" s="168" t="s">
        <v>208</v>
      </c>
      <c r="E269" s="169" t="s">
        <v>1053</v>
      </c>
      <c r="F269" s="170" t="s">
        <v>1054</v>
      </c>
      <c r="G269" s="171" t="s">
        <v>170</v>
      </c>
      <c r="H269" s="172">
        <v>1</v>
      </c>
      <c r="I269" s="173"/>
      <c r="J269" s="174">
        <f>ROUND(I269*H269,2)</f>
        <v>0</v>
      </c>
      <c r="K269" s="170" t="s">
        <v>1</v>
      </c>
      <c r="L269" s="175"/>
      <c r="M269" s="176" t="s">
        <v>1</v>
      </c>
      <c r="N269" s="177" t="s">
        <v>43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303</v>
      </c>
      <c r="AT269" s="142" t="s">
        <v>208</v>
      </c>
      <c r="AU269" s="142" t="s">
        <v>159</v>
      </c>
      <c r="AY269" s="16" t="s">
        <v>151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159</v>
      </c>
      <c r="BK269" s="143">
        <f>ROUND(I269*H269,2)</f>
        <v>0</v>
      </c>
      <c r="BL269" s="16" t="s">
        <v>261</v>
      </c>
      <c r="BM269" s="142" t="s">
        <v>1055</v>
      </c>
    </row>
    <row r="270" spans="2:65" s="1" customFormat="1" ht="11.25">
      <c r="B270" s="31"/>
      <c r="D270" s="144" t="s">
        <v>161</v>
      </c>
      <c r="F270" s="145" t="s">
        <v>1054</v>
      </c>
      <c r="I270" s="146"/>
      <c r="L270" s="31"/>
      <c r="M270" s="147"/>
      <c r="T270" s="55"/>
      <c r="AT270" s="16" t="s">
        <v>161</v>
      </c>
      <c r="AU270" s="16" t="s">
        <v>159</v>
      </c>
    </row>
    <row r="271" spans="2:65" s="1" customFormat="1" ht="21.75" customHeight="1">
      <c r="B271" s="31"/>
      <c r="C271" s="131" t="s">
        <v>457</v>
      </c>
      <c r="D271" s="131" t="s">
        <v>154</v>
      </c>
      <c r="E271" s="132" t="s">
        <v>1056</v>
      </c>
      <c r="F271" s="133" t="s">
        <v>1057</v>
      </c>
      <c r="G271" s="134" t="s">
        <v>984</v>
      </c>
      <c r="H271" s="135">
        <v>1</v>
      </c>
      <c r="I271" s="136"/>
      <c r="J271" s="137">
        <f>ROUND(I271*H271,2)</f>
        <v>0</v>
      </c>
      <c r="K271" s="133" t="s">
        <v>1</v>
      </c>
      <c r="L271" s="31"/>
      <c r="M271" s="138" t="s">
        <v>1</v>
      </c>
      <c r="N271" s="139" t="s">
        <v>43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261</v>
      </c>
      <c r="AT271" s="142" t="s">
        <v>154</v>
      </c>
      <c r="AU271" s="142" t="s">
        <v>159</v>
      </c>
      <c r="AY271" s="16" t="s">
        <v>151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159</v>
      </c>
      <c r="BK271" s="143">
        <f>ROUND(I271*H271,2)</f>
        <v>0</v>
      </c>
      <c r="BL271" s="16" t="s">
        <v>261</v>
      </c>
      <c r="BM271" s="142" t="s">
        <v>1058</v>
      </c>
    </row>
    <row r="272" spans="2:65" s="1" customFormat="1" ht="11.25">
      <c r="B272" s="31"/>
      <c r="D272" s="144" t="s">
        <v>161</v>
      </c>
      <c r="F272" s="145" t="s">
        <v>1057</v>
      </c>
      <c r="I272" s="146"/>
      <c r="L272" s="31"/>
      <c r="M272" s="147"/>
      <c r="T272" s="55"/>
      <c r="AT272" s="16" t="s">
        <v>161</v>
      </c>
      <c r="AU272" s="16" t="s">
        <v>159</v>
      </c>
    </row>
    <row r="273" spans="2:65" s="1" customFormat="1" ht="16.5" customHeight="1">
      <c r="B273" s="31"/>
      <c r="C273" s="131" t="s">
        <v>166</v>
      </c>
      <c r="D273" s="131" t="s">
        <v>154</v>
      </c>
      <c r="E273" s="132" t="s">
        <v>1059</v>
      </c>
      <c r="F273" s="133" t="s">
        <v>1060</v>
      </c>
      <c r="G273" s="134" t="s">
        <v>984</v>
      </c>
      <c r="H273" s="135">
        <v>1</v>
      </c>
      <c r="I273" s="136"/>
      <c r="J273" s="137">
        <f>ROUND(I273*H273,2)</f>
        <v>0</v>
      </c>
      <c r="K273" s="133" t="s">
        <v>1</v>
      </c>
      <c r="L273" s="31"/>
      <c r="M273" s="138" t="s">
        <v>1</v>
      </c>
      <c r="N273" s="139" t="s">
        <v>43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261</v>
      </c>
      <c r="AT273" s="142" t="s">
        <v>154</v>
      </c>
      <c r="AU273" s="142" t="s">
        <v>159</v>
      </c>
      <c r="AY273" s="16" t="s">
        <v>151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6" t="s">
        <v>159</v>
      </c>
      <c r="BK273" s="143">
        <f>ROUND(I273*H273,2)</f>
        <v>0</v>
      </c>
      <c r="BL273" s="16" t="s">
        <v>261</v>
      </c>
      <c r="BM273" s="142" t="s">
        <v>1061</v>
      </c>
    </row>
    <row r="274" spans="2:65" s="1" customFormat="1" ht="11.25">
      <c r="B274" s="31"/>
      <c r="D274" s="144" t="s">
        <v>161</v>
      </c>
      <c r="F274" s="145" t="s">
        <v>1060</v>
      </c>
      <c r="I274" s="146"/>
      <c r="L274" s="31"/>
      <c r="M274" s="147"/>
      <c r="T274" s="55"/>
      <c r="AT274" s="16" t="s">
        <v>161</v>
      </c>
      <c r="AU274" s="16" t="s">
        <v>159</v>
      </c>
    </row>
    <row r="275" spans="2:65" s="1" customFormat="1" ht="16.5" customHeight="1">
      <c r="B275" s="31"/>
      <c r="C275" s="131" t="s">
        <v>464</v>
      </c>
      <c r="D275" s="131" t="s">
        <v>154</v>
      </c>
      <c r="E275" s="132" t="s">
        <v>1062</v>
      </c>
      <c r="F275" s="133" t="s">
        <v>1063</v>
      </c>
      <c r="G275" s="134" t="s">
        <v>984</v>
      </c>
      <c r="H275" s="135">
        <v>1</v>
      </c>
      <c r="I275" s="136"/>
      <c r="J275" s="137">
        <f>ROUND(I275*H275,2)</f>
        <v>0</v>
      </c>
      <c r="K275" s="133" t="s">
        <v>1</v>
      </c>
      <c r="L275" s="31"/>
      <c r="M275" s="138" t="s">
        <v>1</v>
      </c>
      <c r="N275" s="139" t="s">
        <v>43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261</v>
      </c>
      <c r="AT275" s="142" t="s">
        <v>154</v>
      </c>
      <c r="AU275" s="142" t="s">
        <v>159</v>
      </c>
      <c r="AY275" s="16" t="s">
        <v>151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6" t="s">
        <v>159</v>
      </c>
      <c r="BK275" s="143">
        <f>ROUND(I275*H275,2)</f>
        <v>0</v>
      </c>
      <c r="BL275" s="16" t="s">
        <v>261</v>
      </c>
      <c r="BM275" s="142" t="s">
        <v>1064</v>
      </c>
    </row>
    <row r="276" spans="2:65" s="1" customFormat="1" ht="11.25">
      <c r="B276" s="31"/>
      <c r="D276" s="144" t="s">
        <v>161</v>
      </c>
      <c r="F276" s="145" t="s">
        <v>1063</v>
      </c>
      <c r="I276" s="146"/>
      <c r="L276" s="31"/>
      <c r="M276" s="147"/>
      <c r="T276" s="55"/>
      <c r="AT276" s="16" t="s">
        <v>161</v>
      </c>
      <c r="AU276" s="16" t="s">
        <v>159</v>
      </c>
    </row>
    <row r="277" spans="2:65" s="1" customFormat="1" ht="24.2" customHeight="1">
      <c r="B277" s="31"/>
      <c r="C277" s="168" t="s">
        <v>469</v>
      </c>
      <c r="D277" s="168" t="s">
        <v>208</v>
      </c>
      <c r="E277" s="169" t="s">
        <v>1065</v>
      </c>
      <c r="F277" s="170" t="s">
        <v>1066</v>
      </c>
      <c r="G277" s="171" t="s">
        <v>170</v>
      </c>
      <c r="H277" s="172">
        <v>1</v>
      </c>
      <c r="I277" s="173"/>
      <c r="J277" s="174">
        <f>ROUND(I277*H277,2)</f>
        <v>0</v>
      </c>
      <c r="K277" s="170" t="s">
        <v>1</v>
      </c>
      <c r="L277" s="175"/>
      <c r="M277" s="176" t="s">
        <v>1</v>
      </c>
      <c r="N277" s="177" t="s">
        <v>43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303</v>
      </c>
      <c r="AT277" s="142" t="s">
        <v>208</v>
      </c>
      <c r="AU277" s="142" t="s">
        <v>159</v>
      </c>
      <c r="AY277" s="16" t="s">
        <v>151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6" t="s">
        <v>159</v>
      </c>
      <c r="BK277" s="143">
        <f>ROUND(I277*H277,2)</f>
        <v>0</v>
      </c>
      <c r="BL277" s="16" t="s">
        <v>261</v>
      </c>
      <c r="BM277" s="142" t="s">
        <v>1067</v>
      </c>
    </row>
    <row r="278" spans="2:65" s="1" customFormat="1" ht="11.25">
      <c r="B278" s="31"/>
      <c r="D278" s="144" t="s">
        <v>161</v>
      </c>
      <c r="F278" s="145" t="s">
        <v>1066</v>
      </c>
      <c r="I278" s="146"/>
      <c r="L278" s="31"/>
      <c r="M278" s="147"/>
      <c r="T278" s="55"/>
      <c r="AT278" s="16" t="s">
        <v>161</v>
      </c>
      <c r="AU278" s="16" t="s">
        <v>159</v>
      </c>
    </row>
    <row r="279" spans="2:65" s="1" customFormat="1" ht="24.2" customHeight="1">
      <c r="B279" s="31"/>
      <c r="C279" s="131" t="s">
        <v>474</v>
      </c>
      <c r="D279" s="131" t="s">
        <v>154</v>
      </c>
      <c r="E279" s="132" t="s">
        <v>1068</v>
      </c>
      <c r="F279" s="133" t="s">
        <v>1069</v>
      </c>
      <c r="G279" s="134" t="s">
        <v>984</v>
      </c>
      <c r="H279" s="135">
        <v>2</v>
      </c>
      <c r="I279" s="136"/>
      <c r="J279" s="137">
        <f>ROUND(I279*H279,2)</f>
        <v>0</v>
      </c>
      <c r="K279" s="133" t="s">
        <v>1</v>
      </c>
      <c r="L279" s="31"/>
      <c r="M279" s="138" t="s">
        <v>1</v>
      </c>
      <c r="N279" s="139" t="s">
        <v>43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261</v>
      </c>
      <c r="AT279" s="142" t="s">
        <v>154</v>
      </c>
      <c r="AU279" s="142" t="s">
        <v>159</v>
      </c>
      <c r="AY279" s="16" t="s">
        <v>151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159</v>
      </c>
      <c r="BK279" s="143">
        <f>ROUND(I279*H279,2)</f>
        <v>0</v>
      </c>
      <c r="BL279" s="16" t="s">
        <v>261</v>
      </c>
      <c r="BM279" s="142" t="s">
        <v>1070</v>
      </c>
    </row>
    <row r="280" spans="2:65" s="1" customFormat="1" ht="11.25">
      <c r="B280" s="31"/>
      <c r="D280" s="144" t="s">
        <v>161</v>
      </c>
      <c r="F280" s="145" t="s">
        <v>1069</v>
      </c>
      <c r="I280" s="146"/>
      <c r="L280" s="31"/>
      <c r="M280" s="147"/>
      <c r="T280" s="55"/>
      <c r="AT280" s="16" t="s">
        <v>161</v>
      </c>
      <c r="AU280" s="16" t="s">
        <v>159</v>
      </c>
    </row>
    <row r="281" spans="2:65" s="13" customFormat="1" ht="11.25">
      <c r="B281" s="154"/>
      <c r="D281" s="144" t="s">
        <v>162</v>
      </c>
      <c r="E281" s="155" t="s">
        <v>1</v>
      </c>
      <c r="F281" s="156" t="s">
        <v>1071</v>
      </c>
      <c r="H281" s="157">
        <v>1</v>
      </c>
      <c r="I281" s="158"/>
      <c r="L281" s="154"/>
      <c r="M281" s="159"/>
      <c r="T281" s="160"/>
      <c r="AT281" s="155" t="s">
        <v>162</v>
      </c>
      <c r="AU281" s="155" t="s">
        <v>159</v>
      </c>
      <c r="AV281" s="13" t="s">
        <v>159</v>
      </c>
      <c r="AW281" s="13" t="s">
        <v>34</v>
      </c>
      <c r="AX281" s="13" t="s">
        <v>77</v>
      </c>
      <c r="AY281" s="155" t="s">
        <v>151</v>
      </c>
    </row>
    <row r="282" spans="2:65" s="13" customFormat="1" ht="11.25">
      <c r="B282" s="154"/>
      <c r="D282" s="144" t="s">
        <v>162</v>
      </c>
      <c r="E282" s="155" t="s">
        <v>1</v>
      </c>
      <c r="F282" s="156" t="s">
        <v>1072</v>
      </c>
      <c r="H282" s="157">
        <v>1</v>
      </c>
      <c r="I282" s="158"/>
      <c r="L282" s="154"/>
      <c r="M282" s="159"/>
      <c r="T282" s="160"/>
      <c r="AT282" s="155" t="s">
        <v>162</v>
      </c>
      <c r="AU282" s="155" t="s">
        <v>159</v>
      </c>
      <c r="AV282" s="13" t="s">
        <v>159</v>
      </c>
      <c r="AW282" s="13" t="s">
        <v>34</v>
      </c>
      <c r="AX282" s="13" t="s">
        <v>77</v>
      </c>
      <c r="AY282" s="155" t="s">
        <v>151</v>
      </c>
    </row>
    <row r="283" spans="2:65" s="14" customFormat="1" ht="11.25">
      <c r="B283" s="161"/>
      <c r="D283" s="144" t="s">
        <v>162</v>
      </c>
      <c r="E283" s="162" t="s">
        <v>1</v>
      </c>
      <c r="F283" s="163" t="s">
        <v>165</v>
      </c>
      <c r="H283" s="164">
        <v>2</v>
      </c>
      <c r="I283" s="165"/>
      <c r="L283" s="161"/>
      <c r="M283" s="166"/>
      <c r="T283" s="167"/>
      <c r="AT283" s="162" t="s">
        <v>162</v>
      </c>
      <c r="AU283" s="162" t="s">
        <v>159</v>
      </c>
      <c r="AV283" s="14" t="s">
        <v>158</v>
      </c>
      <c r="AW283" s="14" t="s">
        <v>34</v>
      </c>
      <c r="AX283" s="14" t="s">
        <v>85</v>
      </c>
      <c r="AY283" s="162" t="s">
        <v>151</v>
      </c>
    </row>
    <row r="284" spans="2:65" s="1" customFormat="1" ht="37.9" customHeight="1">
      <c r="B284" s="31"/>
      <c r="C284" s="168" t="s">
        <v>479</v>
      </c>
      <c r="D284" s="168" t="s">
        <v>208</v>
      </c>
      <c r="E284" s="169" t="s">
        <v>1073</v>
      </c>
      <c r="F284" s="170" t="s">
        <v>1074</v>
      </c>
      <c r="G284" s="171" t="s">
        <v>170</v>
      </c>
      <c r="H284" s="172">
        <v>2</v>
      </c>
      <c r="I284" s="173"/>
      <c r="J284" s="174">
        <f>ROUND(I284*H284,2)</f>
        <v>0</v>
      </c>
      <c r="K284" s="170" t="s">
        <v>1</v>
      </c>
      <c r="L284" s="175"/>
      <c r="M284" s="176" t="s">
        <v>1</v>
      </c>
      <c r="N284" s="177" t="s">
        <v>43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303</v>
      </c>
      <c r="AT284" s="142" t="s">
        <v>208</v>
      </c>
      <c r="AU284" s="142" t="s">
        <v>159</v>
      </c>
      <c r="AY284" s="16" t="s">
        <v>151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6" t="s">
        <v>159</v>
      </c>
      <c r="BK284" s="143">
        <f>ROUND(I284*H284,2)</f>
        <v>0</v>
      </c>
      <c r="BL284" s="16" t="s">
        <v>261</v>
      </c>
      <c r="BM284" s="142" t="s">
        <v>1075</v>
      </c>
    </row>
    <row r="285" spans="2:65" s="1" customFormat="1" ht="19.5">
      <c r="B285" s="31"/>
      <c r="D285" s="144" t="s">
        <v>161</v>
      </c>
      <c r="F285" s="145" t="s">
        <v>1074</v>
      </c>
      <c r="I285" s="146"/>
      <c r="L285" s="31"/>
      <c r="M285" s="147"/>
      <c r="T285" s="55"/>
      <c r="AT285" s="16" t="s">
        <v>161</v>
      </c>
      <c r="AU285" s="16" t="s">
        <v>159</v>
      </c>
    </row>
    <row r="286" spans="2:65" s="1" customFormat="1" ht="24.2" customHeight="1">
      <c r="B286" s="31"/>
      <c r="C286" s="131" t="s">
        <v>489</v>
      </c>
      <c r="D286" s="131" t="s">
        <v>154</v>
      </c>
      <c r="E286" s="132" t="s">
        <v>1076</v>
      </c>
      <c r="F286" s="133" t="s">
        <v>1077</v>
      </c>
      <c r="G286" s="134" t="s">
        <v>984</v>
      </c>
      <c r="H286" s="135">
        <v>1</v>
      </c>
      <c r="I286" s="136"/>
      <c r="J286" s="137">
        <f>ROUND(I286*H286,2)</f>
        <v>0</v>
      </c>
      <c r="K286" s="133" t="s">
        <v>1</v>
      </c>
      <c r="L286" s="31"/>
      <c r="M286" s="138" t="s">
        <v>1</v>
      </c>
      <c r="N286" s="139" t="s">
        <v>43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261</v>
      </c>
      <c r="AT286" s="142" t="s">
        <v>154</v>
      </c>
      <c r="AU286" s="142" t="s">
        <v>159</v>
      </c>
      <c r="AY286" s="16" t="s">
        <v>151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159</v>
      </c>
      <c r="BK286" s="143">
        <f>ROUND(I286*H286,2)</f>
        <v>0</v>
      </c>
      <c r="BL286" s="16" t="s">
        <v>261</v>
      </c>
      <c r="BM286" s="142" t="s">
        <v>1078</v>
      </c>
    </row>
    <row r="287" spans="2:65" s="1" customFormat="1" ht="11.25">
      <c r="B287" s="31"/>
      <c r="D287" s="144" t="s">
        <v>161</v>
      </c>
      <c r="F287" s="145" t="s">
        <v>1077</v>
      </c>
      <c r="I287" s="146"/>
      <c r="L287" s="31"/>
      <c r="M287" s="147"/>
      <c r="T287" s="55"/>
      <c r="AT287" s="16" t="s">
        <v>161</v>
      </c>
      <c r="AU287" s="16" t="s">
        <v>159</v>
      </c>
    </row>
    <row r="288" spans="2:65" s="1" customFormat="1" ht="21.75" customHeight="1">
      <c r="B288" s="31"/>
      <c r="C288" s="168" t="s">
        <v>193</v>
      </c>
      <c r="D288" s="168" t="s">
        <v>208</v>
      </c>
      <c r="E288" s="169" t="s">
        <v>1079</v>
      </c>
      <c r="F288" s="170" t="s">
        <v>1080</v>
      </c>
      <c r="G288" s="171" t="s">
        <v>170</v>
      </c>
      <c r="H288" s="172">
        <v>1</v>
      </c>
      <c r="I288" s="173"/>
      <c r="J288" s="174">
        <f>ROUND(I288*H288,2)</f>
        <v>0</v>
      </c>
      <c r="K288" s="170" t="s">
        <v>1</v>
      </c>
      <c r="L288" s="175"/>
      <c r="M288" s="176" t="s">
        <v>1</v>
      </c>
      <c r="N288" s="177" t="s">
        <v>43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303</v>
      </c>
      <c r="AT288" s="142" t="s">
        <v>208</v>
      </c>
      <c r="AU288" s="142" t="s">
        <v>159</v>
      </c>
      <c r="AY288" s="16" t="s">
        <v>151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159</v>
      </c>
      <c r="BK288" s="143">
        <f>ROUND(I288*H288,2)</f>
        <v>0</v>
      </c>
      <c r="BL288" s="16" t="s">
        <v>261</v>
      </c>
      <c r="BM288" s="142" t="s">
        <v>1081</v>
      </c>
    </row>
    <row r="289" spans="2:65" s="1" customFormat="1" ht="11.25">
      <c r="B289" s="31"/>
      <c r="D289" s="144" t="s">
        <v>161</v>
      </c>
      <c r="F289" s="145" t="s">
        <v>1080</v>
      </c>
      <c r="I289" s="146"/>
      <c r="L289" s="31"/>
      <c r="M289" s="147"/>
      <c r="T289" s="55"/>
      <c r="AT289" s="16" t="s">
        <v>161</v>
      </c>
      <c r="AU289" s="16" t="s">
        <v>159</v>
      </c>
    </row>
    <row r="290" spans="2:65" s="1" customFormat="1" ht="24.2" customHeight="1">
      <c r="B290" s="31"/>
      <c r="C290" s="131" t="s">
        <v>200</v>
      </c>
      <c r="D290" s="131" t="s">
        <v>154</v>
      </c>
      <c r="E290" s="132" t="s">
        <v>1082</v>
      </c>
      <c r="F290" s="133" t="s">
        <v>1083</v>
      </c>
      <c r="G290" s="134" t="s">
        <v>984</v>
      </c>
      <c r="H290" s="135">
        <v>1</v>
      </c>
      <c r="I290" s="136"/>
      <c r="J290" s="137">
        <f>ROUND(I290*H290,2)</f>
        <v>0</v>
      </c>
      <c r="K290" s="133" t="s">
        <v>1</v>
      </c>
      <c r="L290" s="31"/>
      <c r="M290" s="138" t="s">
        <v>1</v>
      </c>
      <c r="N290" s="139" t="s">
        <v>43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261</v>
      </c>
      <c r="AT290" s="142" t="s">
        <v>154</v>
      </c>
      <c r="AU290" s="142" t="s">
        <v>159</v>
      </c>
      <c r="AY290" s="16" t="s">
        <v>151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159</v>
      </c>
      <c r="BK290" s="143">
        <f>ROUND(I290*H290,2)</f>
        <v>0</v>
      </c>
      <c r="BL290" s="16" t="s">
        <v>261</v>
      </c>
      <c r="BM290" s="142" t="s">
        <v>1084</v>
      </c>
    </row>
    <row r="291" spans="2:65" s="1" customFormat="1" ht="19.5">
      <c r="B291" s="31"/>
      <c r="D291" s="144" t="s">
        <v>161</v>
      </c>
      <c r="F291" s="145" t="s">
        <v>1083</v>
      </c>
      <c r="I291" s="146"/>
      <c r="L291" s="31"/>
      <c r="M291" s="147"/>
      <c r="T291" s="55"/>
      <c r="AT291" s="16" t="s">
        <v>161</v>
      </c>
      <c r="AU291" s="16" t="s">
        <v>159</v>
      </c>
    </row>
    <row r="292" spans="2:65" s="1" customFormat="1" ht="24.2" customHeight="1">
      <c r="B292" s="31"/>
      <c r="C292" s="131" t="s">
        <v>501</v>
      </c>
      <c r="D292" s="131" t="s">
        <v>154</v>
      </c>
      <c r="E292" s="132" t="s">
        <v>1085</v>
      </c>
      <c r="F292" s="133" t="s">
        <v>1086</v>
      </c>
      <c r="G292" s="134" t="s">
        <v>984</v>
      </c>
      <c r="H292" s="135">
        <v>2</v>
      </c>
      <c r="I292" s="136"/>
      <c r="J292" s="137">
        <f>ROUND(I292*H292,2)</f>
        <v>0</v>
      </c>
      <c r="K292" s="133" t="s">
        <v>1</v>
      </c>
      <c r="L292" s="31"/>
      <c r="M292" s="138" t="s">
        <v>1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261</v>
      </c>
      <c r="AT292" s="142" t="s">
        <v>154</v>
      </c>
      <c r="AU292" s="142" t="s">
        <v>159</v>
      </c>
      <c r="AY292" s="16" t="s">
        <v>151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159</v>
      </c>
      <c r="BK292" s="143">
        <f>ROUND(I292*H292,2)</f>
        <v>0</v>
      </c>
      <c r="BL292" s="16" t="s">
        <v>261</v>
      </c>
      <c r="BM292" s="142" t="s">
        <v>1087</v>
      </c>
    </row>
    <row r="293" spans="2:65" s="1" customFormat="1" ht="11.25">
      <c r="B293" s="31"/>
      <c r="D293" s="144" t="s">
        <v>161</v>
      </c>
      <c r="F293" s="145" t="s">
        <v>1086</v>
      </c>
      <c r="I293" s="146"/>
      <c r="L293" s="31"/>
      <c r="M293" s="147"/>
      <c r="T293" s="55"/>
      <c r="AT293" s="16" t="s">
        <v>161</v>
      </c>
      <c r="AU293" s="16" t="s">
        <v>159</v>
      </c>
    </row>
    <row r="294" spans="2:65" s="1" customFormat="1" ht="19.5">
      <c r="B294" s="31"/>
      <c r="D294" s="144" t="s">
        <v>455</v>
      </c>
      <c r="F294" s="178" t="s">
        <v>1088</v>
      </c>
      <c r="I294" s="146"/>
      <c r="L294" s="31"/>
      <c r="M294" s="147"/>
      <c r="T294" s="55"/>
      <c r="AT294" s="16" t="s">
        <v>455</v>
      </c>
      <c r="AU294" s="16" t="s">
        <v>159</v>
      </c>
    </row>
    <row r="295" spans="2:65" s="1" customFormat="1" ht="24.2" customHeight="1">
      <c r="B295" s="31"/>
      <c r="C295" s="131" t="s">
        <v>505</v>
      </c>
      <c r="D295" s="131" t="s">
        <v>154</v>
      </c>
      <c r="E295" s="132" t="s">
        <v>1089</v>
      </c>
      <c r="F295" s="133" t="s">
        <v>1090</v>
      </c>
      <c r="G295" s="134" t="s">
        <v>984</v>
      </c>
      <c r="H295" s="135">
        <v>4</v>
      </c>
      <c r="I295" s="136"/>
      <c r="J295" s="137">
        <f>ROUND(I295*H295,2)</f>
        <v>0</v>
      </c>
      <c r="K295" s="133" t="s">
        <v>1</v>
      </c>
      <c r="L295" s="31"/>
      <c r="M295" s="138" t="s">
        <v>1</v>
      </c>
      <c r="N295" s="139" t="s">
        <v>43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261</v>
      </c>
      <c r="AT295" s="142" t="s">
        <v>154</v>
      </c>
      <c r="AU295" s="142" t="s">
        <v>159</v>
      </c>
      <c r="AY295" s="16" t="s">
        <v>151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159</v>
      </c>
      <c r="BK295" s="143">
        <f>ROUND(I295*H295,2)</f>
        <v>0</v>
      </c>
      <c r="BL295" s="16" t="s">
        <v>261</v>
      </c>
      <c r="BM295" s="142" t="s">
        <v>1091</v>
      </c>
    </row>
    <row r="296" spans="2:65" s="1" customFormat="1" ht="19.5">
      <c r="B296" s="31"/>
      <c r="D296" s="144" t="s">
        <v>161</v>
      </c>
      <c r="F296" s="145" t="s">
        <v>1090</v>
      </c>
      <c r="I296" s="146"/>
      <c r="L296" s="31"/>
      <c r="M296" s="147"/>
      <c r="T296" s="55"/>
      <c r="AT296" s="16" t="s">
        <v>161</v>
      </c>
      <c r="AU296" s="16" t="s">
        <v>159</v>
      </c>
    </row>
    <row r="297" spans="2:65" s="1" customFormat="1" ht="19.5">
      <c r="B297" s="31"/>
      <c r="D297" s="144" t="s">
        <v>455</v>
      </c>
      <c r="F297" s="178" t="s">
        <v>1092</v>
      </c>
      <c r="I297" s="146"/>
      <c r="L297" s="31"/>
      <c r="M297" s="147"/>
      <c r="T297" s="55"/>
      <c r="AT297" s="16" t="s">
        <v>455</v>
      </c>
      <c r="AU297" s="16" t="s">
        <v>159</v>
      </c>
    </row>
    <row r="298" spans="2:65" s="1" customFormat="1" ht="16.5" customHeight="1">
      <c r="B298" s="31"/>
      <c r="C298" s="168" t="s">
        <v>508</v>
      </c>
      <c r="D298" s="168" t="s">
        <v>208</v>
      </c>
      <c r="E298" s="169" t="s">
        <v>1093</v>
      </c>
      <c r="F298" s="170" t="s">
        <v>1094</v>
      </c>
      <c r="G298" s="171" t="s">
        <v>170</v>
      </c>
      <c r="H298" s="172">
        <v>4</v>
      </c>
      <c r="I298" s="173"/>
      <c r="J298" s="174">
        <f>ROUND(I298*H298,2)</f>
        <v>0</v>
      </c>
      <c r="K298" s="170" t="s">
        <v>1</v>
      </c>
      <c r="L298" s="175"/>
      <c r="M298" s="176" t="s">
        <v>1</v>
      </c>
      <c r="N298" s="177" t="s">
        <v>43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303</v>
      </c>
      <c r="AT298" s="142" t="s">
        <v>208</v>
      </c>
      <c r="AU298" s="142" t="s">
        <v>159</v>
      </c>
      <c r="AY298" s="16" t="s">
        <v>151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159</v>
      </c>
      <c r="BK298" s="143">
        <f>ROUND(I298*H298,2)</f>
        <v>0</v>
      </c>
      <c r="BL298" s="16" t="s">
        <v>261</v>
      </c>
      <c r="BM298" s="142" t="s">
        <v>1095</v>
      </c>
    </row>
    <row r="299" spans="2:65" s="1" customFormat="1" ht="11.25">
      <c r="B299" s="31"/>
      <c r="D299" s="144" t="s">
        <v>161</v>
      </c>
      <c r="F299" s="145" t="s">
        <v>1094</v>
      </c>
      <c r="I299" s="146"/>
      <c r="L299" s="31"/>
      <c r="M299" s="147"/>
      <c r="T299" s="55"/>
      <c r="AT299" s="16" t="s">
        <v>161</v>
      </c>
      <c r="AU299" s="16" t="s">
        <v>159</v>
      </c>
    </row>
    <row r="300" spans="2:65" s="1" customFormat="1" ht="24.2" customHeight="1">
      <c r="B300" s="31"/>
      <c r="C300" s="168" t="s">
        <v>512</v>
      </c>
      <c r="D300" s="168" t="s">
        <v>208</v>
      </c>
      <c r="E300" s="169" t="s">
        <v>1096</v>
      </c>
      <c r="F300" s="170" t="s">
        <v>1097</v>
      </c>
      <c r="G300" s="171" t="s">
        <v>374</v>
      </c>
      <c r="H300" s="172">
        <v>2.4</v>
      </c>
      <c r="I300" s="173"/>
      <c r="J300" s="174">
        <f>ROUND(I300*H300,2)</f>
        <v>0</v>
      </c>
      <c r="K300" s="170" t="s">
        <v>1</v>
      </c>
      <c r="L300" s="175"/>
      <c r="M300" s="176" t="s">
        <v>1</v>
      </c>
      <c r="N300" s="177" t="s">
        <v>43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303</v>
      </c>
      <c r="AT300" s="142" t="s">
        <v>208</v>
      </c>
      <c r="AU300" s="142" t="s">
        <v>159</v>
      </c>
      <c r="AY300" s="16" t="s">
        <v>151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6" t="s">
        <v>159</v>
      </c>
      <c r="BK300" s="143">
        <f>ROUND(I300*H300,2)</f>
        <v>0</v>
      </c>
      <c r="BL300" s="16" t="s">
        <v>261</v>
      </c>
      <c r="BM300" s="142" t="s">
        <v>1098</v>
      </c>
    </row>
    <row r="301" spans="2:65" s="1" customFormat="1" ht="11.25">
      <c r="B301" s="31"/>
      <c r="D301" s="144" t="s">
        <v>161</v>
      </c>
      <c r="F301" s="145" t="s">
        <v>1097</v>
      </c>
      <c r="I301" s="146"/>
      <c r="L301" s="31"/>
      <c r="M301" s="147"/>
      <c r="T301" s="55"/>
      <c r="AT301" s="16" t="s">
        <v>161</v>
      </c>
      <c r="AU301" s="16" t="s">
        <v>159</v>
      </c>
    </row>
    <row r="302" spans="2:65" s="1" customFormat="1" ht="19.5">
      <c r="B302" s="31"/>
      <c r="D302" s="144" t="s">
        <v>455</v>
      </c>
      <c r="F302" s="178" t="s">
        <v>1099</v>
      </c>
      <c r="I302" s="146"/>
      <c r="L302" s="31"/>
      <c r="M302" s="147"/>
      <c r="T302" s="55"/>
      <c r="AT302" s="16" t="s">
        <v>455</v>
      </c>
      <c r="AU302" s="16" t="s">
        <v>159</v>
      </c>
    </row>
    <row r="303" spans="2:65" s="13" customFormat="1" ht="11.25">
      <c r="B303" s="154"/>
      <c r="D303" s="144" t="s">
        <v>162</v>
      </c>
      <c r="E303" s="155" t="s">
        <v>1</v>
      </c>
      <c r="F303" s="156" t="s">
        <v>1100</v>
      </c>
      <c r="H303" s="157">
        <v>2.4</v>
      </c>
      <c r="I303" s="158"/>
      <c r="L303" s="154"/>
      <c r="M303" s="159"/>
      <c r="T303" s="160"/>
      <c r="AT303" s="155" t="s">
        <v>162</v>
      </c>
      <c r="AU303" s="155" t="s">
        <v>159</v>
      </c>
      <c r="AV303" s="13" t="s">
        <v>159</v>
      </c>
      <c r="AW303" s="13" t="s">
        <v>34</v>
      </c>
      <c r="AX303" s="13" t="s">
        <v>77</v>
      </c>
      <c r="AY303" s="155" t="s">
        <v>151</v>
      </c>
    </row>
    <row r="304" spans="2:65" s="14" customFormat="1" ht="11.25">
      <c r="B304" s="161"/>
      <c r="D304" s="144" t="s">
        <v>162</v>
      </c>
      <c r="E304" s="162" t="s">
        <v>1</v>
      </c>
      <c r="F304" s="163" t="s">
        <v>165</v>
      </c>
      <c r="H304" s="164">
        <v>2.4</v>
      </c>
      <c r="I304" s="165"/>
      <c r="L304" s="161"/>
      <c r="M304" s="166"/>
      <c r="T304" s="167"/>
      <c r="AT304" s="162" t="s">
        <v>162</v>
      </c>
      <c r="AU304" s="162" t="s">
        <v>159</v>
      </c>
      <c r="AV304" s="14" t="s">
        <v>158</v>
      </c>
      <c r="AW304" s="14" t="s">
        <v>34</v>
      </c>
      <c r="AX304" s="14" t="s">
        <v>85</v>
      </c>
      <c r="AY304" s="162" t="s">
        <v>151</v>
      </c>
    </row>
    <row r="305" spans="2:65" s="1" customFormat="1" ht="16.5" customHeight="1">
      <c r="B305" s="31"/>
      <c r="C305" s="131" t="s">
        <v>517</v>
      </c>
      <c r="D305" s="131" t="s">
        <v>154</v>
      </c>
      <c r="E305" s="132" t="s">
        <v>1101</v>
      </c>
      <c r="F305" s="133" t="s">
        <v>1102</v>
      </c>
      <c r="G305" s="134" t="s">
        <v>984</v>
      </c>
      <c r="H305" s="135">
        <v>2</v>
      </c>
      <c r="I305" s="136"/>
      <c r="J305" s="137">
        <f>ROUND(I305*H305,2)</f>
        <v>0</v>
      </c>
      <c r="K305" s="133" t="s">
        <v>1</v>
      </c>
      <c r="L305" s="31"/>
      <c r="M305" s="138" t="s">
        <v>1</v>
      </c>
      <c r="N305" s="139" t="s">
        <v>43</v>
      </c>
      <c r="P305" s="140">
        <f>O305*H305</f>
        <v>0</v>
      </c>
      <c r="Q305" s="140">
        <v>0</v>
      </c>
      <c r="R305" s="140">
        <f>Q305*H305</f>
        <v>0</v>
      </c>
      <c r="S305" s="140">
        <v>0</v>
      </c>
      <c r="T305" s="141">
        <f>S305*H305</f>
        <v>0</v>
      </c>
      <c r="AR305" s="142" t="s">
        <v>261</v>
      </c>
      <c r="AT305" s="142" t="s">
        <v>154</v>
      </c>
      <c r="AU305" s="142" t="s">
        <v>159</v>
      </c>
      <c r="AY305" s="16" t="s">
        <v>151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6" t="s">
        <v>159</v>
      </c>
      <c r="BK305" s="143">
        <f>ROUND(I305*H305,2)</f>
        <v>0</v>
      </c>
      <c r="BL305" s="16" t="s">
        <v>261</v>
      </c>
      <c r="BM305" s="142" t="s">
        <v>1103</v>
      </c>
    </row>
    <row r="306" spans="2:65" s="1" customFormat="1" ht="11.25">
      <c r="B306" s="31"/>
      <c r="D306" s="144" t="s">
        <v>161</v>
      </c>
      <c r="F306" s="145" t="s">
        <v>1102</v>
      </c>
      <c r="I306" s="146"/>
      <c r="L306" s="31"/>
      <c r="M306" s="147"/>
      <c r="T306" s="55"/>
      <c r="AT306" s="16" t="s">
        <v>161</v>
      </c>
      <c r="AU306" s="16" t="s">
        <v>159</v>
      </c>
    </row>
    <row r="307" spans="2:65" s="1" customFormat="1" ht="24.2" customHeight="1">
      <c r="B307" s="31"/>
      <c r="C307" s="131" t="s">
        <v>521</v>
      </c>
      <c r="D307" s="131" t="s">
        <v>154</v>
      </c>
      <c r="E307" s="132" t="s">
        <v>1104</v>
      </c>
      <c r="F307" s="133" t="s">
        <v>1105</v>
      </c>
      <c r="G307" s="134" t="s">
        <v>170</v>
      </c>
      <c r="H307" s="135">
        <v>1</v>
      </c>
      <c r="I307" s="136"/>
      <c r="J307" s="137">
        <f>ROUND(I307*H307,2)</f>
        <v>0</v>
      </c>
      <c r="K307" s="133" t="s">
        <v>1</v>
      </c>
      <c r="L307" s="31"/>
      <c r="M307" s="138" t="s">
        <v>1</v>
      </c>
      <c r="N307" s="139" t="s">
        <v>43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261</v>
      </c>
      <c r="AT307" s="142" t="s">
        <v>154</v>
      </c>
      <c r="AU307" s="142" t="s">
        <v>159</v>
      </c>
      <c r="AY307" s="16" t="s">
        <v>151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159</v>
      </c>
      <c r="BK307" s="143">
        <f>ROUND(I307*H307,2)</f>
        <v>0</v>
      </c>
      <c r="BL307" s="16" t="s">
        <v>261</v>
      </c>
      <c r="BM307" s="142" t="s">
        <v>1106</v>
      </c>
    </row>
    <row r="308" spans="2:65" s="1" customFormat="1" ht="11.25">
      <c r="B308" s="31"/>
      <c r="D308" s="144" t="s">
        <v>161</v>
      </c>
      <c r="F308" s="145" t="s">
        <v>1105</v>
      </c>
      <c r="I308" s="146"/>
      <c r="L308" s="31"/>
      <c r="M308" s="147"/>
      <c r="T308" s="55"/>
      <c r="AT308" s="16" t="s">
        <v>161</v>
      </c>
      <c r="AU308" s="16" t="s">
        <v>159</v>
      </c>
    </row>
    <row r="309" spans="2:65" s="1" customFormat="1" ht="24.2" customHeight="1">
      <c r="B309" s="31"/>
      <c r="C309" s="168" t="s">
        <v>525</v>
      </c>
      <c r="D309" s="168" t="s">
        <v>208</v>
      </c>
      <c r="E309" s="169" t="s">
        <v>1107</v>
      </c>
      <c r="F309" s="170" t="s">
        <v>1108</v>
      </c>
      <c r="G309" s="171" t="s">
        <v>170</v>
      </c>
      <c r="H309" s="172">
        <v>1</v>
      </c>
      <c r="I309" s="173"/>
      <c r="J309" s="174">
        <f>ROUND(I309*H309,2)</f>
        <v>0</v>
      </c>
      <c r="K309" s="170" t="s">
        <v>1</v>
      </c>
      <c r="L309" s="175"/>
      <c r="M309" s="176" t="s">
        <v>1</v>
      </c>
      <c r="N309" s="177" t="s">
        <v>43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303</v>
      </c>
      <c r="AT309" s="142" t="s">
        <v>208</v>
      </c>
      <c r="AU309" s="142" t="s">
        <v>159</v>
      </c>
      <c r="AY309" s="16" t="s">
        <v>151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159</v>
      </c>
      <c r="BK309" s="143">
        <f>ROUND(I309*H309,2)</f>
        <v>0</v>
      </c>
      <c r="BL309" s="16" t="s">
        <v>261</v>
      </c>
      <c r="BM309" s="142" t="s">
        <v>1109</v>
      </c>
    </row>
    <row r="310" spans="2:65" s="1" customFormat="1" ht="19.5">
      <c r="B310" s="31"/>
      <c r="D310" s="144" t="s">
        <v>161</v>
      </c>
      <c r="F310" s="145" t="s">
        <v>1108</v>
      </c>
      <c r="I310" s="146"/>
      <c r="L310" s="31"/>
      <c r="M310" s="147"/>
      <c r="T310" s="55"/>
      <c r="AT310" s="16" t="s">
        <v>161</v>
      </c>
      <c r="AU310" s="16" t="s">
        <v>159</v>
      </c>
    </row>
    <row r="311" spans="2:65" s="1" customFormat="1" ht="24.2" customHeight="1">
      <c r="B311" s="31"/>
      <c r="C311" s="131" t="s">
        <v>529</v>
      </c>
      <c r="D311" s="131" t="s">
        <v>154</v>
      </c>
      <c r="E311" s="132" t="s">
        <v>1110</v>
      </c>
      <c r="F311" s="133" t="s">
        <v>1111</v>
      </c>
      <c r="G311" s="134" t="s">
        <v>170</v>
      </c>
      <c r="H311" s="135">
        <v>1</v>
      </c>
      <c r="I311" s="136"/>
      <c r="J311" s="137">
        <f>ROUND(I311*H311,2)</f>
        <v>0</v>
      </c>
      <c r="K311" s="133" t="s">
        <v>1</v>
      </c>
      <c r="L311" s="31"/>
      <c r="M311" s="138" t="s">
        <v>1</v>
      </c>
      <c r="N311" s="139" t="s">
        <v>43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261</v>
      </c>
      <c r="AT311" s="142" t="s">
        <v>154</v>
      </c>
      <c r="AU311" s="142" t="s">
        <v>159</v>
      </c>
      <c r="AY311" s="16" t="s">
        <v>151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159</v>
      </c>
      <c r="BK311" s="143">
        <f>ROUND(I311*H311,2)</f>
        <v>0</v>
      </c>
      <c r="BL311" s="16" t="s">
        <v>261</v>
      </c>
      <c r="BM311" s="142" t="s">
        <v>1112</v>
      </c>
    </row>
    <row r="312" spans="2:65" s="1" customFormat="1" ht="11.25">
      <c r="B312" s="31"/>
      <c r="D312" s="144" t="s">
        <v>161</v>
      </c>
      <c r="F312" s="145" t="s">
        <v>1111</v>
      </c>
      <c r="I312" s="146"/>
      <c r="L312" s="31"/>
      <c r="M312" s="147"/>
      <c r="T312" s="55"/>
      <c r="AT312" s="16" t="s">
        <v>161</v>
      </c>
      <c r="AU312" s="16" t="s">
        <v>159</v>
      </c>
    </row>
    <row r="313" spans="2:65" s="1" customFormat="1" ht="24.2" customHeight="1">
      <c r="B313" s="31"/>
      <c r="C313" s="168" t="s">
        <v>531</v>
      </c>
      <c r="D313" s="168" t="s">
        <v>208</v>
      </c>
      <c r="E313" s="169" t="s">
        <v>1113</v>
      </c>
      <c r="F313" s="170" t="s">
        <v>1114</v>
      </c>
      <c r="G313" s="171" t="s">
        <v>170</v>
      </c>
      <c r="H313" s="172">
        <v>1</v>
      </c>
      <c r="I313" s="173"/>
      <c r="J313" s="174">
        <f>ROUND(I313*H313,2)</f>
        <v>0</v>
      </c>
      <c r="K313" s="170" t="s">
        <v>1</v>
      </c>
      <c r="L313" s="175"/>
      <c r="M313" s="176" t="s">
        <v>1</v>
      </c>
      <c r="N313" s="177" t="s">
        <v>43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303</v>
      </c>
      <c r="AT313" s="142" t="s">
        <v>208</v>
      </c>
      <c r="AU313" s="142" t="s">
        <v>159</v>
      </c>
      <c r="AY313" s="16" t="s">
        <v>151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6" t="s">
        <v>159</v>
      </c>
      <c r="BK313" s="143">
        <f>ROUND(I313*H313,2)</f>
        <v>0</v>
      </c>
      <c r="BL313" s="16" t="s">
        <v>261</v>
      </c>
      <c r="BM313" s="142" t="s">
        <v>1115</v>
      </c>
    </row>
    <row r="314" spans="2:65" s="1" customFormat="1" ht="11.25">
      <c r="B314" s="31"/>
      <c r="D314" s="144" t="s">
        <v>161</v>
      </c>
      <c r="F314" s="145" t="s">
        <v>1114</v>
      </c>
      <c r="I314" s="146"/>
      <c r="L314" s="31"/>
      <c r="M314" s="147"/>
      <c r="T314" s="55"/>
      <c r="AT314" s="16" t="s">
        <v>161</v>
      </c>
      <c r="AU314" s="16" t="s">
        <v>159</v>
      </c>
    </row>
    <row r="315" spans="2:65" s="1" customFormat="1" ht="24.2" customHeight="1">
      <c r="B315" s="31"/>
      <c r="C315" s="131" t="s">
        <v>535</v>
      </c>
      <c r="D315" s="131" t="s">
        <v>154</v>
      </c>
      <c r="E315" s="132" t="s">
        <v>1116</v>
      </c>
      <c r="F315" s="133" t="s">
        <v>1117</v>
      </c>
      <c r="G315" s="134" t="s">
        <v>170</v>
      </c>
      <c r="H315" s="135">
        <v>1</v>
      </c>
      <c r="I315" s="136"/>
      <c r="J315" s="137">
        <f>ROUND(I315*H315,2)</f>
        <v>0</v>
      </c>
      <c r="K315" s="133" t="s">
        <v>1</v>
      </c>
      <c r="L315" s="31"/>
      <c r="M315" s="138" t="s">
        <v>1</v>
      </c>
      <c r="N315" s="139" t="s">
        <v>43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261</v>
      </c>
      <c r="AT315" s="142" t="s">
        <v>154</v>
      </c>
      <c r="AU315" s="142" t="s">
        <v>159</v>
      </c>
      <c r="AY315" s="16" t="s">
        <v>151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159</v>
      </c>
      <c r="BK315" s="143">
        <f>ROUND(I315*H315,2)</f>
        <v>0</v>
      </c>
      <c r="BL315" s="16" t="s">
        <v>261</v>
      </c>
      <c r="BM315" s="142" t="s">
        <v>1118</v>
      </c>
    </row>
    <row r="316" spans="2:65" s="1" customFormat="1" ht="19.5">
      <c r="B316" s="31"/>
      <c r="D316" s="144" t="s">
        <v>161</v>
      </c>
      <c r="F316" s="145" t="s">
        <v>1117</v>
      </c>
      <c r="I316" s="146"/>
      <c r="L316" s="31"/>
      <c r="M316" s="147"/>
      <c r="T316" s="55"/>
      <c r="AT316" s="16" t="s">
        <v>161</v>
      </c>
      <c r="AU316" s="16" t="s">
        <v>159</v>
      </c>
    </row>
    <row r="317" spans="2:65" s="1" customFormat="1" ht="24.2" customHeight="1">
      <c r="B317" s="31"/>
      <c r="C317" s="168" t="s">
        <v>539</v>
      </c>
      <c r="D317" s="168" t="s">
        <v>208</v>
      </c>
      <c r="E317" s="169" t="s">
        <v>1119</v>
      </c>
      <c r="F317" s="170" t="s">
        <v>1120</v>
      </c>
      <c r="G317" s="171" t="s">
        <v>170</v>
      </c>
      <c r="H317" s="172">
        <v>1</v>
      </c>
      <c r="I317" s="173"/>
      <c r="J317" s="174">
        <f>ROUND(I317*H317,2)</f>
        <v>0</v>
      </c>
      <c r="K317" s="170" t="s">
        <v>1</v>
      </c>
      <c r="L317" s="175"/>
      <c r="M317" s="176" t="s">
        <v>1</v>
      </c>
      <c r="N317" s="177" t="s">
        <v>43</v>
      </c>
      <c r="P317" s="140">
        <f>O317*H317</f>
        <v>0</v>
      </c>
      <c r="Q317" s="140">
        <v>0</v>
      </c>
      <c r="R317" s="140">
        <f>Q317*H317</f>
        <v>0</v>
      </c>
      <c r="S317" s="140">
        <v>0</v>
      </c>
      <c r="T317" s="141">
        <f>S317*H317</f>
        <v>0</v>
      </c>
      <c r="AR317" s="142" t="s">
        <v>303</v>
      </c>
      <c r="AT317" s="142" t="s">
        <v>208</v>
      </c>
      <c r="AU317" s="142" t="s">
        <v>159</v>
      </c>
      <c r="AY317" s="16" t="s">
        <v>151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6" t="s">
        <v>159</v>
      </c>
      <c r="BK317" s="143">
        <f>ROUND(I317*H317,2)</f>
        <v>0</v>
      </c>
      <c r="BL317" s="16" t="s">
        <v>261</v>
      </c>
      <c r="BM317" s="142" t="s">
        <v>1121</v>
      </c>
    </row>
    <row r="318" spans="2:65" s="1" customFormat="1" ht="11.25">
      <c r="B318" s="31"/>
      <c r="D318" s="144" t="s">
        <v>161</v>
      </c>
      <c r="F318" s="145" t="s">
        <v>1120</v>
      </c>
      <c r="I318" s="146"/>
      <c r="L318" s="31"/>
      <c r="M318" s="147"/>
      <c r="T318" s="55"/>
      <c r="AT318" s="16" t="s">
        <v>161</v>
      </c>
      <c r="AU318" s="16" t="s">
        <v>159</v>
      </c>
    </row>
    <row r="319" spans="2:65" s="1" customFormat="1" ht="33" customHeight="1">
      <c r="B319" s="31"/>
      <c r="C319" s="131" t="s">
        <v>543</v>
      </c>
      <c r="D319" s="131" t="s">
        <v>154</v>
      </c>
      <c r="E319" s="132" t="s">
        <v>1122</v>
      </c>
      <c r="F319" s="133" t="s">
        <v>1123</v>
      </c>
      <c r="G319" s="134" t="s">
        <v>170</v>
      </c>
      <c r="H319" s="135">
        <v>1</v>
      </c>
      <c r="I319" s="136"/>
      <c r="J319" s="137">
        <f>ROUND(I319*H319,2)</f>
        <v>0</v>
      </c>
      <c r="K319" s="133" t="s">
        <v>1</v>
      </c>
      <c r="L319" s="31"/>
      <c r="M319" s="138" t="s">
        <v>1</v>
      </c>
      <c r="N319" s="139" t="s">
        <v>43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261</v>
      </c>
      <c r="AT319" s="142" t="s">
        <v>154</v>
      </c>
      <c r="AU319" s="142" t="s">
        <v>159</v>
      </c>
      <c r="AY319" s="16" t="s">
        <v>151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159</v>
      </c>
      <c r="BK319" s="143">
        <f>ROUND(I319*H319,2)</f>
        <v>0</v>
      </c>
      <c r="BL319" s="16" t="s">
        <v>261</v>
      </c>
      <c r="BM319" s="142" t="s">
        <v>1124</v>
      </c>
    </row>
    <row r="320" spans="2:65" s="1" customFormat="1" ht="19.5">
      <c r="B320" s="31"/>
      <c r="D320" s="144" t="s">
        <v>161</v>
      </c>
      <c r="F320" s="145" t="s">
        <v>1123</v>
      </c>
      <c r="I320" s="146"/>
      <c r="L320" s="31"/>
      <c r="M320" s="147"/>
      <c r="T320" s="55"/>
      <c r="AT320" s="16" t="s">
        <v>161</v>
      </c>
      <c r="AU320" s="16" t="s">
        <v>159</v>
      </c>
    </row>
    <row r="321" spans="2:65" s="1" customFormat="1" ht="24.2" customHeight="1">
      <c r="B321" s="31"/>
      <c r="C321" s="168" t="s">
        <v>547</v>
      </c>
      <c r="D321" s="168" t="s">
        <v>208</v>
      </c>
      <c r="E321" s="169" t="s">
        <v>1125</v>
      </c>
      <c r="F321" s="170" t="s">
        <v>1126</v>
      </c>
      <c r="G321" s="171" t="s">
        <v>170</v>
      </c>
      <c r="H321" s="172">
        <v>2</v>
      </c>
      <c r="I321" s="173"/>
      <c r="J321" s="174">
        <f>ROUND(I321*H321,2)</f>
        <v>0</v>
      </c>
      <c r="K321" s="170" t="s">
        <v>1</v>
      </c>
      <c r="L321" s="175"/>
      <c r="M321" s="176" t="s">
        <v>1</v>
      </c>
      <c r="N321" s="177" t="s">
        <v>43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303</v>
      </c>
      <c r="AT321" s="142" t="s">
        <v>208</v>
      </c>
      <c r="AU321" s="142" t="s">
        <v>159</v>
      </c>
      <c r="AY321" s="16" t="s">
        <v>151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159</v>
      </c>
      <c r="BK321" s="143">
        <f>ROUND(I321*H321,2)</f>
        <v>0</v>
      </c>
      <c r="BL321" s="16" t="s">
        <v>261</v>
      </c>
      <c r="BM321" s="142" t="s">
        <v>1127</v>
      </c>
    </row>
    <row r="322" spans="2:65" s="1" customFormat="1" ht="11.25">
      <c r="B322" s="31"/>
      <c r="D322" s="144" t="s">
        <v>161</v>
      </c>
      <c r="F322" s="145" t="s">
        <v>1126</v>
      </c>
      <c r="I322" s="146"/>
      <c r="L322" s="31"/>
      <c r="M322" s="147"/>
      <c r="T322" s="55"/>
      <c r="AT322" s="16" t="s">
        <v>161</v>
      </c>
      <c r="AU322" s="16" t="s">
        <v>159</v>
      </c>
    </row>
    <row r="323" spans="2:65" s="1" customFormat="1" ht="24.2" customHeight="1">
      <c r="B323" s="31"/>
      <c r="C323" s="131" t="s">
        <v>551</v>
      </c>
      <c r="D323" s="131" t="s">
        <v>154</v>
      </c>
      <c r="E323" s="132" t="s">
        <v>1128</v>
      </c>
      <c r="F323" s="133" t="s">
        <v>1129</v>
      </c>
      <c r="G323" s="134" t="s">
        <v>984</v>
      </c>
      <c r="H323" s="135">
        <v>1</v>
      </c>
      <c r="I323" s="136"/>
      <c r="J323" s="137">
        <f>ROUND(I323*H323,2)</f>
        <v>0</v>
      </c>
      <c r="K323" s="133" t="s">
        <v>1</v>
      </c>
      <c r="L323" s="31"/>
      <c r="M323" s="138" t="s">
        <v>1</v>
      </c>
      <c r="N323" s="139" t="s">
        <v>43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261</v>
      </c>
      <c r="AT323" s="142" t="s">
        <v>154</v>
      </c>
      <c r="AU323" s="142" t="s">
        <v>159</v>
      </c>
      <c r="AY323" s="16" t="s">
        <v>151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159</v>
      </c>
      <c r="BK323" s="143">
        <f>ROUND(I323*H323,2)</f>
        <v>0</v>
      </c>
      <c r="BL323" s="16" t="s">
        <v>261</v>
      </c>
      <c r="BM323" s="142" t="s">
        <v>1130</v>
      </c>
    </row>
    <row r="324" spans="2:65" s="1" customFormat="1" ht="11.25">
      <c r="B324" s="31"/>
      <c r="D324" s="144" t="s">
        <v>161</v>
      </c>
      <c r="F324" s="145" t="s">
        <v>1129</v>
      </c>
      <c r="I324" s="146"/>
      <c r="L324" s="31"/>
      <c r="M324" s="147"/>
      <c r="T324" s="55"/>
      <c r="AT324" s="16" t="s">
        <v>161</v>
      </c>
      <c r="AU324" s="16" t="s">
        <v>159</v>
      </c>
    </row>
    <row r="325" spans="2:65" s="1" customFormat="1" ht="24.2" customHeight="1">
      <c r="B325" s="31"/>
      <c r="C325" s="168" t="s">
        <v>555</v>
      </c>
      <c r="D325" s="168" t="s">
        <v>208</v>
      </c>
      <c r="E325" s="169" t="s">
        <v>1131</v>
      </c>
      <c r="F325" s="170" t="s">
        <v>1132</v>
      </c>
      <c r="G325" s="171" t="s">
        <v>170</v>
      </c>
      <c r="H325" s="172">
        <v>1</v>
      </c>
      <c r="I325" s="173"/>
      <c r="J325" s="174">
        <f>ROUND(I325*H325,2)</f>
        <v>0</v>
      </c>
      <c r="K325" s="170" t="s">
        <v>1</v>
      </c>
      <c r="L325" s="175"/>
      <c r="M325" s="176" t="s">
        <v>1</v>
      </c>
      <c r="N325" s="177" t="s">
        <v>43</v>
      </c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AR325" s="142" t="s">
        <v>303</v>
      </c>
      <c r="AT325" s="142" t="s">
        <v>208</v>
      </c>
      <c r="AU325" s="142" t="s">
        <v>159</v>
      </c>
      <c r="AY325" s="16" t="s">
        <v>151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6" t="s">
        <v>159</v>
      </c>
      <c r="BK325" s="143">
        <f>ROUND(I325*H325,2)</f>
        <v>0</v>
      </c>
      <c r="BL325" s="16" t="s">
        <v>261</v>
      </c>
      <c r="BM325" s="142" t="s">
        <v>1133</v>
      </c>
    </row>
    <row r="326" spans="2:65" s="1" customFormat="1" ht="11.25">
      <c r="B326" s="31"/>
      <c r="D326" s="144" t="s">
        <v>161</v>
      </c>
      <c r="F326" s="145" t="s">
        <v>1132</v>
      </c>
      <c r="I326" s="146"/>
      <c r="L326" s="31"/>
      <c r="M326" s="147"/>
      <c r="T326" s="55"/>
      <c r="AT326" s="16" t="s">
        <v>161</v>
      </c>
      <c r="AU326" s="16" t="s">
        <v>159</v>
      </c>
    </row>
    <row r="327" spans="2:65" s="1" customFormat="1" ht="16.5" customHeight="1">
      <c r="B327" s="31"/>
      <c r="C327" s="131" t="s">
        <v>559</v>
      </c>
      <c r="D327" s="131" t="s">
        <v>154</v>
      </c>
      <c r="E327" s="132" t="s">
        <v>1134</v>
      </c>
      <c r="F327" s="133" t="s">
        <v>1135</v>
      </c>
      <c r="G327" s="134" t="s">
        <v>984</v>
      </c>
      <c r="H327" s="135">
        <v>1</v>
      </c>
      <c r="I327" s="136"/>
      <c r="J327" s="137">
        <f>ROUND(I327*H327,2)</f>
        <v>0</v>
      </c>
      <c r="K327" s="133" t="s">
        <v>1</v>
      </c>
      <c r="L327" s="31"/>
      <c r="M327" s="138" t="s">
        <v>1</v>
      </c>
      <c r="N327" s="139" t="s">
        <v>43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261</v>
      </c>
      <c r="AT327" s="142" t="s">
        <v>154</v>
      </c>
      <c r="AU327" s="142" t="s">
        <v>159</v>
      </c>
      <c r="AY327" s="16" t="s">
        <v>151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6" t="s">
        <v>159</v>
      </c>
      <c r="BK327" s="143">
        <f>ROUND(I327*H327,2)</f>
        <v>0</v>
      </c>
      <c r="BL327" s="16" t="s">
        <v>261</v>
      </c>
      <c r="BM327" s="142" t="s">
        <v>1136</v>
      </c>
    </row>
    <row r="328" spans="2:65" s="1" customFormat="1" ht="11.25">
      <c r="B328" s="31"/>
      <c r="D328" s="144" t="s">
        <v>161</v>
      </c>
      <c r="F328" s="145" t="s">
        <v>1135</v>
      </c>
      <c r="I328" s="146"/>
      <c r="L328" s="31"/>
      <c r="M328" s="147"/>
      <c r="T328" s="55"/>
      <c r="AT328" s="16" t="s">
        <v>161</v>
      </c>
      <c r="AU328" s="16" t="s">
        <v>159</v>
      </c>
    </row>
    <row r="329" spans="2:65" s="13" customFormat="1" ht="11.25">
      <c r="B329" s="154"/>
      <c r="D329" s="144" t="s">
        <v>162</v>
      </c>
      <c r="E329" s="155" t="s">
        <v>1</v>
      </c>
      <c r="F329" s="156" t="s">
        <v>1137</v>
      </c>
      <c r="H329" s="157">
        <v>1</v>
      </c>
      <c r="I329" s="158"/>
      <c r="L329" s="154"/>
      <c r="M329" s="159"/>
      <c r="T329" s="160"/>
      <c r="AT329" s="155" t="s">
        <v>162</v>
      </c>
      <c r="AU329" s="155" t="s">
        <v>159</v>
      </c>
      <c r="AV329" s="13" t="s">
        <v>159</v>
      </c>
      <c r="AW329" s="13" t="s">
        <v>34</v>
      </c>
      <c r="AX329" s="13" t="s">
        <v>77</v>
      </c>
      <c r="AY329" s="155" t="s">
        <v>151</v>
      </c>
    </row>
    <row r="330" spans="2:65" s="14" customFormat="1" ht="11.25">
      <c r="B330" s="161"/>
      <c r="D330" s="144" t="s">
        <v>162</v>
      </c>
      <c r="E330" s="162" t="s">
        <v>1</v>
      </c>
      <c r="F330" s="163" t="s">
        <v>165</v>
      </c>
      <c r="H330" s="164">
        <v>1</v>
      </c>
      <c r="I330" s="165"/>
      <c r="L330" s="161"/>
      <c r="M330" s="166"/>
      <c r="T330" s="167"/>
      <c r="AT330" s="162" t="s">
        <v>162</v>
      </c>
      <c r="AU330" s="162" t="s">
        <v>159</v>
      </c>
      <c r="AV330" s="14" t="s">
        <v>158</v>
      </c>
      <c r="AW330" s="14" t="s">
        <v>34</v>
      </c>
      <c r="AX330" s="14" t="s">
        <v>85</v>
      </c>
      <c r="AY330" s="162" t="s">
        <v>151</v>
      </c>
    </row>
    <row r="331" spans="2:65" s="1" customFormat="1" ht="24.2" customHeight="1">
      <c r="B331" s="31"/>
      <c r="C331" s="168" t="s">
        <v>564</v>
      </c>
      <c r="D331" s="168" t="s">
        <v>208</v>
      </c>
      <c r="E331" s="169" t="s">
        <v>1138</v>
      </c>
      <c r="F331" s="170" t="s">
        <v>1139</v>
      </c>
      <c r="G331" s="171" t="s">
        <v>374</v>
      </c>
      <c r="H331" s="172">
        <v>2</v>
      </c>
      <c r="I331" s="173"/>
      <c r="J331" s="174">
        <f>ROUND(I331*H331,2)</f>
        <v>0</v>
      </c>
      <c r="K331" s="170" t="s">
        <v>1</v>
      </c>
      <c r="L331" s="175"/>
      <c r="M331" s="176" t="s">
        <v>1</v>
      </c>
      <c r="N331" s="177" t="s">
        <v>43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1">
        <f>S331*H331</f>
        <v>0</v>
      </c>
      <c r="AR331" s="142" t="s">
        <v>303</v>
      </c>
      <c r="AT331" s="142" t="s">
        <v>208</v>
      </c>
      <c r="AU331" s="142" t="s">
        <v>159</v>
      </c>
      <c r="AY331" s="16" t="s">
        <v>151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6" t="s">
        <v>159</v>
      </c>
      <c r="BK331" s="143">
        <f>ROUND(I331*H331,2)</f>
        <v>0</v>
      </c>
      <c r="BL331" s="16" t="s">
        <v>261</v>
      </c>
      <c r="BM331" s="142" t="s">
        <v>1140</v>
      </c>
    </row>
    <row r="332" spans="2:65" s="1" customFormat="1" ht="19.5">
      <c r="B332" s="31"/>
      <c r="D332" s="144" t="s">
        <v>161</v>
      </c>
      <c r="F332" s="145" t="s">
        <v>1139</v>
      </c>
      <c r="I332" s="146"/>
      <c r="L332" s="31"/>
      <c r="M332" s="147"/>
      <c r="T332" s="55"/>
      <c r="AT332" s="16" t="s">
        <v>161</v>
      </c>
      <c r="AU332" s="16" t="s">
        <v>159</v>
      </c>
    </row>
    <row r="333" spans="2:65" s="13" customFormat="1" ht="11.25">
      <c r="B333" s="154"/>
      <c r="D333" s="144" t="s">
        <v>162</v>
      </c>
      <c r="E333" s="155" t="s">
        <v>1</v>
      </c>
      <c r="F333" s="156" t="s">
        <v>1141</v>
      </c>
      <c r="H333" s="157">
        <v>2</v>
      </c>
      <c r="I333" s="158"/>
      <c r="L333" s="154"/>
      <c r="M333" s="159"/>
      <c r="T333" s="160"/>
      <c r="AT333" s="155" t="s">
        <v>162</v>
      </c>
      <c r="AU333" s="155" t="s">
        <v>159</v>
      </c>
      <c r="AV333" s="13" t="s">
        <v>159</v>
      </c>
      <c r="AW333" s="13" t="s">
        <v>34</v>
      </c>
      <c r="AX333" s="13" t="s">
        <v>77</v>
      </c>
      <c r="AY333" s="155" t="s">
        <v>151</v>
      </c>
    </row>
    <row r="334" spans="2:65" s="14" customFormat="1" ht="11.25">
      <c r="B334" s="161"/>
      <c r="D334" s="144" t="s">
        <v>162</v>
      </c>
      <c r="E334" s="162" t="s">
        <v>1</v>
      </c>
      <c r="F334" s="163" t="s">
        <v>165</v>
      </c>
      <c r="H334" s="164">
        <v>2</v>
      </c>
      <c r="I334" s="165"/>
      <c r="L334" s="161"/>
      <c r="M334" s="166"/>
      <c r="T334" s="167"/>
      <c r="AT334" s="162" t="s">
        <v>162</v>
      </c>
      <c r="AU334" s="162" t="s">
        <v>159</v>
      </c>
      <c r="AV334" s="14" t="s">
        <v>158</v>
      </c>
      <c r="AW334" s="14" t="s">
        <v>34</v>
      </c>
      <c r="AX334" s="14" t="s">
        <v>85</v>
      </c>
      <c r="AY334" s="162" t="s">
        <v>151</v>
      </c>
    </row>
    <row r="335" spans="2:65" s="1" customFormat="1" ht="55.5" customHeight="1">
      <c r="B335" s="31"/>
      <c r="C335" s="131" t="s">
        <v>568</v>
      </c>
      <c r="D335" s="131" t="s">
        <v>154</v>
      </c>
      <c r="E335" s="132" t="s">
        <v>1142</v>
      </c>
      <c r="F335" s="133" t="s">
        <v>1143</v>
      </c>
      <c r="G335" s="134" t="s">
        <v>273</v>
      </c>
      <c r="H335" s="135">
        <v>0.14000000000000001</v>
      </c>
      <c r="I335" s="136"/>
      <c r="J335" s="137">
        <f>ROUND(I335*H335,2)</f>
        <v>0</v>
      </c>
      <c r="K335" s="133" t="s">
        <v>1</v>
      </c>
      <c r="L335" s="31"/>
      <c r="M335" s="138" t="s">
        <v>1</v>
      </c>
      <c r="N335" s="139" t="s">
        <v>43</v>
      </c>
      <c r="P335" s="140">
        <f>O335*H335</f>
        <v>0</v>
      </c>
      <c r="Q335" s="140">
        <v>0</v>
      </c>
      <c r="R335" s="140">
        <f>Q335*H335</f>
        <v>0</v>
      </c>
      <c r="S335" s="140">
        <v>0</v>
      </c>
      <c r="T335" s="141">
        <f>S335*H335</f>
        <v>0</v>
      </c>
      <c r="AR335" s="142" t="s">
        <v>261</v>
      </c>
      <c r="AT335" s="142" t="s">
        <v>154</v>
      </c>
      <c r="AU335" s="142" t="s">
        <v>159</v>
      </c>
      <c r="AY335" s="16" t="s">
        <v>151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159</v>
      </c>
      <c r="BK335" s="143">
        <f>ROUND(I335*H335,2)</f>
        <v>0</v>
      </c>
      <c r="BL335" s="16" t="s">
        <v>261</v>
      </c>
      <c r="BM335" s="142" t="s">
        <v>1144</v>
      </c>
    </row>
    <row r="336" spans="2:65" s="1" customFormat="1" ht="29.25">
      <c r="B336" s="31"/>
      <c r="D336" s="144" t="s">
        <v>161</v>
      </c>
      <c r="F336" s="145" t="s">
        <v>1143</v>
      </c>
      <c r="I336" s="146"/>
      <c r="L336" s="31"/>
      <c r="M336" s="147"/>
      <c r="T336" s="55"/>
      <c r="AT336" s="16" t="s">
        <v>161</v>
      </c>
      <c r="AU336" s="16" t="s">
        <v>159</v>
      </c>
    </row>
    <row r="337" spans="2:65" s="11" customFormat="1" ht="22.9" customHeight="1">
      <c r="B337" s="119"/>
      <c r="D337" s="120" t="s">
        <v>76</v>
      </c>
      <c r="E337" s="129" t="s">
        <v>1145</v>
      </c>
      <c r="F337" s="129" t="s">
        <v>1146</v>
      </c>
      <c r="I337" s="122"/>
      <c r="J337" s="130">
        <f>BK337</f>
        <v>0</v>
      </c>
      <c r="L337" s="119"/>
      <c r="M337" s="124"/>
      <c r="P337" s="125">
        <f>SUM(P338:P341)</f>
        <v>0</v>
      </c>
      <c r="R337" s="125">
        <f>SUM(R338:R341)</f>
        <v>0</v>
      </c>
      <c r="T337" s="126">
        <f>SUM(T338:T341)</f>
        <v>0</v>
      </c>
      <c r="AR337" s="120" t="s">
        <v>159</v>
      </c>
      <c r="AT337" s="127" t="s">
        <v>76</v>
      </c>
      <c r="AU337" s="127" t="s">
        <v>85</v>
      </c>
      <c r="AY337" s="120" t="s">
        <v>151</v>
      </c>
      <c r="BK337" s="128">
        <f>SUM(BK338:BK341)</f>
        <v>0</v>
      </c>
    </row>
    <row r="338" spans="2:65" s="1" customFormat="1" ht="37.9" customHeight="1">
      <c r="B338" s="31"/>
      <c r="C338" s="131" t="s">
        <v>572</v>
      </c>
      <c r="D338" s="131" t="s">
        <v>154</v>
      </c>
      <c r="E338" s="132" t="s">
        <v>1147</v>
      </c>
      <c r="F338" s="133" t="s">
        <v>1148</v>
      </c>
      <c r="G338" s="134" t="s">
        <v>984</v>
      </c>
      <c r="H338" s="135">
        <v>1</v>
      </c>
      <c r="I338" s="136"/>
      <c r="J338" s="137">
        <f>ROUND(I338*H338,2)</f>
        <v>0</v>
      </c>
      <c r="K338" s="133" t="s">
        <v>1</v>
      </c>
      <c r="L338" s="31"/>
      <c r="M338" s="138" t="s">
        <v>1</v>
      </c>
      <c r="N338" s="139" t="s">
        <v>43</v>
      </c>
      <c r="P338" s="140">
        <f>O338*H338</f>
        <v>0</v>
      </c>
      <c r="Q338" s="140">
        <v>0</v>
      </c>
      <c r="R338" s="140">
        <f>Q338*H338</f>
        <v>0</v>
      </c>
      <c r="S338" s="140">
        <v>0</v>
      </c>
      <c r="T338" s="141">
        <f>S338*H338</f>
        <v>0</v>
      </c>
      <c r="AR338" s="142" t="s">
        <v>261</v>
      </c>
      <c r="AT338" s="142" t="s">
        <v>154</v>
      </c>
      <c r="AU338" s="142" t="s">
        <v>159</v>
      </c>
      <c r="AY338" s="16" t="s">
        <v>151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6" t="s">
        <v>159</v>
      </c>
      <c r="BK338" s="143">
        <f>ROUND(I338*H338,2)</f>
        <v>0</v>
      </c>
      <c r="BL338" s="16" t="s">
        <v>261</v>
      </c>
      <c r="BM338" s="142" t="s">
        <v>1149</v>
      </c>
    </row>
    <row r="339" spans="2:65" s="1" customFormat="1" ht="29.25">
      <c r="B339" s="31"/>
      <c r="D339" s="144" t="s">
        <v>161</v>
      </c>
      <c r="F339" s="145" t="s">
        <v>1148</v>
      </c>
      <c r="I339" s="146"/>
      <c r="L339" s="31"/>
      <c r="M339" s="147"/>
      <c r="T339" s="55"/>
      <c r="AT339" s="16" t="s">
        <v>161</v>
      </c>
      <c r="AU339" s="16" t="s">
        <v>159</v>
      </c>
    </row>
    <row r="340" spans="2:65" s="1" customFormat="1" ht="55.5" customHeight="1">
      <c r="B340" s="31"/>
      <c r="C340" s="131" t="s">
        <v>576</v>
      </c>
      <c r="D340" s="131" t="s">
        <v>154</v>
      </c>
      <c r="E340" s="132" t="s">
        <v>1150</v>
      </c>
      <c r="F340" s="133" t="s">
        <v>1151</v>
      </c>
      <c r="G340" s="134" t="s">
        <v>273</v>
      </c>
      <c r="H340" s="135">
        <v>8.9999999999999993E-3</v>
      </c>
      <c r="I340" s="136"/>
      <c r="J340" s="137">
        <f>ROUND(I340*H340,2)</f>
        <v>0</v>
      </c>
      <c r="K340" s="133" t="s">
        <v>1</v>
      </c>
      <c r="L340" s="31"/>
      <c r="M340" s="138" t="s">
        <v>1</v>
      </c>
      <c r="N340" s="139" t="s">
        <v>43</v>
      </c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AR340" s="142" t="s">
        <v>261</v>
      </c>
      <c r="AT340" s="142" t="s">
        <v>154</v>
      </c>
      <c r="AU340" s="142" t="s">
        <v>159</v>
      </c>
      <c r="AY340" s="16" t="s">
        <v>151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159</v>
      </c>
      <c r="BK340" s="143">
        <f>ROUND(I340*H340,2)</f>
        <v>0</v>
      </c>
      <c r="BL340" s="16" t="s">
        <v>261</v>
      </c>
      <c r="BM340" s="142" t="s">
        <v>1152</v>
      </c>
    </row>
    <row r="341" spans="2:65" s="1" customFormat="1" ht="29.25">
      <c r="B341" s="31"/>
      <c r="D341" s="144" t="s">
        <v>161</v>
      </c>
      <c r="F341" s="145" t="s">
        <v>1151</v>
      </c>
      <c r="I341" s="146"/>
      <c r="L341" s="31"/>
      <c r="M341" s="147"/>
      <c r="T341" s="55"/>
      <c r="AT341" s="16" t="s">
        <v>161</v>
      </c>
      <c r="AU341" s="16" t="s">
        <v>159</v>
      </c>
    </row>
    <row r="342" spans="2:65" s="11" customFormat="1" ht="25.9" customHeight="1">
      <c r="B342" s="119"/>
      <c r="D342" s="120" t="s">
        <v>76</v>
      </c>
      <c r="E342" s="121" t="s">
        <v>857</v>
      </c>
      <c r="F342" s="121" t="s">
        <v>858</v>
      </c>
      <c r="I342" s="122"/>
      <c r="J342" s="123">
        <f>BK342</f>
        <v>0</v>
      </c>
      <c r="L342" s="119"/>
      <c r="M342" s="124"/>
      <c r="P342" s="125">
        <f>SUM(P343:P348)</f>
        <v>0</v>
      </c>
      <c r="R342" s="125">
        <f>SUM(R343:R348)</f>
        <v>0</v>
      </c>
      <c r="T342" s="126">
        <f>SUM(T343:T348)</f>
        <v>0</v>
      </c>
      <c r="AR342" s="120" t="s">
        <v>158</v>
      </c>
      <c r="AT342" s="127" t="s">
        <v>76</v>
      </c>
      <c r="AU342" s="127" t="s">
        <v>77</v>
      </c>
      <c r="AY342" s="120" t="s">
        <v>151</v>
      </c>
      <c r="BK342" s="128">
        <f>SUM(BK343:BK348)</f>
        <v>0</v>
      </c>
    </row>
    <row r="343" spans="2:65" s="1" customFormat="1" ht="37.9" customHeight="1">
      <c r="B343" s="31"/>
      <c r="C343" s="131" t="s">
        <v>580</v>
      </c>
      <c r="D343" s="131" t="s">
        <v>154</v>
      </c>
      <c r="E343" s="132" t="s">
        <v>1153</v>
      </c>
      <c r="F343" s="133" t="s">
        <v>1154</v>
      </c>
      <c r="G343" s="134" t="s">
        <v>862</v>
      </c>
      <c r="H343" s="135">
        <v>8</v>
      </c>
      <c r="I343" s="136"/>
      <c r="J343" s="137">
        <f>ROUND(I343*H343,2)</f>
        <v>0</v>
      </c>
      <c r="K343" s="133" t="s">
        <v>1</v>
      </c>
      <c r="L343" s="31"/>
      <c r="M343" s="138" t="s">
        <v>1</v>
      </c>
      <c r="N343" s="139" t="s">
        <v>43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863</v>
      </c>
      <c r="AT343" s="142" t="s">
        <v>154</v>
      </c>
      <c r="AU343" s="142" t="s">
        <v>85</v>
      </c>
      <c r="AY343" s="16" t="s">
        <v>151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159</v>
      </c>
      <c r="BK343" s="143">
        <f>ROUND(I343*H343,2)</f>
        <v>0</v>
      </c>
      <c r="BL343" s="16" t="s">
        <v>863</v>
      </c>
      <c r="BM343" s="142" t="s">
        <v>1155</v>
      </c>
    </row>
    <row r="344" spans="2:65" s="1" customFormat="1" ht="19.5">
      <c r="B344" s="31"/>
      <c r="D344" s="144" t="s">
        <v>161</v>
      </c>
      <c r="F344" s="145" t="s">
        <v>1154</v>
      </c>
      <c r="I344" s="146"/>
      <c r="L344" s="31"/>
      <c r="M344" s="147"/>
      <c r="T344" s="55"/>
      <c r="AT344" s="16" t="s">
        <v>161</v>
      </c>
      <c r="AU344" s="16" t="s">
        <v>85</v>
      </c>
    </row>
    <row r="345" spans="2:65" s="1" customFormat="1" ht="24.2" customHeight="1">
      <c r="B345" s="31"/>
      <c r="C345" s="131" t="s">
        <v>584</v>
      </c>
      <c r="D345" s="131" t="s">
        <v>154</v>
      </c>
      <c r="E345" s="132" t="s">
        <v>1156</v>
      </c>
      <c r="F345" s="133" t="s">
        <v>1157</v>
      </c>
      <c r="G345" s="134" t="s">
        <v>862</v>
      </c>
      <c r="H345" s="135">
        <v>4</v>
      </c>
      <c r="I345" s="136"/>
      <c r="J345" s="137">
        <f>ROUND(I345*H345,2)</f>
        <v>0</v>
      </c>
      <c r="K345" s="133" t="s">
        <v>1</v>
      </c>
      <c r="L345" s="31"/>
      <c r="M345" s="138" t="s">
        <v>1</v>
      </c>
      <c r="N345" s="139" t="s">
        <v>43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863</v>
      </c>
      <c r="AT345" s="142" t="s">
        <v>154</v>
      </c>
      <c r="AU345" s="142" t="s">
        <v>85</v>
      </c>
      <c r="AY345" s="16" t="s">
        <v>151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159</v>
      </c>
      <c r="BK345" s="143">
        <f>ROUND(I345*H345,2)</f>
        <v>0</v>
      </c>
      <c r="BL345" s="16" t="s">
        <v>863</v>
      </c>
      <c r="BM345" s="142" t="s">
        <v>1158</v>
      </c>
    </row>
    <row r="346" spans="2:65" s="1" customFormat="1" ht="19.5">
      <c r="B346" s="31"/>
      <c r="D346" s="144" t="s">
        <v>161</v>
      </c>
      <c r="F346" s="145" t="s">
        <v>1157</v>
      </c>
      <c r="I346" s="146"/>
      <c r="L346" s="31"/>
      <c r="M346" s="147"/>
      <c r="T346" s="55"/>
      <c r="AT346" s="16" t="s">
        <v>161</v>
      </c>
      <c r="AU346" s="16" t="s">
        <v>85</v>
      </c>
    </row>
    <row r="347" spans="2:65" s="13" customFormat="1" ht="11.25">
      <c r="B347" s="154"/>
      <c r="D347" s="144" t="s">
        <v>162</v>
      </c>
      <c r="E347" s="155" t="s">
        <v>1</v>
      </c>
      <c r="F347" s="156" t="s">
        <v>1159</v>
      </c>
      <c r="H347" s="157">
        <v>4</v>
      </c>
      <c r="I347" s="158"/>
      <c r="L347" s="154"/>
      <c r="M347" s="159"/>
      <c r="T347" s="160"/>
      <c r="AT347" s="155" t="s">
        <v>162</v>
      </c>
      <c r="AU347" s="155" t="s">
        <v>85</v>
      </c>
      <c r="AV347" s="13" t="s">
        <v>159</v>
      </c>
      <c r="AW347" s="13" t="s">
        <v>34</v>
      </c>
      <c r="AX347" s="13" t="s">
        <v>77</v>
      </c>
      <c r="AY347" s="155" t="s">
        <v>151</v>
      </c>
    </row>
    <row r="348" spans="2:65" s="14" customFormat="1" ht="11.25">
      <c r="B348" s="161"/>
      <c r="D348" s="144" t="s">
        <v>162</v>
      </c>
      <c r="E348" s="162" t="s">
        <v>1</v>
      </c>
      <c r="F348" s="163" t="s">
        <v>165</v>
      </c>
      <c r="H348" s="164">
        <v>4</v>
      </c>
      <c r="I348" s="165"/>
      <c r="L348" s="161"/>
      <c r="M348" s="179"/>
      <c r="N348" s="180"/>
      <c r="O348" s="180"/>
      <c r="P348" s="180"/>
      <c r="Q348" s="180"/>
      <c r="R348" s="180"/>
      <c r="S348" s="180"/>
      <c r="T348" s="181"/>
      <c r="AT348" s="162" t="s">
        <v>162</v>
      </c>
      <c r="AU348" s="162" t="s">
        <v>85</v>
      </c>
      <c r="AV348" s="14" t="s">
        <v>158</v>
      </c>
      <c r="AW348" s="14" t="s">
        <v>34</v>
      </c>
      <c r="AX348" s="14" t="s">
        <v>85</v>
      </c>
      <c r="AY348" s="162" t="s">
        <v>151</v>
      </c>
    </row>
    <row r="349" spans="2:65" s="1" customFormat="1" ht="6.95" customHeight="1">
      <c r="B349" s="43"/>
      <c r="C349" s="44"/>
      <c r="D349" s="44"/>
      <c r="E349" s="44"/>
      <c r="F349" s="44"/>
      <c r="G349" s="44"/>
      <c r="H349" s="44"/>
      <c r="I349" s="44"/>
      <c r="J349" s="44"/>
      <c r="K349" s="44"/>
      <c r="L349" s="31"/>
    </row>
  </sheetData>
  <sheetProtection algorithmName="SHA-512" hashValue="vp09O73n09yEoyvxwWNFRYGm/PrbbADoCv6ZUJuvb5Z4sI0ECtTmOHqyS3QccA+zdSebFFc/yNNwtVhnVOJk6Q==" saltValue="q6N5Fb9W2xy0qoNtljrR5WgwG6I4//ANfM5GkS8vIVqZmVU53PXybP4Hfuf2XcwVvV19q+aFnVk9WxlBMuadkQ==" spinCount="100000" sheet="1" objects="1" scenarios="1" formatColumns="0" formatRows="0" autoFilter="0"/>
  <autoFilter ref="C127:K348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1160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ROUND((SUM(BE125:BE217)),  2)</f>
        <v>0</v>
      </c>
      <c r="I33" s="91">
        <v>0.21</v>
      </c>
      <c r="J33" s="90">
        <f>ROUND(((SUM(BE125:BE217))*I33),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ROUND((SUM(BF125:BF217)),  2)</f>
        <v>0</v>
      </c>
      <c r="I34" s="91">
        <v>0.12</v>
      </c>
      <c r="J34" s="90">
        <f>ROUND(((SUM(BF125:BF217))*I34),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ROUND((SUM(BG125:BG217)),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ROUND((SUM(BH125:BH217)),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ROUND((SUM(BI125:BI217)),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03 - Ústřední vytápění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J125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121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8" customFormat="1" ht="24.95" customHeight="1">
      <c r="B99" s="103"/>
      <c r="D99" s="104" t="s">
        <v>123</v>
      </c>
      <c r="E99" s="105"/>
      <c r="F99" s="105"/>
      <c r="G99" s="105"/>
      <c r="H99" s="105"/>
      <c r="I99" s="105"/>
      <c r="J99" s="106">
        <f>J138</f>
        <v>0</v>
      </c>
      <c r="L99" s="103"/>
    </row>
    <row r="100" spans="2:12" s="9" customFormat="1" ht="19.899999999999999" customHeight="1">
      <c r="B100" s="107"/>
      <c r="D100" s="108" t="s">
        <v>126</v>
      </c>
      <c r="E100" s="109"/>
      <c r="F100" s="109"/>
      <c r="G100" s="109"/>
      <c r="H100" s="109"/>
      <c r="I100" s="109"/>
      <c r="J100" s="110">
        <f>J139</f>
        <v>0</v>
      </c>
      <c r="L100" s="107"/>
    </row>
    <row r="101" spans="2:12" s="9" customFormat="1" ht="19.899999999999999" customHeight="1">
      <c r="B101" s="107"/>
      <c r="D101" s="108" t="s">
        <v>1161</v>
      </c>
      <c r="E101" s="109"/>
      <c r="F101" s="109"/>
      <c r="G101" s="109"/>
      <c r="H101" s="109"/>
      <c r="I101" s="109"/>
      <c r="J101" s="110">
        <f>J160</f>
        <v>0</v>
      </c>
      <c r="L101" s="107"/>
    </row>
    <row r="102" spans="2:12" s="9" customFormat="1" ht="19.899999999999999" customHeight="1">
      <c r="B102" s="107"/>
      <c r="D102" s="108" t="s">
        <v>1162</v>
      </c>
      <c r="E102" s="109"/>
      <c r="F102" s="109"/>
      <c r="G102" s="109"/>
      <c r="H102" s="109"/>
      <c r="I102" s="109"/>
      <c r="J102" s="110">
        <f>J173</f>
        <v>0</v>
      </c>
      <c r="L102" s="107"/>
    </row>
    <row r="103" spans="2:12" s="9" customFormat="1" ht="19.899999999999999" customHeight="1">
      <c r="B103" s="107"/>
      <c r="D103" s="108" t="s">
        <v>1163</v>
      </c>
      <c r="E103" s="109"/>
      <c r="F103" s="109"/>
      <c r="G103" s="109"/>
      <c r="H103" s="109"/>
      <c r="I103" s="109"/>
      <c r="J103" s="110">
        <f>J186</f>
        <v>0</v>
      </c>
      <c r="L103" s="107"/>
    </row>
    <row r="104" spans="2:12" s="9" customFormat="1" ht="19.899999999999999" customHeight="1">
      <c r="B104" s="107"/>
      <c r="D104" s="108" t="s">
        <v>1164</v>
      </c>
      <c r="E104" s="109"/>
      <c r="F104" s="109"/>
      <c r="G104" s="109"/>
      <c r="H104" s="109"/>
      <c r="I104" s="109"/>
      <c r="J104" s="110">
        <f>J203</f>
        <v>0</v>
      </c>
      <c r="L104" s="107"/>
    </row>
    <row r="105" spans="2:12" s="8" customFormat="1" ht="24.95" customHeight="1">
      <c r="B105" s="103"/>
      <c r="D105" s="104" t="s">
        <v>135</v>
      </c>
      <c r="E105" s="105"/>
      <c r="F105" s="105"/>
      <c r="G105" s="105"/>
      <c r="H105" s="105"/>
      <c r="I105" s="105"/>
      <c r="J105" s="106">
        <f>J212</f>
        <v>0</v>
      </c>
      <c r="L105" s="103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136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4" t="str">
        <f>E7</f>
        <v>Opravy bytových jednotek OŘ Brno - žst. Střelice</v>
      </c>
      <c r="F115" s="225"/>
      <c r="G115" s="225"/>
      <c r="H115" s="225"/>
      <c r="L115" s="31"/>
    </row>
    <row r="116" spans="2:65" s="1" customFormat="1" ht="12" customHeight="1">
      <c r="B116" s="31"/>
      <c r="C116" s="26" t="s">
        <v>106</v>
      </c>
      <c r="L116" s="31"/>
    </row>
    <row r="117" spans="2:65" s="1" customFormat="1" ht="16.5" customHeight="1">
      <c r="B117" s="31"/>
      <c r="E117" s="186" t="str">
        <f>E9</f>
        <v>03 - Ústřední vytápění</v>
      </c>
      <c r="F117" s="226"/>
      <c r="G117" s="226"/>
      <c r="H117" s="226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Střelice</v>
      </c>
      <c r="I119" s="26" t="s">
        <v>22</v>
      </c>
      <c r="J119" s="51" t="str">
        <f>IF(J12="","",J12)</f>
        <v>12. 3. 2024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>Správa železnic, státní organizace</v>
      </c>
      <c r="I121" s="26" t="s">
        <v>32</v>
      </c>
      <c r="J121" s="29" t="str">
        <f>E21</f>
        <v xml:space="preserve"> 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35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137</v>
      </c>
      <c r="D124" s="113" t="s">
        <v>62</v>
      </c>
      <c r="E124" s="113" t="s">
        <v>58</v>
      </c>
      <c r="F124" s="113" t="s">
        <v>59</v>
      </c>
      <c r="G124" s="113" t="s">
        <v>138</v>
      </c>
      <c r="H124" s="113" t="s">
        <v>139</v>
      </c>
      <c r="I124" s="113" t="s">
        <v>140</v>
      </c>
      <c r="J124" s="113" t="s">
        <v>110</v>
      </c>
      <c r="K124" s="114" t="s">
        <v>141</v>
      </c>
      <c r="L124" s="111"/>
      <c r="M124" s="58" t="s">
        <v>1</v>
      </c>
      <c r="N124" s="59" t="s">
        <v>41</v>
      </c>
      <c r="O124" s="59" t="s">
        <v>142</v>
      </c>
      <c r="P124" s="59" t="s">
        <v>143</v>
      </c>
      <c r="Q124" s="59" t="s">
        <v>144</v>
      </c>
      <c r="R124" s="59" t="s">
        <v>145</v>
      </c>
      <c r="S124" s="59" t="s">
        <v>146</v>
      </c>
      <c r="T124" s="60" t="s">
        <v>147</v>
      </c>
    </row>
    <row r="125" spans="2:65" s="1" customFormat="1" ht="22.9" customHeight="1">
      <c r="B125" s="31"/>
      <c r="C125" s="63" t="s">
        <v>148</v>
      </c>
      <c r="J125" s="115">
        <f>BK125</f>
        <v>0</v>
      </c>
      <c r="L125" s="31"/>
      <c r="M125" s="61"/>
      <c r="N125" s="52"/>
      <c r="O125" s="52"/>
      <c r="P125" s="116">
        <f>P126+P138+P212</f>
        <v>0</v>
      </c>
      <c r="Q125" s="52"/>
      <c r="R125" s="116">
        <f>R126+R138+R212</f>
        <v>8.0000000000000007E-5</v>
      </c>
      <c r="S125" s="52"/>
      <c r="T125" s="117">
        <f>T126+T138+T212</f>
        <v>0</v>
      </c>
      <c r="AT125" s="16" t="s">
        <v>76</v>
      </c>
      <c r="AU125" s="16" t="s">
        <v>112</v>
      </c>
      <c r="BK125" s="118">
        <f>BK126+BK138+BK212</f>
        <v>0</v>
      </c>
    </row>
    <row r="126" spans="2:65" s="11" customFormat="1" ht="25.9" customHeight="1">
      <c r="B126" s="119"/>
      <c r="D126" s="120" t="s">
        <v>76</v>
      </c>
      <c r="E126" s="121" t="s">
        <v>149</v>
      </c>
      <c r="F126" s="121" t="s">
        <v>150</v>
      </c>
      <c r="I126" s="122"/>
      <c r="J126" s="123">
        <f>BK126</f>
        <v>0</v>
      </c>
      <c r="L126" s="119"/>
      <c r="M126" s="124"/>
      <c r="P126" s="125">
        <f>P127</f>
        <v>0</v>
      </c>
      <c r="R126" s="125">
        <f>R127</f>
        <v>0</v>
      </c>
      <c r="T126" s="126">
        <f>T127</f>
        <v>0</v>
      </c>
      <c r="AR126" s="120" t="s">
        <v>85</v>
      </c>
      <c r="AT126" s="127" t="s">
        <v>76</v>
      </c>
      <c r="AU126" s="127" t="s">
        <v>77</v>
      </c>
      <c r="AY126" s="120" t="s">
        <v>151</v>
      </c>
      <c r="BK126" s="128">
        <f>BK127</f>
        <v>0</v>
      </c>
    </row>
    <row r="127" spans="2:65" s="11" customFormat="1" ht="22.9" customHeight="1">
      <c r="B127" s="119"/>
      <c r="D127" s="120" t="s">
        <v>76</v>
      </c>
      <c r="E127" s="129" t="s">
        <v>268</v>
      </c>
      <c r="F127" s="129" t="s">
        <v>269</v>
      </c>
      <c r="I127" s="122"/>
      <c r="J127" s="130">
        <f>BK127</f>
        <v>0</v>
      </c>
      <c r="L127" s="119"/>
      <c r="M127" s="124"/>
      <c r="P127" s="125">
        <f>SUM(P128:P137)</f>
        <v>0</v>
      </c>
      <c r="R127" s="125">
        <f>SUM(R128:R137)</f>
        <v>0</v>
      </c>
      <c r="T127" s="126">
        <f>SUM(T128:T137)</f>
        <v>0</v>
      </c>
      <c r="AR127" s="120" t="s">
        <v>85</v>
      </c>
      <c r="AT127" s="127" t="s">
        <v>76</v>
      </c>
      <c r="AU127" s="127" t="s">
        <v>85</v>
      </c>
      <c r="AY127" s="120" t="s">
        <v>151</v>
      </c>
      <c r="BK127" s="128">
        <f>SUM(BK128:BK137)</f>
        <v>0</v>
      </c>
    </row>
    <row r="128" spans="2:65" s="1" customFormat="1" ht="37.9" customHeight="1">
      <c r="B128" s="31"/>
      <c r="C128" s="131" t="s">
        <v>85</v>
      </c>
      <c r="D128" s="131" t="s">
        <v>154</v>
      </c>
      <c r="E128" s="132" t="s">
        <v>271</v>
      </c>
      <c r="F128" s="133" t="s">
        <v>272</v>
      </c>
      <c r="G128" s="134" t="s">
        <v>273</v>
      </c>
      <c r="H128" s="135">
        <v>0.63100000000000001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158</v>
      </c>
      <c r="AT128" s="142" t="s">
        <v>154</v>
      </c>
      <c r="AU128" s="142" t="s">
        <v>159</v>
      </c>
      <c r="AY128" s="16" t="s">
        <v>151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159</v>
      </c>
      <c r="BK128" s="143">
        <f>ROUND(I128*H128,2)</f>
        <v>0</v>
      </c>
      <c r="BL128" s="16" t="s">
        <v>158</v>
      </c>
      <c r="BM128" s="142" t="s">
        <v>1165</v>
      </c>
    </row>
    <row r="129" spans="2:65" s="1" customFormat="1" ht="19.5">
      <c r="B129" s="31"/>
      <c r="D129" s="144" t="s">
        <v>161</v>
      </c>
      <c r="F129" s="145" t="s">
        <v>272</v>
      </c>
      <c r="I129" s="146"/>
      <c r="L129" s="31"/>
      <c r="M129" s="147"/>
      <c r="T129" s="55"/>
      <c r="AT129" s="16" t="s">
        <v>161</v>
      </c>
      <c r="AU129" s="16" t="s">
        <v>159</v>
      </c>
    </row>
    <row r="130" spans="2:65" s="1" customFormat="1" ht="33" customHeight="1">
      <c r="B130" s="31"/>
      <c r="C130" s="131" t="s">
        <v>159</v>
      </c>
      <c r="D130" s="131" t="s">
        <v>154</v>
      </c>
      <c r="E130" s="132" t="s">
        <v>1166</v>
      </c>
      <c r="F130" s="133" t="s">
        <v>1167</v>
      </c>
      <c r="G130" s="134" t="s">
        <v>273</v>
      </c>
      <c r="H130" s="135">
        <v>0.63100000000000001</v>
      </c>
      <c r="I130" s="136"/>
      <c r="J130" s="137">
        <f>ROUND(I130*H130,2)</f>
        <v>0</v>
      </c>
      <c r="K130" s="133" t="s">
        <v>1</v>
      </c>
      <c r="L130" s="31"/>
      <c r="M130" s="138" t="s">
        <v>1</v>
      </c>
      <c r="N130" s="139" t="s">
        <v>43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158</v>
      </c>
      <c r="AT130" s="142" t="s">
        <v>154</v>
      </c>
      <c r="AU130" s="142" t="s">
        <v>159</v>
      </c>
      <c r="AY130" s="16" t="s">
        <v>151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159</v>
      </c>
      <c r="BK130" s="143">
        <f>ROUND(I130*H130,2)</f>
        <v>0</v>
      </c>
      <c r="BL130" s="16" t="s">
        <v>158</v>
      </c>
      <c r="BM130" s="142" t="s">
        <v>1168</v>
      </c>
    </row>
    <row r="131" spans="2:65" s="1" customFormat="1" ht="19.5">
      <c r="B131" s="31"/>
      <c r="D131" s="144" t="s">
        <v>161</v>
      </c>
      <c r="F131" s="145" t="s">
        <v>1167</v>
      </c>
      <c r="I131" s="146"/>
      <c r="L131" s="31"/>
      <c r="M131" s="147"/>
      <c r="T131" s="55"/>
      <c r="AT131" s="16" t="s">
        <v>161</v>
      </c>
      <c r="AU131" s="16" t="s">
        <v>159</v>
      </c>
    </row>
    <row r="132" spans="2:65" s="1" customFormat="1" ht="44.25" customHeight="1">
      <c r="B132" s="31"/>
      <c r="C132" s="131" t="s">
        <v>152</v>
      </c>
      <c r="D132" s="131" t="s">
        <v>154</v>
      </c>
      <c r="E132" s="132" t="s">
        <v>1169</v>
      </c>
      <c r="F132" s="133" t="s">
        <v>1170</v>
      </c>
      <c r="G132" s="134" t="s">
        <v>273</v>
      </c>
      <c r="H132" s="135">
        <v>9.4649999999999999</v>
      </c>
      <c r="I132" s="136"/>
      <c r="J132" s="137">
        <f>ROUND(I132*H132,2)</f>
        <v>0</v>
      </c>
      <c r="K132" s="133" t="s">
        <v>1</v>
      </c>
      <c r="L132" s="31"/>
      <c r="M132" s="138" t="s">
        <v>1</v>
      </c>
      <c r="N132" s="139" t="s">
        <v>43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158</v>
      </c>
      <c r="AT132" s="142" t="s">
        <v>154</v>
      </c>
      <c r="AU132" s="142" t="s">
        <v>159</v>
      </c>
      <c r="AY132" s="16" t="s">
        <v>151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159</v>
      </c>
      <c r="BK132" s="143">
        <f>ROUND(I132*H132,2)</f>
        <v>0</v>
      </c>
      <c r="BL132" s="16" t="s">
        <v>158</v>
      </c>
      <c r="BM132" s="142" t="s">
        <v>1171</v>
      </c>
    </row>
    <row r="133" spans="2:65" s="1" customFormat="1" ht="29.25">
      <c r="B133" s="31"/>
      <c r="D133" s="144" t="s">
        <v>161</v>
      </c>
      <c r="F133" s="145" t="s">
        <v>1170</v>
      </c>
      <c r="I133" s="146"/>
      <c r="L133" s="31"/>
      <c r="M133" s="147"/>
      <c r="T133" s="55"/>
      <c r="AT133" s="16" t="s">
        <v>161</v>
      </c>
      <c r="AU133" s="16" t="s">
        <v>159</v>
      </c>
    </row>
    <row r="134" spans="2:65" s="13" customFormat="1" ht="11.25">
      <c r="B134" s="154"/>
      <c r="D134" s="144" t="s">
        <v>162</v>
      </c>
      <c r="E134" s="155" t="s">
        <v>1</v>
      </c>
      <c r="F134" s="156" t="s">
        <v>1172</v>
      </c>
      <c r="H134" s="157">
        <v>9.4649999999999999</v>
      </c>
      <c r="I134" s="158"/>
      <c r="L134" s="154"/>
      <c r="M134" s="159"/>
      <c r="T134" s="160"/>
      <c r="AT134" s="155" t="s">
        <v>162</v>
      </c>
      <c r="AU134" s="155" t="s">
        <v>159</v>
      </c>
      <c r="AV134" s="13" t="s">
        <v>159</v>
      </c>
      <c r="AW134" s="13" t="s">
        <v>34</v>
      </c>
      <c r="AX134" s="13" t="s">
        <v>77</v>
      </c>
      <c r="AY134" s="155" t="s">
        <v>151</v>
      </c>
    </row>
    <row r="135" spans="2:65" s="14" customFormat="1" ht="11.25">
      <c r="B135" s="161"/>
      <c r="D135" s="144" t="s">
        <v>162</v>
      </c>
      <c r="E135" s="162" t="s">
        <v>1</v>
      </c>
      <c r="F135" s="163" t="s">
        <v>165</v>
      </c>
      <c r="H135" s="164">
        <v>9.4649999999999999</v>
      </c>
      <c r="I135" s="165"/>
      <c r="L135" s="161"/>
      <c r="M135" s="166"/>
      <c r="T135" s="167"/>
      <c r="AT135" s="162" t="s">
        <v>162</v>
      </c>
      <c r="AU135" s="162" t="s">
        <v>159</v>
      </c>
      <c r="AV135" s="14" t="s">
        <v>158</v>
      </c>
      <c r="AW135" s="14" t="s">
        <v>34</v>
      </c>
      <c r="AX135" s="14" t="s">
        <v>85</v>
      </c>
      <c r="AY135" s="162" t="s">
        <v>151</v>
      </c>
    </row>
    <row r="136" spans="2:65" s="1" customFormat="1" ht="44.25" customHeight="1">
      <c r="B136" s="31"/>
      <c r="C136" s="131" t="s">
        <v>158</v>
      </c>
      <c r="D136" s="131" t="s">
        <v>154</v>
      </c>
      <c r="E136" s="132" t="s">
        <v>1173</v>
      </c>
      <c r="F136" s="133" t="s">
        <v>1174</v>
      </c>
      <c r="G136" s="134" t="s">
        <v>273</v>
      </c>
      <c r="H136" s="135">
        <v>0.63100000000000001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158</v>
      </c>
      <c r="AT136" s="142" t="s">
        <v>154</v>
      </c>
      <c r="AU136" s="142" t="s">
        <v>159</v>
      </c>
      <c r="AY136" s="16" t="s">
        <v>151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159</v>
      </c>
      <c r="BK136" s="143">
        <f>ROUND(I136*H136,2)</f>
        <v>0</v>
      </c>
      <c r="BL136" s="16" t="s">
        <v>158</v>
      </c>
      <c r="BM136" s="142" t="s">
        <v>1175</v>
      </c>
    </row>
    <row r="137" spans="2:65" s="1" customFormat="1" ht="29.25">
      <c r="B137" s="31"/>
      <c r="D137" s="144" t="s">
        <v>161</v>
      </c>
      <c r="F137" s="145" t="s">
        <v>1174</v>
      </c>
      <c r="I137" s="146"/>
      <c r="L137" s="31"/>
      <c r="M137" s="147"/>
      <c r="T137" s="55"/>
      <c r="AT137" s="16" t="s">
        <v>161</v>
      </c>
      <c r="AU137" s="16" t="s">
        <v>159</v>
      </c>
    </row>
    <row r="138" spans="2:65" s="11" customFormat="1" ht="25.9" customHeight="1">
      <c r="B138" s="119"/>
      <c r="D138" s="120" t="s">
        <v>76</v>
      </c>
      <c r="E138" s="121" t="s">
        <v>281</v>
      </c>
      <c r="F138" s="121" t="s">
        <v>282</v>
      </c>
      <c r="I138" s="122"/>
      <c r="J138" s="123">
        <f>BK138</f>
        <v>0</v>
      </c>
      <c r="L138" s="119"/>
      <c r="M138" s="124"/>
      <c r="P138" s="125">
        <f>P139+P160+P173+P186+P203</f>
        <v>0</v>
      </c>
      <c r="R138" s="125">
        <f>R139+R160+R173+R186+R203</f>
        <v>8.0000000000000007E-5</v>
      </c>
      <c r="T138" s="126">
        <f>T139+T160+T173+T186+T203</f>
        <v>0</v>
      </c>
      <c r="AR138" s="120" t="s">
        <v>159</v>
      </c>
      <c r="AT138" s="127" t="s">
        <v>76</v>
      </c>
      <c r="AU138" s="127" t="s">
        <v>77</v>
      </c>
      <c r="AY138" s="120" t="s">
        <v>151</v>
      </c>
      <c r="BK138" s="128">
        <f>BK139+BK160+BK173+BK186+BK203</f>
        <v>0</v>
      </c>
    </row>
    <row r="139" spans="2:65" s="11" customFormat="1" ht="22.9" customHeight="1">
      <c r="B139" s="119"/>
      <c r="D139" s="120" t="s">
        <v>76</v>
      </c>
      <c r="E139" s="129" t="s">
        <v>320</v>
      </c>
      <c r="F139" s="129" t="s">
        <v>321</v>
      </c>
      <c r="I139" s="122"/>
      <c r="J139" s="130">
        <f>BK139</f>
        <v>0</v>
      </c>
      <c r="L139" s="119"/>
      <c r="M139" s="124"/>
      <c r="P139" s="125">
        <f>SUM(P140:P159)</f>
        <v>0</v>
      </c>
      <c r="R139" s="125">
        <f>SUM(R140:R159)</f>
        <v>0</v>
      </c>
      <c r="T139" s="126">
        <f>SUM(T140:T159)</f>
        <v>0</v>
      </c>
      <c r="AR139" s="120" t="s">
        <v>159</v>
      </c>
      <c r="AT139" s="127" t="s">
        <v>76</v>
      </c>
      <c r="AU139" s="127" t="s">
        <v>85</v>
      </c>
      <c r="AY139" s="120" t="s">
        <v>151</v>
      </c>
      <c r="BK139" s="128">
        <f>SUM(BK140:BK159)</f>
        <v>0</v>
      </c>
    </row>
    <row r="140" spans="2:65" s="1" customFormat="1" ht="62.65" customHeight="1">
      <c r="B140" s="31"/>
      <c r="C140" s="131" t="s">
        <v>195</v>
      </c>
      <c r="D140" s="131" t="s">
        <v>154</v>
      </c>
      <c r="E140" s="132" t="s">
        <v>1176</v>
      </c>
      <c r="F140" s="133" t="s">
        <v>1177</v>
      </c>
      <c r="G140" s="134" t="s">
        <v>374</v>
      </c>
      <c r="H140" s="135">
        <v>26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261</v>
      </c>
      <c r="AT140" s="142" t="s">
        <v>154</v>
      </c>
      <c r="AU140" s="142" t="s">
        <v>159</v>
      </c>
      <c r="AY140" s="16" t="s">
        <v>151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159</v>
      </c>
      <c r="BK140" s="143">
        <f>ROUND(I140*H140,2)</f>
        <v>0</v>
      </c>
      <c r="BL140" s="16" t="s">
        <v>261</v>
      </c>
      <c r="BM140" s="142" t="s">
        <v>1178</v>
      </c>
    </row>
    <row r="141" spans="2:65" s="1" customFormat="1" ht="39">
      <c r="B141" s="31"/>
      <c r="D141" s="144" t="s">
        <v>161</v>
      </c>
      <c r="F141" s="145" t="s">
        <v>1177</v>
      </c>
      <c r="I141" s="146"/>
      <c r="L141" s="31"/>
      <c r="M141" s="147"/>
      <c r="T141" s="55"/>
      <c r="AT141" s="16" t="s">
        <v>161</v>
      </c>
      <c r="AU141" s="16" t="s">
        <v>159</v>
      </c>
    </row>
    <row r="142" spans="2:65" s="1" customFormat="1" ht="24.2" customHeight="1">
      <c r="B142" s="31"/>
      <c r="C142" s="168" t="s">
        <v>202</v>
      </c>
      <c r="D142" s="168" t="s">
        <v>208</v>
      </c>
      <c r="E142" s="169" t="s">
        <v>1179</v>
      </c>
      <c r="F142" s="170" t="s">
        <v>1180</v>
      </c>
      <c r="G142" s="171" t="s">
        <v>374</v>
      </c>
      <c r="H142" s="172">
        <v>26.52</v>
      </c>
      <c r="I142" s="173"/>
      <c r="J142" s="174">
        <f>ROUND(I142*H142,2)</f>
        <v>0</v>
      </c>
      <c r="K142" s="170" t="s">
        <v>1</v>
      </c>
      <c r="L142" s="175"/>
      <c r="M142" s="176" t="s">
        <v>1</v>
      </c>
      <c r="N142" s="177" t="s">
        <v>43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303</v>
      </c>
      <c r="AT142" s="142" t="s">
        <v>208</v>
      </c>
      <c r="AU142" s="142" t="s">
        <v>159</v>
      </c>
      <c r="AY142" s="16" t="s">
        <v>151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159</v>
      </c>
      <c r="BK142" s="143">
        <f>ROUND(I142*H142,2)</f>
        <v>0</v>
      </c>
      <c r="BL142" s="16" t="s">
        <v>261</v>
      </c>
      <c r="BM142" s="142" t="s">
        <v>1181</v>
      </c>
    </row>
    <row r="143" spans="2:65" s="1" customFormat="1" ht="19.5">
      <c r="B143" s="31"/>
      <c r="D143" s="144" t="s">
        <v>161</v>
      </c>
      <c r="F143" s="145" t="s">
        <v>1180</v>
      </c>
      <c r="I143" s="146"/>
      <c r="L143" s="31"/>
      <c r="M143" s="147"/>
      <c r="T143" s="55"/>
      <c r="AT143" s="16" t="s">
        <v>161</v>
      </c>
      <c r="AU143" s="16" t="s">
        <v>159</v>
      </c>
    </row>
    <row r="144" spans="2:65" s="13" customFormat="1" ht="11.25">
      <c r="B144" s="154"/>
      <c r="D144" s="144" t="s">
        <v>162</v>
      </c>
      <c r="E144" s="155" t="s">
        <v>1</v>
      </c>
      <c r="F144" s="156" t="s">
        <v>1182</v>
      </c>
      <c r="H144" s="157">
        <v>26.52</v>
      </c>
      <c r="I144" s="158"/>
      <c r="L144" s="154"/>
      <c r="M144" s="159"/>
      <c r="T144" s="160"/>
      <c r="AT144" s="155" t="s">
        <v>162</v>
      </c>
      <c r="AU144" s="155" t="s">
        <v>159</v>
      </c>
      <c r="AV144" s="13" t="s">
        <v>159</v>
      </c>
      <c r="AW144" s="13" t="s">
        <v>34</v>
      </c>
      <c r="AX144" s="13" t="s">
        <v>77</v>
      </c>
      <c r="AY144" s="155" t="s">
        <v>151</v>
      </c>
    </row>
    <row r="145" spans="2:65" s="14" customFormat="1" ht="11.25">
      <c r="B145" s="161"/>
      <c r="D145" s="144" t="s">
        <v>162</v>
      </c>
      <c r="E145" s="162" t="s">
        <v>1</v>
      </c>
      <c r="F145" s="163" t="s">
        <v>165</v>
      </c>
      <c r="H145" s="164">
        <v>26.52</v>
      </c>
      <c r="I145" s="165"/>
      <c r="L145" s="161"/>
      <c r="M145" s="166"/>
      <c r="T145" s="167"/>
      <c r="AT145" s="162" t="s">
        <v>162</v>
      </c>
      <c r="AU145" s="162" t="s">
        <v>159</v>
      </c>
      <c r="AV145" s="14" t="s">
        <v>158</v>
      </c>
      <c r="AW145" s="14" t="s">
        <v>34</v>
      </c>
      <c r="AX145" s="14" t="s">
        <v>85</v>
      </c>
      <c r="AY145" s="162" t="s">
        <v>151</v>
      </c>
    </row>
    <row r="146" spans="2:65" s="1" customFormat="1" ht="62.65" customHeight="1">
      <c r="B146" s="31"/>
      <c r="C146" s="131" t="s">
        <v>207</v>
      </c>
      <c r="D146" s="131" t="s">
        <v>154</v>
      </c>
      <c r="E146" s="132" t="s">
        <v>1176</v>
      </c>
      <c r="F146" s="133" t="s">
        <v>1177</v>
      </c>
      <c r="G146" s="134" t="s">
        <v>374</v>
      </c>
      <c r="H146" s="135">
        <v>4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43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261</v>
      </c>
      <c r="AT146" s="142" t="s">
        <v>154</v>
      </c>
      <c r="AU146" s="142" t="s">
        <v>159</v>
      </c>
      <c r="AY146" s="16" t="s">
        <v>151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159</v>
      </c>
      <c r="BK146" s="143">
        <f>ROUND(I146*H146,2)</f>
        <v>0</v>
      </c>
      <c r="BL146" s="16" t="s">
        <v>261</v>
      </c>
      <c r="BM146" s="142" t="s">
        <v>1183</v>
      </c>
    </row>
    <row r="147" spans="2:65" s="1" customFormat="1" ht="39">
      <c r="B147" s="31"/>
      <c r="D147" s="144" t="s">
        <v>161</v>
      </c>
      <c r="F147" s="145" t="s">
        <v>1177</v>
      </c>
      <c r="I147" s="146"/>
      <c r="L147" s="31"/>
      <c r="M147" s="147"/>
      <c r="T147" s="55"/>
      <c r="AT147" s="16" t="s">
        <v>161</v>
      </c>
      <c r="AU147" s="16" t="s">
        <v>159</v>
      </c>
    </row>
    <row r="148" spans="2:65" s="1" customFormat="1" ht="24.2" customHeight="1">
      <c r="B148" s="31"/>
      <c r="C148" s="168" t="s">
        <v>211</v>
      </c>
      <c r="D148" s="168" t="s">
        <v>208</v>
      </c>
      <c r="E148" s="169" t="s">
        <v>1184</v>
      </c>
      <c r="F148" s="170" t="s">
        <v>1185</v>
      </c>
      <c r="G148" s="171" t="s">
        <v>374</v>
      </c>
      <c r="H148" s="172">
        <v>4.08</v>
      </c>
      <c r="I148" s="173"/>
      <c r="J148" s="174">
        <f>ROUND(I148*H148,2)</f>
        <v>0</v>
      </c>
      <c r="K148" s="170" t="s">
        <v>1</v>
      </c>
      <c r="L148" s="175"/>
      <c r="M148" s="176" t="s">
        <v>1</v>
      </c>
      <c r="N148" s="177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303</v>
      </c>
      <c r="AT148" s="142" t="s">
        <v>208</v>
      </c>
      <c r="AU148" s="142" t="s">
        <v>159</v>
      </c>
      <c r="AY148" s="16" t="s">
        <v>151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159</v>
      </c>
      <c r="BK148" s="143">
        <f>ROUND(I148*H148,2)</f>
        <v>0</v>
      </c>
      <c r="BL148" s="16" t="s">
        <v>261</v>
      </c>
      <c r="BM148" s="142" t="s">
        <v>1186</v>
      </c>
    </row>
    <row r="149" spans="2:65" s="1" customFormat="1" ht="19.5">
      <c r="B149" s="31"/>
      <c r="D149" s="144" t="s">
        <v>161</v>
      </c>
      <c r="F149" s="145" t="s">
        <v>1185</v>
      </c>
      <c r="I149" s="146"/>
      <c r="L149" s="31"/>
      <c r="M149" s="147"/>
      <c r="T149" s="55"/>
      <c r="AT149" s="16" t="s">
        <v>161</v>
      </c>
      <c r="AU149" s="16" t="s">
        <v>159</v>
      </c>
    </row>
    <row r="150" spans="2:65" s="13" customFormat="1" ht="11.25">
      <c r="B150" s="154"/>
      <c r="D150" s="144" t="s">
        <v>162</v>
      </c>
      <c r="E150" s="155" t="s">
        <v>1</v>
      </c>
      <c r="F150" s="156" t="s">
        <v>1187</v>
      </c>
      <c r="H150" s="157">
        <v>4.08</v>
      </c>
      <c r="I150" s="158"/>
      <c r="L150" s="154"/>
      <c r="M150" s="159"/>
      <c r="T150" s="160"/>
      <c r="AT150" s="155" t="s">
        <v>162</v>
      </c>
      <c r="AU150" s="155" t="s">
        <v>159</v>
      </c>
      <c r="AV150" s="13" t="s">
        <v>159</v>
      </c>
      <c r="AW150" s="13" t="s">
        <v>34</v>
      </c>
      <c r="AX150" s="13" t="s">
        <v>77</v>
      </c>
      <c r="AY150" s="155" t="s">
        <v>151</v>
      </c>
    </row>
    <row r="151" spans="2:65" s="14" customFormat="1" ht="11.25">
      <c r="B151" s="161"/>
      <c r="D151" s="144" t="s">
        <v>162</v>
      </c>
      <c r="E151" s="162" t="s">
        <v>1</v>
      </c>
      <c r="F151" s="163" t="s">
        <v>165</v>
      </c>
      <c r="H151" s="164">
        <v>4.08</v>
      </c>
      <c r="I151" s="165"/>
      <c r="L151" s="161"/>
      <c r="M151" s="166"/>
      <c r="T151" s="167"/>
      <c r="AT151" s="162" t="s">
        <v>162</v>
      </c>
      <c r="AU151" s="162" t="s">
        <v>159</v>
      </c>
      <c r="AV151" s="14" t="s">
        <v>158</v>
      </c>
      <c r="AW151" s="14" t="s">
        <v>34</v>
      </c>
      <c r="AX151" s="14" t="s">
        <v>85</v>
      </c>
      <c r="AY151" s="162" t="s">
        <v>151</v>
      </c>
    </row>
    <row r="152" spans="2:65" s="1" customFormat="1" ht="62.65" customHeight="1">
      <c r="B152" s="31"/>
      <c r="C152" s="131" t="s">
        <v>217</v>
      </c>
      <c r="D152" s="131" t="s">
        <v>154</v>
      </c>
      <c r="E152" s="132" t="s">
        <v>1176</v>
      </c>
      <c r="F152" s="133" t="s">
        <v>1177</v>
      </c>
      <c r="G152" s="134" t="s">
        <v>374</v>
      </c>
      <c r="H152" s="135">
        <v>10</v>
      </c>
      <c r="I152" s="136"/>
      <c r="J152" s="137">
        <f>ROUND(I152*H152,2)</f>
        <v>0</v>
      </c>
      <c r="K152" s="133" t="s">
        <v>1</v>
      </c>
      <c r="L152" s="31"/>
      <c r="M152" s="138" t="s">
        <v>1</v>
      </c>
      <c r="N152" s="139" t="s">
        <v>43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261</v>
      </c>
      <c r="AT152" s="142" t="s">
        <v>154</v>
      </c>
      <c r="AU152" s="142" t="s">
        <v>159</v>
      </c>
      <c r="AY152" s="16" t="s">
        <v>151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159</v>
      </c>
      <c r="BK152" s="143">
        <f>ROUND(I152*H152,2)</f>
        <v>0</v>
      </c>
      <c r="BL152" s="16" t="s">
        <v>261</v>
      </c>
      <c r="BM152" s="142" t="s">
        <v>1188</v>
      </c>
    </row>
    <row r="153" spans="2:65" s="1" customFormat="1" ht="39">
      <c r="B153" s="31"/>
      <c r="D153" s="144" t="s">
        <v>161</v>
      </c>
      <c r="F153" s="145" t="s">
        <v>1177</v>
      </c>
      <c r="I153" s="146"/>
      <c r="L153" s="31"/>
      <c r="M153" s="147"/>
      <c r="T153" s="55"/>
      <c r="AT153" s="16" t="s">
        <v>161</v>
      </c>
      <c r="AU153" s="16" t="s">
        <v>159</v>
      </c>
    </row>
    <row r="154" spans="2:65" s="1" customFormat="1" ht="24.2" customHeight="1">
      <c r="B154" s="31"/>
      <c r="C154" s="168" t="s">
        <v>223</v>
      </c>
      <c r="D154" s="168" t="s">
        <v>208</v>
      </c>
      <c r="E154" s="169" t="s">
        <v>1189</v>
      </c>
      <c r="F154" s="170" t="s">
        <v>1190</v>
      </c>
      <c r="G154" s="171" t="s">
        <v>374</v>
      </c>
      <c r="H154" s="172">
        <v>10.199999999999999</v>
      </c>
      <c r="I154" s="173"/>
      <c r="J154" s="174">
        <f>ROUND(I154*H154,2)</f>
        <v>0</v>
      </c>
      <c r="K154" s="170" t="s">
        <v>1</v>
      </c>
      <c r="L154" s="175"/>
      <c r="M154" s="176" t="s">
        <v>1</v>
      </c>
      <c r="N154" s="177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303</v>
      </c>
      <c r="AT154" s="142" t="s">
        <v>208</v>
      </c>
      <c r="AU154" s="142" t="s">
        <v>159</v>
      </c>
      <c r="AY154" s="16" t="s">
        <v>151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159</v>
      </c>
      <c r="BK154" s="143">
        <f>ROUND(I154*H154,2)</f>
        <v>0</v>
      </c>
      <c r="BL154" s="16" t="s">
        <v>261</v>
      </c>
      <c r="BM154" s="142" t="s">
        <v>1191</v>
      </c>
    </row>
    <row r="155" spans="2:65" s="1" customFormat="1" ht="19.5">
      <c r="B155" s="31"/>
      <c r="D155" s="144" t="s">
        <v>161</v>
      </c>
      <c r="F155" s="145" t="s">
        <v>1190</v>
      </c>
      <c r="I155" s="146"/>
      <c r="L155" s="31"/>
      <c r="M155" s="147"/>
      <c r="T155" s="55"/>
      <c r="AT155" s="16" t="s">
        <v>161</v>
      </c>
      <c r="AU155" s="16" t="s">
        <v>159</v>
      </c>
    </row>
    <row r="156" spans="2:65" s="13" customFormat="1" ht="11.25">
      <c r="B156" s="154"/>
      <c r="D156" s="144" t="s">
        <v>162</v>
      </c>
      <c r="E156" s="155" t="s">
        <v>1</v>
      </c>
      <c r="F156" s="156" t="s">
        <v>1192</v>
      </c>
      <c r="H156" s="157">
        <v>10.199999999999999</v>
      </c>
      <c r="I156" s="158"/>
      <c r="L156" s="154"/>
      <c r="M156" s="159"/>
      <c r="T156" s="160"/>
      <c r="AT156" s="155" t="s">
        <v>162</v>
      </c>
      <c r="AU156" s="155" t="s">
        <v>159</v>
      </c>
      <c r="AV156" s="13" t="s">
        <v>159</v>
      </c>
      <c r="AW156" s="13" t="s">
        <v>34</v>
      </c>
      <c r="AX156" s="13" t="s">
        <v>77</v>
      </c>
      <c r="AY156" s="155" t="s">
        <v>151</v>
      </c>
    </row>
    <row r="157" spans="2:65" s="14" customFormat="1" ht="11.25">
      <c r="B157" s="161"/>
      <c r="D157" s="144" t="s">
        <v>162</v>
      </c>
      <c r="E157" s="162" t="s">
        <v>1</v>
      </c>
      <c r="F157" s="163" t="s">
        <v>165</v>
      </c>
      <c r="H157" s="164">
        <v>10.199999999999999</v>
      </c>
      <c r="I157" s="165"/>
      <c r="L157" s="161"/>
      <c r="M157" s="166"/>
      <c r="T157" s="167"/>
      <c r="AT157" s="162" t="s">
        <v>162</v>
      </c>
      <c r="AU157" s="162" t="s">
        <v>159</v>
      </c>
      <c r="AV157" s="14" t="s">
        <v>158</v>
      </c>
      <c r="AW157" s="14" t="s">
        <v>34</v>
      </c>
      <c r="AX157" s="14" t="s">
        <v>85</v>
      </c>
      <c r="AY157" s="162" t="s">
        <v>151</v>
      </c>
    </row>
    <row r="158" spans="2:65" s="1" customFormat="1" ht="55.5" customHeight="1">
      <c r="B158" s="31"/>
      <c r="C158" s="131" t="s">
        <v>230</v>
      </c>
      <c r="D158" s="131" t="s">
        <v>154</v>
      </c>
      <c r="E158" s="132" t="s">
        <v>353</v>
      </c>
      <c r="F158" s="133" t="s">
        <v>354</v>
      </c>
      <c r="G158" s="134" t="s">
        <v>273</v>
      </c>
      <c r="H158" s="135">
        <v>0.01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261</v>
      </c>
      <c r="AT158" s="142" t="s">
        <v>154</v>
      </c>
      <c r="AU158" s="142" t="s">
        <v>159</v>
      </c>
      <c r="AY158" s="16" t="s">
        <v>151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159</v>
      </c>
      <c r="BK158" s="143">
        <f>ROUND(I158*H158,2)</f>
        <v>0</v>
      </c>
      <c r="BL158" s="16" t="s">
        <v>261</v>
      </c>
      <c r="BM158" s="142" t="s">
        <v>1193</v>
      </c>
    </row>
    <row r="159" spans="2:65" s="1" customFormat="1" ht="29.25">
      <c r="B159" s="31"/>
      <c r="D159" s="144" t="s">
        <v>161</v>
      </c>
      <c r="F159" s="145" t="s">
        <v>354</v>
      </c>
      <c r="I159" s="146"/>
      <c r="L159" s="31"/>
      <c r="M159" s="147"/>
      <c r="T159" s="55"/>
      <c r="AT159" s="16" t="s">
        <v>161</v>
      </c>
      <c r="AU159" s="16" t="s">
        <v>159</v>
      </c>
    </row>
    <row r="160" spans="2:65" s="11" customFormat="1" ht="22.9" customHeight="1">
      <c r="B160" s="119"/>
      <c r="D160" s="120" t="s">
        <v>76</v>
      </c>
      <c r="E160" s="129" t="s">
        <v>1194</v>
      </c>
      <c r="F160" s="129" t="s">
        <v>1195</v>
      </c>
      <c r="I160" s="122"/>
      <c r="J160" s="130">
        <f>BK160</f>
        <v>0</v>
      </c>
      <c r="L160" s="119"/>
      <c r="M160" s="124"/>
      <c r="P160" s="125">
        <f>SUM(P161:P172)</f>
        <v>0</v>
      </c>
      <c r="R160" s="125">
        <f>SUM(R161:R172)</f>
        <v>0</v>
      </c>
      <c r="T160" s="126">
        <f>SUM(T161:T172)</f>
        <v>0</v>
      </c>
      <c r="AR160" s="120" t="s">
        <v>159</v>
      </c>
      <c r="AT160" s="127" t="s">
        <v>76</v>
      </c>
      <c r="AU160" s="127" t="s">
        <v>85</v>
      </c>
      <c r="AY160" s="120" t="s">
        <v>151</v>
      </c>
      <c r="BK160" s="128">
        <f>SUM(BK161:BK172)</f>
        <v>0</v>
      </c>
    </row>
    <row r="161" spans="2:65" s="1" customFormat="1" ht="24.2" customHeight="1">
      <c r="B161" s="31"/>
      <c r="C161" s="131" t="s">
        <v>261</v>
      </c>
      <c r="D161" s="131" t="s">
        <v>154</v>
      </c>
      <c r="E161" s="132" t="s">
        <v>1196</v>
      </c>
      <c r="F161" s="133" t="s">
        <v>1197</v>
      </c>
      <c r="G161" s="134" t="s">
        <v>170</v>
      </c>
      <c r="H161" s="135">
        <v>1</v>
      </c>
      <c r="I161" s="136"/>
      <c r="J161" s="137">
        <f>ROUND(I161*H161,2)</f>
        <v>0</v>
      </c>
      <c r="K161" s="133" t="s">
        <v>1</v>
      </c>
      <c r="L161" s="31"/>
      <c r="M161" s="138" t="s">
        <v>1</v>
      </c>
      <c r="N161" s="139" t="s">
        <v>43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261</v>
      </c>
      <c r="AT161" s="142" t="s">
        <v>154</v>
      </c>
      <c r="AU161" s="142" t="s">
        <v>159</v>
      </c>
      <c r="AY161" s="16" t="s">
        <v>151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159</v>
      </c>
      <c r="BK161" s="143">
        <f>ROUND(I161*H161,2)</f>
        <v>0</v>
      </c>
      <c r="BL161" s="16" t="s">
        <v>261</v>
      </c>
      <c r="BM161" s="142" t="s">
        <v>1198</v>
      </c>
    </row>
    <row r="162" spans="2:65" s="1" customFormat="1" ht="19.5">
      <c r="B162" s="31"/>
      <c r="D162" s="144" t="s">
        <v>161</v>
      </c>
      <c r="F162" s="145" t="s">
        <v>1197</v>
      </c>
      <c r="I162" s="146"/>
      <c r="L162" s="31"/>
      <c r="M162" s="147"/>
      <c r="T162" s="55"/>
      <c r="AT162" s="16" t="s">
        <v>161</v>
      </c>
      <c r="AU162" s="16" t="s">
        <v>159</v>
      </c>
    </row>
    <row r="163" spans="2:65" s="1" customFormat="1" ht="33" customHeight="1">
      <c r="B163" s="31"/>
      <c r="C163" s="131" t="s">
        <v>8</v>
      </c>
      <c r="D163" s="131" t="s">
        <v>154</v>
      </c>
      <c r="E163" s="132" t="s">
        <v>1199</v>
      </c>
      <c r="F163" s="133" t="s">
        <v>1200</v>
      </c>
      <c r="G163" s="134" t="s">
        <v>984</v>
      </c>
      <c r="H163" s="135">
        <v>1</v>
      </c>
      <c r="I163" s="136"/>
      <c r="J163" s="137">
        <f>ROUND(I163*H163,2)</f>
        <v>0</v>
      </c>
      <c r="K163" s="133" t="s">
        <v>1</v>
      </c>
      <c r="L163" s="31"/>
      <c r="M163" s="138" t="s">
        <v>1</v>
      </c>
      <c r="N163" s="139" t="s">
        <v>43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261</v>
      </c>
      <c r="AT163" s="142" t="s">
        <v>154</v>
      </c>
      <c r="AU163" s="142" t="s">
        <v>159</v>
      </c>
      <c r="AY163" s="16" t="s">
        <v>151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159</v>
      </c>
      <c r="BK163" s="143">
        <f>ROUND(I163*H163,2)</f>
        <v>0</v>
      </c>
      <c r="BL163" s="16" t="s">
        <v>261</v>
      </c>
      <c r="BM163" s="142" t="s">
        <v>1201</v>
      </c>
    </row>
    <row r="164" spans="2:65" s="1" customFormat="1" ht="19.5">
      <c r="B164" s="31"/>
      <c r="D164" s="144" t="s">
        <v>161</v>
      </c>
      <c r="F164" s="145" t="s">
        <v>1200</v>
      </c>
      <c r="I164" s="146"/>
      <c r="L164" s="31"/>
      <c r="M164" s="147"/>
      <c r="T164" s="55"/>
      <c r="AT164" s="16" t="s">
        <v>161</v>
      </c>
      <c r="AU164" s="16" t="s">
        <v>159</v>
      </c>
    </row>
    <row r="165" spans="2:65" s="1" customFormat="1" ht="37.9" customHeight="1">
      <c r="B165" s="31"/>
      <c r="C165" s="131" t="s">
        <v>250</v>
      </c>
      <c r="D165" s="131" t="s">
        <v>154</v>
      </c>
      <c r="E165" s="132" t="s">
        <v>1202</v>
      </c>
      <c r="F165" s="133" t="s">
        <v>1203</v>
      </c>
      <c r="G165" s="134" t="s">
        <v>984</v>
      </c>
      <c r="H165" s="135">
        <v>1</v>
      </c>
      <c r="I165" s="136"/>
      <c r="J165" s="137">
        <f>ROUND(I165*H165,2)</f>
        <v>0</v>
      </c>
      <c r="K165" s="133" t="s">
        <v>1</v>
      </c>
      <c r="L165" s="31"/>
      <c r="M165" s="138" t="s">
        <v>1</v>
      </c>
      <c r="N165" s="139" t="s">
        <v>43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261</v>
      </c>
      <c r="AT165" s="142" t="s">
        <v>154</v>
      </c>
      <c r="AU165" s="142" t="s">
        <v>159</v>
      </c>
      <c r="AY165" s="16" t="s">
        <v>151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159</v>
      </c>
      <c r="BK165" s="143">
        <f>ROUND(I165*H165,2)</f>
        <v>0</v>
      </c>
      <c r="BL165" s="16" t="s">
        <v>261</v>
      </c>
      <c r="BM165" s="142" t="s">
        <v>1204</v>
      </c>
    </row>
    <row r="166" spans="2:65" s="1" customFormat="1" ht="19.5">
      <c r="B166" s="31"/>
      <c r="D166" s="144" t="s">
        <v>161</v>
      </c>
      <c r="F166" s="145" t="s">
        <v>1203</v>
      </c>
      <c r="I166" s="146"/>
      <c r="L166" s="31"/>
      <c r="M166" s="147"/>
      <c r="T166" s="55"/>
      <c r="AT166" s="16" t="s">
        <v>161</v>
      </c>
      <c r="AU166" s="16" t="s">
        <v>159</v>
      </c>
    </row>
    <row r="167" spans="2:65" s="1" customFormat="1" ht="37.9" customHeight="1">
      <c r="B167" s="31"/>
      <c r="C167" s="131" t="s">
        <v>256</v>
      </c>
      <c r="D167" s="131" t="s">
        <v>154</v>
      </c>
      <c r="E167" s="132" t="s">
        <v>1205</v>
      </c>
      <c r="F167" s="133" t="s">
        <v>1206</v>
      </c>
      <c r="G167" s="134" t="s">
        <v>374</v>
      </c>
      <c r="H167" s="135">
        <v>7</v>
      </c>
      <c r="I167" s="136"/>
      <c r="J167" s="137">
        <f>ROUND(I167*H167,2)</f>
        <v>0</v>
      </c>
      <c r="K167" s="133" t="s">
        <v>1</v>
      </c>
      <c r="L167" s="31"/>
      <c r="M167" s="138" t="s">
        <v>1</v>
      </c>
      <c r="N167" s="139" t="s">
        <v>43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261</v>
      </c>
      <c r="AT167" s="142" t="s">
        <v>154</v>
      </c>
      <c r="AU167" s="142" t="s">
        <v>159</v>
      </c>
      <c r="AY167" s="16" t="s">
        <v>151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159</v>
      </c>
      <c r="BK167" s="143">
        <f>ROUND(I167*H167,2)</f>
        <v>0</v>
      </c>
      <c r="BL167" s="16" t="s">
        <v>261</v>
      </c>
      <c r="BM167" s="142" t="s">
        <v>1207</v>
      </c>
    </row>
    <row r="168" spans="2:65" s="1" customFormat="1" ht="19.5">
      <c r="B168" s="31"/>
      <c r="D168" s="144" t="s">
        <v>161</v>
      </c>
      <c r="F168" s="145" t="s">
        <v>1206</v>
      </c>
      <c r="I168" s="146"/>
      <c r="L168" s="31"/>
      <c r="M168" s="147"/>
      <c r="T168" s="55"/>
      <c r="AT168" s="16" t="s">
        <v>161</v>
      </c>
      <c r="AU168" s="16" t="s">
        <v>159</v>
      </c>
    </row>
    <row r="169" spans="2:65" s="1" customFormat="1" ht="16.5" customHeight="1">
      <c r="B169" s="31"/>
      <c r="C169" s="131" t="s">
        <v>243</v>
      </c>
      <c r="D169" s="131" t="s">
        <v>154</v>
      </c>
      <c r="E169" s="132" t="s">
        <v>1208</v>
      </c>
      <c r="F169" s="133" t="s">
        <v>1209</v>
      </c>
      <c r="G169" s="134" t="s">
        <v>170</v>
      </c>
      <c r="H169" s="135">
        <v>1</v>
      </c>
      <c r="I169" s="136"/>
      <c r="J169" s="137">
        <f>ROUND(I169*H169,2)</f>
        <v>0</v>
      </c>
      <c r="K169" s="133" t="s">
        <v>1</v>
      </c>
      <c r="L169" s="31"/>
      <c r="M169" s="138" t="s">
        <v>1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261</v>
      </c>
      <c r="AT169" s="142" t="s">
        <v>154</v>
      </c>
      <c r="AU169" s="142" t="s">
        <v>159</v>
      </c>
      <c r="AY169" s="16" t="s">
        <v>151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159</v>
      </c>
      <c r="BK169" s="143">
        <f>ROUND(I169*H169,2)</f>
        <v>0</v>
      </c>
      <c r="BL169" s="16" t="s">
        <v>261</v>
      </c>
      <c r="BM169" s="142" t="s">
        <v>1210</v>
      </c>
    </row>
    <row r="170" spans="2:65" s="1" customFormat="1" ht="11.25">
      <c r="B170" s="31"/>
      <c r="D170" s="144" t="s">
        <v>161</v>
      </c>
      <c r="F170" s="145" t="s">
        <v>1209</v>
      </c>
      <c r="I170" s="146"/>
      <c r="L170" s="31"/>
      <c r="M170" s="147"/>
      <c r="T170" s="55"/>
      <c r="AT170" s="16" t="s">
        <v>161</v>
      </c>
      <c r="AU170" s="16" t="s">
        <v>159</v>
      </c>
    </row>
    <row r="171" spans="2:65" s="1" customFormat="1" ht="55.5" customHeight="1">
      <c r="B171" s="31"/>
      <c r="C171" s="131" t="s">
        <v>270</v>
      </c>
      <c r="D171" s="131" t="s">
        <v>154</v>
      </c>
      <c r="E171" s="132" t="s">
        <v>1211</v>
      </c>
      <c r="F171" s="133" t="s">
        <v>1212</v>
      </c>
      <c r="G171" s="134" t="s">
        <v>273</v>
      </c>
      <c r="H171" s="135">
        <v>5.0999999999999997E-2</v>
      </c>
      <c r="I171" s="136"/>
      <c r="J171" s="137">
        <f>ROUND(I171*H171,2)</f>
        <v>0</v>
      </c>
      <c r="K171" s="133" t="s">
        <v>1</v>
      </c>
      <c r="L171" s="31"/>
      <c r="M171" s="138" t="s">
        <v>1</v>
      </c>
      <c r="N171" s="139" t="s">
        <v>43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261</v>
      </c>
      <c r="AT171" s="142" t="s">
        <v>154</v>
      </c>
      <c r="AU171" s="142" t="s">
        <v>159</v>
      </c>
      <c r="AY171" s="16" t="s">
        <v>151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159</v>
      </c>
      <c r="BK171" s="143">
        <f>ROUND(I171*H171,2)</f>
        <v>0</v>
      </c>
      <c r="BL171" s="16" t="s">
        <v>261</v>
      </c>
      <c r="BM171" s="142" t="s">
        <v>1213</v>
      </c>
    </row>
    <row r="172" spans="2:65" s="1" customFormat="1" ht="29.25">
      <c r="B172" s="31"/>
      <c r="D172" s="144" t="s">
        <v>161</v>
      </c>
      <c r="F172" s="145" t="s">
        <v>1212</v>
      </c>
      <c r="I172" s="146"/>
      <c r="L172" s="31"/>
      <c r="M172" s="147"/>
      <c r="T172" s="55"/>
      <c r="AT172" s="16" t="s">
        <v>161</v>
      </c>
      <c r="AU172" s="16" t="s">
        <v>159</v>
      </c>
    </row>
    <row r="173" spans="2:65" s="11" customFormat="1" ht="22.9" customHeight="1">
      <c r="B173" s="119"/>
      <c r="D173" s="120" t="s">
        <v>76</v>
      </c>
      <c r="E173" s="129" t="s">
        <v>1214</v>
      </c>
      <c r="F173" s="129" t="s">
        <v>1215</v>
      </c>
      <c r="I173" s="122"/>
      <c r="J173" s="130">
        <f>BK173</f>
        <v>0</v>
      </c>
      <c r="L173" s="119"/>
      <c r="M173" s="124"/>
      <c r="P173" s="125">
        <f>SUM(P174:P185)</f>
        <v>0</v>
      </c>
      <c r="R173" s="125">
        <f>SUM(R174:R185)</f>
        <v>8.0000000000000007E-5</v>
      </c>
      <c r="T173" s="126">
        <f>SUM(T174:T185)</f>
        <v>0</v>
      </c>
      <c r="AR173" s="120" t="s">
        <v>159</v>
      </c>
      <c r="AT173" s="127" t="s">
        <v>76</v>
      </c>
      <c r="AU173" s="127" t="s">
        <v>85</v>
      </c>
      <c r="AY173" s="120" t="s">
        <v>151</v>
      </c>
      <c r="BK173" s="128">
        <f>SUM(BK174:BK185)</f>
        <v>0</v>
      </c>
    </row>
    <row r="174" spans="2:65" s="1" customFormat="1" ht="24.2" customHeight="1">
      <c r="B174" s="31"/>
      <c r="C174" s="131" t="s">
        <v>277</v>
      </c>
      <c r="D174" s="131" t="s">
        <v>154</v>
      </c>
      <c r="E174" s="132" t="s">
        <v>1216</v>
      </c>
      <c r="F174" s="133" t="s">
        <v>1217</v>
      </c>
      <c r="G174" s="134" t="s">
        <v>374</v>
      </c>
      <c r="H174" s="135">
        <v>26</v>
      </c>
      <c r="I174" s="136"/>
      <c r="J174" s="137">
        <f>ROUND(I174*H174,2)</f>
        <v>0</v>
      </c>
      <c r="K174" s="133" t="s">
        <v>1</v>
      </c>
      <c r="L174" s="31"/>
      <c r="M174" s="138" t="s">
        <v>1</v>
      </c>
      <c r="N174" s="139" t="s">
        <v>43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261</v>
      </c>
      <c r="AT174" s="142" t="s">
        <v>154</v>
      </c>
      <c r="AU174" s="142" t="s">
        <v>159</v>
      </c>
      <c r="AY174" s="16" t="s">
        <v>151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159</v>
      </c>
      <c r="BK174" s="143">
        <f>ROUND(I174*H174,2)</f>
        <v>0</v>
      </c>
      <c r="BL174" s="16" t="s">
        <v>261</v>
      </c>
      <c r="BM174" s="142" t="s">
        <v>1218</v>
      </c>
    </row>
    <row r="175" spans="2:65" s="1" customFormat="1" ht="19.5">
      <c r="B175" s="31"/>
      <c r="D175" s="144" t="s">
        <v>161</v>
      </c>
      <c r="F175" s="145" t="s">
        <v>1217</v>
      </c>
      <c r="I175" s="146"/>
      <c r="L175" s="31"/>
      <c r="M175" s="147"/>
      <c r="T175" s="55"/>
      <c r="AT175" s="16" t="s">
        <v>161</v>
      </c>
      <c r="AU175" s="16" t="s">
        <v>159</v>
      </c>
    </row>
    <row r="176" spans="2:65" s="1" customFormat="1" ht="24.2" customHeight="1">
      <c r="B176" s="31"/>
      <c r="C176" s="131" t="s">
        <v>291</v>
      </c>
      <c r="D176" s="131" t="s">
        <v>154</v>
      </c>
      <c r="E176" s="132" t="s">
        <v>1219</v>
      </c>
      <c r="F176" s="133" t="s">
        <v>1220</v>
      </c>
      <c r="G176" s="134" t="s">
        <v>374</v>
      </c>
      <c r="H176" s="135">
        <v>4</v>
      </c>
      <c r="I176" s="136"/>
      <c r="J176" s="137">
        <f>ROUND(I176*H176,2)</f>
        <v>0</v>
      </c>
      <c r="K176" s="133" t="s">
        <v>1</v>
      </c>
      <c r="L176" s="31"/>
      <c r="M176" s="138" t="s">
        <v>1</v>
      </c>
      <c r="N176" s="139" t="s">
        <v>43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261</v>
      </c>
      <c r="AT176" s="142" t="s">
        <v>154</v>
      </c>
      <c r="AU176" s="142" t="s">
        <v>159</v>
      </c>
      <c r="AY176" s="16" t="s">
        <v>151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159</v>
      </c>
      <c r="BK176" s="143">
        <f>ROUND(I176*H176,2)</f>
        <v>0</v>
      </c>
      <c r="BL176" s="16" t="s">
        <v>261</v>
      </c>
      <c r="BM176" s="142" t="s">
        <v>1221</v>
      </c>
    </row>
    <row r="177" spans="2:65" s="1" customFormat="1" ht="19.5">
      <c r="B177" s="31"/>
      <c r="D177" s="144" t="s">
        <v>161</v>
      </c>
      <c r="F177" s="145" t="s">
        <v>1220</v>
      </c>
      <c r="I177" s="146"/>
      <c r="L177" s="31"/>
      <c r="M177" s="147"/>
      <c r="T177" s="55"/>
      <c r="AT177" s="16" t="s">
        <v>161</v>
      </c>
      <c r="AU177" s="16" t="s">
        <v>159</v>
      </c>
    </row>
    <row r="178" spans="2:65" s="1" customFormat="1" ht="24.2" customHeight="1">
      <c r="B178" s="31"/>
      <c r="C178" s="131" t="s">
        <v>297</v>
      </c>
      <c r="D178" s="131" t="s">
        <v>154</v>
      </c>
      <c r="E178" s="132" t="s">
        <v>1222</v>
      </c>
      <c r="F178" s="133" t="s">
        <v>1223</v>
      </c>
      <c r="G178" s="134" t="s">
        <v>374</v>
      </c>
      <c r="H178" s="135">
        <v>10</v>
      </c>
      <c r="I178" s="136"/>
      <c r="J178" s="137">
        <f>ROUND(I178*H178,2)</f>
        <v>0</v>
      </c>
      <c r="K178" s="133" t="s">
        <v>1</v>
      </c>
      <c r="L178" s="31"/>
      <c r="M178" s="138" t="s">
        <v>1</v>
      </c>
      <c r="N178" s="139" t="s">
        <v>43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261</v>
      </c>
      <c r="AT178" s="142" t="s">
        <v>154</v>
      </c>
      <c r="AU178" s="142" t="s">
        <v>159</v>
      </c>
      <c r="AY178" s="16" t="s">
        <v>151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159</v>
      </c>
      <c r="BK178" s="143">
        <f>ROUND(I178*H178,2)</f>
        <v>0</v>
      </c>
      <c r="BL178" s="16" t="s">
        <v>261</v>
      </c>
      <c r="BM178" s="142" t="s">
        <v>1224</v>
      </c>
    </row>
    <row r="179" spans="2:65" s="1" customFormat="1" ht="19.5">
      <c r="B179" s="31"/>
      <c r="D179" s="144" t="s">
        <v>161</v>
      </c>
      <c r="F179" s="145" t="s">
        <v>1223</v>
      </c>
      <c r="I179" s="146"/>
      <c r="L179" s="31"/>
      <c r="M179" s="147"/>
      <c r="T179" s="55"/>
      <c r="AT179" s="16" t="s">
        <v>161</v>
      </c>
      <c r="AU179" s="16" t="s">
        <v>159</v>
      </c>
    </row>
    <row r="180" spans="2:65" s="1" customFormat="1" ht="33" customHeight="1">
      <c r="B180" s="31"/>
      <c r="C180" s="131" t="s">
        <v>7</v>
      </c>
      <c r="D180" s="131" t="s">
        <v>154</v>
      </c>
      <c r="E180" s="132" t="s">
        <v>1225</v>
      </c>
      <c r="F180" s="133" t="s">
        <v>1226</v>
      </c>
      <c r="G180" s="134" t="s">
        <v>374</v>
      </c>
      <c r="H180" s="135">
        <v>8</v>
      </c>
      <c r="I180" s="136"/>
      <c r="J180" s="137">
        <f>ROUND(I180*H180,2)</f>
        <v>0</v>
      </c>
      <c r="K180" s="133" t="s">
        <v>1</v>
      </c>
      <c r="L180" s="31"/>
      <c r="M180" s="138" t="s">
        <v>1</v>
      </c>
      <c r="N180" s="139" t="s">
        <v>43</v>
      </c>
      <c r="P180" s="140">
        <f>O180*H180</f>
        <v>0</v>
      </c>
      <c r="Q180" s="140">
        <v>1.0000000000000001E-5</v>
      </c>
      <c r="R180" s="140">
        <f>Q180*H180</f>
        <v>8.0000000000000007E-5</v>
      </c>
      <c r="S180" s="140">
        <v>0</v>
      </c>
      <c r="T180" s="141">
        <f>S180*H180</f>
        <v>0</v>
      </c>
      <c r="AR180" s="142" t="s">
        <v>158</v>
      </c>
      <c r="AT180" s="142" t="s">
        <v>154</v>
      </c>
      <c r="AU180" s="142" t="s">
        <v>159</v>
      </c>
      <c r="AY180" s="16" t="s">
        <v>151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159</v>
      </c>
      <c r="BK180" s="143">
        <f>ROUND(I180*H180,2)</f>
        <v>0</v>
      </c>
      <c r="BL180" s="16" t="s">
        <v>158</v>
      </c>
      <c r="BM180" s="142" t="s">
        <v>1227</v>
      </c>
    </row>
    <row r="181" spans="2:65" s="1" customFormat="1" ht="19.5">
      <c r="B181" s="31"/>
      <c r="D181" s="144" t="s">
        <v>161</v>
      </c>
      <c r="F181" s="145" t="s">
        <v>1226</v>
      </c>
      <c r="I181" s="146"/>
      <c r="L181" s="31"/>
      <c r="M181" s="147"/>
      <c r="T181" s="55"/>
      <c r="AT181" s="16" t="s">
        <v>161</v>
      </c>
      <c r="AU181" s="16" t="s">
        <v>159</v>
      </c>
    </row>
    <row r="182" spans="2:65" s="1" customFormat="1" ht="24.2" customHeight="1">
      <c r="B182" s="31"/>
      <c r="C182" s="131" t="s">
        <v>306</v>
      </c>
      <c r="D182" s="131" t="s">
        <v>154</v>
      </c>
      <c r="E182" s="132" t="s">
        <v>1228</v>
      </c>
      <c r="F182" s="133" t="s">
        <v>1229</v>
      </c>
      <c r="G182" s="134" t="s">
        <v>374</v>
      </c>
      <c r="H182" s="135">
        <v>40</v>
      </c>
      <c r="I182" s="136"/>
      <c r="J182" s="137">
        <f>ROUND(I182*H182,2)</f>
        <v>0</v>
      </c>
      <c r="K182" s="133" t="s">
        <v>1</v>
      </c>
      <c r="L182" s="31"/>
      <c r="M182" s="138" t="s">
        <v>1</v>
      </c>
      <c r="N182" s="139" t="s">
        <v>43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261</v>
      </c>
      <c r="AT182" s="142" t="s">
        <v>154</v>
      </c>
      <c r="AU182" s="142" t="s">
        <v>159</v>
      </c>
      <c r="AY182" s="16" t="s">
        <v>151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159</v>
      </c>
      <c r="BK182" s="143">
        <f>ROUND(I182*H182,2)</f>
        <v>0</v>
      </c>
      <c r="BL182" s="16" t="s">
        <v>261</v>
      </c>
      <c r="BM182" s="142" t="s">
        <v>1230</v>
      </c>
    </row>
    <row r="183" spans="2:65" s="1" customFormat="1" ht="11.25">
      <c r="B183" s="31"/>
      <c r="D183" s="144" t="s">
        <v>161</v>
      </c>
      <c r="F183" s="145" t="s">
        <v>1229</v>
      </c>
      <c r="I183" s="146"/>
      <c r="L183" s="31"/>
      <c r="M183" s="147"/>
      <c r="T183" s="55"/>
      <c r="AT183" s="16" t="s">
        <v>161</v>
      </c>
      <c r="AU183" s="16" t="s">
        <v>159</v>
      </c>
    </row>
    <row r="184" spans="2:65" s="1" customFormat="1" ht="55.5" customHeight="1">
      <c r="B184" s="31"/>
      <c r="C184" s="131" t="s">
        <v>313</v>
      </c>
      <c r="D184" s="131" t="s">
        <v>154</v>
      </c>
      <c r="E184" s="132" t="s">
        <v>1231</v>
      </c>
      <c r="F184" s="133" t="s">
        <v>1232</v>
      </c>
      <c r="G184" s="134" t="s">
        <v>273</v>
      </c>
      <c r="H184" s="135">
        <v>2.1999999999999999E-2</v>
      </c>
      <c r="I184" s="136"/>
      <c r="J184" s="137">
        <f>ROUND(I184*H184,2)</f>
        <v>0</v>
      </c>
      <c r="K184" s="133" t="s">
        <v>1</v>
      </c>
      <c r="L184" s="31"/>
      <c r="M184" s="138" t="s">
        <v>1</v>
      </c>
      <c r="N184" s="139" t="s">
        <v>43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261</v>
      </c>
      <c r="AT184" s="142" t="s">
        <v>154</v>
      </c>
      <c r="AU184" s="142" t="s">
        <v>159</v>
      </c>
      <c r="AY184" s="16" t="s">
        <v>151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159</v>
      </c>
      <c r="BK184" s="143">
        <f>ROUND(I184*H184,2)</f>
        <v>0</v>
      </c>
      <c r="BL184" s="16" t="s">
        <v>261</v>
      </c>
      <c r="BM184" s="142" t="s">
        <v>1233</v>
      </c>
    </row>
    <row r="185" spans="2:65" s="1" customFormat="1" ht="29.25">
      <c r="B185" s="31"/>
      <c r="D185" s="144" t="s">
        <v>161</v>
      </c>
      <c r="F185" s="145" t="s">
        <v>1232</v>
      </c>
      <c r="I185" s="146"/>
      <c r="L185" s="31"/>
      <c r="M185" s="147"/>
      <c r="T185" s="55"/>
      <c r="AT185" s="16" t="s">
        <v>161</v>
      </c>
      <c r="AU185" s="16" t="s">
        <v>159</v>
      </c>
    </row>
    <row r="186" spans="2:65" s="11" customFormat="1" ht="22.9" customHeight="1">
      <c r="B186" s="119"/>
      <c r="D186" s="120" t="s">
        <v>76</v>
      </c>
      <c r="E186" s="129" t="s">
        <v>1234</v>
      </c>
      <c r="F186" s="129" t="s">
        <v>1235</v>
      </c>
      <c r="I186" s="122"/>
      <c r="J186" s="130">
        <f>BK186</f>
        <v>0</v>
      </c>
      <c r="L186" s="119"/>
      <c r="M186" s="124"/>
      <c r="P186" s="125">
        <f>SUM(P187:P202)</f>
        <v>0</v>
      </c>
      <c r="R186" s="125">
        <f>SUM(R187:R202)</f>
        <v>0</v>
      </c>
      <c r="T186" s="126">
        <f>SUM(T187:T202)</f>
        <v>0</v>
      </c>
      <c r="AR186" s="120" t="s">
        <v>159</v>
      </c>
      <c r="AT186" s="127" t="s">
        <v>76</v>
      </c>
      <c r="AU186" s="127" t="s">
        <v>85</v>
      </c>
      <c r="AY186" s="120" t="s">
        <v>151</v>
      </c>
      <c r="BK186" s="128">
        <f>SUM(BK187:BK202)</f>
        <v>0</v>
      </c>
    </row>
    <row r="187" spans="2:65" s="1" customFormat="1" ht="37.9" customHeight="1">
      <c r="B187" s="31"/>
      <c r="C187" s="131" t="s">
        <v>316</v>
      </c>
      <c r="D187" s="131" t="s">
        <v>154</v>
      </c>
      <c r="E187" s="132" t="s">
        <v>1236</v>
      </c>
      <c r="F187" s="133" t="s">
        <v>1237</v>
      </c>
      <c r="G187" s="134" t="s">
        <v>170</v>
      </c>
      <c r="H187" s="135">
        <v>2</v>
      </c>
      <c r="I187" s="136"/>
      <c r="J187" s="137">
        <f>ROUND(I187*H187,2)</f>
        <v>0</v>
      </c>
      <c r="K187" s="133" t="s">
        <v>1</v>
      </c>
      <c r="L187" s="31"/>
      <c r="M187" s="138" t="s">
        <v>1</v>
      </c>
      <c r="N187" s="139" t="s">
        <v>43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261</v>
      </c>
      <c r="AT187" s="142" t="s">
        <v>154</v>
      </c>
      <c r="AU187" s="142" t="s">
        <v>159</v>
      </c>
      <c r="AY187" s="16" t="s">
        <v>151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159</v>
      </c>
      <c r="BK187" s="143">
        <f>ROUND(I187*H187,2)</f>
        <v>0</v>
      </c>
      <c r="BL187" s="16" t="s">
        <v>261</v>
      </c>
      <c r="BM187" s="142" t="s">
        <v>1238</v>
      </c>
    </row>
    <row r="188" spans="2:65" s="1" customFormat="1" ht="19.5">
      <c r="B188" s="31"/>
      <c r="D188" s="144" t="s">
        <v>161</v>
      </c>
      <c r="F188" s="145" t="s">
        <v>1237</v>
      </c>
      <c r="I188" s="146"/>
      <c r="L188" s="31"/>
      <c r="M188" s="147"/>
      <c r="T188" s="55"/>
      <c r="AT188" s="16" t="s">
        <v>161</v>
      </c>
      <c r="AU188" s="16" t="s">
        <v>159</v>
      </c>
    </row>
    <row r="189" spans="2:65" s="1" customFormat="1" ht="21.75" customHeight="1">
      <c r="B189" s="31"/>
      <c r="C189" s="131" t="s">
        <v>334</v>
      </c>
      <c r="D189" s="131" t="s">
        <v>154</v>
      </c>
      <c r="E189" s="132" t="s">
        <v>1239</v>
      </c>
      <c r="F189" s="133" t="s">
        <v>1240</v>
      </c>
      <c r="G189" s="134" t="s">
        <v>170</v>
      </c>
      <c r="H189" s="135">
        <v>8</v>
      </c>
      <c r="I189" s="136"/>
      <c r="J189" s="137">
        <f>ROUND(I189*H189,2)</f>
        <v>0</v>
      </c>
      <c r="K189" s="133" t="s">
        <v>1</v>
      </c>
      <c r="L189" s="31"/>
      <c r="M189" s="138" t="s">
        <v>1</v>
      </c>
      <c r="N189" s="139" t="s">
        <v>43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261</v>
      </c>
      <c r="AT189" s="142" t="s">
        <v>154</v>
      </c>
      <c r="AU189" s="142" t="s">
        <v>159</v>
      </c>
      <c r="AY189" s="16" t="s">
        <v>151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159</v>
      </c>
      <c r="BK189" s="143">
        <f>ROUND(I189*H189,2)</f>
        <v>0</v>
      </c>
      <c r="BL189" s="16" t="s">
        <v>261</v>
      </c>
      <c r="BM189" s="142" t="s">
        <v>1241</v>
      </c>
    </row>
    <row r="190" spans="2:65" s="1" customFormat="1" ht="11.25">
      <c r="B190" s="31"/>
      <c r="D190" s="144" t="s">
        <v>161</v>
      </c>
      <c r="F190" s="145" t="s">
        <v>1240</v>
      </c>
      <c r="I190" s="146"/>
      <c r="L190" s="31"/>
      <c r="M190" s="147"/>
      <c r="T190" s="55"/>
      <c r="AT190" s="16" t="s">
        <v>161</v>
      </c>
      <c r="AU190" s="16" t="s">
        <v>159</v>
      </c>
    </row>
    <row r="191" spans="2:65" s="1" customFormat="1" ht="33" customHeight="1">
      <c r="B191" s="31"/>
      <c r="C191" s="131" t="s">
        <v>331</v>
      </c>
      <c r="D191" s="131" t="s">
        <v>154</v>
      </c>
      <c r="E191" s="132" t="s">
        <v>1242</v>
      </c>
      <c r="F191" s="133" t="s">
        <v>1243</v>
      </c>
      <c r="G191" s="134" t="s">
        <v>170</v>
      </c>
      <c r="H191" s="135">
        <v>4</v>
      </c>
      <c r="I191" s="136"/>
      <c r="J191" s="137">
        <f>ROUND(I191*H191,2)</f>
        <v>0</v>
      </c>
      <c r="K191" s="133" t="s">
        <v>1</v>
      </c>
      <c r="L191" s="31"/>
      <c r="M191" s="138" t="s">
        <v>1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261</v>
      </c>
      <c r="AT191" s="142" t="s">
        <v>154</v>
      </c>
      <c r="AU191" s="142" t="s">
        <v>159</v>
      </c>
      <c r="AY191" s="16" t="s">
        <v>151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159</v>
      </c>
      <c r="BK191" s="143">
        <f>ROUND(I191*H191,2)</f>
        <v>0</v>
      </c>
      <c r="BL191" s="16" t="s">
        <v>261</v>
      </c>
      <c r="BM191" s="142" t="s">
        <v>1244</v>
      </c>
    </row>
    <row r="192" spans="2:65" s="1" customFormat="1" ht="19.5">
      <c r="B192" s="31"/>
      <c r="D192" s="144" t="s">
        <v>161</v>
      </c>
      <c r="F192" s="145" t="s">
        <v>1243</v>
      </c>
      <c r="I192" s="146"/>
      <c r="L192" s="31"/>
      <c r="M192" s="147"/>
      <c r="T192" s="55"/>
      <c r="AT192" s="16" t="s">
        <v>161</v>
      </c>
      <c r="AU192" s="16" t="s">
        <v>159</v>
      </c>
    </row>
    <row r="193" spans="2:65" s="1" customFormat="1" ht="24.2" customHeight="1">
      <c r="B193" s="31"/>
      <c r="C193" s="131" t="s">
        <v>339</v>
      </c>
      <c r="D193" s="131" t="s">
        <v>154</v>
      </c>
      <c r="E193" s="132" t="s">
        <v>1245</v>
      </c>
      <c r="F193" s="133" t="s">
        <v>1246</v>
      </c>
      <c r="G193" s="134" t="s">
        <v>170</v>
      </c>
      <c r="H193" s="135">
        <v>2</v>
      </c>
      <c r="I193" s="136"/>
      <c r="J193" s="137">
        <f>ROUND(I193*H193,2)</f>
        <v>0</v>
      </c>
      <c r="K193" s="133" t="s">
        <v>1</v>
      </c>
      <c r="L193" s="31"/>
      <c r="M193" s="138" t="s">
        <v>1</v>
      </c>
      <c r="N193" s="139" t="s">
        <v>43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261</v>
      </c>
      <c r="AT193" s="142" t="s">
        <v>154</v>
      </c>
      <c r="AU193" s="142" t="s">
        <v>159</v>
      </c>
      <c r="AY193" s="16" t="s">
        <v>151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159</v>
      </c>
      <c r="BK193" s="143">
        <f>ROUND(I193*H193,2)</f>
        <v>0</v>
      </c>
      <c r="BL193" s="16" t="s">
        <v>261</v>
      </c>
      <c r="BM193" s="142" t="s">
        <v>1247</v>
      </c>
    </row>
    <row r="194" spans="2:65" s="1" customFormat="1" ht="11.25">
      <c r="B194" s="31"/>
      <c r="D194" s="144" t="s">
        <v>161</v>
      </c>
      <c r="F194" s="145" t="s">
        <v>1246</v>
      </c>
      <c r="I194" s="146"/>
      <c r="L194" s="31"/>
      <c r="M194" s="147"/>
      <c r="T194" s="55"/>
      <c r="AT194" s="16" t="s">
        <v>161</v>
      </c>
      <c r="AU194" s="16" t="s">
        <v>159</v>
      </c>
    </row>
    <row r="195" spans="2:65" s="1" customFormat="1" ht="24.2" customHeight="1">
      <c r="B195" s="31"/>
      <c r="C195" s="131" t="s">
        <v>343</v>
      </c>
      <c r="D195" s="131" t="s">
        <v>154</v>
      </c>
      <c r="E195" s="132" t="s">
        <v>1248</v>
      </c>
      <c r="F195" s="133" t="s">
        <v>1249</v>
      </c>
      <c r="G195" s="134" t="s">
        <v>170</v>
      </c>
      <c r="H195" s="135">
        <v>3</v>
      </c>
      <c r="I195" s="136"/>
      <c r="J195" s="137">
        <f>ROUND(I195*H195,2)</f>
        <v>0</v>
      </c>
      <c r="K195" s="133" t="s">
        <v>1</v>
      </c>
      <c r="L195" s="31"/>
      <c r="M195" s="138" t="s">
        <v>1</v>
      </c>
      <c r="N195" s="139" t="s">
        <v>43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261</v>
      </c>
      <c r="AT195" s="142" t="s">
        <v>154</v>
      </c>
      <c r="AU195" s="142" t="s">
        <v>159</v>
      </c>
      <c r="AY195" s="16" t="s">
        <v>151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159</v>
      </c>
      <c r="BK195" s="143">
        <f>ROUND(I195*H195,2)</f>
        <v>0</v>
      </c>
      <c r="BL195" s="16" t="s">
        <v>261</v>
      </c>
      <c r="BM195" s="142" t="s">
        <v>1250</v>
      </c>
    </row>
    <row r="196" spans="2:65" s="1" customFormat="1" ht="19.5">
      <c r="B196" s="31"/>
      <c r="D196" s="144" t="s">
        <v>161</v>
      </c>
      <c r="F196" s="145" t="s">
        <v>1249</v>
      </c>
      <c r="I196" s="146"/>
      <c r="L196" s="31"/>
      <c r="M196" s="147"/>
      <c r="T196" s="55"/>
      <c r="AT196" s="16" t="s">
        <v>161</v>
      </c>
      <c r="AU196" s="16" t="s">
        <v>159</v>
      </c>
    </row>
    <row r="197" spans="2:65" s="1" customFormat="1" ht="24.2" customHeight="1">
      <c r="B197" s="31"/>
      <c r="C197" s="131" t="s">
        <v>322</v>
      </c>
      <c r="D197" s="131" t="s">
        <v>154</v>
      </c>
      <c r="E197" s="132" t="s">
        <v>1251</v>
      </c>
      <c r="F197" s="133" t="s">
        <v>1252</v>
      </c>
      <c r="G197" s="134" t="s">
        <v>170</v>
      </c>
      <c r="H197" s="135">
        <v>1</v>
      </c>
      <c r="I197" s="136"/>
      <c r="J197" s="137">
        <f>ROUND(I197*H197,2)</f>
        <v>0</v>
      </c>
      <c r="K197" s="133" t="s">
        <v>1</v>
      </c>
      <c r="L197" s="31"/>
      <c r="M197" s="138" t="s">
        <v>1</v>
      </c>
      <c r="N197" s="139" t="s">
        <v>43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261</v>
      </c>
      <c r="AT197" s="142" t="s">
        <v>154</v>
      </c>
      <c r="AU197" s="142" t="s">
        <v>159</v>
      </c>
      <c r="AY197" s="16" t="s">
        <v>151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159</v>
      </c>
      <c r="BK197" s="143">
        <f>ROUND(I197*H197,2)</f>
        <v>0</v>
      </c>
      <c r="BL197" s="16" t="s">
        <v>261</v>
      </c>
      <c r="BM197" s="142" t="s">
        <v>1253</v>
      </c>
    </row>
    <row r="198" spans="2:65" s="1" customFormat="1" ht="11.25">
      <c r="B198" s="31"/>
      <c r="D198" s="144" t="s">
        <v>161</v>
      </c>
      <c r="F198" s="145" t="s">
        <v>1252</v>
      </c>
      <c r="I198" s="146"/>
      <c r="L198" s="31"/>
      <c r="M198" s="147"/>
      <c r="T198" s="55"/>
      <c r="AT198" s="16" t="s">
        <v>161</v>
      </c>
      <c r="AU198" s="16" t="s">
        <v>159</v>
      </c>
    </row>
    <row r="199" spans="2:65" s="1" customFormat="1" ht="16.5" customHeight="1">
      <c r="B199" s="31"/>
      <c r="C199" s="131" t="s">
        <v>326</v>
      </c>
      <c r="D199" s="131" t="s">
        <v>154</v>
      </c>
      <c r="E199" s="132" t="s">
        <v>1254</v>
      </c>
      <c r="F199" s="133" t="s">
        <v>1255</v>
      </c>
      <c r="G199" s="134" t="s">
        <v>170</v>
      </c>
      <c r="H199" s="135">
        <v>2</v>
      </c>
      <c r="I199" s="136"/>
      <c r="J199" s="137">
        <f>ROUND(I199*H199,2)</f>
        <v>0</v>
      </c>
      <c r="K199" s="133" t="s">
        <v>1</v>
      </c>
      <c r="L199" s="31"/>
      <c r="M199" s="138" t="s">
        <v>1</v>
      </c>
      <c r="N199" s="139" t="s">
        <v>43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261</v>
      </c>
      <c r="AT199" s="142" t="s">
        <v>154</v>
      </c>
      <c r="AU199" s="142" t="s">
        <v>159</v>
      </c>
      <c r="AY199" s="16" t="s">
        <v>151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159</v>
      </c>
      <c r="BK199" s="143">
        <f>ROUND(I199*H199,2)</f>
        <v>0</v>
      </c>
      <c r="BL199" s="16" t="s">
        <v>261</v>
      </c>
      <c r="BM199" s="142" t="s">
        <v>1256</v>
      </c>
    </row>
    <row r="200" spans="2:65" s="1" customFormat="1" ht="11.25">
      <c r="B200" s="31"/>
      <c r="D200" s="144" t="s">
        <v>161</v>
      </c>
      <c r="F200" s="145" t="s">
        <v>1255</v>
      </c>
      <c r="I200" s="146"/>
      <c r="L200" s="31"/>
      <c r="M200" s="147"/>
      <c r="T200" s="55"/>
      <c r="AT200" s="16" t="s">
        <v>161</v>
      </c>
      <c r="AU200" s="16" t="s">
        <v>159</v>
      </c>
    </row>
    <row r="201" spans="2:65" s="1" customFormat="1" ht="55.5" customHeight="1">
      <c r="B201" s="31"/>
      <c r="C201" s="131" t="s">
        <v>347</v>
      </c>
      <c r="D201" s="131" t="s">
        <v>154</v>
      </c>
      <c r="E201" s="132" t="s">
        <v>1257</v>
      </c>
      <c r="F201" s="133" t="s">
        <v>1258</v>
      </c>
      <c r="G201" s="134" t="s">
        <v>273</v>
      </c>
      <c r="H201" s="135">
        <v>7.0000000000000001E-3</v>
      </c>
      <c r="I201" s="136"/>
      <c r="J201" s="137">
        <f>ROUND(I201*H201,2)</f>
        <v>0</v>
      </c>
      <c r="K201" s="133" t="s">
        <v>1</v>
      </c>
      <c r="L201" s="31"/>
      <c r="M201" s="138" t="s">
        <v>1</v>
      </c>
      <c r="N201" s="139" t="s">
        <v>43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261</v>
      </c>
      <c r="AT201" s="142" t="s">
        <v>154</v>
      </c>
      <c r="AU201" s="142" t="s">
        <v>159</v>
      </c>
      <c r="AY201" s="16" t="s">
        <v>151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159</v>
      </c>
      <c r="BK201" s="143">
        <f>ROUND(I201*H201,2)</f>
        <v>0</v>
      </c>
      <c r="BL201" s="16" t="s">
        <v>261</v>
      </c>
      <c r="BM201" s="142" t="s">
        <v>1259</v>
      </c>
    </row>
    <row r="202" spans="2:65" s="1" customFormat="1" ht="29.25">
      <c r="B202" s="31"/>
      <c r="D202" s="144" t="s">
        <v>161</v>
      </c>
      <c r="F202" s="145" t="s">
        <v>1258</v>
      </c>
      <c r="I202" s="146"/>
      <c r="L202" s="31"/>
      <c r="M202" s="147"/>
      <c r="T202" s="55"/>
      <c r="AT202" s="16" t="s">
        <v>161</v>
      </c>
      <c r="AU202" s="16" t="s">
        <v>159</v>
      </c>
    </row>
    <row r="203" spans="2:65" s="11" customFormat="1" ht="22.9" customHeight="1">
      <c r="B203" s="119"/>
      <c r="D203" s="120" t="s">
        <v>76</v>
      </c>
      <c r="E203" s="129" t="s">
        <v>1260</v>
      </c>
      <c r="F203" s="129" t="s">
        <v>1261</v>
      </c>
      <c r="I203" s="122"/>
      <c r="J203" s="130">
        <f>BK203</f>
        <v>0</v>
      </c>
      <c r="L203" s="119"/>
      <c r="M203" s="124"/>
      <c r="P203" s="125">
        <f>SUM(P204:P211)</f>
        <v>0</v>
      </c>
      <c r="R203" s="125">
        <f>SUM(R204:R211)</f>
        <v>0</v>
      </c>
      <c r="T203" s="126">
        <f>SUM(T204:T211)</f>
        <v>0</v>
      </c>
      <c r="AR203" s="120" t="s">
        <v>159</v>
      </c>
      <c r="AT203" s="127" t="s">
        <v>76</v>
      </c>
      <c r="AU203" s="127" t="s">
        <v>85</v>
      </c>
      <c r="AY203" s="120" t="s">
        <v>151</v>
      </c>
      <c r="BK203" s="128">
        <f>SUM(BK204:BK211)</f>
        <v>0</v>
      </c>
    </row>
    <row r="204" spans="2:65" s="1" customFormat="1" ht="16.5" customHeight="1">
      <c r="B204" s="31"/>
      <c r="C204" s="131" t="s">
        <v>358</v>
      </c>
      <c r="D204" s="131" t="s">
        <v>154</v>
      </c>
      <c r="E204" s="132" t="s">
        <v>1262</v>
      </c>
      <c r="F204" s="133" t="s">
        <v>1263</v>
      </c>
      <c r="G204" s="134" t="s">
        <v>157</v>
      </c>
      <c r="H204" s="135">
        <v>17.010000000000002</v>
      </c>
      <c r="I204" s="136"/>
      <c r="J204" s="137">
        <f>ROUND(I204*H204,2)</f>
        <v>0</v>
      </c>
      <c r="K204" s="133" t="s">
        <v>1</v>
      </c>
      <c r="L204" s="31"/>
      <c r="M204" s="138" t="s">
        <v>1</v>
      </c>
      <c r="N204" s="139" t="s">
        <v>43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261</v>
      </c>
      <c r="AT204" s="142" t="s">
        <v>154</v>
      </c>
      <c r="AU204" s="142" t="s">
        <v>159</v>
      </c>
      <c r="AY204" s="16" t="s">
        <v>151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159</v>
      </c>
      <c r="BK204" s="143">
        <f>ROUND(I204*H204,2)</f>
        <v>0</v>
      </c>
      <c r="BL204" s="16" t="s">
        <v>261</v>
      </c>
      <c r="BM204" s="142" t="s">
        <v>1264</v>
      </c>
    </row>
    <row r="205" spans="2:65" s="1" customFormat="1" ht="11.25">
      <c r="B205" s="31"/>
      <c r="D205" s="144" t="s">
        <v>161</v>
      </c>
      <c r="F205" s="145" t="s">
        <v>1263</v>
      </c>
      <c r="I205" s="146"/>
      <c r="L205" s="31"/>
      <c r="M205" s="147"/>
      <c r="T205" s="55"/>
      <c r="AT205" s="16" t="s">
        <v>161</v>
      </c>
      <c r="AU205" s="16" t="s">
        <v>159</v>
      </c>
    </row>
    <row r="206" spans="2:65" s="1" customFormat="1" ht="49.15" customHeight="1">
      <c r="B206" s="31"/>
      <c r="C206" s="131" t="s">
        <v>303</v>
      </c>
      <c r="D206" s="131" t="s">
        <v>154</v>
      </c>
      <c r="E206" s="132" t="s">
        <v>1265</v>
      </c>
      <c r="F206" s="133" t="s">
        <v>1266</v>
      </c>
      <c r="G206" s="134" t="s">
        <v>170</v>
      </c>
      <c r="H206" s="135">
        <v>1</v>
      </c>
      <c r="I206" s="136"/>
      <c r="J206" s="137">
        <f>ROUND(I206*H206,2)</f>
        <v>0</v>
      </c>
      <c r="K206" s="133" t="s">
        <v>1</v>
      </c>
      <c r="L206" s="31"/>
      <c r="M206" s="138" t="s">
        <v>1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261</v>
      </c>
      <c r="AT206" s="142" t="s">
        <v>154</v>
      </c>
      <c r="AU206" s="142" t="s">
        <v>159</v>
      </c>
      <c r="AY206" s="16" t="s">
        <v>151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159</v>
      </c>
      <c r="BK206" s="143">
        <f>ROUND(I206*H206,2)</f>
        <v>0</v>
      </c>
      <c r="BL206" s="16" t="s">
        <v>261</v>
      </c>
      <c r="BM206" s="142" t="s">
        <v>1267</v>
      </c>
    </row>
    <row r="207" spans="2:65" s="1" customFormat="1" ht="29.25">
      <c r="B207" s="31"/>
      <c r="D207" s="144" t="s">
        <v>161</v>
      </c>
      <c r="F207" s="145" t="s">
        <v>1266</v>
      </c>
      <c r="I207" s="146"/>
      <c r="L207" s="31"/>
      <c r="M207" s="147"/>
      <c r="T207" s="55"/>
      <c r="AT207" s="16" t="s">
        <v>161</v>
      </c>
      <c r="AU207" s="16" t="s">
        <v>159</v>
      </c>
    </row>
    <row r="208" spans="2:65" s="1" customFormat="1" ht="49.15" customHeight="1">
      <c r="B208" s="31"/>
      <c r="C208" s="131" t="s">
        <v>352</v>
      </c>
      <c r="D208" s="131" t="s">
        <v>154</v>
      </c>
      <c r="E208" s="132" t="s">
        <v>1268</v>
      </c>
      <c r="F208" s="133" t="s">
        <v>1269</v>
      </c>
      <c r="G208" s="134" t="s">
        <v>170</v>
      </c>
      <c r="H208" s="135">
        <v>3</v>
      </c>
      <c r="I208" s="136"/>
      <c r="J208" s="137">
        <f>ROUND(I208*H208,2)</f>
        <v>0</v>
      </c>
      <c r="K208" s="133" t="s">
        <v>1</v>
      </c>
      <c r="L208" s="31"/>
      <c r="M208" s="138" t="s">
        <v>1</v>
      </c>
      <c r="N208" s="139" t="s">
        <v>43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261</v>
      </c>
      <c r="AT208" s="142" t="s">
        <v>154</v>
      </c>
      <c r="AU208" s="142" t="s">
        <v>159</v>
      </c>
      <c r="AY208" s="16" t="s">
        <v>151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159</v>
      </c>
      <c r="BK208" s="143">
        <f>ROUND(I208*H208,2)</f>
        <v>0</v>
      </c>
      <c r="BL208" s="16" t="s">
        <v>261</v>
      </c>
      <c r="BM208" s="142" t="s">
        <v>1270</v>
      </c>
    </row>
    <row r="209" spans="2:65" s="1" customFormat="1" ht="29.25">
      <c r="B209" s="31"/>
      <c r="D209" s="144" t="s">
        <v>161</v>
      </c>
      <c r="F209" s="145" t="s">
        <v>1269</v>
      </c>
      <c r="I209" s="146"/>
      <c r="L209" s="31"/>
      <c r="M209" s="147"/>
      <c r="T209" s="55"/>
      <c r="AT209" s="16" t="s">
        <v>161</v>
      </c>
      <c r="AU209" s="16" t="s">
        <v>159</v>
      </c>
    </row>
    <row r="210" spans="2:65" s="1" customFormat="1" ht="55.5" customHeight="1">
      <c r="B210" s="31"/>
      <c r="C210" s="131" t="s">
        <v>363</v>
      </c>
      <c r="D210" s="131" t="s">
        <v>154</v>
      </c>
      <c r="E210" s="132" t="s">
        <v>1271</v>
      </c>
      <c r="F210" s="133" t="s">
        <v>1272</v>
      </c>
      <c r="G210" s="134" t="s">
        <v>273</v>
      </c>
      <c r="H210" s="135">
        <v>0.221</v>
      </c>
      <c r="I210" s="136"/>
      <c r="J210" s="137">
        <f>ROUND(I210*H210,2)</f>
        <v>0</v>
      </c>
      <c r="K210" s="133" t="s">
        <v>1</v>
      </c>
      <c r="L210" s="31"/>
      <c r="M210" s="138" t="s">
        <v>1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261</v>
      </c>
      <c r="AT210" s="142" t="s">
        <v>154</v>
      </c>
      <c r="AU210" s="142" t="s">
        <v>159</v>
      </c>
      <c r="AY210" s="16" t="s">
        <v>151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159</v>
      </c>
      <c r="BK210" s="143">
        <f>ROUND(I210*H210,2)</f>
        <v>0</v>
      </c>
      <c r="BL210" s="16" t="s">
        <v>261</v>
      </c>
      <c r="BM210" s="142" t="s">
        <v>1273</v>
      </c>
    </row>
    <row r="211" spans="2:65" s="1" customFormat="1" ht="29.25">
      <c r="B211" s="31"/>
      <c r="D211" s="144" t="s">
        <v>161</v>
      </c>
      <c r="F211" s="145" t="s">
        <v>1272</v>
      </c>
      <c r="I211" s="146"/>
      <c r="L211" s="31"/>
      <c r="M211" s="147"/>
      <c r="T211" s="55"/>
      <c r="AT211" s="16" t="s">
        <v>161</v>
      </c>
      <c r="AU211" s="16" t="s">
        <v>159</v>
      </c>
    </row>
    <row r="212" spans="2:65" s="11" customFormat="1" ht="25.9" customHeight="1">
      <c r="B212" s="119"/>
      <c r="D212" s="120" t="s">
        <v>76</v>
      </c>
      <c r="E212" s="121" t="s">
        <v>857</v>
      </c>
      <c r="F212" s="121" t="s">
        <v>858</v>
      </c>
      <c r="I212" s="122"/>
      <c r="J212" s="123">
        <f>BK212</f>
        <v>0</v>
      </c>
      <c r="L212" s="119"/>
      <c r="M212" s="124"/>
      <c r="P212" s="125">
        <f>SUM(P213:P217)</f>
        <v>0</v>
      </c>
      <c r="R212" s="125">
        <f>SUM(R213:R217)</f>
        <v>0</v>
      </c>
      <c r="T212" s="126">
        <f>SUM(T213:T217)</f>
        <v>0</v>
      </c>
      <c r="AR212" s="120" t="s">
        <v>158</v>
      </c>
      <c r="AT212" s="127" t="s">
        <v>76</v>
      </c>
      <c r="AU212" s="127" t="s">
        <v>77</v>
      </c>
      <c r="AY212" s="120" t="s">
        <v>151</v>
      </c>
      <c r="BK212" s="128">
        <f>SUM(BK213:BK217)</f>
        <v>0</v>
      </c>
    </row>
    <row r="213" spans="2:65" s="1" customFormat="1" ht="37.9" customHeight="1">
      <c r="B213" s="31"/>
      <c r="C213" s="131" t="s">
        <v>367</v>
      </c>
      <c r="D213" s="131" t="s">
        <v>154</v>
      </c>
      <c r="E213" s="132" t="s">
        <v>1153</v>
      </c>
      <c r="F213" s="133" t="s">
        <v>1154</v>
      </c>
      <c r="G213" s="134" t="s">
        <v>862</v>
      </c>
      <c r="H213" s="135">
        <v>16</v>
      </c>
      <c r="I213" s="136"/>
      <c r="J213" s="137">
        <f>ROUND(I213*H213,2)</f>
        <v>0</v>
      </c>
      <c r="K213" s="133" t="s">
        <v>1</v>
      </c>
      <c r="L213" s="31"/>
      <c r="M213" s="138" t="s">
        <v>1</v>
      </c>
      <c r="N213" s="139" t="s">
        <v>43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863</v>
      </c>
      <c r="AT213" s="142" t="s">
        <v>154</v>
      </c>
      <c r="AU213" s="142" t="s">
        <v>85</v>
      </c>
      <c r="AY213" s="16" t="s">
        <v>151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159</v>
      </c>
      <c r="BK213" s="143">
        <f>ROUND(I213*H213,2)</f>
        <v>0</v>
      </c>
      <c r="BL213" s="16" t="s">
        <v>863</v>
      </c>
      <c r="BM213" s="142" t="s">
        <v>1274</v>
      </c>
    </row>
    <row r="214" spans="2:65" s="1" customFormat="1" ht="19.5">
      <c r="B214" s="31"/>
      <c r="D214" s="144" t="s">
        <v>161</v>
      </c>
      <c r="F214" s="145" t="s">
        <v>1154</v>
      </c>
      <c r="I214" s="146"/>
      <c r="L214" s="31"/>
      <c r="M214" s="147"/>
      <c r="T214" s="55"/>
      <c r="AT214" s="16" t="s">
        <v>161</v>
      </c>
      <c r="AU214" s="16" t="s">
        <v>85</v>
      </c>
    </row>
    <row r="215" spans="2:65" s="1" customFormat="1" ht="24.2" customHeight="1">
      <c r="B215" s="31"/>
      <c r="C215" s="131" t="s">
        <v>371</v>
      </c>
      <c r="D215" s="131" t="s">
        <v>154</v>
      </c>
      <c r="E215" s="132" t="s">
        <v>1156</v>
      </c>
      <c r="F215" s="133" t="s">
        <v>1157</v>
      </c>
      <c r="G215" s="134" t="s">
        <v>862</v>
      </c>
      <c r="H215" s="135">
        <v>24</v>
      </c>
      <c r="I215" s="136"/>
      <c r="J215" s="137">
        <f>ROUND(I215*H215,2)</f>
        <v>0</v>
      </c>
      <c r="K215" s="133" t="s">
        <v>1</v>
      </c>
      <c r="L215" s="31"/>
      <c r="M215" s="138" t="s">
        <v>1</v>
      </c>
      <c r="N215" s="139" t="s">
        <v>43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863</v>
      </c>
      <c r="AT215" s="142" t="s">
        <v>154</v>
      </c>
      <c r="AU215" s="142" t="s">
        <v>85</v>
      </c>
      <c r="AY215" s="16" t="s">
        <v>151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159</v>
      </c>
      <c r="BK215" s="143">
        <f>ROUND(I215*H215,2)</f>
        <v>0</v>
      </c>
      <c r="BL215" s="16" t="s">
        <v>863</v>
      </c>
      <c r="BM215" s="142" t="s">
        <v>1275</v>
      </c>
    </row>
    <row r="216" spans="2:65" s="1" customFormat="1" ht="19.5">
      <c r="B216" s="31"/>
      <c r="D216" s="144" t="s">
        <v>161</v>
      </c>
      <c r="F216" s="145" t="s">
        <v>1157</v>
      </c>
      <c r="I216" s="146"/>
      <c r="L216" s="31"/>
      <c r="M216" s="147"/>
      <c r="T216" s="55"/>
      <c r="AT216" s="16" t="s">
        <v>161</v>
      </c>
      <c r="AU216" s="16" t="s">
        <v>85</v>
      </c>
    </row>
    <row r="217" spans="2:65" s="1" customFormat="1" ht="19.5">
      <c r="B217" s="31"/>
      <c r="D217" s="144" t="s">
        <v>455</v>
      </c>
      <c r="F217" s="178" t="s">
        <v>1276</v>
      </c>
      <c r="I217" s="146"/>
      <c r="L217" s="31"/>
      <c r="M217" s="182"/>
      <c r="N217" s="183"/>
      <c r="O217" s="183"/>
      <c r="P217" s="183"/>
      <c r="Q217" s="183"/>
      <c r="R217" s="183"/>
      <c r="S217" s="183"/>
      <c r="T217" s="184"/>
      <c r="AT217" s="16" t="s">
        <v>455</v>
      </c>
      <c r="AU217" s="16" t="s">
        <v>85</v>
      </c>
    </row>
    <row r="218" spans="2:65" s="1" customFormat="1" ht="6.95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31"/>
    </row>
  </sheetData>
  <sheetProtection algorithmName="SHA-512" hashValue="PquBLo4Rf96BS1xKw/MV0WKLFIrPX3wtmtYlNdi2yfJGR8EbwnjiLfG8P8+I8HG8ldvNgdgVs6RVgOP7dgTEmw==" saltValue="l2M5if3cvInLmNRlgB7sU+UCBLD84/MQMN0uT6fo1VpY/xRGYaUzHTjjjaxsX41+gIxZYl9EUMR2JAHN0Z9dZw==" spinCount="100000" sheet="1" objects="1" scenarios="1" formatColumns="0" formatRows="0" autoFilter="0"/>
  <autoFilter ref="C124:K217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1277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ROUND((SUM(BE122:BE234)),  2)</f>
        <v>0</v>
      </c>
      <c r="I33" s="91">
        <v>0.21</v>
      </c>
      <c r="J33" s="90">
        <f>ROUND(((SUM(BE122:BE234))*I33),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ROUND((SUM(BF122:BF234)),  2)</f>
        <v>0</v>
      </c>
      <c r="I34" s="91">
        <v>0.12</v>
      </c>
      <c r="J34" s="90">
        <f>ROUND(((SUM(BF122:BF234))*I34),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ROUND((SUM(BG122:BG234)),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ROUND((SUM(BH122:BH234)),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ROUND((SUM(BI122:BI234)),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04 - Elektroinstalace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J122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123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1278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1279</v>
      </c>
      <c r="E99" s="109"/>
      <c r="F99" s="109"/>
      <c r="G99" s="109"/>
      <c r="H99" s="109"/>
      <c r="I99" s="109"/>
      <c r="J99" s="110">
        <f>J193</f>
        <v>0</v>
      </c>
      <c r="L99" s="107"/>
    </row>
    <row r="100" spans="2:12" s="8" customFormat="1" ht="24.95" customHeight="1">
      <c r="B100" s="103"/>
      <c r="D100" s="104" t="s">
        <v>1280</v>
      </c>
      <c r="E100" s="105"/>
      <c r="F100" s="105"/>
      <c r="G100" s="105"/>
      <c r="H100" s="105"/>
      <c r="I100" s="105"/>
      <c r="J100" s="106">
        <f>J208</f>
        <v>0</v>
      </c>
      <c r="L100" s="103"/>
    </row>
    <row r="101" spans="2:12" s="9" customFormat="1" ht="19.899999999999999" customHeight="1">
      <c r="B101" s="107"/>
      <c r="D101" s="108" t="s">
        <v>1281</v>
      </c>
      <c r="E101" s="109"/>
      <c r="F101" s="109"/>
      <c r="G101" s="109"/>
      <c r="H101" s="109"/>
      <c r="I101" s="109"/>
      <c r="J101" s="110">
        <f>J209</f>
        <v>0</v>
      </c>
      <c r="L101" s="107"/>
    </row>
    <row r="102" spans="2:12" s="8" customFormat="1" ht="24.95" customHeight="1">
      <c r="B102" s="103"/>
      <c r="D102" s="104" t="s">
        <v>135</v>
      </c>
      <c r="E102" s="105"/>
      <c r="F102" s="105"/>
      <c r="G102" s="105"/>
      <c r="H102" s="105"/>
      <c r="I102" s="105"/>
      <c r="J102" s="106">
        <f>J228</f>
        <v>0</v>
      </c>
      <c r="L102" s="103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136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4" t="str">
        <f>E7</f>
        <v>Opravy bytových jednotek OŘ Brno - žst. Střelice</v>
      </c>
      <c r="F112" s="225"/>
      <c r="G112" s="225"/>
      <c r="H112" s="225"/>
      <c r="L112" s="31"/>
    </row>
    <row r="113" spans="2:65" s="1" customFormat="1" ht="12" customHeight="1">
      <c r="B113" s="31"/>
      <c r="C113" s="26" t="s">
        <v>106</v>
      </c>
      <c r="L113" s="31"/>
    </row>
    <row r="114" spans="2:65" s="1" customFormat="1" ht="16.5" customHeight="1">
      <c r="B114" s="31"/>
      <c r="E114" s="186" t="str">
        <f>E9</f>
        <v>04 - Elektroinstalace</v>
      </c>
      <c r="F114" s="226"/>
      <c r="G114" s="226"/>
      <c r="H114" s="226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Střelice</v>
      </c>
      <c r="I116" s="26" t="s">
        <v>22</v>
      </c>
      <c r="J116" s="51" t="str">
        <f>IF(J12="","",J12)</f>
        <v>12. 3. 2024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>Správa železnic, státní organizace</v>
      </c>
      <c r="I118" s="26" t="s">
        <v>32</v>
      </c>
      <c r="J118" s="29" t="str">
        <f>E21</f>
        <v xml:space="preserve"> </v>
      </c>
      <c r="L118" s="31"/>
    </row>
    <row r="119" spans="2:65" s="1" customFormat="1" ht="15.2" customHeight="1">
      <c r="B119" s="31"/>
      <c r="C119" s="26" t="s">
        <v>30</v>
      </c>
      <c r="F119" s="24" t="str">
        <f>IF(E18="","",E18)</f>
        <v>Vyplň údaj</v>
      </c>
      <c r="I119" s="26" t="s">
        <v>35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137</v>
      </c>
      <c r="D121" s="113" t="s">
        <v>62</v>
      </c>
      <c r="E121" s="113" t="s">
        <v>58</v>
      </c>
      <c r="F121" s="113" t="s">
        <v>59</v>
      </c>
      <c r="G121" s="113" t="s">
        <v>138</v>
      </c>
      <c r="H121" s="113" t="s">
        <v>139</v>
      </c>
      <c r="I121" s="113" t="s">
        <v>140</v>
      </c>
      <c r="J121" s="113" t="s">
        <v>110</v>
      </c>
      <c r="K121" s="114" t="s">
        <v>141</v>
      </c>
      <c r="L121" s="111"/>
      <c r="M121" s="58" t="s">
        <v>1</v>
      </c>
      <c r="N121" s="59" t="s">
        <v>41</v>
      </c>
      <c r="O121" s="59" t="s">
        <v>142</v>
      </c>
      <c r="P121" s="59" t="s">
        <v>143</v>
      </c>
      <c r="Q121" s="59" t="s">
        <v>144</v>
      </c>
      <c r="R121" s="59" t="s">
        <v>145</v>
      </c>
      <c r="S121" s="59" t="s">
        <v>146</v>
      </c>
      <c r="T121" s="60" t="s">
        <v>147</v>
      </c>
    </row>
    <row r="122" spans="2:65" s="1" customFormat="1" ht="22.9" customHeight="1">
      <c r="B122" s="31"/>
      <c r="C122" s="63" t="s">
        <v>148</v>
      </c>
      <c r="J122" s="115">
        <f>BK122</f>
        <v>0</v>
      </c>
      <c r="L122" s="31"/>
      <c r="M122" s="61"/>
      <c r="N122" s="52"/>
      <c r="O122" s="52"/>
      <c r="P122" s="116">
        <f>P123+P208+P228</f>
        <v>0</v>
      </c>
      <c r="Q122" s="52"/>
      <c r="R122" s="116">
        <f>R123+R208+R228</f>
        <v>0</v>
      </c>
      <c r="S122" s="52"/>
      <c r="T122" s="117">
        <f>T123+T208+T228</f>
        <v>0</v>
      </c>
      <c r="AT122" s="16" t="s">
        <v>76</v>
      </c>
      <c r="AU122" s="16" t="s">
        <v>112</v>
      </c>
      <c r="BK122" s="118">
        <f>BK123+BK208+BK228</f>
        <v>0</v>
      </c>
    </row>
    <row r="123" spans="2:65" s="11" customFormat="1" ht="25.9" customHeight="1">
      <c r="B123" s="119"/>
      <c r="D123" s="120" t="s">
        <v>76</v>
      </c>
      <c r="E123" s="121" t="s">
        <v>281</v>
      </c>
      <c r="F123" s="121" t="s">
        <v>282</v>
      </c>
      <c r="I123" s="122"/>
      <c r="J123" s="123">
        <f>BK123</f>
        <v>0</v>
      </c>
      <c r="L123" s="119"/>
      <c r="M123" s="124"/>
      <c r="P123" s="125">
        <f>P124+P193</f>
        <v>0</v>
      </c>
      <c r="R123" s="125">
        <f>R124+R193</f>
        <v>0</v>
      </c>
      <c r="T123" s="126">
        <f>T124+T193</f>
        <v>0</v>
      </c>
      <c r="AR123" s="120" t="s">
        <v>159</v>
      </c>
      <c r="AT123" s="127" t="s">
        <v>76</v>
      </c>
      <c r="AU123" s="127" t="s">
        <v>77</v>
      </c>
      <c r="AY123" s="120" t="s">
        <v>151</v>
      </c>
      <c r="BK123" s="128">
        <f>BK124+BK193</f>
        <v>0</v>
      </c>
    </row>
    <row r="124" spans="2:65" s="11" customFormat="1" ht="22.9" customHeight="1">
      <c r="B124" s="119"/>
      <c r="D124" s="120" t="s">
        <v>76</v>
      </c>
      <c r="E124" s="129" t="s">
        <v>1282</v>
      </c>
      <c r="F124" s="129" t="s">
        <v>1283</v>
      </c>
      <c r="I124" s="122"/>
      <c r="J124" s="130">
        <f>BK124</f>
        <v>0</v>
      </c>
      <c r="L124" s="119"/>
      <c r="M124" s="124"/>
      <c r="P124" s="125">
        <f>SUM(P125:P192)</f>
        <v>0</v>
      </c>
      <c r="R124" s="125">
        <f>SUM(R125:R192)</f>
        <v>0</v>
      </c>
      <c r="T124" s="126">
        <f>SUM(T125:T192)</f>
        <v>0</v>
      </c>
      <c r="AR124" s="120" t="s">
        <v>159</v>
      </c>
      <c r="AT124" s="127" t="s">
        <v>76</v>
      </c>
      <c r="AU124" s="127" t="s">
        <v>85</v>
      </c>
      <c r="AY124" s="120" t="s">
        <v>151</v>
      </c>
      <c r="BK124" s="128">
        <f>SUM(BK125:BK192)</f>
        <v>0</v>
      </c>
    </row>
    <row r="125" spans="2:65" s="1" customFormat="1" ht="21.75" customHeight="1">
      <c r="B125" s="31"/>
      <c r="C125" s="131" t="s">
        <v>85</v>
      </c>
      <c r="D125" s="131" t="s">
        <v>154</v>
      </c>
      <c r="E125" s="132" t="s">
        <v>1284</v>
      </c>
      <c r="F125" s="133" t="s">
        <v>1285</v>
      </c>
      <c r="G125" s="134" t="s">
        <v>170</v>
      </c>
      <c r="H125" s="135">
        <v>1</v>
      </c>
      <c r="I125" s="136"/>
      <c r="J125" s="137">
        <f>ROUND(I125*H125,2)</f>
        <v>0</v>
      </c>
      <c r="K125" s="133" t="s">
        <v>1</v>
      </c>
      <c r="L125" s="31"/>
      <c r="M125" s="138" t="s">
        <v>1</v>
      </c>
      <c r="N125" s="139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261</v>
      </c>
      <c r="AT125" s="142" t="s">
        <v>154</v>
      </c>
      <c r="AU125" s="142" t="s">
        <v>159</v>
      </c>
      <c r="AY125" s="16" t="s">
        <v>151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159</v>
      </c>
      <c r="BK125" s="143">
        <f>ROUND(I125*H125,2)</f>
        <v>0</v>
      </c>
      <c r="BL125" s="16" t="s">
        <v>261</v>
      </c>
      <c r="BM125" s="142" t="s">
        <v>1286</v>
      </c>
    </row>
    <row r="126" spans="2:65" s="1" customFormat="1" ht="11.25">
      <c r="B126" s="31"/>
      <c r="D126" s="144" t="s">
        <v>161</v>
      </c>
      <c r="F126" s="145" t="s">
        <v>1285</v>
      </c>
      <c r="I126" s="146"/>
      <c r="L126" s="31"/>
      <c r="M126" s="147"/>
      <c r="T126" s="55"/>
      <c r="AT126" s="16" t="s">
        <v>161</v>
      </c>
      <c r="AU126" s="16" t="s">
        <v>159</v>
      </c>
    </row>
    <row r="127" spans="2:65" s="1" customFormat="1" ht="21.75" customHeight="1">
      <c r="B127" s="31"/>
      <c r="C127" s="131" t="s">
        <v>159</v>
      </c>
      <c r="D127" s="131" t="s">
        <v>154</v>
      </c>
      <c r="E127" s="132" t="s">
        <v>1287</v>
      </c>
      <c r="F127" s="133" t="s">
        <v>1288</v>
      </c>
      <c r="G127" s="134" t="s">
        <v>170</v>
      </c>
      <c r="H127" s="135">
        <v>1</v>
      </c>
      <c r="I127" s="136"/>
      <c r="J127" s="137">
        <f>ROUND(I127*H127,2)</f>
        <v>0</v>
      </c>
      <c r="K127" s="133" t="s">
        <v>1</v>
      </c>
      <c r="L127" s="31"/>
      <c r="M127" s="138" t="s">
        <v>1</v>
      </c>
      <c r="N127" s="139" t="s">
        <v>43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261</v>
      </c>
      <c r="AT127" s="142" t="s">
        <v>154</v>
      </c>
      <c r="AU127" s="142" t="s">
        <v>159</v>
      </c>
      <c r="AY127" s="16" t="s">
        <v>151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159</v>
      </c>
      <c r="BK127" s="143">
        <f>ROUND(I127*H127,2)</f>
        <v>0</v>
      </c>
      <c r="BL127" s="16" t="s">
        <v>261</v>
      </c>
      <c r="BM127" s="142" t="s">
        <v>1289</v>
      </c>
    </row>
    <row r="128" spans="2:65" s="1" customFormat="1" ht="11.25">
      <c r="B128" s="31"/>
      <c r="D128" s="144" t="s">
        <v>161</v>
      </c>
      <c r="F128" s="145" t="s">
        <v>1288</v>
      </c>
      <c r="I128" s="146"/>
      <c r="L128" s="31"/>
      <c r="M128" s="147"/>
      <c r="T128" s="55"/>
      <c r="AT128" s="16" t="s">
        <v>161</v>
      </c>
      <c r="AU128" s="16" t="s">
        <v>159</v>
      </c>
    </row>
    <row r="129" spans="2:65" s="1" customFormat="1" ht="24.2" customHeight="1">
      <c r="B129" s="31"/>
      <c r="C129" s="131" t="s">
        <v>152</v>
      </c>
      <c r="D129" s="131" t="s">
        <v>154</v>
      </c>
      <c r="E129" s="132" t="s">
        <v>1290</v>
      </c>
      <c r="F129" s="133" t="s">
        <v>1291</v>
      </c>
      <c r="G129" s="134" t="s">
        <v>170</v>
      </c>
      <c r="H129" s="135">
        <v>1</v>
      </c>
      <c r="I129" s="136"/>
      <c r="J129" s="137">
        <f>ROUND(I129*H129,2)</f>
        <v>0</v>
      </c>
      <c r="K129" s="133" t="s">
        <v>1</v>
      </c>
      <c r="L129" s="31"/>
      <c r="M129" s="138" t="s">
        <v>1</v>
      </c>
      <c r="N129" s="139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261</v>
      </c>
      <c r="AT129" s="142" t="s">
        <v>154</v>
      </c>
      <c r="AU129" s="142" t="s">
        <v>159</v>
      </c>
      <c r="AY129" s="16" t="s">
        <v>151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159</v>
      </c>
      <c r="BK129" s="143">
        <f>ROUND(I129*H129,2)</f>
        <v>0</v>
      </c>
      <c r="BL129" s="16" t="s">
        <v>261</v>
      </c>
      <c r="BM129" s="142" t="s">
        <v>1292</v>
      </c>
    </row>
    <row r="130" spans="2:65" s="1" customFormat="1" ht="11.25">
      <c r="B130" s="31"/>
      <c r="D130" s="144" t="s">
        <v>161</v>
      </c>
      <c r="F130" s="145" t="s">
        <v>1291</v>
      </c>
      <c r="I130" s="146"/>
      <c r="L130" s="31"/>
      <c r="M130" s="147"/>
      <c r="T130" s="55"/>
      <c r="AT130" s="16" t="s">
        <v>161</v>
      </c>
      <c r="AU130" s="16" t="s">
        <v>159</v>
      </c>
    </row>
    <row r="131" spans="2:65" s="1" customFormat="1" ht="44.25" customHeight="1">
      <c r="B131" s="31"/>
      <c r="C131" s="131" t="s">
        <v>158</v>
      </c>
      <c r="D131" s="131" t="s">
        <v>154</v>
      </c>
      <c r="E131" s="132" t="s">
        <v>1293</v>
      </c>
      <c r="F131" s="133" t="s">
        <v>1294</v>
      </c>
      <c r="G131" s="134" t="s">
        <v>374</v>
      </c>
      <c r="H131" s="135">
        <v>70</v>
      </c>
      <c r="I131" s="136"/>
      <c r="J131" s="137">
        <f>ROUND(I131*H131,2)</f>
        <v>0</v>
      </c>
      <c r="K131" s="133" t="s">
        <v>1</v>
      </c>
      <c r="L131" s="31"/>
      <c r="M131" s="138" t="s">
        <v>1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261</v>
      </c>
      <c r="AT131" s="142" t="s">
        <v>154</v>
      </c>
      <c r="AU131" s="142" t="s">
        <v>159</v>
      </c>
      <c r="AY131" s="16" t="s">
        <v>151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159</v>
      </c>
      <c r="BK131" s="143">
        <f>ROUND(I131*H131,2)</f>
        <v>0</v>
      </c>
      <c r="BL131" s="16" t="s">
        <v>261</v>
      </c>
      <c r="BM131" s="142" t="s">
        <v>1295</v>
      </c>
    </row>
    <row r="132" spans="2:65" s="1" customFormat="1" ht="29.25">
      <c r="B132" s="31"/>
      <c r="D132" s="144" t="s">
        <v>161</v>
      </c>
      <c r="F132" s="145" t="s">
        <v>1294</v>
      </c>
      <c r="I132" s="146"/>
      <c r="L132" s="31"/>
      <c r="M132" s="147"/>
      <c r="T132" s="55"/>
      <c r="AT132" s="16" t="s">
        <v>161</v>
      </c>
      <c r="AU132" s="16" t="s">
        <v>159</v>
      </c>
    </row>
    <row r="133" spans="2:65" s="1" customFormat="1" ht="21.75" customHeight="1">
      <c r="B133" s="31"/>
      <c r="C133" s="168" t="s">
        <v>195</v>
      </c>
      <c r="D133" s="168" t="s">
        <v>208</v>
      </c>
      <c r="E133" s="169" t="s">
        <v>1296</v>
      </c>
      <c r="F133" s="170" t="s">
        <v>1297</v>
      </c>
      <c r="G133" s="171" t="s">
        <v>374</v>
      </c>
      <c r="H133" s="172">
        <v>70</v>
      </c>
      <c r="I133" s="173"/>
      <c r="J133" s="174">
        <f>ROUND(I133*H133,2)</f>
        <v>0</v>
      </c>
      <c r="K133" s="170" t="s">
        <v>1</v>
      </c>
      <c r="L133" s="175"/>
      <c r="M133" s="176" t="s">
        <v>1</v>
      </c>
      <c r="N133" s="177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303</v>
      </c>
      <c r="AT133" s="142" t="s">
        <v>208</v>
      </c>
      <c r="AU133" s="142" t="s">
        <v>159</v>
      </c>
      <c r="AY133" s="16" t="s">
        <v>151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159</v>
      </c>
      <c r="BK133" s="143">
        <f>ROUND(I133*H133,2)</f>
        <v>0</v>
      </c>
      <c r="BL133" s="16" t="s">
        <v>261</v>
      </c>
      <c r="BM133" s="142" t="s">
        <v>1298</v>
      </c>
    </row>
    <row r="134" spans="2:65" s="1" customFormat="1" ht="11.25">
      <c r="B134" s="31"/>
      <c r="D134" s="144" t="s">
        <v>161</v>
      </c>
      <c r="F134" s="145" t="s">
        <v>1297</v>
      </c>
      <c r="I134" s="146"/>
      <c r="L134" s="31"/>
      <c r="M134" s="147"/>
      <c r="T134" s="55"/>
      <c r="AT134" s="16" t="s">
        <v>161</v>
      </c>
      <c r="AU134" s="16" t="s">
        <v>159</v>
      </c>
    </row>
    <row r="135" spans="2:65" s="1" customFormat="1" ht="49.15" customHeight="1">
      <c r="B135" s="31"/>
      <c r="C135" s="131" t="s">
        <v>211</v>
      </c>
      <c r="D135" s="131" t="s">
        <v>154</v>
      </c>
      <c r="E135" s="132" t="s">
        <v>1299</v>
      </c>
      <c r="F135" s="133" t="s">
        <v>1300</v>
      </c>
      <c r="G135" s="134" t="s">
        <v>170</v>
      </c>
      <c r="H135" s="135">
        <v>40</v>
      </c>
      <c r="I135" s="136"/>
      <c r="J135" s="137">
        <f>ROUND(I135*H135,2)</f>
        <v>0</v>
      </c>
      <c r="K135" s="133" t="s">
        <v>1</v>
      </c>
      <c r="L135" s="31"/>
      <c r="M135" s="138" t="s">
        <v>1</v>
      </c>
      <c r="N135" s="139" t="s">
        <v>43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261</v>
      </c>
      <c r="AT135" s="142" t="s">
        <v>154</v>
      </c>
      <c r="AU135" s="142" t="s">
        <v>159</v>
      </c>
      <c r="AY135" s="16" t="s">
        <v>151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159</v>
      </c>
      <c r="BK135" s="143">
        <f>ROUND(I135*H135,2)</f>
        <v>0</v>
      </c>
      <c r="BL135" s="16" t="s">
        <v>261</v>
      </c>
      <c r="BM135" s="142" t="s">
        <v>1301</v>
      </c>
    </row>
    <row r="136" spans="2:65" s="1" customFormat="1" ht="29.25">
      <c r="B136" s="31"/>
      <c r="D136" s="144" t="s">
        <v>161</v>
      </c>
      <c r="F136" s="145" t="s">
        <v>1300</v>
      </c>
      <c r="I136" s="146"/>
      <c r="L136" s="31"/>
      <c r="M136" s="147"/>
      <c r="T136" s="55"/>
      <c r="AT136" s="16" t="s">
        <v>161</v>
      </c>
      <c r="AU136" s="16" t="s">
        <v>159</v>
      </c>
    </row>
    <row r="137" spans="2:65" s="1" customFormat="1" ht="24.2" customHeight="1">
      <c r="B137" s="31"/>
      <c r="C137" s="168" t="s">
        <v>217</v>
      </c>
      <c r="D137" s="168" t="s">
        <v>208</v>
      </c>
      <c r="E137" s="169" t="s">
        <v>1302</v>
      </c>
      <c r="F137" s="170" t="s">
        <v>1303</v>
      </c>
      <c r="G137" s="171" t="s">
        <v>170</v>
      </c>
      <c r="H137" s="172">
        <v>10</v>
      </c>
      <c r="I137" s="173"/>
      <c r="J137" s="174">
        <f>ROUND(I137*H137,2)</f>
        <v>0</v>
      </c>
      <c r="K137" s="170" t="s">
        <v>1</v>
      </c>
      <c r="L137" s="175"/>
      <c r="M137" s="176" t="s">
        <v>1</v>
      </c>
      <c r="N137" s="177" t="s">
        <v>43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303</v>
      </c>
      <c r="AT137" s="142" t="s">
        <v>208</v>
      </c>
      <c r="AU137" s="142" t="s">
        <v>159</v>
      </c>
      <c r="AY137" s="16" t="s">
        <v>151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159</v>
      </c>
      <c r="BK137" s="143">
        <f>ROUND(I137*H137,2)</f>
        <v>0</v>
      </c>
      <c r="BL137" s="16" t="s">
        <v>261</v>
      </c>
      <c r="BM137" s="142" t="s">
        <v>1304</v>
      </c>
    </row>
    <row r="138" spans="2:65" s="1" customFormat="1" ht="11.25">
      <c r="B138" s="31"/>
      <c r="D138" s="144" t="s">
        <v>161</v>
      </c>
      <c r="F138" s="145" t="s">
        <v>1303</v>
      </c>
      <c r="I138" s="146"/>
      <c r="L138" s="31"/>
      <c r="M138" s="147"/>
      <c r="T138" s="55"/>
      <c r="AT138" s="16" t="s">
        <v>161</v>
      </c>
      <c r="AU138" s="16" t="s">
        <v>159</v>
      </c>
    </row>
    <row r="139" spans="2:65" s="1" customFormat="1" ht="21.75" customHeight="1">
      <c r="B139" s="31"/>
      <c r="C139" s="168" t="s">
        <v>223</v>
      </c>
      <c r="D139" s="168" t="s">
        <v>208</v>
      </c>
      <c r="E139" s="169" t="s">
        <v>1305</v>
      </c>
      <c r="F139" s="170" t="s">
        <v>1306</v>
      </c>
      <c r="G139" s="171" t="s">
        <v>170</v>
      </c>
      <c r="H139" s="172">
        <v>30</v>
      </c>
      <c r="I139" s="173"/>
      <c r="J139" s="174">
        <f>ROUND(I139*H139,2)</f>
        <v>0</v>
      </c>
      <c r="K139" s="170" t="s">
        <v>1</v>
      </c>
      <c r="L139" s="175"/>
      <c r="M139" s="176" t="s">
        <v>1</v>
      </c>
      <c r="N139" s="177" t="s">
        <v>43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303</v>
      </c>
      <c r="AT139" s="142" t="s">
        <v>208</v>
      </c>
      <c r="AU139" s="142" t="s">
        <v>159</v>
      </c>
      <c r="AY139" s="16" t="s">
        <v>151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159</v>
      </c>
      <c r="BK139" s="143">
        <f>ROUND(I139*H139,2)</f>
        <v>0</v>
      </c>
      <c r="BL139" s="16" t="s">
        <v>261</v>
      </c>
      <c r="BM139" s="142" t="s">
        <v>1307</v>
      </c>
    </row>
    <row r="140" spans="2:65" s="1" customFormat="1" ht="11.25">
      <c r="B140" s="31"/>
      <c r="D140" s="144" t="s">
        <v>161</v>
      </c>
      <c r="F140" s="145" t="s">
        <v>1306</v>
      </c>
      <c r="I140" s="146"/>
      <c r="L140" s="31"/>
      <c r="M140" s="147"/>
      <c r="T140" s="55"/>
      <c r="AT140" s="16" t="s">
        <v>161</v>
      </c>
      <c r="AU140" s="16" t="s">
        <v>159</v>
      </c>
    </row>
    <row r="141" spans="2:65" s="1" customFormat="1" ht="16.5" customHeight="1">
      <c r="B141" s="31"/>
      <c r="C141" s="131" t="s">
        <v>202</v>
      </c>
      <c r="D141" s="131" t="s">
        <v>154</v>
      </c>
      <c r="E141" s="132" t="s">
        <v>1308</v>
      </c>
      <c r="F141" s="133" t="s">
        <v>1309</v>
      </c>
      <c r="G141" s="134" t="s">
        <v>374</v>
      </c>
      <c r="H141" s="135">
        <v>70</v>
      </c>
      <c r="I141" s="136"/>
      <c r="J141" s="137">
        <f>ROUND(I141*H141,2)</f>
        <v>0</v>
      </c>
      <c r="K141" s="133" t="s">
        <v>1</v>
      </c>
      <c r="L141" s="31"/>
      <c r="M141" s="138" t="s">
        <v>1</v>
      </c>
      <c r="N141" s="139" t="s">
        <v>43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261</v>
      </c>
      <c r="AT141" s="142" t="s">
        <v>154</v>
      </c>
      <c r="AU141" s="142" t="s">
        <v>159</v>
      </c>
      <c r="AY141" s="16" t="s">
        <v>151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159</v>
      </c>
      <c r="BK141" s="143">
        <f>ROUND(I141*H141,2)</f>
        <v>0</v>
      </c>
      <c r="BL141" s="16" t="s">
        <v>261</v>
      </c>
      <c r="BM141" s="142" t="s">
        <v>1310</v>
      </c>
    </row>
    <row r="142" spans="2:65" s="1" customFormat="1" ht="11.25">
      <c r="B142" s="31"/>
      <c r="D142" s="144" t="s">
        <v>161</v>
      </c>
      <c r="F142" s="145" t="s">
        <v>1309</v>
      </c>
      <c r="I142" s="146"/>
      <c r="L142" s="31"/>
      <c r="M142" s="147"/>
      <c r="T142" s="55"/>
      <c r="AT142" s="16" t="s">
        <v>161</v>
      </c>
      <c r="AU142" s="16" t="s">
        <v>159</v>
      </c>
    </row>
    <row r="143" spans="2:65" s="1" customFormat="1" ht="44.25" customHeight="1">
      <c r="B143" s="31"/>
      <c r="C143" s="131" t="s">
        <v>230</v>
      </c>
      <c r="D143" s="131" t="s">
        <v>154</v>
      </c>
      <c r="E143" s="132" t="s">
        <v>1311</v>
      </c>
      <c r="F143" s="133" t="s">
        <v>1312</v>
      </c>
      <c r="G143" s="134" t="s">
        <v>374</v>
      </c>
      <c r="H143" s="135">
        <v>310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43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261</v>
      </c>
      <c r="AT143" s="142" t="s">
        <v>154</v>
      </c>
      <c r="AU143" s="142" t="s">
        <v>159</v>
      </c>
      <c r="AY143" s="16" t="s">
        <v>151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159</v>
      </c>
      <c r="BK143" s="143">
        <f>ROUND(I143*H143,2)</f>
        <v>0</v>
      </c>
      <c r="BL143" s="16" t="s">
        <v>261</v>
      </c>
      <c r="BM143" s="142" t="s">
        <v>1313</v>
      </c>
    </row>
    <row r="144" spans="2:65" s="1" customFormat="1" ht="29.25">
      <c r="B144" s="31"/>
      <c r="D144" s="144" t="s">
        <v>161</v>
      </c>
      <c r="F144" s="145" t="s">
        <v>1312</v>
      </c>
      <c r="I144" s="146"/>
      <c r="L144" s="31"/>
      <c r="M144" s="147"/>
      <c r="T144" s="55"/>
      <c r="AT144" s="16" t="s">
        <v>161</v>
      </c>
      <c r="AU144" s="16" t="s">
        <v>159</v>
      </c>
    </row>
    <row r="145" spans="2:65" s="1" customFormat="1" ht="24.2" customHeight="1">
      <c r="B145" s="31"/>
      <c r="C145" s="168" t="s">
        <v>8</v>
      </c>
      <c r="D145" s="168" t="s">
        <v>208</v>
      </c>
      <c r="E145" s="169" t="s">
        <v>1314</v>
      </c>
      <c r="F145" s="170" t="s">
        <v>1315</v>
      </c>
      <c r="G145" s="171" t="s">
        <v>374</v>
      </c>
      <c r="H145" s="172">
        <v>170</v>
      </c>
      <c r="I145" s="173"/>
      <c r="J145" s="174">
        <f>ROUND(I145*H145,2)</f>
        <v>0</v>
      </c>
      <c r="K145" s="170" t="s">
        <v>1</v>
      </c>
      <c r="L145" s="175"/>
      <c r="M145" s="176" t="s">
        <v>1</v>
      </c>
      <c r="N145" s="177" t="s">
        <v>43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303</v>
      </c>
      <c r="AT145" s="142" t="s">
        <v>208</v>
      </c>
      <c r="AU145" s="142" t="s">
        <v>159</v>
      </c>
      <c r="AY145" s="16" t="s">
        <v>151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159</v>
      </c>
      <c r="BK145" s="143">
        <f>ROUND(I145*H145,2)</f>
        <v>0</v>
      </c>
      <c r="BL145" s="16" t="s">
        <v>261</v>
      </c>
      <c r="BM145" s="142" t="s">
        <v>1316</v>
      </c>
    </row>
    <row r="146" spans="2:65" s="1" customFormat="1" ht="19.5">
      <c r="B146" s="31"/>
      <c r="D146" s="144" t="s">
        <v>161</v>
      </c>
      <c r="F146" s="145" t="s">
        <v>1315</v>
      </c>
      <c r="I146" s="146"/>
      <c r="L146" s="31"/>
      <c r="M146" s="147"/>
      <c r="T146" s="55"/>
      <c r="AT146" s="16" t="s">
        <v>161</v>
      </c>
      <c r="AU146" s="16" t="s">
        <v>159</v>
      </c>
    </row>
    <row r="147" spans="2:65" s="1" customFormat="1" ht="24.2" customHeight="1">
      <c r="B147" s="31"/>
      <c r="C147" s="168" t="s">
        <v>243</v>
      </c>
      <c r="D147" s="168" t="s">
        <v>208</v>
      </c>
      <c r="E147" s="169" t="s">
        <v>1317</v>
      </c>
      <c r="F147" s="170" t="s">
        <v>1318</v>
      </c>
      <c r="G147" s="171" t="s">
        <v>374</v>
      </c>
      <c r="H147" s="172">
        <v>140</v>
      </c>
      <c r="I147" s="173"/>
      <c r="J147" s="174">
        <f>ROUND(I147*H147,2)</f>
        <v>0</v>
      </c>
      <c r="K147" s="170" t="s">
        <v>1</v>
      </c>
      <c r="L147" s="175"/>
      <c r="M147" s="176" t="s">
        <v>1</v>
      </c>
      <c r="N147" s="177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303</v>
      </c>
      <c r="AT147" s="142" t="s">
        <v>208</v>
      </c>
      <c r="AU147" s="142" t="s">
        <v>159</v>
      </c>
      <c r="AY147" s="16" t="s">
        <v>151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159</v>
      </c>
      <c r="BK147" s="143">
        <f>ROUND(I147*H147,2)</f>
        <v>0</v>
      </c>
      <c r="BL147" s="16" t="s">
        <v>261</v>
      </c>
      <c r="BM147" s="142" t="s">
        <v>1319</v>
      </c>
    </row>
    <row r="148" spans="2:65" s="1" customFormat="1" ht="19.5">
      <c r="B148" s="31"/>
      <c r="D148" s="144" t="s">
        <v>161</v>
      </c>
      <c r="F148" s="145" t="s">
        <v>1318</v>
      </c>
      <c r="I148" s="146"/>
      <c r="L148" s="31"/>
      <c r="M148" s="147"/>
      <c r="T148" s="55"/>
      <c r="AT148" s="16" t="s">
        <v>161</v>
      </c>
      <c r="AU148" s="16" t="s">
        <v>159</v>
      </c>
    </row>
    <row r="149" spans="2:65" s="1" customFormat="1" ht="44.25" customHeight="1">
      <c r="B149" s="31"/>
      <c r="C149" s="131" t="s">
        <v>250</v>
      </c>
      <c r="D149" s="131" t="s">
        <v>154</v>
      </c>
      <c r="E149" s="132" t="s">
        <v>1320</v>
      </c>
      <c r="F149" s="133" t="s">
        <v>1321</v>
      </c>
      <c r="G149" s="134" t="s">
        <v>374</v>
      </c>
      <c r="H149" s="135">
        <v>20</v>
      </c>
      <c r="I149" s="136"/>
      <c r="J149" s="137">
        <f>ROUND(I149*H149,2)</f>
        <v>0</v>
      </c>
      <c r="K149" s="133" t="s">
        <v>1</v>
      </c>
      <c r="L149" s="31"/>
      <c r="M149" s="138" t="s">
        <v>1</v>
      </c>
      <c r="N149" s="139" t="s">
        <v>43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261</v>
      </c>
      <c r="AT149" s="142" t="s">
        <v>154</v>
      </c>
      <c r="AU149" s="142" t="s">
        <v>159</v>
      </c>
      <c r="AY149" s="16" t="s">
        <v>151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159</v>
      </c>
      <c r="BK149" s="143">
        <f>ROUND(I149*H149,2)</f>
        <v>0</v>
      </c>
      <c r="BL149" s="16" t="s">
        <v>261</v>
      </c>
      <c r="BM149" s="142" t="s">
        <v>1322</v>
      </c>
    </row>
    <row r="150" spans="2:65" s="1" customFormat="1" ht="29.25">
      <c r="B150" s="31"/>
      <c r="D150" s="144" t="s">
        <v>161</v>
      </c>
      <c r="F150" s="145" t="s">
        <v>1321</v>
      </c>
      <c r="I150" s="146"/>
      <c r="L150" s="31"/>
      <c r="M150" s="147"/>
      <c r="T150" s="55"/>
      <c r="AT150" s="16" t="s">
        <v>161</v>
      </c>
      <c r="AU150" s="16" t="s">
        <v>159</v>
      </c>
    </row>
    <row r="151" spans="2:65" s="1" customFormat="1" ht="24.2" customHeight="1">
      <c r="B151" s="31"/>
      <c r="C151" s="168" t="s">
        <v>256</v>
      </c>
      <c r="D151" s="168" t="s">
        <v>208</v>
      </c>
      <c r="E151" s="169" t="s">
        <v>1323</v>
      </c>
      <c r="F151" s="170" t="s">
        <v>1324</v>
      </c>
      <c r="G151" s="171" t="s">
        <v>374</v>
      </c>
      <c r="H151" s="172">
        <v>20</v>
      </c>
      <c r="I151" s="173"/>
      <c r="J151" s="174">
        <f>ROUND(I151*H151,2)</f>
        <v>0</v>
      </c>
      <c r="K151" s="170" t="s">
        <v>1</v>
      </c>
      <c r="L151" s="175"/>
      <c r="M151" s="176" t="s">
        <v>1</v>
      </c>
      <c r="N151" s="177" t="s">
        <v>43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303</v>
      </c>
      <c r="AT151" s="142" t="s">
        <v>208</v>
      </c>
      <c r="AU151" s="142" t="s">
        <v>159</v>
      </c>
      <c r="AY151" s="16" t="s">
        <v>151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159</v>
      </c>
      <c r="BK151" s="143">
        <f>ROUND(I151*H151,2)</f>
        <v>0</v>
      </c>
      <c r="BL151" s="16" t="s">
        <v>261</v>
      </c>
      <c r="BM151" s="142" t="s">
        <v>1325</v>
      </c>
    </row>
    <row r="152" spans="2:65" s="1" customFormat="1" ht="19.5">
      <c r="B152" s="31"/>
      <c r="D152" s="144" t="s">
        <v>161</v>
      </c>
      <c r="F152" s="145" t="s">
        <v>1324</v>
      </c>
      <c r="I152" s="146"/>
      <c r="L152" s="31"/>
      <c r="M152" s="147"/>
      <c r="T152" s="55"/>
      <c r="AT152" s="16" t="s">
        <v>161</v>
      </c>
      <c r="AU152" s="16" t="s">
        <v>159</v>
      </c>
    </row>
    <row r="153" spans="2:65" s="1" customFormat="1" ht="44.25" customHeight="1">
      <c r="B153" s="31"/>
      <c r="C153" s="131" t="s">
        <v>261</v>
      </c>
      <c r="D153" s="131" t="s">
        <v>154</v>
      </c>
      <c r="E153" s="132" t="s">
        <v>1326</v>
      </c>
      <c r="F153" s="133" t="s">
        <v>1327</v>
      </c>
      <c r="G153" s="134" t="s">
        <v>374</v>
      </c>
      <c r="H153" s="135">
        <v>20</v>
      </c>
      <c r="I153" s="136"/>
      <c r="J153" s="137">
        <f>ROUND(I153*H153,2)</f>
        <v>0</v>
      </c>
      <c r="K153" s="133" t="s">
        <v>1</v>
      </c>
      <c r="L153" s="31"/>
      <c r="M153" s="138" t="s">
        <v>1</v>
      </c>
      <c r="N153" s="139" t="s">
        <v>43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261</v>
      </c>
      <c r="AT153" s="142" t="s">
        <v>154</v>
      </c>
      <c r="AU153" s="142" t="s">
        <v>159</v>
      </c>
      <c r="AY153" s="16" t="s">
        <v>151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159</v>
      </c>
      <c r="BK153" s="143">
        <f>ROUND(I153*H153,2)</f>
        <v>0</v>
      </c>
      <c r="BL153" s="16" t="s">
        <v>261</v>
      </c>
      <c r="BM153" s="142" t="s">
        <v>1328</v>
      </c>
    </row>
    <row r="154" spans="2:65" s="1" customFormat="1" ht="29.25">
      <c r="B154" s="31"/>
      <c r="D154" s="144" t="s">
        <v>161</v>
      </c>
      <c r="F154" s="145" t="s">
        <v>1327</v>
      </c>
      <c r="I154" s="146"/>
      <c r="L154" s="31"/>
      <c r="M154" s="147"/>
      <c r="T154" s="55"/>
      <c r="AT154" s="16" t="s">
        <v>161</v>
      </c>
      <c r="AU154" s="16" t="s">
        <v>159</v>
      </c>
    </row>
    <row r="155" spans="2:65" s="1" customFormat="1" ht="24.2" customHeight="1">
      <c r="B155" s="31"/>
      <c r="C155" s="168" t="s">
        <v>270</v>
      </c>
      <c r="D155" s="168" t="s">
        <v>208</v>
      </c>
      <c r="E155" s="169" t="s">
        <v>1329</v>
      </c>
      <c r="F155" s="170" t="s">
        <v>1330</v>
      </c>
      <c r="G155" s="171" t="s">
        <v>374</v>
      </c>
      <c r="H155" s="172">
        <v>20</v>
      </c>
      <c r="I155" s="173"/>
      <c r="J155" s="174">
        <f>ROUND(I155*H155,2)</f>
        <v>0</v>
      </c>
      <c r="K155" s="170" t="s">
        <v>1</v>
      </c>
      <c r="L155" s="175"/>
      <c r="M155" s="176" t="s">
        <v>1</v>
      </c>
      <c r="N155" s="177" t="s">
        <v>43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303</v>
      </c>
      <c r="AT155" s="142" t="s">
        <v>208</v>
      </c>
      <c r="AU155" s="142" t="s">
        <v>159</v>
      </c>
      <c r="AY155" s="16" t="s">
        <v>151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159</v>
      </c>
      <c r="BK155" s="143">
        <f>ROUND(I155*H155,2)</f>
        <v>0</v>
      </c>
      <c r="BL155" s="16" t="s">
        <v>261</v>
      </c>
      <c r="BM155" s="142" t="s">
        <v>1331</v>
      </c>
    </row>
    <row r="156" spans="2:65" s="1" customFormat="1" ht="19.5">
      <c r="B156" s="31"/>
      <c r="D156" s="144" t="s">
        <v>161</v>
      </c>
      <c r="F156" s="145" t="s">
        <v>1330</v>
      </c>
      <c r="I156" s="146"/>
      <c r="L156" s="31"/>
      <c r="M156" s="147"/>
      <c r="T156" s="55"/>
      <c r="AT156" s="16" t="s">
        <v>161</v>
      </c>
      <c r="AU156" s="16" t="s">
        <v>159</v>
      </c>
    </row>
    <row r="157" spans="2:65" s="1" customFormat="1" ht="16.5" customHeight="1">
      <c r="B157" s="31"/>
      <c r="C157" s="131" t="s">
        <v>207</v>
      </c>
      <c r="D157" s="131" t="s">
        <v>154</v>
      </c>
      <c r="E157" s="132" t="s">
        <v>1332</v>
      </c>
      <c r="F157" s="133" t="s">
        <v>1333</v>
      </c>
      <c r="G157" s="134" t="s">
        <v>374</v>
      </c>
      <c r="H157" s="135">
        <v>25</v>
      </c>
      <c r="I157" s="136"/>
      <c r="J157" s="137">
        <f>ROUND(I157*H157,2)</f>
        <v>0</v>
      </c>
      <c r="K157" s="133" t="s">
        <v>1</v>
      </c>
      <c r="L157" s="31"/>
      <c r="M157" s="138" t="s">
        <v>1</v>
      </c>
      <c r="N157" s="139" t="s">
        <v>43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261</v>
      </c>
      <c r="AT157" s="142" t="s">
        <v>154</v>
      </c>
      <c r="AU157" s="142" t="s">
        <v>159</v>
      </c>
      <c r="AY157" s="16" t="s">
        <v>151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159</v>
      </c>
      <c r="BK157" s="143">
        <f>ROUND(I157*H157,2)</f>
        <v>0</v>
      </c>
      <c r="BL157" s="16" t="s">
        <v>261</v>
      </c>
      <c r="BM157" s="142" t="s">
        <v>1334</v>
      </c>
    </row>
    <row r="158" spans="2:65" s="1" customFormat="1" ht="11.25">
      <c r="B158" s="31"/>
      <c r="D158" s="144" t="s">
        <v>161</v>
      </c>
      <c r="F158" s="145" t="s">
        <v>1333</v>
      </c>
      <c r="I158" s="146"/>
      <c r="L158" s="31"/>
      <c r="M158" s="147"/>
      <c r="T158" s="55"/>
      <c r="AT158" s="16" t="s">
        <v>161</v>
      </c>
      <c r="AU158" s="16" t="s">
        <v>159</v>
      </c>
    </row>
    <row r="159" spans="2:65" s="1" customFormat="1" ht="37.9" customHeight="1">
      <c r="B159" s="31"/>
      <c r="C159" s="131" t="s">
        <v>277</v>
      </c>
      <c r="D159" s="131" t="s">
        <v>154</v>
      </c>
      <c r="E159" s="132" t="s">
        <v>1335</v>
      </c>
      <c r="F159" s="133" t="s">
        <v>1336</v>
      </c>
      <c r="G159" s="134" t="s">
        <v>170</v>
      </c>
      <c r="H159" s="135">
        <v>5</v>
      </c>
      <c r="I159" s="136"/>
      <c r="J159" s="137">
        <f>ROUND(I159*H159,2)</f>
        <v>0</v>
      </c>
      <c r="K159" s="133" t="s">
        <v>1</v>
      </c>
      <c r="L159" s="31"/>
      <c r="M159" s="138" t="s">
        <v>1</v>
      </c>
      <c r="N159" s="139" t="s">
        <v>43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261</v>
      </c>
      <c r="AT159" s="142" t="s">
        <v>154</v>
      </c>
      <c r="AU159" s="142" t="s">
        <v>159</v>
      </c>
      <c r="AY159" s="16" t="s">
        <v>151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159</v>
      </c>
      <c r="BK159" s="143">
        <f>ROUND(I159*H159,2)</f>
        <v>0</v>
      </c>
      <c r="BL159" s="16" t="s">
        <v>261</v>
      </c>
      <c r="BM159" s="142" t="s">
        <v>1337</v>
      </c>
    </row>
    <row r="160" spans="2:65" s="1" customFormat="1" ht="19.5">
      <c r="B160" s="31"/>
      <c r="D160" s="144" t="s">
        <v>161</v>
      </c>
      <c r="F160" s="145" t="s">
        <v>1336</v>
      </c>
      <c r="I160" s="146"/>
      <c r="L160" s="31"/>
      <c r="M160" s="147"/>
      <c r="T160" s="55"/>
      <c r="AT160" s="16" t="s">
        <v>161</v>
      </c>
      <c r="AU160" s="16" t="s">
        <v>159</v>
      </c>
    </row>
    <row r="161" spans="2:65" s="1" customFormat="1" ht="24.2" customHeight="1">
      <c r="B161" s="31"/>
      <c r="C161" s="168" t="s">
        <v>291</v>
      </c>
      <c r="D161" s="168" t="s">
        <v>208</v>
      </c>
      <c r="E161" s="169" t="s">
        <v>1338</v>
      </c>
      <c r="F161" s="170" t="s">
        <v>1339</v>
      </c>
      <c r="G161" s="171" t="s">
        <v>170</v>
      </c>
      <c r="H161" s="172">
        <v>5</v>
      </c>
      <c r="I161" s="173"/>
      <c r="J161" s="174">
        <f>ROUND(I161*H161,2)</f>
        <v>0</v>
      </c>
      <c r="K161" s="170" t="s">
        <v>1</v>
      </c>
      <c r="L161" s="175"/>
      <c r="M161" s="176" t="s">
        <v>1</v>
      </c>
      <c r="N161" s="177" t="s">
        <v>43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303</v>
      </c>
      <c r="AT161" s="142" t="s">
        <v>208</v>
      </c>
      <c r="AU161" s="142" t="s">
        <v>159</v>
      </c>
      <c r="AY161" s="16" t="s">
        <v>151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159</v>
      </c>
      <c r="BK161" s="143">
        <f>ROUND(I161*H161,2)</f>
        <v>0</v>
      </c>
      <c r="BL161" s="16" t="s">
        <v>261</v>
      </c>
      <c r="BM161" s="142" t="s">
        <v>1340</v>
      </c>
    </row>
    <row r="162" spans="2:65" s="1" customFormat="1" ht="19.5">
      <c r="B162" s="31"/>
      <c r="D162" s="144" t="s">
        <v>161</v>
      </c>
      <c r="F162" s="145" t="s">
        <v>1339</v>
      </c>
      <c r="I162" s="146"/>
      <c r="L162" s="31"/>
      <c r="M162" s="147"/>
      <c r="T162" s="55"/>
      <c r="AT162" s="16" t="s">
        <v>161</v>
      </c>
      <c r="AU162" s="16" t="s">
        <v>159</v>
      </c>
    </row>
    <row r="163" spans="2:65" s="1" customFormat="1" ht="37.9" customHeight="1">
      <c r="B163" s="31"/>
      <c r="C163" s="131" t="s">
        <v>306</v>
      </c>
      <c r="D163" s="131" t="s">
        <v>154</v>
      </c>
      <c r="E163" s="132" t="s">
        <v>1341</v>
      </c>
      <c r="F163" s="133" t="s">
        <v>1342</v>
      </c>
      <c r="G163" s="134" t="s">
        <v>170</v>
      </c>
      <c r="H163" s="135">
        <v>2</v>
      </c>
      <c r="I163" s="136"/>
      <c r="J163" s="137">
        <f>ROUND(I163*H163,2)</f>
        <v>0</v>
      </c>
      <c r="K163" s="133" t="s">
        <v>1</v>
      </c>
      <c r="L163" s="31"/>
      <c r="M163" s="138" t="s">
        <v>1</v>
      </c>
      <c r="N163" s="139" t="s">
        <v>43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261</v>
      </c>
      <c r="AT163" s="142" t="s">
        <v>154</v>
      </c>
      <c r="AU163" s="142" t="s">
        <v>159</v>
      </c>
      <c r="AY163" s="16" t="s">
        <v>151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159</v>
      </c>
      <c r="BK163" s="143">
        <f>ROUND(I163*H163,2)</f>
        <v>0</v>
      </c>
      <c r="BL163" s="16" t="s">
        <v>261</v>
      </c>
      <c r="BM163" s="142" t="s">
        <v>1343</v>
      </c>
    </row>
    <row r="164" spans="2:65" s="1" customFormat="1" ht="19.5">
      <c r="B164" s="31"/>
      <c r="D164" s="144" t="s">
        <v>161</v>
      </c>
      <c r="F164" s="145" t="s">
        <v>1342</v>
      </c>
      <c r="I164" s="146"/>
      <c r="L164" s="31"/>
      <c r="M164" s="147"/>
      <c r="T164" s="55"/>
      <c r="AT164" s="16" t="s">
        <v>161</v>
      </c>
      <c r="AU164" s="16" t="s">
        <v>159</v>
      </c>
    </row>
    <row r="165" spans="2:65" s="1" customFormat="1" ht="24.2" customHeight="1">
      <c r="B165" s="31"/>
      <c r="C165" s="168" t="s">
        <v>313</v>
      </c>
      <c r="D165" s="168" t="s">
        <v>208</v>
      </c>
      <c r="E165" s="169" t="s">
        <v>1344</v>
      </c>
      <c r="F165" s="170" t="s">
        <v>1345</v>
      </c>
      <c r="G165" s="171" t="s">
        <v>170</v>
      </c>
      <c r="H165" s="172">
        <v>2</v>
      </c>
      <c r="I165" s="173"/>
      <c r="J165" s="174">
        <f>ROUND(I165*H165,2)</f>
        <v>0</v>
      </c>
      <c r="K165" s="170" t="s">
        <v>1</v>
      </c>
      <c r="L165" s="175"/>
      <c r="M165" s="176" t="s">
        <v>1</v>
      </c>
      <c r="N165" s="177" t="s">
        <v>43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303</v>
      </c>
      <c r="AT165" s="142" t="s">
        <v>208</v>
      </c>
      <c r="AU165" s="142" t="s">
        <v>159</v>
      </c>
      <c r="AY165" s="16" t="s">
        <v>151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159</v>
      </c>
      <c r="BK165" s="143">
        <f>ROUND(I165*H165,2)</f>
        <v>0</v>
      </c>
      <c r="BL165" s="16" t="s">
        <v>261</v>
      </c>
      <c r="BM165" s="142" t="s">
        <v>1346</v>
      </c>
    </row>
    <row r="166" spans="2:65" s="1" customFormat="1" ht="11.25">
      <c r="B166" s="31"/>
      <c r="D166" s="144" t="s">
        <v>161</v>
      </c>
      <c r="F166" s="145" t="s">
        <v>1345</v>
      </c>
      <c r="I166" s="146"/>
      <c r="L166" s="31"/>
      <c r="M166" s="147"/>
      <c r="T166" s="55"/>
      <c r="AT166" s="16" t="s">
        <v>161</v>
      </c>
      <c r="AU166" s="16" t="s">
        <v>159</v>
      </c>
    </row>
    <row r="167" spans="2:65" s="1" customFormat="1" ht="37.9" customHeight="1">
      <c r="B167" s="31"/>
      <c r="C167" s="131" t="s">
        <v>297</v>
      </c>
      <c r="D167" s="131" t="s">
        <v>154</v>
      </c>
      <c r="E167" s="132" t="s">
        <v>1347</v>
      </c>
      <c r="F167" s="133" t="s">
        <v>1348</v>
      </c>
      <c r="G167" s="134" t="s">
        <v>170</v>
      </c>
      <c r="H167" s="135">
        <v>2</v>
      </c>
      <c r="I167" s="136"/>
      <c r="J167" s="137">
        <f>ROUND(I167*H167,2)</f>
        <v>0</v>
      </c>
      <c r="K167" s="133" t="s">
        <v>1</v>
      </c>
      <c r="L167" s="31"/>
      <c r="M167" s="138" t="s">
        <v>1</v>
      </c>
      <c r="N167" s="139" t="s">
        <v>43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261</v>
      </c>
      <c r="AT167" s="142" t="s">
        <v>154</v>
      </c>
      <c r="AU167" s="142" t="s">
        <v>159</v>
      </c>
      <c r="AY167" s="16" t="s">
        <v>151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159</v>
      </c>
      <c r="BK167" s="143">
        <f>ROUND(I167*H167,2)</f>
        <v>0</v>
      </c>
      <c r="BL167" s="16" t="s">
        <v>261</v>
      </c>
      <c r="BM167" s="142" t="s">
        <v>1349</v>
      </c>
    </row>
    <row r="168" spans="2:65" s="1" customFormat="1" ht="19.5">
      <c r="B168" s="31"/>
      <c r="D168" s="144" t="s">
        <v>161</v>
      </c>
      <c r="F168" s="145" t="s">
        <v>1348</v>
      </c>
      <c r="I168" s="146"/>
      <c r="L168" s="31"/>
      <c r="M168" s="147"/>
      <c r="T168" s="55"/>
      <c r="AT168" s="16" t="s">
        <v>161</v>
      </c>
      <c r="AU168" s="16" t="s">
        <v>159</v>
      </c>
    </row>
    <row r="169" spans="2:65" s="1" customFormat="1" ht="24.2" customHeight="1">
      <c r="B169" s="31"/>
      <c r="C169" s="168" t="s">
        <v>7</v>
      </c>
      <c r="D169" s="168" t="s">
        <v>208</v>
      </c>
      <c r="E169" s="169" t="s">
        <v>1350</v>
      </c>
      <c r="F169" s="170" t="s">
        <v>1351</v>
      </c>
      <c r="G169" s="171" t="s">
        <v>170</v>
      </c>
      <c r="H169" s="172">
        <v>2</v>
      </c>
      <c r="I169" s="173"/>
      <c r="J169" s="174">
        <f>ROUND(I169*H169,2)</f>
        <v>0</v>
      </c>
      <c r="K169" s="170" t="s">
        <v>1</v>
      </c>
      <c r="L169" s="175"/>
      <c r="M169" s="176" t="s">
        <v>1</v>
      </c>
      <c r="N169" s="177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303</v>
      </c>
      <c r="AT169" s="142" t="s">
        <v>208</v>
      </c>
      <c r="AU169" s="142" t="s">
        <v>159</v>
      </c>
      <c r="AY169" s="16" t="s">
        <v>151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159</v>
      </c>
      <c r="BK169" s="143">
        <f>ROUND(I169*H169,2)</f>
        <v>0</v>
      </c>
      <c r="BL169" s="16" t="s">
        <v>261</v>
      </c>
      <c r="BM169" s="142" t="s">
        <v>1352</v>
      </c>
    </row>
    <row r="170" spans="2:65" s="1" customFormat="1" ht="19.5">
      <c r="B170" s="31"/>
      <c r="D170" s="144" t="s">
        <v>161</v>
      </c>
      <c r="F170" s="145" t="s">
        <v>1351</v>
      </c>
      <c r="I170" s="146"/>
      <c r="L170" s="31"/>
      <c r="M170" s="147"/>
      <c r="T170" s="55"/>
      <c r="AT170" s="16" t="s">
        <v>161</v>
      </c>
      <c r="AU170" s="16" t="s">
        <v>159</v>
      </c>
    </row>
    <row r="171" spans="2:65" s="1" customFormat="1" ht="49.15" customHeight="1">
      <c r="B171" s="31"/>
      <c r="C171" s="131" t="s">
        <v>316</v>
      </c>
      <c r="D171" s="131" t="s">
        <v>154</v>
      </c>
      <c r="E171" s="132" t="s">
        <v>1353</v>
      </c>
      <c r="F171" s="133" t="s">
        <v>1354</v>
      </c>
      <c r="G171" s="134" t="s">
        <v>170</v>
      </c>
      <c r="H171" s="135">
        <v>2</v>
      </c>
      <c r="I171" s="136"/>
      <c r="J171" s="137">
        <f>ROUND(I171*H171,2)</f>
        <v>0</v>
      </c>
      <c r="K171" s="133" t="s">
        <v>1</v>
      </c>
      <c r="L171" s="31"/>
      <c r="M171" s="138" t="s">
        <v>1</v>
      </c>
      <c r="N171" s="139" t="s">
        <v>43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261</v>
      </c>
      <c r="AT171" s="142" t="s">
        <v>154</v>
      </c>
      <c r="AU171" s="142" t="s">
        <v>159</v>
      </c>
      <c r="AY171" s="16" t="s">
        <v>151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159</v>
      </c>
      <c r="BK171" s="143">
        <f>ROUND(I171*H171,2)</f>
        <v>0</v>
      </c>
      <c r="BL171" s="16" t="s">
        <v>261</v>
      </c>
      <c r="BM171" s="142" t="s">
        <v>1355</v>
      </c>
    </row>
    <row r="172" spans="2:65" s="1" customFormat="1" ht="29.25">
      <c r="B172" s="31"/>
      <c r="D172" s="144" t="s">
        <v>161</v>
      </c>
      <c r="F172" s="145" t="s">
        <v>1354</v>
      </c>
      <c r="I172" s="146"/>
      <c r="L172" s="31"/>
      <c r="M172" s="147"/>
      <c r="T172" s="55"/>
      <c r="AT172" s="16" t="s">
        <v>161</v>
      </c>
      <c r="AU172" s="16" t="s">
        <v>159</v>
      </c>
    </row>
    <row r="173" spans="2:65" s="1" customFormat="1" ht="24.2" customHeight="1">
      <c r="B173" s="31"/>
      <c r="C173" s="168" t="s">
        <v>322</v>
      </c>
      <c r="D173" s="168" t="s">
        <v>208</v>
      </c>
      <c r="E173" s="169" t="s">
        <v>1356</v>
      </c>
      <c r="F173" s="170" t="s">
        <v>1357</v>
      </c>
      <c r="G173" s="171" t="s">
        <v>170</v>
      </c>
      <c r="H173" s="172">
        <v>2</v>
      </c>
      <c r="I173" s="173"/>
      <c r="J173" s="174">
        <f>ROUND(I173*H173,2)</f>
        <v>0</v>
      </c>
      <c r="K173" s="170" t="s">
        <v>1</v>
      </c>
      <c r="L173" s="175"/>
      <c r="M173" s="176" t="s">
        <v>1</v>
      </c>
      <c r="N173" s="177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303</v>
      </c>
      <c r="AT173" s="142" t="s">
        <v>208</v>
      </c>
      <c r="AU173" s="142" t="s">
        <v>159</v>
      </c>
      <c r="AY173" s="16" t="s">
        <v>151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159</v>
      </c>
      <c r="BK173" s="143">
        <f>ROUND(I173*H173,2)</f>
        <v>0</v>
      </c>
      <c r="BL173" s="16" t="s">
        <v>261</v>
      </c>
      <c r="BM173" s="142" t="s">
        <v>1358</v>
      </c>
    </row>
    <row r="174" spans="2:65" s="1" customFormat="1" ht="19.5">
      <c r="B174" s="31"/>
      <c r="D174" s="144" t="s">
        <v>161</v>
      </c>
      <c r="F174" s="145" t="s">
        <v>1357</v>
      </c>
      <c r="I174" s="146"/>
      <c r="L174" s="31"/>
      <c r="M174" s="147"/>
      <c r="T174" s="55"/>
      <c r="AT174" s="16" t="s">
        <v>161</v>
      </c>
      <c r="AU174" s="16" t="s">
        <v>159</v>
      </c>
    </row>
    <row r="175" spans="2:65" s="1" customFormat="1" ht="37.9" customHeight="1">
      <c r="B175" s="31"/>
      <c r="C175" s="131" t="s">
        <v>334</v>
      </c>
      <c r="D175" s="131" t="s">
        <v>154</v>
      </c>
      <c r="E175" s="132" t="s">
        <v>1359</v>
      </c>
      <c r="F175" s="133" t="s">
        <v>1360</v>
      </c>
      <c r="G175" s="134" t="s">
        <v>170</v>
      </c>
      <c r="H175" s="135">
        <v>11</v>
      </c>
      <c r="I175" s="136"/>
      <c r="J175" s="137">
        <f>ROUND(I175*H175,2)</f>
        <v>0</v>
      </c>
      <c r="K175" s="133" t="s">
        <v>1</v>
      </c>
      <c r="L175" s="31"/>
      <c r="M175" s="138" t="s">
        <v>1</v>
      </c>
      <c r="N175" s="139" t="s">
        <v>43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261</v>
      </c>
      <c r="AT175" s="142" t="s">
        <v>154</v>
      </c>
      <c r="AU175" s="142" t="s">
        <v>159</v>
      </c>
      <c r="AY175" s="16" t="s">
        <v>151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159</v>
      </c>
      <c r="BK175" s="143">
        <f>ROUND(I175*H175,2)</f>
        <v>0</v>
      </c>
      <c r="BL175" s="16" t="s">
        <v>261</v>
      </c>
      <c r="BM175" s="142" t="s">
        <v>1361</v>
      </c>
    </row>
    <row r="176" spans="2:65" s="1" customFormat="1" ht="29.25">
      <c r="B176" s="31"/>
      <c r="D176" s="144" t="s">
        <v>161</v>
      </c>
      <c r="F176" s="145" t="s">
        <v>1360</v>
      </c>
      <c r="I176" s="146"/>
      <c r="L176" s="31"/>
      <c r="M176" s="147"/>
      <c r="T176" s="55"/>
      <c r="AT176" s="16" t="s">
        <v>161</v>
      </c>
      <c r="AU176" s="16" t="s">
        <v>159</v>
      </c>
    </row>
    <row r="177" spans="2:65" s="1" customFormat="1" ht="16.5" customHeight="1">
      <c r="B177" s="31"/>
      <c r="C177" s="168" t="s">
        <v>339</v>
      </c>
      <c r="D177" s="168" t="s">
        <v>208</v>
      </c>
      <c r="E177" s="169" t="s">
        <v>1362</v>
      </c>
      <c r="F177" s="170" t="s">
        <v>1363</v>
      </c>
      <c r="G177" s="171" t="s">
        <v>170</v>
      </c>
      <c r="H177" s="172">
        <v>11</v>
      </c>
      <c r="I177" s="173"/>
      <c r="J177" s="174">
        <f>ROUND(I177*H177,2)</f>
        <v>0</v>
      </c>
      <c r="K177" s="170" t="s">
        <v>1</v>
      </c>
      <c r="L177" s="175"/>
      <c r="M177" s="176" t="s">
        <v>1</v>
      </c>
      <c r="N177" s="177" t="s">
        <v>43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303</v>
      </c>
      <c r="AT177" s="142" t="s">
        <v>208</v>
      </c>
      <c r="AU177" s="142" t="s">
        <v>159</v>
      </c>
      <c r="AY177" s="16" t="s">
        <v>151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159</v>
      </c>
      <c r="BK177" s="143">
        <f>ROUND(I177*H177,2)</f>
        <v>0</v>
      </c>
      <c r="BL177" s="16" t="s">
        <v>261</v>
      </c>
      <c r="BM177" s="142" t="s">
        <v>1364</v>
      </c>
    </row>
    <row r="178" spans="2:65" s="1" customFormat="1" ht="11.25">
      <c r="B178" s="31"/>
      <c r="D178" s="144" t="s">
        <v>161</v>
      </c>
      <c r="F178" s="145" t="s">
        <v>1363</v>
      </c>
      <c r="I178" s="146"/>
      <c r="L178" s="31"/>
      <c r="M178" s="147"/>
      <c r="T178" s="55"/>
      <c r="AT178" s="16" t="s">
        <v>161</v>
      </c>
      <c r="AU178" s="16" t="s">
        <v>159</v>
      </c>
    </row>
    <row r="179" spans="2:65" s="1" customFormat="1" ht="44.25" customHeight="1">
      <c r="B179" s="31"/>
      <c r="C179" s="131" t="s">
        <v>326</v>
      </c>
      <c r="D179" s="131" t="s">
        <v>154</v>
      </c>
      <c r="E179" s="132" t="s">
        <v>1365</v>
      </c>
      <c r="F179" s="133" t="s">
        <v>1366</v>
      </c>
      <c r="G179" s="134" t="s">
        <v>170</v>
      </c>
      <c r="H179" s="135">
        <v>7</v>
      </c>
      <c r="I179" s="136"/>
      <c r="J179" s="137">
        <f>ROUND(I179*H179,2)</f>
        <v>0</v>
      </c>
      <c r="K179" s="133" t="s">
        <v>1</v>
      </c>
      <c r="L179" s="31"/>
      <c r="M179" s="138" t="s">
        <v>1</v>
      </c>
      <c r="N179" s="139" t="s">
        <v>43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261</v>
      </c>
      <c r="AT179" s="142" t="s">
        <v>154</v>
      </c>
      <c r="AU179" s="142" t="s">
        <v>159</v>
      </c>
      <c r="AY179" s="16" t="s">
        <v>151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159</v>
      </c>
      <c r="BK179" s="143">
        <f>ROUND(I179*H179,2)</f>
        <v>0</v>
      </c>
      <c r="BL179" s="16" t="s">
        <v>261</v>
      </c>
      <c r="BM179" s="142" t="s">
        <v>1367</v>
      </c>
    </row>
    <row r="180" spans="2:65" s="1" customFormat="1" ht="29.25">
      <c r="B180" s="31"/>
      <c r="D180" s="144" t="s">
        <v>161</v>
      </c>
      <c r="F180" s="145" t="s">
        <v>1366</v>
      </c>
      <c r="I180" s="146"/>
      <c r="L180" s="31"/>
      <c r="M180" s="147"/>
      <c r="T180" s="55"/>
      <c r="AT180" s="16" t="s">
        <v>161</v>
      </c>
      <c r="AU180" s="16" t="s">
        <v>159</v>
      </c>
    </row>
    <row r="181" spans="2:65" s="1" customFormat="1" ht="24.2" customHeight="1">
      <c r="B181" s="31"/>
      <c r="C181" s="168" t="s">
        <v>331</v>
      </c>
      <c r="D181" s="168" t="s">
        <v>208</v>
      </c>
      <c r="E181" s="169" t="s">
        <v>1368</v>
      </c>
      <c r="F181" s="170" t="s">
        <v>1369</v>
      </c>
      <c r="G181" s="171" t="s">
        <v>170</v>
      </c>
      <c r="H181" s="172">
        <v>7</v>
      </c>
      <c r="I181" s="173"/>
      <c r="J181" s="174">
        <f>ROUND(I181*H181,2)</f>
        <v>0</v>
      </c>
      <c r="K181" s="170" t="s">
        <v>1</v>
      </c>
      <c r="L181" s="175"/>
      <c r="M181" s="176" t="s">
        <v>1</v>
      </c>
      <c r="N181" s="177" t="s">
        <v>43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303</v>
      </c>
      <c r="AT181" s="142" t="s">
        <v>208</v>
      </c>
      <c r="AU181" s="142" t="s">
        <v>159</v>
      </c>
      <c r="AY181" s="16" t="s">
        <v>151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159</v>
      </c>
      <c r="BK181" s="143">
        <f>ROUND(I181*H181,2)</f>
        <v>0</v>
      </c>
      <c r="BL181" s="16" t="s">
        <v>261</v>
      </c>
      <c r="BM181" s="142" t="s">
        <v>1370</v>
      </c>
    </row>
    <row r="182" spans="2:65" s="1" customFormat="1" ht="19.5">
      <c r="B182" s="31"/>
      <c r="D182" s="144" t="s">
        <v>161</v>
      </c>
      <c r="F182" s="145" t="s">
        <v>1369</v>
      </c>
      <c r="I182" s="146"/>
      <c r="L182" s="31"/>
      <c r="M182" s="147"/>
      <c r="T182" s="55"/>
      <c r="AT182" s="16" t="s">
        <v>161</v>
      </c>
      <c r="AU182" s="16" t="s">
        <v>159</v>
      </c>
    </row>
    <row r="183" spans="2:65" s="1" customFormat="1" ht="37.9" customHeight="1">
      <c r="B183" s="31"/>
      <c r="C183" s="131" t="s">
        <v>343</v>
      </c>
      <c r="D183" s="131" t="s">
        <v>154</v>
      </c>
      <c r="E183" s="132" t="s">
        <v>1371</v>
      </c>
      <c r="F183" s="133" t="s">
        <v>1372</v>
      </c>
      <c r="G183" s="134" t="s">
        <v>170</v>
      </c>
      <c r="H183" s="135">
        <v>9</v>
      </c>
      <c r="I183" s="136"/>
      <c r="J183" s="137">
        <f>ROUND(I183*H183,2)</f>
        <v>0</v>
      </c>
      <c r="K183" s="133" t="s">
        <v>1</v>
      </c>
      <c r="L183" s="31"/>
      <c r="M183" s="138" t="s">
        <v>1</v>
      </c>
      <c r="N183" s="139" t="s">
        <v>43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261</v>
      </c>
      <c r="AT183" s="142" t="s">
        <v>154</v>
      </c>
      <c r="AU183" s="142" t="s">
        <v>159</v>
      </c>
      <c r="AY183" s="16" t="s">
        <v>151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159</v>
      </c>
      <c r="BK183" s="143">
        <f>ROUND(I183*H183,2)</f>
        <v>0</v>
      </c>
      <c r="BL183" s="16" t="s">
        <v>261</v>
      </c>
      <c r="BM183" s="142" t="s">
        <v>1373</v>
      </c>
    </row>
    <row r="184" spans="2:65" s="1" customFormat="1" ht="19.5">
      <c r="B184" s="31"/>
      <c r="D184" s="144" t="s">
        <v>161</v>
      </c>
      <c r="F184" s="145" t="s">
        <v>1372</v>
      </c>
      <c r="I184" s="146"/>
      <c r="L184" s="31"/>
      <c r="M184" s="147"/>
      <c r="T184" s="55"/>
      <c r="AT184" s="16" t="s">
        <v>161</v>
      </c>
      <c r="AU184" s="16" t="s">
        <v>159</v>
      </c>
    </row>
    <row r="185" spans="2:65" s="1" customFormat="1" ht="24.2" customHeight="1">
      <c r="B185" s="31"/>
      <c r="C185" s="168" t="s">
        <v>347</v>
      </c>
      <c r="D185" s="168" t="s">
        <v>208</v>
      </c>
      <c r="E185" s="169" t="s">
        <v>1374</v>
      </c>
      <c r="F185" s="170" t="s">
        <v>1375</v>
      </c>
      <c r="G185" s="171" t="s">
        <v>170</v>
      </c>
      <c r="H185" s="172">
        <v>8</v>
      </c>
      <c r="I185" s="173"/>
      <c r="J185" s="174">
        <f>ROUND(I185*H185,2)</f>
        <v>0</v>
      </c>
      <c r="K185" s="170" t="s">
        <v>1</v>
      </c>
      <c r="L185" s="175"/>
      <c r="M185" s="176" t="s">
        <v>1</v>
      </c>
      <c r="N185" s="177" t="s">
        <v>43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303</v>
      </c>
      <c r="AT185" s="142" t="s">
        <v>208</v>
      </c>
      <c r="AU185" s="142" t="s">
        <v>159</v>
      </c>
      <c r="AY185" s="16" t="s">
        <v>151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159</v>
      </c>
      <c r="BK185" s="143">
        <f>ROUND(I185*H185,2)</f>
        <v>0</v>
      </c>
      <c r="BL185" s="16" t="s">
        <v>261</v>
      </c>
      <c r="BM185" s="142" t="s">
        <v>1376</v>
      </c>
    </row>
    <row r="186" spans="2:65" s="1" customFormat="1" ht="19.5">
      <c r="B186" s="31"/>
      <c r="D186" s="144" t="s">
        <v>161</v>
      </c>
      <c r="F186" s="145" t="s">
        <v>1375</v>
      </c>
      <c r="I186" s="146"/>
      <c r="L186" s="31"/>
      <c r="M186" s="147"/>
      <c r="T186" s="55"/>
      <c r="AT186" s="16" t="s">
        <v>161</v>
      </c>
      <c r="AU186" s="16" t="s">
        <v>159</v>
      </c>
    </row>
    <row r="187" spans="2:65" s="1" customFormat="1" ht="24.2" customHeight="1">
      <c r="B187" s="31"/>
      <c r="C187" s="168" t="s">
        <v>303</v>
      </c>
      <c r="D187" s="168" t="s">
        <v>208</v>
      </c>
      <c r="E187" s="169" t="s">
        <v>1377</v>
      </c>
      <c r="F187" s="170" t="s">
        <v>1378</v>
      </c>
      <c r="G187" s="171" t="s">
        <v>170</v>
      </c>
      <c r="H187" s="172">
        <v>1</v>
      </c>
      <c r="I187" s="173"/>
      <c r="J187" s="174">
        <f>ROUND(I187*H187,2)</f>
        <v>0</v>
      </c>
      <c r="K187" s="170" t="s">
        <v>1</v>
      </c>
      <c r="L187" s="175"/>
      <c r="M187" s="176" t="s">
        <v>1</v>
      </c>
      <c r="N187" s="177" t="s">
        <v>43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303</v>
      </c>
      <c r="AT187" s="142" t="s">
        <v>208</v>
      </c>
      <c r="AU187" s="142" t="s">
        <v>159</v>
      </c>
      <c r="AY187" s="16" t="s">
        <v>151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159</v>
      </c>
      <c r="BK187" s="143">
        <f>ROUND(I187*H187,2)</f>
        <v>0</v>
      </c>
      <c r="BL187" s="16" t="s">
        <v>261</v>
      </c>
      <c r="BM187" s="142" t="s">
        <v>1379</v>
      </c>
    </row>
    <row r="188" spans="2:65" s="1" customFormat="1" ht="19.5">
      <c r="B188" s="31"/>
      <c r="D188" s="144" t="s">
        <v>161</v>
      </c>
      <c r="F188" s="145" t="s">
        <v>1378</v>
      </c>
      <c r="I188" s="146"/>
      <c r="L188" s="31"/>
      <c r="M188" s="147"/>
      <c r="T188" s="55"/>
      <c r="AT188" s="16" t="s">
        <v>161</v>
      </c>
      <c r="AU188" s="16" t="s">
        <v>159</v>
      </c>
    </row>
    <row r="189" spans="2:65" s="1" customFormat="1" ht="24.2" customHeight="1">
      <c r="B189" s="31"/>
      <c r="C189" s="168" t="s">
        <v>352</v>
      </c>
      <c r="D189" s="168" t="s">
        <v>208</v>
      </c>
      <c r="E189" s="169" t="s">
        <v>1380</v>
      </c>
      <c r="F189" s="170" t="s">
        <v>1381</v>
      </c>
      <c r="G189" s="171" t="s">
        <v>170</v>
      </c>
      <c r="H189" s="172">
        <v>1</v>
      </c>
      <c r="I189" s="173"/>
      <c r="J189" s="174">
        <f>ROUND(I189*H189,2)</f>
        <v>0</v>
      </c>
      <c r="K189" s="170" t="s">
        <v>1</v>
      </c>
      <c r="L189" s="175"/>
      <c r="M189" s="176" t="s">
        <v>1</v>
      </c>
      <c r="N189" s="177" t="s">
        <v>43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303</v>
      </c>
      <c r="AT189" s="142" t="s">
        <v>208</v>
      </c>
      <c r="AU189" s="142" t="s">
        <v>159</v>
      </c>
      <c r="AY189" s="16" t="s">
        <v>151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159</v>
      </c>
      <c r="BK189" s="143">
        <f>ROUND(I189*H189,2)</f>
        <v>0</v>
      </c>
      <c r="BL189" s="16" t="s">
        <v>261</v>
      </c>
      <c r="BM189" s="142" t="s">
        <v>1382</v>
      </c>
    </row>
    <row r="190" spans="2:65" s="1" customFormat="1" ht="19.5">
      <c r="B190" s="31"/>
      <c r="D190" s="144" t="s">
        <v>161</v>
      </c>
      <c r="F190" s="145" t="s">
        <v>1381</v>
      </c>
      <c r="I190" s="146"/>
      <c r="L190" s="31"/>
      <c r="M190" s="147"/>
      <c r="T190" s="55"/>
      <c r="AT190" s="16" t="s">
        <v>161</v>
      </c>
      <c r="AU190" s="16" t="s">
        <v>159</v>
      </c>
    </row>
    <row r="191" spans="2:65" s="1" customFormat="1" ht="55.5" customHeight="1">
      <c r="B191" s="31"/>
      <c r="C191" s="131" t="s">
        <v>358</v>
      </c>
      <c r="D191" s="131" t="s">
        <v>154</v>
      </c>
      <c r="E191" s="132" t="s">
        <v>1383</v>
      </c>
      <c r="F191" s="133" t="s">
        <v>1384</v>
      </c>
      <c r="G191" s="134" t="s">
        <v>273</v>
      </c>
      <c r="H191" s="135">
        <v>7.1999999999999995E-2</v>
      </c>
      <c r="I191" s="136"/>
      <c r="J191" s="137">
        <f>ROUND(I191*H191,2)</f>
        <v>0</v>
      </c>
      <c r="K191" s="133" t="s">
        <v>1</v>
      </c>
      <c r="L191" s="31"/>
      <c r="M191" s="138" t="s">
        <v>1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261</v>
      </c>
      <c r="AT191" s="142" t="s">
        <v>154</v>
      </c>
      <c r="AU191" s="142" t="s">
        <v>159</v>
      </c>
      <c r="AY191" s="16" t="s">
        <v>151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159</v>
      </c>
      <c r="BK191" s="143">
        <f>ROUND(I191*H191,2)</f>
        <v>0</v>
      </c>
      <c r="BL191" s="16" t="s">
        <v>261</v>
      </c>
      <c r="BM191" s="142" t="s">
        <v>1385</v>
      </c>
    </row>
    <row r="192" spans="2:65" s="1" customFormat="1" ht="29.25">
      <c r="B192" s="31"/>
      <c r="D192" s="144" t="s">
        <v>161</v>
      </c>
      <c r="F192" s="145" t="s">
        <v>1384</v>
      </c>
      <c r="I192" s="146"/>
      <c r="L192" s="31"/>
      <c r="M192" s="147"/>
      <c r="T192" s="55"/>
      <c r="AT192" s="16" t="s">
        <v>161</v>
      </c>
      <c r="AU192" s="16" t="s">
        <v>159</v>
      </c>
    </row>
    <row r="193" spans="2:65" s="11" customFormat="1" ht="22.9" customHeight="1">
      <c r="B193" s="119"/>
      <c r="D193" s="120" t="s">
        <v>76</v>
      </c>
      <c r="E193" s="129" t="s">
        <v>1386</v>
      </c>
      <c r="F193" s="129" t="s">
        <v>1387</v>
      </c>
      <c r="I193" s="122"/>
      <c r="J193" s="130">
        <f>BK193</f>
        <v>0</v>
      </c>
      <c r="L193" s="119"/>
      <c r="M193" s="124"/>
      <c r="P193" s="125">
        <f>SUM(P194:P207)</f>
        <v>0</v>
      </c>
      <c r="R193" s="125">
        <f>SUM(R194:R207)</f>
        <v>0</v>
      </c>
      <c r="T193" s="126">
        <f>SUM(T194:T207)</f>
        <v>0</v>
      </c>
      <c r="AR193" s="120" t="s">
        <v>159</v>
      </c>
      <c r="AT193" s="127" t="s">
        <v>76</v>
      </c>
      <c r="AU193" s="127" t="s">
        <v>85</v>
      </c>
      <c r="AY193" s="120" t="s">
        <v>151</v>
      </c>
      <c r="BK193" s="128">
        <f>SUM(BK194:BK207)</f>
        <v>0</v>
      </c>
    </row>
    <row r="194" spans="2:65" s="1" customFormat="1" ht="24.2" customHeight="1">
      <c r="B194" s="31"/>
      <c r="C194" s="131" t="s">
        <v>363</v>
      </c>
      <c r="D194" s="131" t="s">
        <v>154</v>
      </c>
      <c r="E194" s="132" t="s">
        <v>1388</v>
      </c>
      <c r="F194" s="133" t="s">
        <v>1389</v>
      </c>
      <c r="G194" s="134" t="s">
        <v>170</v>
      </c>
      <c r="H194" s="135">
        <v>1</v>
      </c>
      <c r="I194" s="136"/>
      <c r="J194" s="137">
        <f>ROUND(I194*H194,2)</f>
        <v>0</v>
      </c>
      <c r="K194" s="133" t="s">
        <v>1</v>
      </c>
      <c r="L194" s="31"/>
      <c r="M194" s="138" t="s">
        <v>1</v>
      </c>
      <c r="N194" s="139" t="s">
        <v>43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261</v>
      </c>
      <c r="AT194" s="142" t="s">
        <v>154</v>
      </c>
      <c r="AU194" s="142" t="s">
        <v>159</v>
      </c>
      <c r="AY194" s="16" t="s">
        <v>151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159</v>
      </c>
      <c r="BK194" s="143">
        <f>ROUND(I194*H194,2)</f>
        <v>0</v>
      </c>
      <c r="BL194" s="16" t="s">
        <v>261</v>
      </c>
      <c r="BM194" s="142" t="s">
        <v>1390</v>
      </c>
    </row>
    <row r="195" spans="2:65" s="1" customFormat="1" ht="11.25">
      <c r="B195" s="31"/>
      <c r="D195" s="144" t="s">
        <v>161</v>
      </c>
      <c r="F195" s="145" t="s">
        <v>1389</v>
      </c>
      <c r="I195" s="146"/>
      <c r="L195" s="31"/>
      <c r="M195" s="147"/>
      <c r="T195" s="55"/>
      <c r="AT195" s="16" t="s">
        <v>161</v>
      </c>
      <c r="AU195" s="16" t="s">
        <v>159</v>
      </c>
    </row>
    <row r="196" spans="2:65" s="1" customFormat="1" ht="16.5" customHeight="1">
      <c r="B196" s="31"/>
      <c r="C196" s="168" t="s">
        <v>367</v>
      </c>
      <c r="D196" s="168" t="s">
        <v>208</v>
      </c>
      <c r="E196" s="169" t="s">
        <v>1391</v>
      </c>
      <c r="F196" s="170" t="s">
        <v>1392</v>
      </c>
      <c r="G196" s="171" t="s">
        <v>170</v>
      </c>
      <c r="H196" s="172">
        <v>1</v>
      </c>
      <c r="I196" s="173"/>
      <c r="J196" s="174">
        <f>ROUND(I196*H196,2)</f>
        <v>0</v>
      </c>
      <c r="K196" s="170" t="s">
        <v>1</v>
      </c>
      <c r="L196" s="175"/>
      <c r="M196" s="176" t="s">
        <v>1</v>
      </c>
      <c r="N196" s="177" t="s">
        <v>43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303</v>
      </c>
      <c r="AT196" s="142" t="s">
        <v>208</v>
      </c>
      <c r="AU196" s="142" t="s">
        <v>159</v>
      </c>
      <c r="AY196" s="16" t="s">
        <v>151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159</v>
      </c>
      <c r="BK196" s="143">
        <f>ROUND(I196*H196,2)</f>
        <v>0</v>
      </c>
      <c r="BL196" s="16" t="s">
        <v>261</v>
      </c>
      <c r="BM196" s="142" t="s">
        <v>1393</v>
      </c>
    </row>
    <row r="197" spans="2:65" s="1" customFormat="1" ht="11.25">
      <c r="B197" s="31"/>
      <c r="D197" s="144" t="s">
        <v>161</v>
      </c>
      <c r="F197" s="145" t="s">
        <v>1392</v>
      </c>
      <c r="I197" s="146"/>
      <c r="L197" s="31"/>
      <c r="M197" s="147"/>
      <c r="T197" s="55"/>
      <c r="AT197" s="16" t="s">
        <v>161</v>
      </c>
      <c r="AU197" s="16" t="s">
        <v>159</v>
      </c>
    </row>
    <row r="198" spans="2:65" s="1" customFormat="1" ht="24.2" customHeight="1">
      <c r="B198" s="31"/>
      <c r="C198" s="131" t="s">
        <v>381</v>
      </c>
      <c r="D198" s="131" t="s">
        <v>154</v>
      </c>
      <c r="E198" s="132" t="s">
        <v>1394</v>
      </c>
      <c r="F198" s="133" t="s">
        <v>1395</v>
      </c>
      <c r="G198" s="134" t="s">
        <v>170</v>
      </c>
      <c r="H198" s="135">
        <v>2</v>
      </c>
      <c r="I198" s="136"/>
      <c r="J198" s="137">
        <f>ROUND(I198*H198,2)</f>
        <v>0</v>
      </c>
      <c r="K198" s="133" t="s">
        <v>1</v>
      </c>
      <c r="L198" s="31"/>
      <c r="M198" s="138" t="s">
        <v>1</v>
      </c>
      <c r="N198" s="139" t="s">
        <v>43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261</v>
      </c>
      <c r="AT198" s="142" t="s">
        <v>154</v>
      </c>
      <c r="AU198" s="142" t="s">
        <v>159</v>
      </c>
      <c r="AY198" s="16" t="s">
        <v>151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159</v>
      </c>
      <c r="BK198" s="143">
        <f>ROUND(I198*H198,2)</f>
        <v>0</v>
      </c>
      <c r="BL198" s="16" t="s">
        <v>261</v>
      </c>
      <c r="BM198" s="142" t="s">
        <v>1396</v>
      </c>
    </row>
    <row r="199" spans="2:65" s="1" customFormat="1" ht="19.5">
      <c r="B199" s="31"/>
      <c r="D199" s="144" t="s">
        <v>161</v>
      </c>
      <c r="F199" s="145" t="s">
        <v>1395</v>
      </c>
      <c r="I199" s="146"/>
      <c r="L199" s="31"/>
      <c r="M199" s="147"/>
      <c r="T199" s="55"/>
      <c r="AT199" s="16" t="s">
        <v>161</v>
      </c>
      <c r="AU199" s="16" t="s">
        <v>159</v>
      </c>
    </row>
    <row r="200" spans="2:65" s="1" customFormat="1" ht="24.2" customHeight="1">
      <c r="B200" s="31"/>
      <c r="C200" s="168" t="s">
        <v>383</v>
      </c>
      <c r="D200" s="168" t="s">
        <v>208</v>
      </c>
      <c r="E200" s="169" t="s">
        <v>1397</v>
      </c>
      <c r="F200" s="170" t="s">
        <v>1398</v>
      </c>
      <c r="G200" s="171" t="s">
        <v>170</v>
      </c>
      <c r="H200" s="172">
        <v>2</v>
      </c>
      <c r="I200" s="173"/>
      <c r="J200" s="174">
        <f>ROUND(I200*H200,2)</f>
        <v>0</v>
      </c>
      <c r="K200" s="170" t="s">
        <v>1</v>
      </c>
      <c r="L200" s="175"/>
      <c r="M200" s="176" t="s">
        <v>1</v>
      </c>
      <c r="N200" s="177" t="s">
        <v>43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303</v>
      </c>
      <c r="AT200" s="142" t="s">
        <v>208</v>
      </c>
      <c r="AU200" s="142" t="s">
        <v>159</v>
      </c>
      <c r="AY200" s="16" t="s">
        <v>151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159</v>
      </c>
      <c r="BK200" s="143">
        <f>ROUND(I200*H200,2)</f>
        <v>0</v>
      </c>
      <c r="BL200" s="16" t="s">
        <v>261</v>
      </c>
      <c r="BM200" s="142" t="s">
        <v>1399</v>
      </c>
    </row>
    <row r="201" spans="2:65" s="1" customFormat="1" ht="19.5">
      <c r="B201" s="31"/>
      <c r="D201" s="144" t="s">
        <v>161</v>
      </c>
      <c r="F201" s="145" t="s">
        <v>1398</v>
      </c>
      <c r="I201" s="146"/>
      <c r="L201" s="31"/>
      <c r="M201" s="147"/>
      <c r="T201" s="55"/>
      <c r="AT201" s="16" t="s">
        <v>161</v>
      </c>
      <c r="AU201" s="16" t="s">
        <v>159</v>
      </c>
    </row>
    <row r="202" spans="2:65" s="1" customFormat="1" ht="24.2" customHeight="1">
      <c r="B202" s="31"/>
      <c r="C202" s="131" t="s">
        <v>371</v>
      </c>
      <c r="D202" s="131" t="s">
        <v>154</v>
      </c>
      <c r="E202" s="132" t="s">
        <v>1400</v>
      </c>
      <c r="F202" s="133" t="s">
        <v>1401</v>
      </c>
      <c r="G202" s="134" t="s">
        <v>170</v>
      </c>
      <c r="H202" s="135">
        <v>1</v>
      </c>
      <c r="I202" s="136"/>
      <c r="J202" s="137">
        <f>ROUND(I202*H202,2)</f>
        <v>0</v>
      </c>
      <c r="K202" s="133" t="s">
        <v>1</v>
      </c>
      <c r="L202" s="31"/>
      <c r="M202" s="138" t="s">
        <v>1</v>
      </c>
      <c r="N202" s="139" t="s">
        <v>43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261</v>
      </c>
      <c r="AT202" s="142" t="s">
        <v>154</v>
      </c>
      <c r="AU202" s="142" t="s">
        <v>159</v>
      </c>
      <c r="AY202" s="16" t="s">
        <v>151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159</v>
      </c>
      <c r="BK202" s="143">
        <f>ROUND(I202*H202,2)</f>
        <v>0</v>
      </c>
      <c r="BL202" s="16" t="s">
        <v>261</v>
      </c>
      <c r="BM202" s="142" t="s">
        <v>1402</v>
      </c>
    </row>
    <row r="203" spans="2:65" s="1" customFormat="1" ht="19.5">
      <c r="B203" s="31"/>
      <c r="D203" s="144" t="s">
        <v>161</v>
      </c>
      <c r="F203" s="145" t="s">
        <v>1401</v>
      </c>
      <c r="I203" s="146"/>
      <c r="L203" s="31"/>
      <c r="M203" s="147"/>
      <c r="T203" s="55"/>
      <c r="AT203" s="16" t="s">
        <v>161</v>
      </c>
      <c r="AU203" s="16" t="s">
        <v>159</v>
      </c>
    </row>
    <row r="204" spans="2:65" s="1" customFormat="1" ht="16.5" customHeight="1">
      <c r="B204" s="31"/>
      <c r="C204" s="168" t="s">
        <v>376</v>
      </c>
      <c r="D204" s="168" t="s">
        <v>208</v>
      </c>
      <c r="E204" s="169" t="s">
        <v>1403</v>
      </c>
      <c r="F204" s="170" t="s">
        <v>1404</v>
      </c>
      <c r="G204" s="171" t="s">
        <v>170</v>
      </c>
      <c r="H204" s="172">
        <v>1</v>
      </c>
      <c r="I204" s="173"/>
      <c r="J204" s="174">
        <f>ROUND(I204*H204,2)</f>
        <v>0</v>
      </c>
      <c r="K204" s="170" t="s">
        <v>1</v>
      </c>
      <c r="L204" s="175"/>
      <c r="M204" s="176" t="s">
        <v>1</v>
      </c>
      <c r="N204" s="177" t="s">
        <v>43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303</v>
      </c>
      <c r="AT204" s="142" t="s">
        <v>208</v>
      </c>
      <c r="AU204" s="142" t="s">
        <v>159</v>
      </c>
      <c r="AY204" s="16" t="s">
        <v>151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159</v>
      </c>
      <c r="BK204" s="143">
        <f>ROUND(I204*H204,2)</f>
        <v>0</v>
      </c>
      <c r="BL204" s="16" t="s">
        <v>261</v>
      </c>
      <c r="BM204" s="142" t="s">
        <v>1405</v>
      </c>
    </row>
    <row r="205" spans="2:65" s="1" customFormat="1" ht="11.25">
      <c r="B205" s="31"/>
      <c r="D205" s="144" t="s">
        <v>161</v>
      </c>
      <c r="F205" s="145" t="s">
        <v>1404</v>
      </c>
      <c r="I205" s="146"/>
      <c r="L205" s="31"/>
      <c r="M205" s="147"/>
      <c r="T205" s="55"/>
      <c r="AT205" s="16" t="s">
        <v>161</v>
      </c>
      <c r="AU205" s="16" t="s">
        <v>159</v>
      </c>
    </row>
    <row r="206" spans="2:65" s="1" customFormat="1" ht="44.25" customHeight="1">
      <c r="B206" s="31"/>
      <c r="C206" s="131" t="s">
        <v>386</v>
      </c>
      <c r="D206" s="131" t="s">
        <v>154</v>
      </c>
      <c r="E206" s="132" t="s">
        <v>1406</v>
      </c>
      <c r="F206" s="133" t="s">
        <v>1407</v>
      </c>
      <c r="G206" s="134" t="s">
        <v>1408</v>
      </c>
      <c r="H206" s="185"/>
      <c r="I206" s="136"/>
      <c r="J206" s="137">
        <f>ROUND(I206*H206,2)</f>
        <v>0</v>
      </c>
      <c r="K206" s="133" t="s">
        <v>1</v>
      </c>
      <c r="L206" s="31"/>
      <c r="M206" s="138" t="s">
        <v>1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261</v>
      </c>
      <c r="AT206" s="142" t="s">
        <v>154</v>
      </c>
      <c r="AU206" s="142" t="s">
        <v>159</v>
      </c>
      <c r="AY206" s="16" t="s">
        <v>151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159</v>
      </c>
      <c r="BK206" s="143">
        <f>ROUND(I206*H206,2)</f>
        <v>0</v>
      </c>
      <c r="BL206" s="16" t="s">
        <v>261</v>
      </c>
      <c r="BM206" s="142" t="s">
        <v>1409</v>
      </c>
    </row>
    <row r="207" spans="2:65" s="1" customFormat="1" ht="29.25">
      <c r="B207" s="31"/>
      <c r="D207" s="144" t="s">
        <v>161</v>
      </c>
      <c r="F207" s="145" t="s">
        <v>1407</v>
      </c>
      <c r="I207" s="146"/>
      <c r="L207" s="31"/>
      <c r="M207" s="147"/>
      <c r="T207" s="55"/>
      <c r="AT207" s="16" t="s">
        <v>161</v>
      </c>
      <c r="AU207" s="16" t="s">
        <v>159</v>
      </c>
    </row>
    <row r="208" spans="2:65" s="11" customFormat="1" ht="25.9" customHeight="1">
      <c r="B208" s="119"/>
      <c r="D208" s="120" t="s">
        <v>76</v>
      </c>
      <c r="E208" s="121" t="s">
        <v>208</v>
      </c>
      <c r="F208" s="121" t="s">
        <v>1410</v>
      </c>
      <c r="I208" s="122"/>
      <c r="J208" s="123">
        <f>BK208</f>
        <v>0</v>
      </c>
      <c r="L208" s="119"/>
      <c r="M208" s="124"/>
      <c r="P208" s="125">
        <f>P209</f>
        <v>0</v>
      </c>
      <c r="R208" s="125">
        <f>R209</f>
        <v>0</v>
      </c>
      <c r="T208" s="126">
        <f>T209</f>
        <v>0</v>
      </c>
      <c r="AR208" s="120" t="s">
        <v>152</v>
      </c>
      <c r="AT208" s="127" t="s">
        <v>76</v>
      </c>
      <c r="AU208" s="127" t="s">
        <v>77</v>
      </c>
      <c r="AY208" s="120" t="s">
        <v>151</v>
      </c>
      <c r="BK208" s="128">
        <f>BK209</f>
        <v>0</v>
      </c>
    </row>
    <row r="209" spans="2:65" s="11" customFormat="1" ht="22.9" customHeight="1">
      <c r="B209" s="119"/>
      <c r="D209" s="120" t="s">
        <v>76</v>
      </c>
      <c r="E209" s="129" t="s">
        <v>1411</v>
      </c>
      <c r="F209" s="129" t="s">
        <v>1412</v>
      </c>
      <c r="I209" s="122"/>
      <c r="J209" s="130">
        <f>BK209</f>
        <v>0</v>
      </c>
      <c r="L209" s="119"/>
      <c r="M209" s="124"/>
      <c r="P209" s="125">
        <f>SUM(P210:P227)</f>
        <v>0</v>
      </c>
      <c r="R209" s="125">
        <f>SUM(R210:R227)</f>
        <v>0</v>
      </c>
      <c r="T209" s="126">
        <f>SUM(T210:T227)</f>
        <v>0</v>
      </c>
      <c r="AR209" s="120" t="s">
        <v>152</v>
      </c>
      <c r="AT209" s="127" t="s">
        <v>76</v>
      </c>
      <c r="AU209" s="127" t="s">
        <v>85</v>
      </c>
      <c r="AY209" s="120" t="s">
        <v>151</v>
      </c>
      <c r="BK209" s="128">
        <f>SUM(BK210:BK227)</f>
        <v>0</v>
      </c>
    </row>
    <row r="210" spans="2:65" s="1" customFormat="1" ht="44.25" customHeight="1">
      <c r="B210" s="31"/>
      <c r="C210" s="131" t="s">
        <v>390</v>
      </c>
      <c r="D210" s="131" t="s">
        <v>154</v>
      </c>
      <c r="E210" s="132" t="s">
        <v>1413</v>
      </c>
      <c r="F210" s="133" t="s">
        <v>1414</v>
      </c>
      <c r="G210" s="134" t="s">
        <v>374</v>
      </c>
      <c r="H210" s="135">
        <v>25</v>
      </c>
      <c r="I210" s="136"/>
      <c r="J210" s="137">
        <f>ROUND(I210*H210,2)</f>
        <v>0</v>
      </c>
      <c r="K210" s="133" t="s">
        <v>1</v>
      </c>
      <c r="L210" s="31"/>
      <c r="M210" s="138" t="s">
        <v>1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200</v>
      </c>
      <c r="AT210" s="142" t="s">
        <v>154</v>
      </c>
      <c r="AU210" s="142" t="s">
        <v>159</v>
      </c>
      <c r="AY210" s="16" t="s">
        <v>151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159</v>
      </c>
      <c r="BK210" s="143">
        <f>ROUND(I210*H210,2)</f>
        <v>0</v>
      </c>
      <c r="BL210" s="16" t="s">
        <v>200</v>
      </c>
      <c r="BM210" s="142" t="s">
        <v>1415</v>
      </c>
    </row>
    <row r="211" spans="2:65" s="1" customFormat="1" ht="19.5">
      <c r="B211" s="31"/>
      <c r="D211" s="144" t="s">
        <v>161</v>
      </c>
      <c r="F211" s="145" t="s">
        <v>1414</v>
      </c>
      <c r="I211" s="146"/>
      <c r="L211" s="31"/>
      <c r="M211" s="147"/>
      <c r="T211" s="55"/>
      <c r="AT211" s="16" t="s">
        <v>161</v>
      </c>
      <c r="AU211" s="16" t="s">
        <v>159</v>
      </c>
    </row>
    <row r="212" spans="2:65" s="1" customFormat="1" ht="24.2" customHeight="1">
      <c r="B212" s="31"/>
      <c r="C212" s="168" t="s">
        <v>396</v>
      </c>
      <c r="D212" s="168" t="s">
        <v>208</v>
      </c>
      <c r="E212" s="169" t="s">
        <v>1416</v>
      </c>
      <c r="F212" s="170" t="s">
        <v>1417</v>
      </c>
      <c r="G212" s="171" t="s">
        <v>374</v>
      </c>
      <c r="H212" s="172">
        <v>25</v>
      </c>
      <c r="I212" s="173"/>
      <c r="J212" s="174">
        <f>ROUND(I212*H212,2)</f>
        <v>0</v>
      </c>
      <c r="K212" s="170" t="s">
        <v>1</v>
      </c>
      <c r="L212" s="175"/>
      <c r="M212" s="176" t="s">
        <v>1</v>
      </c>
      <c r="N212" s="177" t="s">
        <v>43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1418</v>
      </c>
      <c r="AT212" s="142" t="s">
        <v>208</v>
      </c>
      <c r="AU212" s="142" t="s">
        <v>159</v>
      </c>
      <c r="AY212" s="16" t="s">
        <v>151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159</v>
      </c>
      <c r="BK212" s="143">
        <f>ROUND(I212*H212,2)</f>
        <v>0</v>
      </c>
      <c r="BL212" s="16" t="s">
        <v>200</v>
      </c>
      <c r="BM212" s="142" t="s">
        <v>1419</v>
      </c>
    </row>
    <row r="213" spans="2:65" s="1" customFormat="1" ht="19.5">
      <c r="B213" s="31"/>
      <c r="D213" s="144" t="s">
        <v>161</v>
      </c>
      <c r="F213" s="145" t="s">
        <v>1417</v>
      </c>
      <c r="I213" s="146"/>
      <c r="L213" s="31"/>
      <c r="M213" s="147"/>
      <c r="T213" s="55"/>
      <c r="AT213" s="16" t="s">
        <v>161</v>
      </c>
      <c r="AU213" s="16" t="s">
        <v>159</v>
      </c>
    </row>
    <row r="214" spans="2:65" s="1" customFormat="1" ht="24.2" customHeight="1">
      <c r="B214" s="31"/>
      <c r="C214" s="131" t="s">
        <v>401</v>
      </c>
      <c r="D214" s="131" t="s">
        <v>154</v>
      </c>
      <c r="E214" s="132" t="s">
        <v>1420</v>
      </c>
      <c r="F214" s="133" t="s">
        <v>1421</v>
      </c>
      <c r="G214" s="134" t="s">
        <v>170</v>
      </c>
      <c r="H214" s="135">
        <v>1</v>
      </c>
      <c r="I214" s="136"/>
      <c r="J214" s="137">
        <f>ROUND(I214*H214,2)</f>
        <v>0</v>
      </c>
      <c r="K214" s="133" t="s">
        <v>1</v>
      </c>
      <c r="L214" s="31"/>
      <c r="M214" s="138" t="s">
        <v>1</v>
      </c>
      <c r="N214" s="139" t="s">
        <v>43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200</v>
      </c>
      <c r="AT214" s="142" t="s">
        <v>154</v>
      </c>
      <c r="AU214" s="142" t="s">
        <v>159</v>
      </c>
      <c r="AY214" s="16" t="s">
        <v>151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159</v>
      </c>
      <c r="BK214" s="143">
        <f>ROUND(I214*H214,2)</f>
        <v>0</v>
      </c>
      <c r="BL214" s="16" t="s">
        <v>200</v>
      </c>
      <c r="BM214" s="142" t="s">
        <v>1422</v>
      </c>
    </row>
    <row r="215" spans="2:65" s="1" customFormat="1" ht="11.25">
      <c r="B215" s="31"/>
      <c r="D215" s="144" t="s">
        <v>161</v>
      </c>
      <c r="F215" s="145" t="s">
        <v>1421</v>
      </c>
      <c r="I215" s="146"/>
      <c r="L215" s="31"/>
      <c r="M215" s="147"/>
      <c r="T215" s="55"/>
      <c r="AT215" s="16" t="s">
        <v>161</v>
      </c>
      <c r="AU215" s="16" t="s">
        <v>159</v>
      </c>
    </row>
    <row r="216" spans="2:65" s="1" customFormat="1" ht="24.2" customHeight="1">
      <c r="B216" s="31"/>
      <c r="C216" s="168" t="s">
        <v>407</v>
      </c>
      <c r="D216" s="168" t="s">
        <v>208</v>
      </c>
      <c r="E216" s="169" t="s">
        <v>1423</v>
      </c>
      <c r="F216" s="170" t="s">
        <v>1424</v>
      </c>
      <c r="G216" s="171" t="s">
        <v>170</v>
      </c>
      <c r="H216" s="172">
        <v>1</v>
      </c>
      <c r="I216" s="173"/>
      <c r="J216" s="174">
        <f>ROUND(I216*H216,2)</f>
        <v>0</v>
      </c>
      <c r="K216" s="170" t="s">
        <v>1</v>
      </c>
      <c r="L216" s="175"/>
      <c r="M216" s="176" t="s">
        <v>1</v>
      </c>
      <c r="N216" s="177" t="s">
        <v>43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1418</v>
      </c>
      <c r="AT216" s="142" t="s">
        <v>208</v>
      </c>
      <c r="AU216" s="142" t="s">
        <v>159</v>
      </c>
      <c r="AY216" s="16" t="s">
        <v>151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159</v>
      </c>
      <c r="BK216" s="143">
        <f>ROUND(I216*H216,2)</f>
        <v>0</v>
      </c>
      <c r="BL216" s="16" t="s">
        <v>200</v>
      </c>
      <c r="BM216" s="142" t="s">
        <v>1425</v>
      </c>
    </row>
    <row r="217" spans="2:65" s="1" customFormat="1" ht="19.5">
      <c r="B217" s="31"/>
      <c r="D217" s="144" t="s">
        <v>161</v>
      </c>
      <c r="F217" s="145" t="s">
        <v>1424</v>
      </c>
      <c r="I217" s="146"/>
      <c r="L217" s="31"/>
      <c r="M217" s="147"/>
      <c r="T217" s="55"/>
      <c r="AT217" s="16" t="s">
        <v>161</v>
      </c>
      <c r="AU217" s="16" t="s">
        <v>159</v>
      </c>
    </row>
    <row r="218" spans="2:65" s="1" customFormat="1" ht="16.5" customHeight="1">
      <c r="B218" s="31"/>
      <c r="C218" s="131" t="s">
        <v>412</v>
      </c>
      <c r="D218" s="131" t="s">
        <v>154</v>
      </c>
      <c r="E218" s="132" t="s">
        <v>1426</v>
      </c>
      <c r="F218" s="133" t="s">
        <v>1427</v>
      </c>
      <c r="G218" s="134" t="s">
        <v>170</v>
      </c>
      <c r="H218" s="135">
        <v>1</v>
      </c>
      <c r="I218" s="136"/>
      <c r="J218" s="137">
        <f>ROUND(I218*H218,2)</f>
        <v>0</v>
      </c>
      <c r="K218" s="133" t="s">
        <v>1</v>
      </c>
      <c r="L218" s="31"/>
      <c r="M218" s="138" t="s">
        <v>1</v>
      </c>
      <c r="N218" s="139" t="s">
        <v>43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200</v>
      </c>
      <c r="AT218" s="142" t="s">
        <v>154</v>
      </c>
      <c r="AU218" s="142" t="s">
        <v>159</v>
      </c>
      <c r="AY218" s="16" t="s">
        <v>151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159</v>
      </c>
      <c r="BK218" s="143">
        <f>ROUND(I218*H218,2)</f>
        <v>0</v>
      </c>
      <c r="BL218" s="16" t="s">
        <v>200</v>
      </c>
      <c r="BM218" s="142" t="s">
        <v>1428</v>
      </c>
    </row>
    <row r="219" spans="2:65" s="1" customFormat="1" ht="11.25">
      <c r="B219" s="31"/>
      <c r="D219" s="144" t="s">
        <v>161</v>
      </c>
      <c r="F219" s="145" t="s">
        <v>1427</v>
      </c>
      <c r="I219" s="146"/>
      <c r="L219" s="31"/>
      <c r="M219" s="147"/>
      <c r="T219" s="55"/>
      <c r="AT219" s="16" t="s">
        <v>161</v>
      </c>
      <c r="AU219" s="16" t="s">
        <v>159</v>
      </c>
    </row>
    <row r="220" spans="2:65" s="1" customFormat="1" ht="24.2" customHeight="1">
      <c r="B220" s="31"/>
      <c r="C220" s="131" t="s">
        <v>424</v>
      </c>
      <c r="D220" s="131" t="s">
        <v>154</v>
      </c>
      <c r="E220" s="132" t="s">
        <v>1429</v>
      </c>
      <c r="F220" s="133" t="s">
        <v>1430</v>
      </c>
      <c r="G220" s="134" t="s">
        <v>170</v>
      </c>
      <c r="H220" s="135">
        <v>1</v>
      </c>
      <c r="I220" s="136"/>
      <c r="J220" s="137">
        <f>ROUND(I220*H220,2)</f>
        <v>0</v>
      </c>
      <c r="K220" s="133" t="s">
        <v>1</v>
      </c>
      <c r="L220" s="31"/>
      <c r="M220" s="138" t="s">
        <v>1</v>
      </c>
      <c r="N220" s="139" t="s">
        <v>43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200</v>
      </c>
      <c r="AT220" s="142" t="s">
        <v>154</v>
      </c>
      <c r="AU220" s="142" t="s">
        <v>159</v>
      </c>
      <c r="AY220" s="16" t="s">
        <v>151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159</v>
      </c>
      <c r="BK220" s="143">
        <f>ROUND(I220*H220,2)</f>
        <v>0</v>
      </c>
      <c r="BL220" s="16" t="s">
        <v>200</v>
      </c>
      <c r="BM220" s="142" t="s">
        <v>1431</v>
      </c>
    </row>
    <row r="221" spans="2:65" s="1" customFormat="1" ht="11.25">
      <c r="B221" s="31"/>
      <c r="D221" s="144" t="s">
        <v>161</v>
      </c>
      <c r="F221" s="145" t="s">
        <v>1430</v>
      </c>
      <c r="I221" s="146"/>
      <c r="L221" s="31"/>
      <c r="M221" s="147"/>
      <c r="T221" s="55"/>
      <c r="AT221" s="16" t="s">
        <v>161</v>
      </c>
      <c r="AU221" s="16" t="s">
        <v>159</v>
      </c>
    </row>
    <row r="222" spans="2:65" s="1" customFormat="1" ht="16.5" customHeight="1">
      <c r="B222" s="31"/>
      <c r="C222" s="168" t="s">
        <v>429</v>
      </c>
      <c r="D222" s="168" t="s">
        <v>208</v>
      </c>
      <c r="E222" s="169" t="s">
        <v>1432</v>
      </c>
      <c r="F222" s="170" t="s">
        <v>1433</v>
      </c>
      <c r="G222" s="171" t="s">
        <v>170</v>
      </c>
      <c r="H222" s="172">
        <v>1</v>
      </c>
      <c r="I222" s="173"/>
      <c r="J222" s="174">
        <f>ROUND(I222*H222,2)</f>
        <v>0</v>
      </c>
      <c r="K222" s="170" t="s">
        <v>1</v>
      </c>
      <c r="L222" s="175"/>
      <c r="M222" s="176" t="s">
        <v>1</v>
      </c>
      <c r="N222" s="177" t="s">
        <v>43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1418</v>
      </c>
      <c r="AT222" s="142" t="s">
        <v>208</v>
      </c>
      <c r="AU222" s="142" t="s">
        <v>159</v>
      </c>
      <c r="AY222" s="16" t="s">
        <v>151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159</v>
      </c>
      <c r="BK222" s="143">
        <f>ROUND(I222*H222,2)</f>
        <v>0</v>
      </c>
      <c r="BL222" s="16" t="s">
        <v>200</v>
      </c>
      <c r="BM222" s="142" t="s">
        <v>1434</v>
      </c>
    </row>
    <row r="223" spans="2:65" s="1" customFormat="1" ht="11.25">
      <c r="B223" s="31"/>
      <c r="D223" s="144" t="s">
        <v>161</v>
      </c>
      <c r="F223" s="145" t="s">
        <v>1433</v>
      </c>
      <c r="I223" s="146"/>
      <c r="L223" s="31"/>
      <c r="M223" s="147"/>
      <c r="T223" s="55"/>
      <c r="AT223" s="16" t="s">
        <v>161</v>
      </c>
      <c r="AU223" s="16" t="s">
        <v>159</v>
      </c>
    </row>
    <row r="224" spans="2:65" s="1" customFormat="1" ht="24.2" customHeight="1">
      <c r="B224" s="31"/>
      <c r="C224" s="131" t="s">
        <v>416</v>
      </c>
      <c r="D224" s="131" t="s">
        <v>154</v>
      </c>
      <c r="E224" s="132" t="s">
        <v>1435</v>
      </c>
      <c r="F224" s="133" t="s">
        <v>1436</v>
      </c>
      <c r="G224" s="134" t="s">
        <v>170</v>
      </c>
      <c r="H224" s="135">
        <v>1</v>
      </c>
      <c r="I224" s="136"/>
      <c r="J224" s="137">
        <f>ROUND(I224*H224,2)</f>
        <v>0</v>
      </c>
      <c r="K224" s="133" t="s">
        <v>1</v>
      </c>
      <c r="L224" s="31"/>
      <c r="M224" s="138" t="s">
        <v>1</v>
      </c>
      <c r="N224" s="139" t="s">
        <v>43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200</v>
      </c>
      <c r="AT224" s="142" t="s">
        <v>154</v>
      </c>
      <c r="AU224" s="142" t="s">
        <v>159</v>
      </c>
      <c r="AY224" s="16" t="s">
        <v>151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159</v>
      </c>
      <c r="BK224" s="143">
        <f>ROUND(I224*H224,2)</f>
        <v>0</v>
      </c>
      <c r="BL224" s="16" t="s">
        <v>200</v>
      </c>
      <c r="BM224" s="142" t="s">
        <v>1437</v>
      </c>
    </row>
    <row r="225" spans="2:65" s="1" customFormat="1" ht="19.5">
      <c r="B225" s="31"/>
      <c r="D225" s="144" t="s">
        <v>161</v>
      </c>
      <c r="F225" s="145" t="s">
        <v>1436</v>
      </c>
      <c r="I225" s="146"/>
      <c r="L225" s="31"/>
      <c r="M225" s="147"/>
      <c r="T225" s="55"/>
      <c r="AT225" s="16" t="s">
        <v>161</v>
      </c>
      <c r="AU225" s="16" t="s">
        <v>159</v>
      </c>
    </row>
    <row r="226" spans="2:65" s="1" customFormat="1" ht="24.2" customHeight="1">
      <c r="B226" s="31"/>
      <c r="C226" s="168" t="s">
        <v>420</v>
      </c>
      <c r="D226" s="168" t="s">
        <v>208</v>
      </c>
      <c r="E226" s="169" t="s">
        <v>1438</v>
      </c>
      <c r="F226" s="170" t="s">
        <v>1439</v>
      </c>
      <c r="G226" s="171" t="s">
        <v>170</v>
      </c>
      <c r="H226" s="172">
        <v>1</v>
      </c>
      <c r="I226" s="173"/>
      <c r="J226" s="174">
        <f>ROUND(I226*H226,2)</f>
        <v>0</v>
      </c>
      <c r="K226" s="170" t="s">
        <v>1</v>
      </c>
      <c r="L226" s="175"/>
      <c r="M226" s="176" t="s">
        <v>1</v>
      </c>
      <c r="N226" s="177" t="s">
        <v>43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1418</v>
      </c>
      <c r="AT226" s="142" t="s">
        <v>208</v>
      </c>
      <c r="AU226" s="142" t="s">
        <v>159</v>
      </c>
      <c r="AY226" s="16" t="s">
        <v>151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159</v>
      </c>
      <c r="BK226" s="143">
        <f>ROUND(I226*H226,2)</f>
        <v>0</v>
      </c>
      <c r="BL226" s="16" t="s">
        <v>200</v>
      </c>
      <c r="BM226" s="142" t="s">
        <v>1440</v>
      </c>
    </row>
    <row r="227" spans="2:65" s="1" customFormat="1" ht="19.5">
      <c r="B227" s="31"/>
      <c r="D227" s="144" t="s">
        <v>161</v>
      </c>
      <c r="F227" s="145" t="s">
        <v>1439</v>
      </c>
      <c r="I227" s="146"/>
      <c r="L227" s="31"/>
      <c r="M227" s="147"/>
      <c r="T227" s="55"/>
      <c r="AT227" s="16" t="s">
        <v>161</v>
      </c>
      <c r="AU227" s="16" t="s">
        <v>159</v>
      </c>
    </row>
    <row r="228" spans="2:65" s="11" customFormat="1" ht="25.9" customHeight="1">
      <c r="B228" s="119"/>
      <c r="D228" s="120" t="s">
        <v>76</v>
      </c>
      <c r="E228" s="121" t="s">
        <v>857</v>
      </c>
      <c r="F228" s="121" t="s">
        <v>858</v>
      </c>
      <c r="I228" s="122"/>
      <c r="J228" s="123">
        <f>BK228</f>
        <v>0</v>
      </c>
      <c r="L228" s="119"/>
      <c r="M228" s="124"/>
      <c r="P228" s="125">
        <f>SUM(P229:P234)</f>
        <v>0</v>
      </c>
      <c r="R228" s="125">
        <f>SUM(R229:R234)</f>
        <v>0</v>
      </c>
      <c r="T228" s="126">
        <f>SUM(T229:T234)</f>
        <v>0</v>
      </c>
      <c r="AR228" s="120" t="s">
        <v>158</v>
      </c>
      <c r="AT228" s="127" t="s">
        <v>76</v>
      </c>
      <c r="AU228" s="127" t="s">
        <v>77</v>
      </c>
      <c r="AY228" s="120" t="s">
        <v>151</v>
      </c>
      <c r="BK228" s="128">
        <f>SUM(BK229:BK234)</f>
        <v>0</v>
      </c>
    </row>
    <row r="229" spans="2:65" s="1" customFormat="1" ht="37.9" customHeight="1">
      <c r="B229" s="31"/>
      <c r="C229" s="131" t="s">
        <v>433</v>
      </c>
      <c r="D229" s="131" t="s">
        <v>154</v>
      </c>
      <c r="E229" s="132" t="s">
        <v>1153</v>
      </c>
      <c r="F229" s="133" t="s">
        <v>1154</v>
      </c>
      <c r="G229" s="134" t="s">
        <v>862</v>
      </c>
      <c r="H229" s="135">
        <v>24</v>
      </c>
      <c r="I229" s="136"/>
      <c r="J229" s="137">
        <f>ROUND(I229*H229,2)</f>
        <v>0</v>
      </c>
      <c r="K229" s="133" t="s">
        <v>1</v>
      </c>
      <c r="L229" s="31"/>
      <c r="M229" s="138" t="s">
        <v>1</v>
      </c>
      <c r="N229" s="139" t="s">
        <v>43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863</v>
      </c>
      <c r="AT229" s="142" t="s">
        <v>154</v>
      </c>
      <c r="AU229" s="142" t="s">
        <v>85</v>
      </c>
      <c r="AY229" s="16" t="s">
        <v>151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159</v>
      </c>
      <c r="BK229" s="143">
        <f>ROUND(I229*H229,2)</f>
        <v>0</v>
      </c>
      <c r="BL229" s="16" t="s">
        <v>863</v>
      </c>
      <c r="BM229" s="142" t="s">
        <v>1441</v>
      </c>
    </row>
    <row r="230" spans="2:65" s="1" customFormat="1" ht="19.5">
      <c r="B230" s="31"/>
      <c r="D230" s="144" t="s">
        <v>161</v>
      </c>
      <c r="F230" s="145" t="s">
        <v>1154</v>
      </c>
      <c r="I230" s="146"/>
      <c r="L230" s="31"/>
      <c r="M230" s="147"/>
      <c r="T230" s="55"/>
      <c r="AT230" s="16" t="s">
        <v>161</v>
      </c>
      <c r="AU230" s="16" t="s">
        <v>85</v>
      </c>
    </row>
    <row r="231" spans="2:65" s="1" customFormat="1" ht="37.9" customHeight="1">
      <c r="B231" s="31"/>
      <c r="C231" s="131" t="s">
        <v>438</v>
      </c>
      <c r="D231" s="131" t="s">
        <v>154</v>
      </c>
      <c r="E231" s="132" t="s">
        <v>1442</v>
      </c>
      <c r="F231" s="133" t="s">
        <v>1443</v>
      </c>
      <c r="G231" s="134" t="s">
        <v>862</v>
      </c>
      <c r="H231" s="135">
        <v>6</v>
      </c>
      <c r="I231" s="136"/>
      <c r="J231" s="137">
        <f>ROUND(I231*H231,2)</f>
        <v>0</v>
      </c>
      <c r="K231" s="133" t="s">
        <v>1</v>
      </c>
      <c r="L231" s="31"/>
      <c r="M231" s="138" t="s">
        <v>1</v>
      </c>
      <c r="N231" s="139" t="s">
        <v>43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863</v>
      </c>
      <c r="AT231" s="142" t="s">
        <v>154</v>
      </c>
      <c r="AU231" s="142" t="s">
        <v>85</v>
      </c>
      <c r="AY231" s="16" t="s">
        <v>151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159</v>
      </c>
      <c r="BK231" s="143">
        <f>ROUND(I231*H231,2)</f>
        <v>0</v>
      </c>
      <c r="BL231" s="16" t="s">
        <v>863</v>
      </c>
      <c r="BM231" s="142" t="s">
        <v>1444</v>
      </c>
    </row>
    <row r="232" spans="2:65" s="1" customFormat="1" ht="19.5">
      <c r="B232" s="31"/>
      <c r="D232" s="144" t="s">
        <v>161</v>
      </c>
      <c r="F232" s="145" t="s">
        <v>1443</v>
      </c>
      <c r="I232" s="146"/>
      <c r="L232" s="31"/>
      <c r="M232" s="147"/>
      <c r="T232" s="55"/>
      <c r="AT232" s="16" t="s">
        <v>161</v>
      </c>
      <c r="AU232" s="16" t="s">
        <v>85</v>
      </c>
    </row>
    <row r="233" spans="2:65" s="1" customFormat="1" ht="24.2" customHeight="1">
      <c r="B233" s="31"/>
      <c r="C233" s="131" t="s">
        <v>442</v>
      </c>
      <c r="D233" s="131" t="s">
        <v>154</v>
      </c>
      <c r="E233" s="132" t="s">
        <v>1156</v>
      </c>
      <c r="F233" s="133" t="s">
        <v>1157</v>
      </c>
      <c r="G233" s="134" t="s">
        <v>862</v>
      </c>
      <c r="H233" s="135">
        <v>6</v>
      </c>
      <c r="I233" s="136"/>
      <c r="J233" s="137">
        <f>ROUND(I233*H233,2)</f>
        <v>0</v>
      </c>
      <c r="K233" s="133" t="s">
        <v>1</v>
      </c>
      <c r="L233" s="31"/>
      <c r="M233" s="138" t="s">
        <v>1</v>
      </c>
      <c r="N233" s="139" t="s">
        <v>43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863</v>
      </c>
      <c r="AT233" s="142" t="s">
        <v>154</v>
      </c>
      <c r="AU233" s="142" t="s">
        <v>85</v>
      </c>
      <c r="AY233" s="16" t="s">
        <v>151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159</v>
      </c>
      <c r="BK233" s="143">
        <f>ROUND(I233*H233,2)</f>
        <v>0</v>
      </c>
      <c r="BL233" s="16" t="s">
        <v>863</v>
      </c>
      <c r="BM233" s="142" t="s">
        <v>1445</v>
      </c>
    </row>
    <row r="234" spans="2:65" s="1" customFormat="1" ht="19.5">
      <c r="B234" s="31"/>
      <c r="D234" s="144" t="s">
        <v>161</v>
      </c>
      <c r="F234" s="145" t="s">
        <v>1157</v>
      </c>
      <c r="I234" s="146"/>
      <c r="L234" s="31"/>
      <c r="M234" s="182"/>
      <c r="N234" s="183"/>
      <c r="O234" s="183"/>
      <c r="P234" s="183"/>
      <c r="Q234" s="183"/>
      <c r="R234" s="183"/>
      <c r="S234" s="183"/>
      <c r="T234" s="184"/>
      <c r="AT234" s="16" t="s">
        <v>161</v>
      </c>
      <c r="AU234" s="16" t="s">
        <v>85</v>
      </c>
    </row>
    <row r="235" spans="2:65" s="1" customFormat="1" ht="6.95" customHeight="1">
      <c r="B235" s="43"/>
      <c r="C235" s="44"/>
      <c r="D235" s="44"/>
      <c r="E235" s="44"/>
      <c r="F235" s="44"/>
      <c r="G235" s="44"/>
      <c r="H235" s="44"/>
      <c r="I235" s="44"/>
      <c r="J235" s="44"/>
      <c r="K235" s="44"/>
      <c r="L235" s="31"/>
    </row>
  </sheetData>
  <sheetProtection algorithmName="SHA-512" hashValue="eS3xCmitRukAytKbbRDuyQbAXWcIH72edYZdlkx8uz4dvfVOAYRKF2V+7UM9A/k9Yi5hrOWDKefyADFlJk73vA==" saltValue="PAW5rkc3UP+fWzXAPdWrNPRUh9HAqFeu5rmuhweiBfVEyfHWMT5FdoY9FTvAnsOxSgf68SAb2HPQbu1aUDau2A==" spinCount="100000" sheet="1" objects="1" scenarios="1" formatColumns="0" formatRows="0" autoFilter="0"/>
  <autoFilter ref="C121:K234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9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1446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ROUND((SUM(BE120:BE178)),  2)</f>
        <v>0</v>
      </c>
      <c r="I33" s="91">
        <v>0.21</v>
      </c>
      <c r="J33" s="90">
        <f>ROUND(((SUM(BE120:BE178))*I33),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ROUND((SUM(BF120:BF178)),  2)</f>
        <v>0</v>
      </c>
      <c r="I34" s="91">
        <v>0.12</v>
      </c>
      <c r="J34" s="90">
        <f>ROUND(((SUM(BF120:BF178))*I34),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ROUND((SUM(BG120:BG178)),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ROUND((SUM(BH120:BH178)),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ROUND((SUM(BI120:BI178)),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05 - Vzduchotechnika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J120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123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126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1447</v>
      </c>
      <c r="E99" s="109"/>
      <c r="F99" s="109"/>
      <c r="G99" s="109"/>
      <c r="H99" s="109"/>
      <c r="I99" s="109"/>
      <c r="J99" s="110">
        <f>J131</f>
        <v>0</v>
      </c>
      <c r="L99" s="107"/>
    </row>
    <row r="100" spans="2:12" s="8" customFormat="1" ht="24.95" customHeight="1">
      <c r="B100" s="103"/>
      <c r="D100" s="104" t="s">
        <v>135</v>
      </c>
      <c r="E100" s="105"/>
      <c r="F100" s="105"/>
      <c r="G100" s="105"/>
      <c r="H100" s="105"/>
      <c r="I100" s="105"/>
      <c r="J100" s="106">
        <f>J176</f>
        <v>0</v>
      </c>
      <c r="L100" s="103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136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4" t="str">
        <f>E7</f>
        <v>Opravy bytových jednotek OŘ Brno - žst. Střelice</v>
      </c>
      <c r="F110" s="225"/>
      <c r="G110" s="225"/>
      <c r="H110" s="225"/>
      <c r="L110" s="31"/>
    </row>
    <row r="111" spans="2:12" s="1" customFormat="1" ht="12" customHeight="1">
      <c r="B111" s="31"/>
      <c r="C111" s="26" t="s">
        <v>106</v>
      </c>
      <c r="L111" s="31"/>
    </row>
    <row r="112" spans="2:12" s="1" customFormat="1" ht="16.5" customHeight="1">
      <c r="B112" s="31"/>
      <c r="E112" s="186" t="str">
        <f>E9</f>
        <v>05 - Vzduchotechnika</v>
      </c>
      <c r="F112" s="226"/>
      <c r="G112" s="226"/>
      <c r="H112" s="226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>Střelice</v>
      </c>
      <c r="I114" s="26" t="s">
        <v>22</v>
      </c>
      <c r="J114" s="51" t="str">
        <f>IF(J12="","",J12)</f>
        <v>12. 3. 2024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>Správa železnic, státní organizace</v>
      </c>
      <c r="I116" s="26" t="s">
        <v>32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30</v>
      </c>
      <c r="F117" s="24" t="str">
        <f>IF(E18="","",E18)</f>
        <v>Vyplň údaj</v>
      </c>
      <c r="I117" s="26" t="s">
        <v>35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137</v>
      </c>
      <c r="D119" s="113" t="s">
        <v>62</v>
      </c>
      <c r="E119" s="113" t="s">
        <v>58</v>
      </c>
      <c r="F119" s="113" t="s">
        <v>59</v>
      </c>
      <c r="G119" s="113" t="s">
        <v>138</v>
      </c>
      <c r="H119" s="113" t="s">
        <v>139</v>
      </c>
      <c r="I119" s="113" t="s">
        <v>140</v>
      </c>
      <c r="J119" s="113" t="s">
        <v>110</v>
      </c>
      <c r="K119" s="114" t="s">
        <v>141</v>
      </c>
      <c r="L119" s="111"/>
      <c r="M119" s="58" t="s">
        <v>1</v>
      </c>
      <c r="N119" s="59" t="s">
        <v>41</v>
      </c>
      <c r="O119" s="59" t="s">
        <v>142</v>
      </c>
      <c r="P119" s="59" t="s">
        <v>143</v>
      </c>
      <c r="Q119" s="59" t="s">
        <v>144</v>
      </c>
      <c r="R119" s="59" t="s">
        <v>145</v>
      </c>
      <c r="S119" s="59" t="s">
        <v>146</v>
      </c>
      <c r="T119" s="60" t="s">
        <v>147</v>
      </c>
    </row>
    <row r="120" spans="2:65" s="1" customFormat="1" ht="22.9" customHeight="1">
      <c r="B120" s="31"/>
      <c r="C120" s="63" t="s">
        <v>148</v>
      </c>
      <c r="J120" s="115">
        <f>BK120</f>
        <v>0</v>
      </c>
      <c r="L120" s="31"/>
      <c r="M120" s="61"/>
      <c r="N120" s="52"/>
      <c r="O120" s="52"/>
      <c r="P120" s="116">
        <f>P121+P176</f>
        <v>0</v>
      </c>
      <c r="Q120" s="52"/>
      <c r="R120" s="116">
        <f>R121+R176</f>
        <v>0</v>
      </c>
      <c r="S120" s="52"/>
      <c r="T120" s="117">
        <f>T121+T176</f>
        <v>0</v>
      </c>
      <c r="AT120" s="16" t="s">
        <v>76</v>
      </c>
      <c r="AU120" s="16" t="s">
        <v>112</v>
      </c>
      <c r="BK120" s="118">
        <f>BK121+BK176</f>
        <v>0</v>
      </c>
    </row>
    <row r="121" spans="2:65" s="11" customFormat="1" ht="25.9" customHeight="1">
      <c r="B121" s="119"/>
      <c r="D121" s="120" t="s">
        <v>76</v>
      </c>
      <c r="E121" s="121" t="s">
        <v>281</v>
      </c>
      <c r="F121" s="121" t="s">
        <v>282</v>
      </c>
      <c r="I121" s="122"/>
      <c r="J121" s="123">
        <f>BK121</f>
        <v>0</v>
      </c>
      <c r="L121" s="119"/>
      <c r="M121" s="124"/>
      <c r="P121" s="125">
        <f>P122+P131</f>
        <v>0</v>
      </c>
      <c r="R121" s="125">
        <f>R122+R131</f>
        <v>0</v>
      </c>
      <c r="T121" s="126">
        <f>T122+T131</f>
        <v>0</v>
      </c>
      <c r="AR121" s="120" t="s">
        <v>159</v>
      </c>
      <c r="AT121" s="127" t="s">
        <v>76</v>
      </c>
      <c r="AU121" s="127" t="s">
        <v>77</v>
      </c>
      <c r="AY121" s="120" t="s">
        <v>151</v>
      </c>
      <c r="BK121" s="128">
        <f>BK122+BK131</f>
        <v>0</v>
      </c>
    </row>
    <row r="122" spans="2:65" s="11" customFormat="1" ht="22.9" customHeight="1">
      <c r="B122" s="119"/>
      <c r="D122" s="120" t="s">
        <v>76</v>
      </c>
      <c r="E122" s="129" t="s">
        <v>320</v>
      </c>
      <c r="F122" s="129" t="s">
        <v>321</v>
      </c>
      <c r="I122" s="122"/>
      <c r="J122" s="130">
        <f>BK122</f>
        <v>0</v>
      </c>
      <c r="L122" s="119"/>
      <c r="M122" s="124"/>
      <c r="P122" s="125">
        <f>SUM(P123:P130)</f>
        <v>0</v>
      </c>
      <c r="R122" s="125">
        <f>SUM(R123:R130)</f>
        <v>0</v>
      </c>
      <c r="T122" s="126">
        <f>SUM(T123:T130)</f>
        <v>0</v>
      </c>
      <c r="AR122" s="120" t="s">
        <v>159</v>
      </c>
      <c r="AT122" s="127" t="s">
        <v>76</v>
      </c>
      <c r="AU122" s="127" t="s">
        <v>85</v>
      </c>
      <c r="AY122" s="120" t="s">
        <v>151</v>
      </c>
      <c r="BK122" s="128">
        <f>SUM(BK123:BK130)</f>
        <v>0</v>
      </c>
    </row>
    <row r="123" spans="2:65" s="1" customFormat="1" ht="44.25" customHeight="1">
      <c r="B123" s="31"/>
      <c r="C123" s="131" t="s">
        <v>85</v>
      </c>
      <c r="D123" s="131" t="s">
        <v>154</v>
      </c>
      <c r="E123" s="132" t="s">
        <v>1448</v>
      </c>
      <c r="F123" s="133" t="s">
        <v>1449</v>
      </c>
      <c r="G123" s="134" t="s">
        <v>157</v>
      </c>
      <c r="H123" s="135">
        <v>3</v>
      </c>
      <c r="I123" s="136"/>
      <c r="J123" s="137">
        <f>ROUND(I123*H123,2)</f>
        <v>0</v>
      </c>
      <c r="K123" s="133" t="s">
        <v>1</v>
      </c>
      <c r="L123" s="31"/>
      <c r="M123" s="138" t="s">
        <v>1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261</v>
      </c>
      <c r="AT123" s="142" t="s">
        <v>154</v>
      </c>
      <c r="AU123" s="142" t="s">
        <v>159</v>
      </c>
      <c r="AY123" s="16" t="s">
        <v>151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159</v>
      </c>
      <c r="BK123" s="143">
        <f>ROUND(I123*H123,2)</f>
        <v>0</v>
      </c>
      <c r="BL123" s="16" t="s">
        <v>261</v>
      </c>
      <c r="BM123" s="142" t="s">
        <v>1450</v>
      </c>
    </row>
    <row r="124" spans="2:65" s="1" customFormat="1" ht="29.25">
      <c r="B124" s="31"/>
      <c r="D124" s="144" t="s">
        <v>161</v>
      </c>
      <c r="F124" s="145" t="s">
        <v>1449</v>
      </c>
      <c r="I124" s="146"/>
      <c r="L124" s="31"/>
      <c r="M124" s="147"/>
      <c r="T124" s="55"/>
      <c r="AT124" s="16" t="s">
        <v>161</v>
      </c>
      <c r="AU124" s="16" t="s">
        <v>159</v>
      </c>
    </row>
    <row r="125" spans="2:65" s="1" customFormat="1" ht="24.2" customHeight="1">
      <c r="B125" s="31"/>
      <c r="C125" s="168" t="s">
        <v>159</v>
      </c>
      <c r="D125" s="168" t="s">
        <v>208</v>
      </c>
      <c r="E125" s="169" t="s">
        <v>1451</v>
      </c>
      <c r="F125" s="170" t="s">
        <v>1452</v>
      </c>
      <c r="G125" s="171" t="s">
        <v>157</v>
      </c>
      <c r="H125" s="172">
        <v>3.15</v>
      </c>
      <c r="I125" s="173"/>
      <c r="J125" s="174">
        <f>ROUND(I125*H125,2)</f>
        <v>0</v>
      </c>
      <c r="K125" s="170" t="s">
        <v>1</v>
      </c>
      <c r="L125" s="175"/>
      <c r="M125" s="176" t="s">
        <v>1</v>
      </c>
      <c r="N125" s="177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303</v>
      </c>
      <c r="AT125" s="142" t="s">
        <v>208</v>
      </c>
      <c r="AU125" s="142" t="s">
        <v>159</v>
      </c>
      <c r="AY125" s="16" t="s">
        <v>151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159</v>
      </c>
      <c r="BK125" s="143">
        <f>ROUND(I125*H125,2)</f>
        <v>0</v>
      </c>
      <c r="BL125" s="16" t="s">
        <v>261</v>
      </c>
      <c r="BM125" s="142" t="s">
        <v>1453</v>
      </c>
    </row>
    <row r="126" spans="2:65" s="1" customFormat="1" ht="19.5">
      <c r="B126" s="31"/>
      <c r="D126" s="144" t="s">
        <v>161</v>
      </c>
      <c r="F126" s="145" t="s">
        <v>1452</v>
      </c>
      <c r="I126" s="146"/>
      <c r="L126" s="31"/>
      <c r="M126" s="147"/>
      <c r="T126" s="55"/>
      <c r="AT126" s="16" t="s">
        <v>161</v>
      </c>
      <c r="AU126" s="16" t="s">
        <v>159</v>
      </c>
    </row>
    <row r="127" spans="2:65" s="13" customFormat="1" ht="11.25">
      <c r="B127" s="154"/>
      <c r="D127" s="144" t="s">
        <v>162</v>
      </c>
      <c r="E127" s="155" t="s">
        <v>1</v>
      </c>
      <c r="F127" s="156" t="s">
        <v>1454</v>
      </c>
      <c r="H127" s="157">
        <v>3.15</v>
      </c>
      <c r="I127" s="158"/>
      <c r="L127" s="154"/>
      <c r="M127" s="159"/>
      <c r="T127" s="160"/>
      <c r="AT127" s="155" t="s">
        <v>162</v>
      </c>
      <c r="AU127" s="155" t="s">
        <v>159</v>
      </c>
      <c r="AV127" s="13" t="s">
        <v>159</v>
      </c>
      <c r="AW127" s="13" t="s">
        <v>34</v>
      </c>
      <c r="AX127" s="13" t="s">
        <v>77</v>
      </c>
      <c r="AY127" s="155" t="s">
        <v>151</v>
      </c>
    </row>
    <row r="128" spans="2:65" s="14" customFormat="1" ht="11.25">
      <c r="B128" s="161"/>
      <c r="D128" s="144" t="s">
        <v>162</v>
      </c>
      <c r="E128" s="162" t="s">
        <v>1</v>
      </c>
      <c r="F128" s="163" t="s">
        <v>165</v>
      </c>
      <c r="H128" s="164">
        <v>3.15</v>
      </c>
      <c r="I128" s="165"/>
      <c r="L128" s="161"/>
      <c r="M128" s="166"/>
      <c r="T128" s="167"/>
      <c r="AT128" s="162" t="s">
        <v>162</v>
      </c>
      <c r="AU128" s="162" t="s">
        <v>159</v>
      </c>
      <c r="AV128" s="14" t="s">
        <v>158</v>
      </c>
      <c r="AW128" s="14" t="s">
        <v>34</v>
      </c>
      <c r="AX128" s="14" t="s">
        <v>85</v>
      </c>
      <c r="AY128" s="162" t="s">
        <v>151</v>
      </c>
    </row>
    <row r="129" spans="2:65" s="1" customFormat="1" ht="55.5" customHeight="1">
      <c r="B129" s="31"/>
      <c r="C129" s="131" t="s">
        <v>152</v>
      </c>
      <c r="D129" s="131" t="s">
        <v>154</v>
      </c>
      <c r="E129" s="132" t="s">
        <v>353</v>
      </c>
      <c r="F129" s="133" t="s">
        <v>354</v>
      </c>
      <c r="G129" s="134" t="s">
        <v>273</v>
      </c>
      <c r="H129" s="135">
        <v>8.9999999999999993E-3</v>
      </c>
      <c r="I129" s="136"/>
      <c r="J129" s="137">
        <f>ROUND(I129*H129,2)</f>
        <v>0</v>
      </c>
      <c r="K129" s="133" t="s">
        <v>1</v>
      </c>
      <c r="L129" s="31"/>
      <c r="M129" s="138" t="s">
        <v>1</v>
      </c>
      <c r="N129" s="139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261</v>
      </c>
      <c r="AT129" s="142" t="s">
        <v>154</v>
      </c>
      <c r="AU129" s="142" t="s">
        <v>159</v>
      </c>
      <c r="AY129" s="16" t="s">
        <v>151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159</v>
      </c>
      <c r="BK129" s="143">
        <f>ROUND(I129*H129,2)</f>
        <v>0</v>
      </c>
      <c r="BL129" s="16" t="s">
        <v>261</v>
      </c>
      <c r="BM129" s="142" t="s">
        <v>1455</v>
      </c>
    </row>
    <row r="130" spans="2:65" s="1" customFormat="1" ht="29.25">
      <c r="B130" s="31"/>
      <c r="D130" s="144" t="s">
        <v>161</v>
      </c>
      <c r="F130" s="145" t="s">
        <v>354</v>
      </c>
      <c r="I130" s="146"/>
      <c r="L130" s="31"/>
      <c r="M130" s="147"/>
      <c r="T130" s="55"/>
      <c r="AT130" s="16" t="s">
        <v>161</v>
      </c>
      <c r="AU130" s="16" t="s">
        <v>159</v>
      </c>
    </row>
    <row r="131" spans="2:65" s="11" customFormat="1" ht="22.9" customHeight="1">
      <c r="B131" s="119"/>
      <c r="D131" s="120" t="s">
        <v>76</v>
      </c>
      <c r="E131" s="129" t="s">
        <v>1456</v>
      </c>
      <c r="F131" s="129" t="s">
        <v>97</v>
      </c>
      <c r="I131" s="122"/>
      <c r="J131" s="130">
        <f>BK131</f>
        <v>0</v>
      </c>
      <c r="L131" s="119"/>
      <c r="M131" s="124"/>
      <c r="P131" s="125">
        <f>SUM(P132:P175)</f>
        <v>0</v>
      </c>
      <c r="R131" s="125">
        <f>SUM(R132:R175)</f>
        <v>0</v>
      </c>
      <c r="T131" s="126">
        <f>SUM(T132:T175)</f>
        <v>0</v>
      </c>
      <c r="AR131" s="120" t="s">
        <v>159</v>
      </c>
      <c r="AT131" s="127" t="s">
        <v>76</v>
      </c>
      <c r="AU131" s="127" t="s">
        <v>85</v>
      </c>
      <c r="AY131" s="120" t="s">
        <v>151</v>
      </c>
      <c r="BK131" s="128">
        <f>SUM(BK132:BK175)</f>
        <v>0</v>
      </c>
    </row>
    <row r="132" spans="2:65" s="1" customFormat="1" ht="16.5" customHeight="1">
      <c r="B132" s="31"/>
      <c r="C132" s="131" t="s">
        <v>7</v>
      </c>
      <c r="D132" s="131" t="s">
        <v>154</v>
      </c>
      <c r="E132" s="132" t="s">
        <v>1457</v>
      </c>
      <c r="F132" s="133" t="s">
        <v>1458</v>
      </c>
      <c r="G132" s="134" t="s">
        <v>374</v>
      </c>
      <c r="H132" s="135">
        <v>14</v>
      </c>
      <c r="I132" s="136"/>
      <c r="J132" s="137">
        <f>ROUND(I132*H132,2)</f>
        <v>0</v>
      </c>
      <c r="K132" s="133" t="s">
        <v>1</v>
      </c>
      <c r="L132" s="31"/>
      <c r="M132" s="138" t="s">
        <v>1</v>
      </c>
      <c r="N132" s="139" t="s">
        <v>43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261</v>
      </c>
      <c r="AT132" s="142" t="s">
        <v>154</v>
      </c>
      <c r="AU132" s="142" t="s">
        <v>159</v>
      </c>
      <c r="AY132" s="16" t="s">
        <v>151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159</v>
      </c>
      <c r="BK132" s="143">
        <f>ROUND(I132*H132,2)</f>
        <v>0</v>
      </c>
      <c r="BL132" s="16" t="s">
        <v>261</v>
      </c>
      <c r="BM132" s="142" t="s">
        <v>1459</v>
      </c>
    </row>
    <row r="133" spans="2:65" s="1" customFormat="1" ht="11.25">
      <c r="B133" s="31"/>
      <c r="D133" s="144" t="s">
        <v>161</v>
      </c>
      <c r="F133" s="145" t="s">
        <v>1458</v>
      </c>
      <c r="I133" s="146"/>
      <c r="L133" s="31"/>
      <c r="M133" s="147"/>
      <c r="T133" s="55"/>
      <c r="AT133" s="16" t="s">
        <v>161</v>
      </c>
      <c r="AU133" s="16" t="s">
        <v>159</v>
      </c>
    </row>
    <row r="134" spans="2:65" s="1" customFormat="1" ht="44.25" customHeight="1">
      <c r="B134" s="31"/>
      <c r="C134" s="131" t="s">
        <v>195</v>
      </c>
      <c r="D134" s="131" t="s">
        <v>154</v>
      </c>
      <c r="E134" s="132" t="s">
        <v>1460</v>
      </c>
      <c r="F134" s="133" t="s">
        <v>1461</v>
      </c>
      <c r="G134" s="134" t="s">
        <v>170</v>
      </c>
      <c r="H134" s="135">
        <v>1</v>
      </c>
      <c r="I134" s="136"/>
      <c r="J134" s="137">
        <f>ROUND(I134*H134,2)</f>
        <v>0</v>
      </c>
      <c r="K134" s="133" t="s">
        <v>1</v>
      </c>
      <c r="L134" s="31"/>
      <c r="M134" s="138" t="s">
        <v>1</v>
      </c>
      <c r="N134" s="139" t="s">
        <v>43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261</v>
      </c>
      <c r="AT134" s="142" t="s">
        <v>154</v>
      </c>
      <c r="AU134" s="142" t="s">
        <v>159</v>
      </c>
      <c r="AY134" s="16" t="s">
        <v>151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159</v>
      </c>
      <c r="BK134" s="143">
        <f>ROUND(I134*H134,2)</f>
        <v>0</v>
      </c>
      <c r="BL134" s="16" t="s">
        <v>261</v>
      </c>
      <c r="BM134" s="142" t="s">
        <v>1462</v>
      </c>
    </row>
    <row r="135" spans="2:65" s="1" customFormat="1" ht="29.25">
      <c r="B135" s="31"/>
      <c r="D135" s="144" t="s">
        <v>161</v>
      </c>
      <c r="F135" s="145" t="s">
        <v>1461</v>
      </c>
      <c r="I135" s="146"/>
      <c r="L135" s="31"/>
      <c r="M135" s="147"/>
      <c r="T135" s="55"/>
      <c r="AT135" s="16" t="s">
        <v>161</v>
      </c>
      <c r="AU135" s="16" t="s">
        <v>159</v>
      </c>
    </row>
    <row r="136" spans="2:65" s="1" customFormat="1" ht="24.2" customHeight="1">
      <c r="B136" s="31"/>
      <c r="C136" s="131" t="s">
        <v>306</v>
      </c>
      <c r="D136" s="131" t="s">
        <v>154</v>
      </c>
      <c r="E136" s="132" t="s">
        <v>1463</v>
      </c>
      <c r="F136" s="133" t="s">
        <v>1464</v>
      </c>
      <c r="G136" s="134" t="s">
        <v>595</v>
      </c>
      <c r="H136" s="135">
        <v>1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261</v>
      </c>
      <c r="AT136" s="142" t="s">
        <v>154</v>
      </c>
      <c r="AU136" s="142" t="s">
        <v>159</v>
      </c>
      <c r="AY136" s="16" t="s">
        <v>151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159</v>
      </c>
      <c r="BK136" s="143">
        <f>ROUND(I136*H136,2)</f>
        <v>0</v>
      </c>
      <c r="BL136" s="16" t="s">
        <v>261</v>
      </c>
      <c r="BM136" s="142" t="s">
        <v>1465</v>
      </c>
    </row>
    <row r="137" spans="2:65" s="1" customFormat="1" ht="11.25">
      <c r="B137" s="31"/>
      <c r="D137" s="144" t="s">
        <v>161</v>
      </c>
      <c r="F137" s="145" t="s">
        <v>1464</v>
      </c>
      <c r="I137" s="146"/>
      <c r="L137" s="31"/>
      <c r="M137" s="147"/>
      <c r="T137" s="55"/>
      <c r="AT137" s="16" t="s">
        <v>161</v>
      </c>
      <c r="AU137" s="16" t="s">
        <v>159</v>
      </c>
    </row>
    <row r="138" spans="2:65" s="1" customFormat="1" ht="44.25" customHeight="1">
      <c r="B138" s="31"/>
      <c r="C138" s="131" t="s">
        <v>207</v>
      </c>
      <c r="D138" s="131" t="s">
        <v>154</v>
      </c>
      <c r="E138" s="132" t="s">
        <v>1466</v>
      </c>
      <c r="F138" s="133" t="s">
        <v>1467</v>
      </c>
      <c r="G138" s="134" t="s">
        <v>170</v>
      </c>
      <c r="H138" s="135">
        <v>1</v>
      </c>
      <c r="I138" s="136"/>
      <c r="J138" s="137">
        <f>ROUND(I138*H138,2)</f>
        <v>0</v>
      </c>
      <c r="K138" s="133" t="s">
        <v>1</v>
      </c>
      <c r="L138" s="31"/>
      <c r="M138" s="138" t="s">
        <v>1</v>
      </c>
      <c r="N138" s="139" t="s">
        <v>43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261</v>
      </c>
      <c r="AT138" s="142" t="s">
        <v>154</v>
      </c>
      <c r="AU138" s="142" t="s">
        <v>159</v>
      </c>
      <c r="AY138" s="16" t="s">
        <v>151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159</v>
      </c>
      <c r="BK138" s="143">
        <f>ROUND(I138*H138,2)</f>
        <v>0</v>
      </c>
      <c r="BL138" s="16" t="s">
        <v>261</v>
      </c>
      <c r="BM138" s="142" t="s">
        <v>1468</v>
      </c>
    </row>
    <row r="139" spans="2:65" s="1" customFormat="1" ht="29.25">
      <c r="B139" s="31"/>
      <c r="D139" s="144" t="s">
        <v>161</v>
      </c>
      <c r="F139" s="145" t="s">
        <v>1467</v>
      </c>
      <c r="I139" s="146"/>
      <c r="L139" s="31"/>
      <c r="M139" s="147"/>
      <c r="T139" s="55"/>
      <c r="AT139" s="16" t="s">
        <v>161</v>
      </c>
      <c r="AU139" s="16" t="s">
        <v>159</v>
      </c>
    </row>
    <row r="140" spans="2:65" s="1" customFormat="1" ht="21.75" customHeight="1">
      <c r="B140" s="31"/>
      <c r="C140" s="131" t="s">
        <v>211</v>
      </c>
      <c r="D140" s="131" t="s">
        <v>154</v>
      </c>
      <c r="E140" s="132" t="s">
        <v>1469</v>
      </c>
      <c r="F140" s="133" t="s">
        <v>1470</v>
      </c>
      <c r="G140" s="134" t="s">
        <v>170</v>
      </c>
      <c r="H140" s="135">
        <v>1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261</v>
      </c>
      <c r="AT140" s="142" t="s">
        <v>154</v>
      </c>
      <c r="AU140" s="142" t="s">
        <v>159</v>
      </c>
      <c r="AY140" s="16" t="s">
        <v>151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159</v>
      </c>
      <c r="BK140" s="143">
        <f>ROUND(I140*H140,2)</f>
        <v>0</v>
      </c>
      <c r="BL140" s="16" t="s">
        <v>261</v>
      </c>
      <c r="BM140" s="142" t="s">
        <v>1471</v>
      </c>
    </row>
    <row r="141" spans="2:65" s="1" customFormat="1" ht="11.25">
      <c r="B141" s="31"/>
      <c r="D141" s="144" t="s">
        <v>161</v>
      </c>
      <c r="F141" s="145" t="s">
        <v>1470</v>
      </c>
      <c r="I141" s="146"/>
      <c r="L141" s="31"/>
      <c r="M141" s="147"/>
      <c r="T141" s="55"/>
      <c r="AT141" s="16" t="s">
        <v>161</v>
      </c>
      <c r="AU141" s="16" t="s">
        <v>159</v>
      </c>
    </row>
    <row r="142" spans="2:65" s="1" customFormat="1" ht="16.5" customHeight="1">
      <c r="B142" s="31"/>
      <c r="C142" s="131" t="s">
        <v>223</v>
      </c>
      <c r="D142" s="131" t="s">
        <v>154</v>
      </c>
      <c r="E142" s="132" t="s">
        <v>1472</v>
      </c>
      <c r="F142" s="133" t="s">
        <v>1473</v>
      </c>
      <c r="G142" s="134" t="s">
        <v>170</v>
      </c>
      <c r="H142" s="135">
        <v>1</v>
      </c>
      <c r="I142" s="136"/>
      <c r="J142" s="137">
        <f>ROUND(I142*H142,2)</f>
        <v>0</v>
      </c>
      <c r="K142" s="133" t="s">
        <v>1</v>
      </c>
      <c r="L142" s="31"/>
      <c r="M142" s="138" t="s">
        <v>1</v>
      </c>
      <c r="N142" s="139" t="s">
        <v>43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261</v>
      </c>
      <c r="AT142" s="142" t="s">
        <v>154</v>
      </c>
      <c r="AU142" s="142" t="s">
        <v>159</v>
      </c>
      <c r="AY142" s="16" t="s">
        <v>151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159</v>
      </c>
      <c r="BK142" s="143">
        <f>ROUND(I142*H142,2)</f>
        <v>0</v>
      </c>
      <c r="BL142" s="16" t="s">
        <v>261</v>
      </c>
      <c r="BM142" s="142" t="s">
        <v>1474</v>
      </c>
    </row>
    <row r="143" spans="2:65" s="1" customFormat="1" ht="11.25">
      <c r="B143" s="31"/>
      <c r="D143" s="144" t="s">
        <v>161</v>
      </c>
      <c r="F143" s="145" t="s">
        <v>1473</v>
      </c>
      <c r="I143" s="146"/>
      <c r="L143" s="31"/>
      <c r="M143" s="147"/>
      <c r="T143" s="55"/>
      <c r="AT143" s="16" t="s">
        <v>161</v>
      </c>
      <c r="AU143" s="16" t="s">
        <v>159</v>
      </c>
    </row>
    <row r="144" spans="2:65" s="1" customFormat="1" ht="16.5" customHeight="1">
      <c r="B144" s="31"/>
      <c r="C144" s="131" t="s">
        <v>8</v>
      </c>
      <c r="D144" s="131" t="s">
        <v>154</v>
      </c>
      <c r="E144" s="132" t="s">
        <v>1475</v>
      </c>
      <c r="F144" s="133" t="s">
        <v>1476</v>
      </c>
      <c r="G144" s="134" t="s">
        <v>170</v>
      </c>
      <c r="H144" s="135">
        <v>1</v>
      </c>
      <c r="I144" s="136"/>
      <c r="J144" s="137">
        <f>ROUND(I144*H144,2)</f>
        <v>0</v>
      </c>
      <c r="K144" s="133" t="s">
        <v>1</v>
      </c>
      <c r="L144" s="31"/>
      <c r="M144" s="138" t="s">
        <v>1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261</v>
      </c>
      <c r="AT144" s="142" t="s">
        <v>154</v>
      </c>
      <c r="AU144" s="142" t="s">
        <v>159</v>
      </c>
      <c r="AY144" s="16" t="s">
        <v>151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159</v>
      </c>
      <c r="BK144" s="143">
        <f>ROUND(I144*H144,2)</f>
        <v>0</v>
      </c>
      <c r="BL144" s="16" t="s">
        <v>261</v>
      </c>
      <c r="BM144" s="142" t="s">
        <v>1477</v>
      </c>
    </row>
    <row r="145" spans="2:65" s="1" customFormat="1" ht="11.25">
      <c r="B145" s="31"/>
      <c r="D145" s="144" t="s">
        <v>161</v>
      </c>
      <c r="F145" s="145" t="s">
        <v>1476</v>
      </c>
      <c r="I145" s="146"/>
      <c r="L145" s="31"/>
      <c r="M145" s="147"/>
      <c r="T145" s="55"/>
      <c r="AT145" s="16" t="s">
        <v>161</v>
      </c>
      <c r="AU145" s="16" t="s">
        <v>159</v>
      </c>
    </row>
    <row r="146" spans="2:65" s="1" customFormat="1" ht="37.9" customHeight="1">
      <c r="B146" s="31"/>
      <c r="C146" s="131" t="s">
        <v>250</v>
      </c>
      <c r="D146" s="131" t="s">
        <v>154</v>
      </c>
      <c r="E146" s="132" t="s">
        <v>1478</v>
      </c>
      <c r="F146" s="133" t="s">
        <v>1479</v>
      </c>
      <c r="G146" s="134" t="s">
        <v>170</v>
      </c>
      <c r="H146" s="135">
        <v>1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43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261</v>
      </c>
      <c r="AT146" s="142" t="s">
        <v>154</v>
      </c>
      <c r="AU146" s="142" t="s">
        <v>159</v>
      </c>
      <c r="AY146" s="16" t="s">
        <v>151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159</v>
      </c>
      <c r="BK146" s="143">
        <f>ROUND(I146*H146,2)</f>
        <v>0</v>
      </c>
      <c r="BL146" s="16" t="s">
        <v>261</v>
      </c>
      <c r="BM146" s="142" t="s">
        <v>1480</v>
      </c>
    </row>
    <row r="147" spans="2:65" s="1" customFormat="1" ht="19.5">
      <c r="B147" s="31"/>
      <c r="D147" s="144" t="s">
        <v>161</v>
      </c>
      <c r="F147" s="145" t="s">
        <v>1479</v>
      </c>
      <c r="I147" s="146"/>
      <c r="L147" s="31"/>
      <c r="M147" s="147"/>
      <c r="T147" s="55"/>
      <c r="AT147" s="16" t="s">
        <v>161</v>
      </c>
      <c r="AU147" s="16" t="s">
        <v>159</v>
      </c>
    </row>
    <row r="148" spans="2:65" s="1" customFormat="1" ht="24.2" customHeight="1">
      <c r="B148" s="31"/>
      <c r="C148" s="131" t="s">
        <v>158</v>
      </c>
      <c r="D148" s="131" t="s">
        <v>154</v>
      </c>
      <c r="E148" s="132" t="s">
        <v>1481</v>
      </c>
      <c r="F148" s="133" t="s">
        <v>1482</v>
      </c>
      <c r="G148" s="134" t="s">
        <v>170</v>
      </c>
      <c r="H148" s="135">
        <v>1</v>
      </c>
      <c r="I148" s="136"/>
      <c r="J148" s="137">
        <f>ROUND(I148*H148,2)</f>
        <v>0</v>
      </c>
      <c r="K148" s="133" t="s">
        <v>1</v>
      </c>
      <c r="L148" s="31"/>
      <c r="M148" s="138" t="s">
        <v>1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261</v>
      </c>
      <c r="AT148" s="142" t="s">
        <v>154</v>
      </c>
      <c r="AU148" s="142" t="s">
        <v>159</v>
      </c>
      <c r="AY148" s="16" t="s">
        <v>151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159</v>
      </c>
      <c r="BK148" s="143">
        <f>ROUND(I148*H148,2)</f>
        <v>0</v>
      </c>
      <c r="BL148" s="16" t="s">
        <v>261</v>
      </c>
      <c r="BM148" s="142" t="s">
        <v>1483</v>
      </c>
    </row>
    <row r="149" spans="2:65" s="1" customFormat="1" ht="19.5">
      <c r="B149" s="31"/>
      <c r="D149" s="144" t="s">
        <v>161</v>
      </c>
      <c r="F149" s="145" t="s">
        <v>1482</v>
      </c>
      <c r="I149" s="146"/>
      <c r="L149" s="31"/>
      <c r="M149" s="147"/>
      <c r="T149" s="55"/>
      <c r="AT149" s="16" t="s">
        <v>161</v>
      </c>
      <c r="AU149" s="16" t="s">
        <v>159</v>
      </c>
    </row>
    <row r="150" spans="2:65" s="1" customFormat="1" ht="24.2" customHeight="1">
      <c r="B150" s="31"/>
      <c r="C150" s="131" t="s">
        <v>202</v>
      </c>
      <c r="D150" s="131" t="s">
        <v>154</v>
      </c>
      <c r="E150" s="132" t="s">
        <v>1484</v>
      </c>
      <c r="F150" s="133" t="s">
        <v>1485</v>
      </c>
      <c r="G150" s="134" t="s">
        <v>170</v>
      </c>
      <c r="H150" s="135">
        <v>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261</v>
      </c>
      <c r="AT150" s="142" t="s">
        <v>154</v>
      </c>
      <c r="AU150" s="142" t="s">
        <v>159</v>
      </c>
      <c r="AY150" s="16" t="s">
        <v>151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159</v>
      </c>
      <c r="BK150" s="143">
        <f>ROUND(I150*H150,2)</f>
        <v>0</v>
      </c>
      <c r="BL150" s="16" t="s">
        <v>261</v>
      </c>
      <c r="BM150" s="142" t="s">
        <v>1486</v>
      </c>
    </row>
    <row r="151" spans="2:65" s="1" customFormat="1" ht="19.5">
      <c r="B151" s="31"/>
      <c r="D151" s="144" t="s">
        <v>161</v>
      </c>
      <c r="F151" s="145" t="s">
        <v>1485</v>
      </c>
      <c r="I151" s="146"/>
      <c r="L151" s="31"/>
      <c r="M151" s="147"/>
      <c r="T151" s="55"/>
      <c r="AT151" s="16" t="s">
        <v>161</v>
      </c>
      <c r="AU151" s="16" t="s">
        <v>159</v>
      </c>
    </row>
    <row r="152" spans="2:65" s="1" customFormat="1" ht="24.2" customHeight="1">
      <c r="B152" s="31"/>
      <c r="C152" s="131" t="s">
        <v>243</v>
      </c>
      <c r="D152" s="131" t="s">
        <v>154</v>
      </c>
      <c r="E152" s="132" t="s">
        <v>1487</v>
      </c>
      <c r="F152" s="133" t="s">
        <v>1488</v>
      </c>
      <c r="G152" s="134" t="s">
        <v>170</v>
      </c>
      <c r="H152" s="135">
        <v>1</v>
      </c>
      <c r="I152" s="136"/>
      <c r="J152" s="137">
        <f>ROUND(I152*H152,2)</f>
        <v>0</v>
      </c>
      <c r="K152" s="133" t="s">
        <v>1</v>
      </c>
      <c r="L152" s="31"/>
      <c r="M152" s="138" t="s">
        <v>1</v>
      </c>
      <c r="N152" s="139" t="s">
        <v>43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261</v>
      </c>
      <c r="AT152" s="142" t="s">
        <v>154</v>
      </c>
      <c r="AU152" s="142" t="s">
        <v>159</v>
      </c>
      <c r="AY152" s="16" t="s">
        <v>151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159</v>
      </c>
      <c r="BK152" s="143">
        <f>ROUND(I152*H152,2)</f>
        <v>0</v>
      </c>
      <c r="BL152" s="16" t="s">
        <v>261</v>
      </c>
      <c r="BM152" s="142" t="s">
        <v>1489</v>
      </c>
    </row>
    <row r="153" spans="2:65" s="1" customFormat="1" ht="19.5">
      <c r="B153" s="31"/>
      <c r="D153" s="144" t="s">
        <v>161</v>
      </c>
      <c r="F153" s="145" t="s">
        <v>1488</v>
      </c>
      <c r="I153" s="146"/>
      <c r="L153" s="31"/>
      <c r="M153" s="147"/>
      <c r="T153" s="55"/>
      <c r="AT153" s="16" t="s">
        <v>161</v>
      </c>
      <c r="AU153" s="16" t="s">
        <v>159</v>
      </c>
    </row>
    <row r="154" spans="2:65" s="1" customFormat="1" ht="37.9" customHeight="1">
      <c r="B154" s="31"/>
      <c r="C154" s="131" t="s">
        <v>256</v>
      </c>
      <c r="D154" s="131" t="s">
        <v>154</v>
      </c>
      <c r="E154" s="132" t="s">
        <v>1490</v>
      </c>
      <c r="F154" s="133" t="s">
        <v>1491</v>
      </c>
      <c r="G154" s="134" t="s">
        <v>374</v>
      </c>
      <c r="H154" s="135">
        <v>2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261</v>
      </c>
      <c r="AT154" s="142" t="s">
        <v>154</v>
      </c>
      <c r="AU154" s="142" t="s">
        <v>159</v>
      </c>
      <c r="AY154" s="16" t="s">
        <v>151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159</v>
      </c>
      <c r="BK154" s="143">
        <f>ROUND(I154*H154,2)</f>
        <v>0</v>
      </c>
      <c r="BL154" s="16" t="s">
        <v>261</v>
      </c>
      <c r="BM154" s="142" t="s">
        <v>1492</v>
      </c>
    </row>
    <row r="155" spans="2:65" s="1" customFormat="1" ht="19.5">
      <c r="B155" s="31"/>
      <c r="D155" s="144" t="s">
        <v>161</v>
      </c>
      <c r="F155" s="145" t="s">
        <v>1491</v>
      </c>
      <c r="I155" s="146"/>
      <c r="L155" s="31"/>
      <c r="M155" s="147"/>
      <c r="T155" s="55"/>
      <c r="AT155" s="16" t="s">
        <v>161</v>
      </c>
      <c r="AU155" s="16" t="s">
        <v>159</v>
      </c>
    </row>
    <row r="156" spans="2:65" s="1" customFormat="1" ht="37.9" customHeight="1">
      <c r="B156" s="31"/>
      <c r="C156" s="131" t="s">
        <v>261</v>
      </c>
      <c r="D156" s="131" t="s">
        <v>154</v>
      </c>
      <c r="E156" s="132" t="s">
        <v>1493</v>
      </c>
      <c r="F156" s="133" t="s">
        <v>1494</v>
      </c>
      <c r="G156" s="134" t="s">
        <v>374</v>
      </c>
      <c r="H156" s="135">
        <v>8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43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261</v>
      </c>
      <c r="AT156" s="142" t="s">
        <v>154</v>
      </c>
      <c r="AU156" s="142" t="s">
        <v>159</v>
      </c>
      <c r="AY156" s="16" t="s">
        <v>151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159</v>
      </c>
      <c r="BK156" s="143">
        <f>ROUND(I156*H156,2)</f>
        <v>0</v>
      </c>
      <c r="BL156" s="16" t="s">
        <v>261</v>
      </c>
      <c r="BM156" s="142" t="s">
        <v>1495</v>
      </c>
    </row>
    <row r="157" spans="2:65" s="1" customFormat="1" ht="19.5">
      <c r="B157" s="31"/>
      <c r="D157" s="144" t="s">
        <v>161</v>
      </c>
      <c r="F157" s="145" t="s">
        <v>1494</v>
      </c>
      <c r="I157" s="146"/>
      <c r="L157" s="31"/>
      <c r="M157" s="147"/>
      <c r="T157" s="55"/>
      <c r="AT157" s="16" t="s">
        <v>161</v>
      </c>
      <c r="AU157" s="16" t="s">
        <v>159</v>
      </c>
    </row>
    <row r="158" spans="2:65" s="1" customFormat="1" ht="37.9" customHeight="1">
      <c r="B158" s="31"/>
      <c r="C158" s="131" t="s">
        <v>217</v>
      </c>
      <c r="D158" s="131" t="s">
        <v>154</v>
      </c>
      <c r="E158" s="132" t="s">
        <v>1496</v>
      </c>
      <c r="F158" s="133" t="s">
        <v>1497</v>
      </c>
      <c r="G158" s="134" t="s">
        <v>170</v>
      </c>
      <c r="H158" s="135">
        <v>1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261</v>
      </c>
      <c r="AT158" s="142" t="s">
        <v>154</v>
      </c>
      <c r="AU158" s="142" t="s">
        <v>159</v>
      </c>
      <c r="AY158" s="16" t="s">
        <v>151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159</v>
      </c>
      <c r="BK158" s="143">
        <f>ROUND(I158*H158,2)</f>
        <v>0</v>
      </c>
      <c r="BL158" s="16" t="s">
        <v>261</v>
      </c>
      <c r="BM158" s="142" t="s">
        <v>1498</v>
      </c>
    </row>
    <row r="159" spans="2:65" s="1" customFormat="1" ht="19.5">
      <c r="B159" s="31"/>
      <c r="D159" s="144" t="s">
        <v>161</v>
      </c>
      <c r="F159" s="145" t="s">
        <v>1497</v>
      </c>
      <c r="I159" s="146"/>
      <c r="L159" s="31"/>
      <c r="M159" s="147"/>
      <c r="T159" s="55"/>
      <c r="AT159" s="16" t="s">
        <v>161</v>
      </c>
      <c r="AU159" s="16" t="s">
        <v>159</v>
      </c>
    </row>
    <row r="160" spans="2:65" s="1" customFormat="1" ht="37.9" customHeight="1">
      <c r="B160" s="31"/>
      <c r="C160" s="131" t="s">
        <v>230</v>
      </c>
      <c r="D160" s="131" t="s">
        <v>154</v>
      </c>
      <c r="E160" s="132" t="s">
        <v>1499</v>
      </c>
      <c r="F160" s="133" t="s">
        <v>1500</v>
      </c>
      <c r="G160" s="134" t="s">
        <v>170</v>
      </c>
      <c r="H160" s="135">
        <v>1</v>
      </c>
      <c r="I160" s="136"/>
      <c r="J160" s="137">
        <f>ROUND(I160*H160,2)</f>
        <v>0</v>
      </c>
      <c r="K160" s="133" t="s">
        <v>1</v>
      </c>
      <c r="L160" s="31"/>
      <c r="M160" s="138" t="s">
        <v>1</v>
      </c>
      <c r="N160" s="139" t="s">
        <v>43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261</v>
      </c>
      <c r="AT160" s="142" t="s">
        <v>154</v>
      </c>
      <c r="AU160" s="142" t="s">
        <v>159</v>
      </c>
      <c r="AY160" s="16" t="s">
        <v>151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159</v>
      </c>
      <c r="BK160" s="143">
        <f>ROUND(I160*H160,2)</f>
        <v>0</v>
      </c>
      <c r="BL160" s="16" t="s">
        <v>261</v>
      </c>
      <c r="BM160" s="142" t="s">
        <v>1501</v>
      </c>
    </row>
    <row r="161" spans="2:65" s="1" customFormat="1" ht="19.5">
      <c r="B161" s="31"/>
      <c r="D161" s="144" t="s">
        <v>161</v>
      </c>
      <c r="F161" s="145" t="s">
        <v>1500</v>
      </c>
      <c r="I161" s="146"/>
      <c r="L161" s="31"/>
      <c r="M161" s="147"/>
      <c r="T161" s="55"/>
      <c r="AT161" s="16" t="s">
        <v>161</v>
      </c>
      <c r="AU161" s="16" t="s">
        <v>159</v>
      </c>
    </row>
    <row r="162" spans="2:65" s="1" customFormat="1" ht="44.25" customHeight="1">
      <c r="B162" s="31"/>
      <c r="C162" s="131" t="s">
        <v>270</v>
      </c>
      <c r="D162" s="131" t="s">
        <v>154</v>
      </c>
      <c r="E162" s="132" t="s">
        <v>1502</v>
      </c>
      <c r="F162" s="133" t="s">
        <v>1503</v>
      </c>
      <c r="G162" s="134" t="s">
        <v>374</v>
      </c>
      <c r="H162" s="135">
        <v>2</v>
      </c>
      <c r="I162" s="136"/>
      <c r="J162" s="137">
        <f>ROUND(I162*H162,2)</f>
        <v>0</v>
      </c>
      <c r="K162" s="133" t="s">
        <v>1</v>
      </c>
      <c r="L162" s="31"/>
      <c r="M162" s="138" t="s">
        <v>1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261</v>
      </c>
      <c r="AT162" s="142" t="s">
        <v>154</v>
      </c>
      <c r="AU162" s="142" t="s">
        <v>159</v>
      </c>
      <c r="AY162" s="16" t="s">
        <v>151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159</v>
      </c>
      <c r="BK162" s="143">
        <f>ROUND(I162*H162,2)</f>
        <v>0</v>
      </c>
      <c r="BL162" s="16" t="s">
        <v>261</v>
      </c>
      <c r="BM162" s="142" t="s">
        <v>1504</v>
      </c>
    </row>
    <row r="163" spans="2:65" s="1" customFormat="1" ht="29.25">
      <c r="B163" s="31"/>
      <c r="D163" s="144" t="s">
        <v>161</v>
      </c>
      <c r="F163" s="145" t="s">
        <v>1503</v>
      </c>
      <c r="I163" s="146"/>
      <c r="L163" s="31"/>
      <c r="M163" s="147"/>
      <c r="T163" s="55"/>
      <c r="AT163" s="16" t="s">
        <v>161</v>
      </c>
      <c r="AU163" s="16" t="s">
        <v>159</v>
      </c>
    </row>
    <row r="164" spans="2:65" s="1" customFormat="1" ht="33" customHeight="1">
      <c r="B164" s="31"/>
      <c r="C164" s="168" t="s">
        <v>277</v>
      </c>
      <c r="D164" s="168" t="s">
        <v>208</v>
      </c>
      <c r="E164" s="169" t="s">
        <v>1505</v>
      </c>
      <c r="F164" s="170" t="s">
        <v>1506</v>
      </c>
      <c r="G164" s="171" t="s">
        <v>374</v>
      </c>
      <c r="H164" s="172">
        <v>2.4</v>
      </c>
      <c r="I164" s="173"/>
      <c r="J164" s="174">
        <f>ROUND(I164*H164,2)</f>
        <v>0</v>
      </c>
      <c r="K164" s="170" t="s">
        <v>1</v>
      </c>
      <c r="L164" s="175"/>
      <c r="M164" s="176" t="s">
        <v>1</v>
      </c>
      <c r="N164" s="177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303</v>
      </c>
      <c r="AT164" s="142" t="s">
        <v>208</v>
      </c>
      <c r="AU164" s="142" t="s">
        <v>159</v>
      </c>
      <c r="AY164" s="16" t="s">
        <v>151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159</v>
      </c>
      <c r="BK164" s="143">
        <f>ROUND(I164*H164,2)</f>
        <v>0</v>
      </c>
      <c r="BL164" s="16" t="s">
        <v>261</v>
      </c>
      <c r="BM164" s="142" t="s">
        <v>1507</v>
      </c>
    </row>
    <row r="165" spans="2:65" s="1" customFormat="1" ht="19.5">
      <c r="B165" s="31"/>
      <c r="D165" s="144" t="s">
        <v>161</v>
      </c>
      <c r="F165" s="145" t="s">
        <v>1506</v>
      </c>
      <c r="I165" s="146"/>
      <c r="L165" s="31"/>
      <c r="M165" s="147"/>
      <c r="T165" s="55"/>
      <c r="AT165" s="16" t="s">
        <v>161</v>
      </c>
      <c r="AU165" s="16" t="s">
        <v>159</v>
      </c>
    </row>
    <row r="166" spans="2:65" s="13" customFormat="1" ht="11.25">
      <c r="B166" s="154"/>
      <c r="D166" s="144" t="s">
        <v>162</v>
      </c>
      <c r="E166" s="155" t="s">
        <v>1</v>
      </c>
      <c r="F166" s="156" t="s">
        <v>1508</v>
      </c>
      <c r="H166" s="157">
        <v>2.4</v>
      </c>
      <c r="I166" s="158"/>
      <c r="L166" s="154"/>
      <c r="M166" s="159"/>
      <c r="T166" s="160"/>
      <c r="AT166" s="155" t="s">
        <v>162</v>
      </c>
      <c r="AU166" s="155" t="s">
        <v>159</v>
      </c>
      <c r="AV166" s="13" t="s">
        <v>159</v>
      </c>
      <c r="AW166" s="13" t="s">
        <v>34</v>
      </c>
      <c r="AX166" s="13" t="s">
        <v>77</v>
      </c>
      <c r="AY166" s="155" t="s">
        <v>151</v>
      </c>
    </row>
    <row r="167" spans="2:65" s="14" customFormat="1" ht="11.25">
      <c r="B167" s="161"/>
      <c r="D167" s="144" t="s">
        <v>162</v>
      </c>
      <c r="E167" s="162" t="s">
        <v>1</v>
      </c>
      <c r="F167" s="163" t="s">
        <v>165</v>
      </c>
      <c r="H167" s="164">
        <v>2.4</v>
      </c>
      <c r="I167" s="165"/>
      <c r="L167" s="161"/>
      <c r="M167" s="166"/>
      <c r="T167" s="167"/>
      <c r="AT167" s="162" t="s">
        <v>162</v>
      </c>
      <c r="AU167" s="162" t="s">
        <v>159</v>
      </c>
      <c r="AV167" s="14" t="s">
        <v>158</v>
      </c>
      <c r="AW167" s="14" t="s">
        <v>34</v>
      </c>
      <c r="AX167" s="14" t="s">
        <v>85</v>
      </c>
      <c r="AY167" s="162" t="s">
        <v>151</v>
      </c>
    </row>
    <row r="168" spans="2:65" s="1" customFormat="1" ht="44.25" customHeight="1">
      <c r="B168" s="31"/>
      <c r="C168" s="131" t="s">
        <v>291</v>
      </c>
      <c r="D168" s="131" t="s">
        <v>154</v>
      </c>
      <c r="E168" s="132" t="s">
        <v>1509</v>
      </c>
      <c r="F168" s="133" t="s">
        <v>1510</v>
      </c>
      <c r="G168" s="134" t="s">
        <v>374</v>
      </c>
      <c r="H168" s="135">
        <v>2</v>
      </c>
      <c r="I168" s="136"/>
      <c r="J168" s="137">
        <f>ROUND(I168*H168,2)</f>
        <v>0</v>
      </c>
      <c r="K168" s="133" t="s">
        <v>1</v>
      </c>
      <c r="L168" s="31"/>
      <c r="M168" s="138" t="s">
        <v>1</v>
      </c>
      <c r="N168" s="139" t="s">
        <v>43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261</v>
      </c>
      <c r="AT168" s="142" t="s">
        <v>154</v>
      </c>
      <c r="AU168" s="142" t="s">
        <v>159</v>
      </c>
      <c r="AY168" s="16" t="s">
        <v>151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159</v>
      </c>
      <c r="BK168" s="143">
        <f>ROUND(I168*H168,2)</f>
        <v>0</v>
      </c>
      <c r="BL168" s="16" t="s">
        <v>261</v>
      </c>
      <c r="BM168" s="142" t="s">
        <v>1511</v>
      </c>
    </row>
    <row r="169" spans="2:65" s="1" customFormat="1" ht="29.25">
      <c r="B169" s="31"/>
      <c r="D169" s="144" t="s">
        <v>161</v>
      </c>
      <c r="F169" s="145" t="s">
        <v>1510</v>
      </c>
      <c r="I169" s="146"/>
      <c r="L169" s="31"/>
      <c r="M169" s="147"/>
      <c r="T169" s="55"/>
      <c r="AT169" s="16" t="s">
        <v>161</v>
      </c>
      <c r="AU169" s="16" t="s">
        <v>159</v>
      </c>
    </row>
    <row r="170" spans="2:65" s="1" customFormat="1" ht="33" customHeight="1">
      <c r="B170" s="31"/>
      <c r="C170" s="168" t="s">
        <v>297</v>
      </c>
      <c r="D170" s="168" t="s">
        <v>208</v>
      </c>
      <c r="E170" s="169" t="s">
        <v>1512</v>
      </c>
      <c r="F170" s="170" t="s">
        <v>1513</v>
      </c>
      <c r="G170" s="171" t="s">
        <v>374</v>
      </c>
      <c r="H170" s="172">
        <v>2.4</v>
      </c>
      <c r="I170" s="173"/>
      <c r="J170" s="174">
        <f>ROUND(I170*H170,2)</f>
        <v>0</v>
      </c>
      <c r="K170" s="170" t="s">
        <v>1</v>
      </c>
      <c r="L170" s="175"/>
      <c r="M170" s="176" t="s">
        <v>1</v>
      </c>
      <c r="N170" s="177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303</v>
      </c>
      <c r="AT170" s="142" t="s">
        <v>208</v>
      </c>
      <c r="AU170" s="142" t="s">
        <v>159</v>
      </c>
      <c r="AY170" s="16" t="s">
        <v>151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159</v>
      </c>
      <c r="BK170" s="143">
        <f>ROUND(I170*H170,2)</f>
        <v>0</v>
      </c>
      <c r="BL170" s="16" t="s">
        <v>261</v>
      </c>
      <c r="BM170" s="142" t="s">
        <v>1514</v>
      </c>
    </row>
    <row r="171" spans="2:65" s="1" customFormat="1" ht="19.5">
      <c r="B171" s="31"/>
      <c r="D171" s="144" t="s">
        <v>161</v>
      </c>
      <c r="F171" s="145" t="s">
        <v>1513</v>
      </c>
      <c r="I171" s="146"/>
      <c r="L171" s="31"/>
      <c r="M171" s="147"/>
      <c r="T171" s="55"/>
      <c r="AT171" s="16" t="s">
        <v>161</v>
      </c>
      <c r="AU171" s="16" t="s">
        <v>159</v>
      </c>
    </row>
    <row r="172" spans="2:65" s="13" customFormat="1" ht="11.25">
      <c r="B172" s="154"/>
      <c r="D172" s="144" t="s">
        <v>162</v>
      </c>
      <c r="E172" s="155" t="s">
        <v>1</v>
      </c>
      <c r="F172" s="156" t="s">
        <v>1508</v>
      </c>
      <c r="H172" s="157">
        <v>2.4</v>
      </c>
      <c r="I172" s="158"/>
      <c r="L172" s="154"/>
      <c r="M172" s="159"/>
      <c r="T172" s="160"/>
      <c r="AT172" s="155" t="s">
        <v>162</v>
      </c>
      <c r="AU172" s="155" t="s">
        <v>159</v>
      </c>
      <c r="AV172" s="13" t="s">
        <v>159</v>
      </c>
      <c r="AW172" s="13" t="s">
        <v>34</v>
      </c>
      <c r="AX172" s="13" t="s">
        <v>77</v>
      </c>
      <c r="AY172" s="155" t="s">
        <v>151</v>
      </c>
    </row>
    <row r="173" spans="2:65" s="14" customFormat="1" ht="11.25">
      <c r="B173" s="161"/>
      <c r="D173" s="144" t="s">
        <v>162</v>
      </c>
      <c r="E173" s="162" t="s">
        <v>1</v>
      </c>
      <c r="F173" s="163" t="s">
        <v>165</v>
      </c>
      <c r="H173" s="164">
        <v>2.4</v>
      </c>
      <c r="I173" s="165"/>
      <c r="L173" s="161"/>
      <c r="M173" s="166"/>
      <c r="T173" s="167"/>
      <c r="AT173" s="162" t="s">
        <v>162</v>
      </c>
      <c r="AU173" s="162" t="s">
        <v>159</v>
      </c>
      <c r="AV173" s="14" t="s">
        <v>158</v>
      </c>
      <c r="AW173" s="14" t="s">
        <v>34</v>
      </c>
      <c r="AX173" s="14" t="s">
        <v>85</v>
      </c>
      <c r="AY173" s="162" t="s">
        <v>151</v>
      </c>
    </row>
    <row r="174" spans="2:65" s="1" customFormat="1" ht="49.15" customHeight="1">
      <c r="B174" s="31"/>
      <c r="C174" s="131" t="s">
        <v>313</v>
      </c>
      <c r="D174" s="131" t="s">
        <v>154</v>
      </c>
      <c r="E174" s="132" t="s">
        <v>1515</v>
      </c>
      <c r="F174" s="133" t="s">
        <v>1516</v>
      </c>
      <c r="G174" s="134" t="s">
        <v>273</v>
      </c>
      <c r="H174" s="135">
        <v>6.3E-2</v>
      </c>
      <c r="I174" s="136"/>
      <c r="J174" s="137">
        <f>ROUND(I174*H174,2)</f>
        <v>0</v>
      </c>
      <c r="K174" s="133" t="s">
        <v>1</v>
      </c>
      <c r="L174" s="31"/>
      <c r="M174" s="138" t="s">
        <v>1</v>
      </c>
      <c r="N174" s="139" t="s">
        <v>43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261</v>
      </c>
      <c r="AT174" s="142" t="s">
        <v>154</v>
      </c>
      <c r="AU174" s="142" t="s">
        <v>159</v>
      </c>
      <c r="AY174" s="16" t="s">
        <v>151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159</v>
      </c>
      <c r="BK174" s="143">
        <f>ROUND(I174*H174,2)</f>
        <v>0</v>
      </c>
      <c r="BL174" s="16" t="s">
        <v>261</v>
      </c>
      <c r="BM174" s="142" t="s">
        <v>1517</v>
      </c>
    </row>
    <row r="175" spans="2:65" s="1" customFormat="1" ht="29.25">
      <c r="B175" s="31"/>
      <c r="D175" s="144" t="s">
        <v>161</v>
      </c>
      <c r="F175" s="145" t="s">
        <v>1516</v>
      </c>
      <c r="I175" s="146"/>
      <c r="L175" s="31"/>
      <c r="M175" s="147"/>
      <c r="T175" s="55"/>
      <c r="AT175" s="16" t="s">
        <v>161</v>
      </c>
      <c r="AU175" s="16" t="s">
        <v>159</v>
      </c>
    </row>
    <row r="176" spans="2:65" s="11" customFormat="1" ht="25.9" customHeight="1">
      <c r="B176" s="119"/>
      <c r="D176" s="120" t="s">
        <v>76</v>
      </c>
      <c r="E176" s="121" t="s">
        <v>857</v>
      </c>
      <c r="F176" s="121" t="s">
        <v>858</v>
      </c>
      <c r="I176" s="122"/>
      <c r="J176" s="123">
        <f>BK176</f>
        <v>0</v>
      </c>
      <c r="L176" s="119"/>
      <c r="M176" s="124"/>
      <c r="P176" s="125">
        <f>SUM(P177:P178)</f>
        <v>0</v>
      </c>
      <c r="R176" s="125">
        <f>SUM(R177:R178)</f>
        <v>0</v>
      </c>
      <c r="T176" s="126">
        <f>SUM(T177:T178)</f>
        <v>0</v>
      </c>
      <c r="AR176" s="120" t="s">
        <v>158</v>
      </c>
      <c r="AT176" s="127" t="s">
        <v>76</v>
      </c>
      <c r="AU176" s="127" t="s">
        <v>77</v>
      </c>
      <c r="AY176" s="120" t="s">
        <v>151</v>
      </c>
      <c r="BK176" s="128">
        <f>SUM(BK177:BK178)</f>
        <v>0</v>
      </c>
    </row>
    <row r="177" spans="2:65" s="1" customFormat="1" ht="37.9" customHeight="1">
      <c r="B177" s="31"/>
      <c r="C177" s="131" t="s">
        <v>316</v>
      </c>
      <c r="D177" s="131" t="s">
        <v>154</v>
      </c>
      <c r="E177" s="132" t="s">
        <v>1153</v>
      </c>
      <c r="F177" s="133" t="s">
        <v>1154</v>
      </c>
      <c r="G177" s="134" t="s">
        <v>862</v>
      </c>
      <c r="H177" s="135">
        <v>5</v>
      </c>
      <c r="I177" s="136"/>
      <c r="J177" s="137">
        <f>ROUND(I177*H177,2)</f>
        <v>0</v>
      </c>
      <c r="K177" s="133" t="s">
        <v>1</v>
      </c>
      <c r="L177" s="31"/>
      <c r="M177" s="138" t="s">
        <v>1</v>
      </c>
      <c r="N177" s="139" t="s">
        <v>43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863</v>
      </c>
      <c r="AT177" s="142" t="s">
        <v>154</v>
      </c>
      <c r="AU177" s="142" t="s">
        <v>85</v>
      </c>
      <c r="AY177" s="16" t="s">
        <v>151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159</v>
      </c>
      <c r="BK177" s="143">
        <f>ROUND(I177*H177,2)</f>
        <v>0</v>
      </c>
      <c r="BL177" s="16" t="s">
        <v>863</v>
      </c>
      <c r="BM177" s="142" t="s">
        <v>1518</v>
      </c>
    </row>
    <row r="178" spans="2:65" s="1" customFormat="1" ht="19.5">
      <c r="B178" s="31"/>
      <c r="D178" s="144" t="s">
        <v>161</v>
      </c>
      <c r="F178" s="145" t="s">
        <v>1154</v>
      </c>
      <c r="I178" s="146"/>
      <c r="L178" s="31"/>
      <c r="M178" s="182"/>
      <c r="N178" s="183"/>
      <c r="O178" s="183"/>
      <c r="P178" s="183"/>
      <c r="Q178" s="183"/>
      <c r="R178" s="183"/>
      <c r="S178" s="183"/>
      <c r="T178" s="184"/>
      <c r="AT178" s="16" t="s">
        <v>161</v>
      </c>
      <c r="AU178" s="16" t="s">
        <v>85</v>
      </c>
    </row>
    <row r="179" spans="2:65" s="1" customFormat="1" ht="6.95" customHeight="1"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31"/>
    </row>
  </sheetData>
  <sheetProtection algorithmName="SHA-512" hashValue="qdhB8n8uqhmezWtv/CgGc4KBw39amJedusmJlSY376AoO4VLipIZFnDK2DdOS4gLGCiz7PAfck6QeE5LpjVywA==" saltValue="WyNjsmo84i40jXOmgu0TDno7Y9hl7DJEh5sMWt36HIh5j1bOnTS5/+0JEBtAwJNXZGvimr3Trrttr7mZXteAlA==" spinCount="100000" sheet="1" objects="1" scenarios="1" formatColumns="0" formatRows="0" autoFilter="0"/>
  <autoFilter ref="C119:K178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101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1519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ROUND(J118,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ROUND((SUM(BE118:BE149)),  2)</f>
        <v>0</v>
      </c>
      <c r="I33" s="91">
        <v>0.21</v>
      </c>
      <c r="J33" s="90">
        <f>ROUND(((SUM(BE118:BE149))*I33),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ROUND((SUM(BF118:BF149)),  2)</f>
        <v>0</v>
      </c>
      <c r="I34" s="91">
        <v>0.12</v>
      </c>
      <c r="J34" s="90">
        <f>ROUND(((SUM(BF118:BF149))*I34),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ROUND((SUM(BG118:BG149)),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ROUND((SUM(BH118:BH149)),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ROUND((SUM(BI118:BI149)),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SO 90-90 - Odpady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J118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113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customHeight="1">
      <c r="B98" s="107"/>
      <c r="D98" s="108" t="s">
        <v>121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136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24" t="str">
        <f>E7</f>
        <v>Opravy bytových jednotek OŘ Brno - žst. Střelice</v>
      </c>
      <c r="F108" s="225"/>
      <c r="G108" s="225"/>
      <c r="H108" s="225"/>
      <c r="L108" s="31"/>
    </row>
    <row r="109" spans="2:12" s="1" customFormat="1" ht="12" customHeight="1">
      <c r="B109" s="31"/>
      <c r="C109" s="26" t="s">
        <v>106</v>
      </c>
      <c r="L109" s="31"/>
    </row>
    <row r="110" spans="2:12" s="1" customFormat="1" ht="16.5" customHeight="1">
      <c r="B110" s="31"/>
      <c r="E110" s="186" t="str">
        <f>E9</f>
        <v>SO 90-90 - Odpady</v>
      </c>
      <c r="F110" s="226"/>
      <c r="G110" s="226"/>
      <c r="H110" s="226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Střelice</v>
      </c>
      <c r="I112" s="26" t="s">
        <v>22</v>
      </c>
      <c r="J112" s="51" t="str">
        <f>IF(J12="","",J12)</f>
        <v>12. 3. 2024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>Správa železnic, státní organizace</v>
      </c>
      <c r="I114" s="26" t="s">
        <v>32</v>
      </c>
      <c r="J114" s="29" t="str">
        <f>E21</f>
        <v xml:space="preserve"> </v>
      </c>
      <c r="L114" s="31"/>
    </row>
    <row r="115" spans="2:65" s="1" customFormat="1" ht="15.2" customHeight="1">
      <c r="B115" s="31"/>
      <c r="C115" s="26" t="s">
        <v>30</v>
      </c>
      <c r="F115" s="24" t="str">
        <f>IF(E18="","",E18)</f>
        <v>Vyplň údaj</v>
      </c>
      <c r="I115" s="26" t="s">
        <v>35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137</v>
      </c>
      <c r="D117" s="113" t="s">
        <v>62</v>
      </c>
      <c r="E117" s="113" t="s">
        <v>58</v>
      </c>
      <c r="F117" s="113" t="s">
        <v>59</v>
      </c>
      <c r="G117" s="113" t="s">
        <v>138</v>
      </c>
      <c r="H117" s="113" t="s">
        <v>139</v>
      </c>
      <c r="I117" s="113" t="s">
        <v>140</v>
      </c>
      <c r="J117" s="113" t="s">
        <v>110</v>
      </c>
      <c r="K117" s="114" t="s">
        <v>141</v>
      </c>
      <c r="L117" s="111"/>
      <c r="M117" s="58" t="s">
        <v>1</v>
      </c>
      <c r="N117" s="59" t="s">
        <v>41</v>
      </c>
      <c r="O117" s="59" t="s">
        <v>142</v>
      </c>
      <c r="P117" s="59" t="s">
        <v>143</v>
      </c>
      <c r="Q117" s="59" t="s">
        <v>144</v>
      </c>
      <c r="R117" s="59" t="s">
        <v>145</v>
      </c>
      <c r="S117" s="59" t="s">
        <v>146</v>
      </c>
      <c r="T117" s="60" t="s">
        <v>147</v>
      </c>
    </row>
    <row r="118" spans="2:65" s="1" customFormat="1" ht="22.9" customHeight="1">
      <c r="B118" s="31"/>
      <c r="C118" s="63" t="s">
        <v>148</v>
      </c>
      <c r="J118" s="115">
        <f>BK118</f>
        <v>0</v>
      </c>
      <c r="L118" s="31"/>
      <c r="M118" s="61"/>
      <c r="N118" s="52"/>
      <c r="O118" s="52"/>
      <c r="P118" s="116">
        <f>P119</f>
        <v>0</v>
      </c>
      <c r="Q118" s="52"/>
      <c r="R118" s="116">
        <f>R119</f>
        <v>0</v>
      </c>
      <c r="S118" s="52"/>
      <c r="T118" s="117">
        <f>T119</f>
        <v>0</v>
      </c>
      <c r="AT118" s="16" t="s">
        <v>76</v>
      </c>
      <c r="AU118" s="16" t="s">
        <v>112</v>
      </c>
      <c r="BK118" s="118">
        <f>BK119</f>
        <v>0</v>
      </c>
    </row>
    <row r="119" spans="2:65" s="11" customFormat="1" ht="25.9" customHeight="1">
      <c r="B119" s="119"/>
      <c r="D119" s="120" t="s">
        <v>76</v>
      </c>
      <c r="E119" s="121" t="s">
        <v>149</v>
      </c>
      <c r="F119" s="121" t="s">
        <v>150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85</v>
      </c>
      <c r="AT119" s="127" t="s">
        <v>76</v>
      </c>
      <c r="AU119" s="127" t="s">
        <v>77</v>
      </c>
      <c r="AY119" s="120" t="s">
        <v>151</v>
      </c>
      <c r="BK119" s="128">
        <f>BK120</f>
        <v>0</v>
      </c>
    </row>
    <row r="120" spans="2:65" s="11" customFormat="1" ht="22.9" customHeight="1">
      <c r="B120" s="119"/>
      <c r="D120" s="120" t="s">
        <v>76</v>
      </c>
      <c r="E120" s="129" t="s">
        <v>268</v>
      </c>
      <c r="F120" s="129" t="s">
        <v>269</v>
      </c>
      <c r="I120" s="122"/>
      <c r="J120" s="130">
        <f>BK120</f>
        <v>0</v>
      </c>
      <c r="L120" s="119"/>
      <c r="M120" s="124"/>
      <c r="P120" s="125">
        <f>SUM(P121:P149)</f>
        <v>0</v>
      </c>
      <c r="R120" s="125">
        <f>SUM(R121:R149)</f>
        <v>0</v>
      </c>
      <c r="T120" s="126">
        <f>SUM(T121:T149)</f>
        <v>0</v>
      </c>
      <c r="AR120" s="120" t="s">
        <v>85</v>
      </c>
      <c r="AT120" s="127" t="s">
        <v>76</v>
      </c>
      <c r="AU120" s="127" t="s">
        <v>85</v>
      </c>
      <c r="AY120" s="120" t="s">
        <v>151</v>
      </c>
      <c r="BK120" s="128">
        <f>SUM(BK121:BK149)</f>
        <v>0</v>
      </c>
    </row>
    <row r="121" spans="2:65" s="1" customFormat="1" ht="33" customHeight="1">
      <c r="B121" s="31"/>
      <c r="C121" s="131" t="s">
        <v>85</v>
      </c>
      <c r="D121" s="131" t="s">
        <v>154</v>
      </c>
      <c r="E121" s="132" t="s">
        <v>1166</v>
      </c>
      <c r="F121" s="133" t="s">
        <v>1167</v>
      </c>
      <c r="G121" s="134" t="s">
        <v>273</v>
      </c>
      <c r="H121" s="135">
        <v>33.210999999999999</v>
      </c>
      <c r="I121" s="136"/>
      <c r="J121" s="137">
        <f>ROUND(I121*H121,2)</f>
        <v>0</v>
      </c>
      <c r="K121" s="133" t="s">
        <v>1</v>
      </c>
      <c r="L121" s="31"/>
      <c r="M121" s="138" t="s">
        <v>1</v>
      </c>
      <c r="N121" s="139" t="s">
        <v>43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158</v>
      </c>
      <c r="AT121" s="142" t="s">
        <v>154</v>
      </c>
      <c r="AU121" s="142" t="s">
        <v>159</v>
      </c>
      <c r="AY121" s="16" t="s">
        <v>151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6" t="s">
        <v>159</v>
      </c>
      <c r="BK121" s="143">
        <f>ROUND(I121*H121,2)</f>
        <v>0</v>
      </c>
      <c r="BL121" s="16" t="s">
        <v>158</v>
      </c>
      <c r="BM121" s="142" t="s">
        <v>1520</v>
      </c>
    </row>
    <row r="122" spans="2:65" s="1" customFormat="1" ht="19.5">
      <c r="B122" s="31"/>
      <c r="D122" s="144" t="s">
        <v>161</v>
      </c>
      <c r="F122" s="145" t="s">
        <v>1167</v>
      </c>
      <c r="I122" s="146"/>
      <c r="L122" s="31"/>
      <c r="M122" s="147"/>
      <c r="T122" s="55"/>
      <c r="AT122" s="16" t="s">
        <v>161</v>
      </c>
      <c r="AU122" s="16" t="s">
        <v>159</v>
      </c>
    </row>
    <row r="123" spans="2:65" s="13" customFormat="1" ht="11.25">
      <c r="B123" s="154"/>
      <c r="D123" s="144" t="s">
        <v>162</v>
      </c>
      <c r="E123" s="155" t="s">
        <v>1</v>
      </c>
      <c r="F123" s="156" t="s">
        <v>1521</v>
      </c>
      <c r="H123" s="157">
        <v>32.286999999999999</v>
      </c>
      <c r="I123" s="158"/>
      <c r="L123" s="154"/>
      <c r="M123" s="159"/>
      <c r="T123" s="160"/>
      <c r="AT123" s="155" t="s">
        <v>162</v>
      </c>
      <c r="AU123" s="155" t="s">
        <v>159</v>
      </c>
      <c r="AV123" s="13" t="s">
        <v>159</v>
      </c>
      <c r="AW123" s="13" t="s">
        <v>34</v>
      </c>
      <c r="AX123" s="13" t="s">
        <v>77</v>
      </c>
      <c r="AY123" s="155" t="s">
        <v>151</v>
      </c>
    </row>
    <row r="124" spans="2:65" s="13" customFormat="1" ht="11.25">
      <c r="B124" s="154"/>
      <c r="D124" s="144" t="s">
        <v>162</v>
      </c>
      <c r="E124" s="155" t="s">
        <v>1</v>
      </c>
      <c r="F124" s="156" t="s">
        <v>1522</v>
      </c>
      <c r="H124" s="157">
        <v>0.92400000000000004</v>
      </c>
      <c r="I124" s="158"/>
      <c r="L124" s="154"/>
      <c r="M124" s="159"/>
      <c r="T124" s="160"/>
      <c r="AT124" s="155" t="s">
        <v>162</v>
      </c>
      <c r="AU124" s="155" t="s">
        <v>159</v>
      </c>
      <c r="AV124" s="13" t="s">
        <v>159</v>
      </c>
      <c r="AW124" s="13" t="s">
        <v>34</v>
      </c>
      <c r="AX124" s="13" t="s">
        <v>77</v>
      </c>
      <c r="AY124" s="155" t="s">
        <v>151</v>
      </c>
    </row>
    <row r="125" spans="2:65" s="14" customFormat="1" ht="11.25">
      <c r="B125" s="161"/>
      <c r="D125" s="144" t="s">
        <v>162</v>
      </c>
      <c r="E125" s="162" t="s">
        <v>1</v>
      </c>
      <c r="F125" s="163" t="s">
        <v>165</v>
      </c>
      <c r="H125" s="164">
        <v>33.210999999999999</v>
      </c>
      <c r="I125" s="165"/>
      <c r="L125" s="161"/>
      <c r="M125" s="166"/>
      <c r="T125" s="167"/>
      <c r="AT125" s="162" t="s">
        <v>162</v>
      </c>
      <c r="AU125" s="162" t="s">
        <v>159</v>
      </c>
      <c r="AV125" s="14" t="s">
        <v>158</v>
      </c>
      <c r="AW125" s="14" t="s">
        <v>34</v>
      </c>
      <c r="AX125" s="14" t="s">
        <v>85</v>
      </c>
      <c r="AY125" s="162" t="s">
        <v>151</v>
      </c>
    </row>
    <row r="126" spans="2:65" s="1" customFormat="1" ht="44.25" customHeight="1">
      <c r="B126" s="31"/>
      <c r="C126" s="131" t="s">
        <v>159</v>
      </c>
      <c r="D126" s="131" t="s">
        <v>154</v>
      </c>
      <c r="E126" s="132" t="s">
        <v>1169</v>
      </c>
      <c r="F126" s="133" t="s">
        <v>1170</v>
      </c>
      <c r="G126" s="134" t="s">
        <v>273</v>
      </c>
      <c r="H126" s="135">
        <v>464.95400000000001</v>
      </c>
      <c r="I126" s="136"/>
      <c r="J126" s="137">
        <f>ROUND(I126*H126,2)</f>
        <v>0</v>
      </c>
      <c r="K126" s="133" t="s">
        <v>1</v>
      </c>
      <c r="L126" s="31"/>
      <c r="M126" s="138" t="s">
        <v>1</v>
      </c>
      <c r="N126" s="139" t="s">
        <v>43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158</v>
      </c>
      <c r="AT126" s="142" t="s">
        <v>154</v>
      </c>
      <c r="AU126" s="142" t="s">
        <v>159</v>
      </c>
      <c r="AY126" s="16" t="s">
        <v>151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159</v>
      </c>
      <c r="BK126" s="143">
        <f>ROUND(I126*H126,2)</f>
        <v>0</v>
      </c>
      <c r="BL126" s="16" t="s">
        <v>158</v>
      </c>
      <c r="BM126" s="142" t="s">
        <v>1523</v>
      </c>
    </row>
    <row r="127" spans="2:65" s="1" customFormat="1" ht="29.25">
      <c r="B127" s="31"/>
      <c r="D127" s="144" t="s">
        <v>161</v>
      </c>
      <c r="F127" s="145" t="s">
        <v>1170</v>
      </c>
      <c r="I127" s="146"/>
      <c r="L127" s="31"/>
      <c r="M127" s="147"/>
      <c r="T127" s="55"/>
      <c r="AT127" s="16" t="s">
        <v>161</v>
      </c>
      <c r="AU127" s="16" t="s">
        <v>159</v>
      </c>
    </row>
    <row r="128" spans="2:65" s="13" customFormat="1" ht="11.25">
      <c r="B128" s="154"/>
      <c r="D128" s="144" t="s">
        <v>162</v>
      </c>
      <c r="E128" s="155" t="s">
        <v>1</v>
      </c>
      <c r="F128" s="156" t="s">
        <v>1524</v>
      </c>
      <c r="H128" s="157">
        <v>464.95400000000001</v>
      </c>
      <c r="I128" s="158"/>
      <c r="L128" s="154"/>
      <c r="M128" s="159"/>
      <c r="T128" s="160"/>
      <c r="AT128" s="155" t="s">
        <v>162</v>
      </c>
      <c r="AU128" s="155" t="s">
        <v>159</v>
      </c>
      <c r="AV128" s="13" t="s">
        <v>159</v>
      </c>
      <c r="AW128" s="13" t="s">
        <v>34</v>
      </c>
      <c r="AX128" s="13" t="s">
        <v>77</v>
      </c>
      <c r="AY128" s="155" t="s">
        <v>151</v>
      </c>
    </row>
    <row r="129" spans="2:65" s="14" customFormat="1" ht="11.25">
      <c r="B129" s="161"/>
      <c r="D129" s="144" t="s">
        <v>162</v>
      </c>
      <c r="E129" s="162" t="s">
        <v>1</v>
      </c>
      <c r="F129" s="163" t="s">
        <v>165</v>
      </c>
      <c r="H129" s="164">
        <v>464.95400000000001</v>
      </c>
      <c r="I129" s="165"/>
      <c r="L129" s="161"/>
      <c r="M129" s="166"/>
      <c r="T129" s="167"/>
      <c r="AT129" s="162" t="s">
        <v>162</v>
      </c>
      <c r="AU129" s="162" t="s">
        <v>159</v>
      </c>
      <c r="AV129" s="14" t="s">
        <v>158</v>
      </c>
      <c r="AW129" s="14" t="s">
        <v>34</v>
      </c>
      <c r="AX129" s="14" t="s">
        <v>85</v>
      </c>
      <c r="AY129" s="162" t="s">
        <v>151</v>
      </c>
    </row>
    <row r="130" spans="2:65" s="1" customFormat="1" ht="44.25" customHeight="1">
      <c r="B130" s="31"/>
      <c r="C130" s="131" t="s">
        <v>152</v>
      </c>
      <c r="D130" s="131" t="s">
        <v>154</v>
      </c>
      <c r="E130" s="132" t="s">
        <v>1173</v>
      </c>
      <c r="F130" s="133" t="s">
        <v>1174</v>
      </c>
      <c r="G130" s="134" t="s">
        <v>273</v>
      </c>
      <c r="H130" s="135">
        <v>7.78</v>
      </c>
      <c r="I130" s="136"/>
      <c r="J130" s="137">
        <f>ROUND(I130*H130,2)</f>
        <v>0</v>
      </c>
      <c r="K130" s="133" t="s">
        <v>1</v>
      </c>
      <c r="L130" s="31"/>
      <c r="M130" s="138" t="s">
        <v>1</v>
      </c>
      <c r="N130" s="139" t="s">
        <v>43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158</v>
      </c>
      <c r="AT130" s="142" t="s">
        <v>154</v>
      </c>
      <c r="AU130" s="142" t="s">
        <v>159</v>
      </c>
      <c r="AY130" s="16" t="s">
        <v>151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159</v>
      </c>
      <c r="BK130" s="143">
        <f>ROUND(I130*H130,2)</f>
        <v>0</v>
      </c>
      <c r="BL130" s="16" t="s">
        <v>158</v>
      </c>
      <c r="BM130" s="142" t="s">
        <v>1525</v>
      </c>
    </row>
    <row r="131" spans="2:65" s="1" customFormat="1" ht="29.25">
      <c r="B131" s="31"/>
      <c r="D131" s="144" t="s">
        <v>161</v>
      </c>
      <c r="F131" s="145" t="s">
        <v>1174</v>
      </c>
      <c r="I131" s="146"/>
      <c r="L131" s="31"/>
      <c r="M131" s="147"/>
      <c r="T131" s="55"/>
      <c r="AT131" s="16" t="s">
        <v>161</v>
      </c>
      <c r="AU131" s="16" t="s">
        <v>159</v>
      </c>
    </row>
    <row r="132" spans="2:65" s="13" customFormat="1" ht="11.25">
      <c r="B132" s="154"/>
      <c r="D132" s="144" t="s">
        <v>162</v>
      </c>
      <c r="E132" s="155" t="s">
        <v>1</v>
      </c>
      <c r="F132" s="156" t="s">
        <v>1526</v>
      </c>
      <c r="H132" s="157">
        <v>33.210999999999999</v>
      </c>
      <c r="I132" s="158"/>
      <c r="L132" s="154"/>
      <c r="M132" s="159"/>
      <c r="T132" s="160"/>
      <c r="AT132" s="155" t="s">
        <v>162</v>
      </c>
      <c r="AU132" s="155" t="s">
        <v>159</v>
      </c>
      <c r="AV132" s="13" t="s">
        <v>159</v>
      </c>
      <c r="AW132" s="13" t="s">
        <v>34</v>
      </c>
      <c r="AX132" s="13" t="s">
        <v>77</v>
      </c>
      <c r="AY132" s="155" t="s">
        <v>151</v>
      </c>
    </row>
    <row r="133" spans="2:65" s="13" customFormat="1" ht="11.25">
      <c r="B133" s="154"/>
      <c r="D133" s="144" t="s">
        <v>162</v>
      </c>
      <c r="E133" s="155" t="s">
        <v>1</v>
      </c>
      <c r="F133" s="156" t="s">
        <v>1527</v>
      </c>
      <c r="H133" s="157">
        <v>-25.431000000000001</v>
      </c>
      <c r="I133" s="158"/>
      <c r="L133" s="154"/>
      <c r="M133" s="159"/>
      <c r="T133" s="160"/>
      <c r="AT133" s="155" t="s">
        <v>162</v>
      </c>
      <c r="AU133" s="155" t="s">
        <v>159</v>
      </c>
      <c r="AV133" s="13" t="s">
        <v>159</v>
      </c>
      <c r="AW133" s="13" t="s">
        <v>34</v>
      </c>
      <c r="AX133" s="13" t="s">
        <v>77</v>
      </c>
      <c r="AY133" s="155" t="s">
        <v>151</v>
      </c>
    </row>
    <row r="134" spans="2:65" s="14" customFormat="1" ht="11.25">
      <c r="B134" s="161"/>
      <c r="D134" s="144" t="s">
        <v>162</v>
      </c>
      <c r="E134" s="162" t="s">
        <v>1</v>
      </c>
      <c r="F134" s="163" t="s">
        <v>165</v>
      </c>
      <c r="H134" s="164">
        <v>7.78</v>
      </c>
      <c r="I134" s="165"/>
      <c r="L134" s="161"/>
      <c r="M134" s="166"/>
      <c r="T134" s="167"/>
      <c r="AT134" s="162" t="s">
        <v>162</v>
      </c>
      <c r="AU134" s="162" t="s">
        <v>159</v>
      </c>
      <c r="AV134" s="14" t="s">
        <v>158</v>
      </c>
      <c r="AW134" s="14" t="s">
        <v>34</v>
      </c>
      <c r="AX134" s="14" t="s">
        <v>85</v>
      </c>
      <c r="AY134" s="162" t="s">
        <v>151</v>
      </c>
    </row>
    <row r="135" spans="2:65" s="1" customFormat="1" ht="44.25" customHeight="1">
      <c r="B135" s="31"/>
      <c r="C135" s="131" t="s">
        <v>158</v>
      </c>
      <c r="D135" s="131" t="s">
        <v>154</v>
      </c>
      <c r="E135" s="132" t="s">
        <v>1528</v>
      </c>
      <c r="F135" s="133" t="s">
        <v>1529</v>
      </c>
      <c r="G135" s="134" t="s">
        <v>273</v>
      </c>
      <c r="H135" s="135">
        <v>5.8999999999999997E-2</v>
      </c>
      <c r="I135" s="136"/>
      <c r="J135" s="137">
        <f>ROUND(I135*H135,2)</f>
        <v>0</v>
      </c>
      <c r="K135" s="133" t="s">
        <v>1</v>
      </c>
      <c r="L135" s="31"/>
      <c r="M135" s="138" t="s">
        <v>1</v>
      </c>
      <c r="N135" s="139" t="s">
        <v>43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158</v>
      </c>
      <c r="AT135" s="142" t="s">
        <v>154</v>
      </c>
      <c r="AU135" s="142" t="s">
        <v>159</v>
      </c>
      <c r="AY135" s="16" t="s">
        <v>151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159</v>
      </c>
      <c r="BK135" s="143">
        <f>ROUND(I135*H135,2)</f>
        <v>0</v>
      </c>
      <c r="BL135" s="16" t="s">
        <v>158</v>
      </c>
      <c r="BM135" s="142" t="s">
        <v>1530</v>
      </c>
    </row>
    <row r="136" spans="2:65" s="1" customFormat="1" ht="29.25">
      <c r="B136" s="31"/>
      <c r="D136" s="144" t="s">
        <v>161</v>
      </c>
      <c r="F136" s="145" t="s">
        <v>1529</v>
      </c>
      <c r="I136" s="146"/>
      <c r="L136" s="31"/>
      <c r="M136" s="147"/>
      <c r="T136" s="55"/>
      <c r="AT136" s="16" t="s">
        <v>161</v>
      </c>
      <c r="AU136" s="16" t="s">
        <v>159</v>
      </c>
    </row>
    <row r="137" spans="2:65" s="13" customFormat="1" ht="11.25">
      <c r="B137" s="154"/>
      <c r="D137" s="144" t="s">
        <v>162</v>
      </c>
      <c r="E137" s="155" t="s">
        <v>1</v>
      </c>
      <c r="F137" s="156" t="s">
        <v>1531</v>
      </c>
      <c r="H137" s="157">
        <v>5.8999999999999997E-2</v>
      </c>
      <c r="I137" s="158"/>
      <c r="L137" s="154"/>
      <c r="M137" s="159"/>
      <c r="T137" s="160"/>
      <c r="AT137" s="155" t="s">
        <v>162</v>
      </c>
      <c r="AU137" s="155" t="s">
        <v>159</v>
      </c>
      <c r="AV137" s="13" t="s">
        <v>159</v>
      </c>
      <c r="AW137" s="13" t="s">
        <v>34</v>
      </c>
      <c r="AX137" s="13" t="s">
        <v>77</v>
      </c>
      <c r="AY137" s="155" t="s">
        <v>151</v>
      </c>
    </row>
    <row r="138" spans="2:65" s="14" customFormat="1" ht="11.25">
      <c r="B138" s="161"/>
      <c r="D138" s="144" t="s">
        <v>162</v>
      </c>
      <c r="E138" s="162" t="s">
        <v>1</v>
      </c>
      <c r="F138" s="163" t="s">
        <v>165</v>
      </c>
      <c r="H138" s="164">
        <v>5.8999999999999997E-2</v>
      </c>
      <c r="I138" s="165"/>
      <c r="L138" s="161"/>
      <c r="M138" s="166"/>
      <c r="T138" s="167"/>
      <c r="AT138" s="162" t="s">
        <v>162</v>
      </c>
      <c r="AU138" s="162" t="s">
        <v>159</v>
      </c>
      <c r="AV138" s="14" t="s">
        <v>158</v>
      </c>
      <c r="AW138" s="14" t="s">
        <v>34</v>
      </c>
      <c r="AX138" s="14" t="s">
        <v>85</v>
      </c>
      <c r="AY138" s="162" t="s">
        <v>151</v>
      </c>
    </row>
    <row r="139" spans="2:65" s="1" customFormat="1" ht="44.25" customHeight="1">
      <c r="B139" s="31"/>
      <c r="C139" s="131" t="s">
        <v>195</v>
      </c>
      <c r="D139" s="131" t="s">
        <v>154</v>
      </c>
      <c r="E139" s="132" t="s">
        <v>1532</v>
      </c>
      <c r="F139" s="133" t="s">
        <v>1533</v>
      </c>
      <c r="G139" s="134" t="s">
        <v>273</v>
      </c>
      <c r="H139" s="135">
        <v>0.20899999999999999</v>
      </c>
      <c r="I139" s="136"/>
      <c r="J139" s="137">
        <f>ROUND(I139*H139,2)</f>
        <v>0</v>
      </c>
      <c r="K139" s="133" t="s">
        <v>1</v>
      </c>
      <c r="L139" s="31"/>
      <c r="M139" s="138" t="s">
        <v>1</v>
      </c>
      <c r="N139" s="139" t="s">
        <v>43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158</v>
      </c>
      <c r="AT139" s="142" t="s">
        <v>154</v>
      </c>
      <c r="AU139" s="142" t="s">
        <v>159</v>
      </c>
      <c r="AY139" s="16" t="s">
        <v>151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159</v>
      </c>
      <c r="BK139" s="143">
        <f>ROUND(I139*H139,2)</f>
        <v>0</v>
      </c>
      <c r="BL139" s="16" t="s">
        <v>158</v>
      </c>
      <c r="BM139" s="142" t="s">
        <v>1534</v>
      </c>
    </row>
    <row r="140" spans="2:65" s="1" customFormat="1" ht="29.25">
      <c r="B140" s="31"/>
      <c r="D140" s="144" t="s">
        <v>161</v>
      </c>
      <c r="F140" s="145" t="s">
        <v>1533</v>
      </c>
      <c r="I140" s="146"/>
      <c r="L140" s="31"/>
      <c r="M140" s="147"/>
      <c r="T140" s="55"/>
      <c r="AT140" s="16" t="s">
        <v>161</v>
      </c>
      <c r="AU140" s="16" t="s">
        <v>159</v>
      </c>
    </row>
    <row r="141" spans="2:65" s="13" customFormat="1" ht="11.25">
      <c r="B141" s="154"/>
      <c r="D141" s="144" t="s">
        <v>162</v>
      </c>
      <c r="E141" s="155" t="s">
        <v>1</v>
      </c>
      <c r="F141" s="156" t="s">
        <v>1535</v>
      </c>
      <c r="H141" s="157">
        <v>0.20899999999999999</v>
      </c>
      <c r="I141" s="158"/>
      <c r="L141" s="154"/>
      <c r="M141" s="159"/>
      <c r="T141" s="160"/>
      <c r="AT141" s="155" t="s">
        <v>162</v>
      </c>
      <c r="AU141" s="155" t="s">
        <v>159</v>
      </c>
      <c r="AV141" s="13" t="s">
        <v>159</v>
      </c>
      <c r="AW141" s="13" t="s">
        <v>34</v>
      </c>
      <c r="AX141" s="13" t="s">
        <v>77</v>
      </c>
      <c r="AY141" s="155" t="s">
        <v>151</v>
      </c>
    </row>
    <row r="142" spans="2:65" s="14" customFormat="1" ht="11.25">
      <c r="B142" s="161"/>
      <c r="D142" s="144" t="s">
        <v>162</v>
      </c>
      <c r="E142" s="162" t="s">
        <v>1</v>
      </c>
      <c r="F142" s="163" t="s">
        <v>165</v>
      </c>
      <c r="H142" s="164">
        <v>0.20899999999999999</v>
      </c>
      <c r="I142" s="165"/>
      <c r="L142" s="161"/>
      <c r="M142" s="166"/>
      <c r="T142" s="167"/>
      <c r="AT142" s="162" t="s">
        <v>162</v>
      </c>
      <c r="AU142" s="162" t="s">
        <v>159</v>
      </c>
      <c r="AV142" s="14" t="s">
        <v>158</v>
      </c>
      <c r="AW142" s="14" t="s">
        <v>34</v>
      </c>
      <c r="AX142" s="14" t="s">
        <v>85</v>
      </c>
      <c r="AY142" s="162" t="s">
        <v>151</v>
      </c>
    </row>
    <row r="143" spans="2:65" s="1" customFormat="1" ht="55.5" customHeight="1">
      <c r="B143" s="31"/>
      <c r="C143" s="131" t="s">
        <v>202</v>
      </c>
      <c r="D143" s="131" t="s">
        <v>154</v>
      </c>
      <c r="E143" s="132" t="s">
        <v>1536</v>
      </c>
      <c r="F143" s="133" t="s">
        <v>1537</v>
      </c>
      <c r="G143" s="134" t="s">
        <v>273</v>
      </c>
      <c r="H143" s="135">
        <v>25.163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43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158</v>
      </c>
      <c r="AT143" s="142" t="s">
        <v>154</v>
      </c>
      <c r="AU143" s="142" t="s">
        <v>159</v>
      </c>
      <c r="AY143" s="16" t="s">
        <v>151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159</v>
      </c>
      <c r="BK143" s="143">
        <f>ROUND(I143*H143,2)</f>
        <v>0</v>
      </c>
      <c r="BL143" s="16" t="s">
        <v>158</v>
      </c>
      <c r="BM143" s="142" t="s">
        <v>1538</v>
      </c>
    </row>
    <row r="144" spans="2:65" s="1" customFormat="1" ht="39">
      <c r="B144" s="31"/>
      <c r="D144" s="144" t="s">
        <v>161</v>
      </c>
      <c r="F144" s="145" t="s">
        <v>1537</v>
      </c>
      <c r="I144" s="146"/>
      <c r="L144" s="31"/>
      <c r="M144" s="147"/>
      <c r="T144" s="55"/>
      <c r="AT144" s="16" t="s">
        <v>161</v>
      </c>
      <c r="AU144" s="16" t="s">
        <v>159</v>
      </c>
    </row>
    <row r="145" spans="2:51" s="13" customFormat="1" ht="11.25">
      <c r="B145" s="154"/>
      <c r="D145" s="144" t="s">
        <v>162</v>
      </c>
      <c r="E145" s="155" t="s">
        <v>1</v>
      </c>
      <c r="F145" s="156" t="s">
        <v>1539</v>
      </c>
      <c r="H145" s="157">
        <v>6.0750000000000002</v>
      </c>
      <c r="I145" s="158"/>
      <c r="L145" s="154"/>
      <c r="M145" s="159"/>
      <c r="T145" s="160"/>
      <c r="AT145" s="155" t="s">
        <v>162</v>
      </c>
      <c r="AU145" s="155" t="s">
        <v>159</v>
      </c>
      <c r="AV145" s="13" t="s">
        <v>159</v>
      </c>
      <c r="AW145" s="13" t="s">
        <v>34</v>
      </c>
      <c r="AX145" s="13" t="s">
        <v>77</v>
      </c>
      <c r="AY145" s="155" t="s">
        <v>151</v>
      </c>
    </row>
    <row r="146" spans="2:51" s="13" customFormat="1" ht="11.25">
      <c r="B146" s="154"/>
      <c r="D146" s="144" t="s">
        <v>162</v>
      </c>
      <c r="E146" s="155" t="s">
        <v>1</v>
      </c>
      <c r="F146" s="156" t="s">
        <v>1540</v>
      </c>
      <c r="H146" s="157">
        <v>16.074999999999999</v>
      </c>
      <c r="I146" s="158"/>
      <c r="L146" s="154"/>
      <c r="M146" s="159"/>
      <c r="T146" s="160"/>
      <c r="AT146" s="155" t="s">
        <v>162</v>
      </c>
      <c r="AU146" s="155" t="s">
        <v>159</v>
      </c>
      <c r="AV146" s="13" t="s">
        <v>159</v>
      </c>
      <c r="AW146" s="13" t="s">
        <v>34</v>
      </c>
      <c r="AX146" s="13" t="s">
        <v>77</v>
      </c>
      <c r="AY146" s="155" t="s">
        <v>151</v>
      </c>
    </row>
    <row r="147" spans="2:51" s="13" customFormat="1" ht="11.25">
      <c r="B147" s="154"/>
      <c r="D147" s="144" t="s">
        <v>162</v>
      </c>
      <c r="E147" s="155" t="s">
        <v>1</v>
      </c>
      <c r="F147" s="156" t="s">
        <v>1541</v>
      </c>
      <c r="H147" s="157">
        <v>2.819</v>
      </c>
      <c r="I147" s="158"/>
      <c r="L147" s="154"/>
      <c r="M147" s="159"/>
      <c r="T147" s="160"/>
      <c r="AT147" s="155" t="s">
        <v>162</v>
      </c>
      <c r="AU147" s="155" t="s">
        <v>159</v>
      </c>
      <c r="AV147" s="13" t="s">
        <v>159</v>
      </c>
      <c r="AW147" s="13" t="s">
        <v>34</v>
      </c>
      <c r="AX147" s="13" t="s">
        <v>77</v>
      </c>
      <c r="AY147" s="155" t="s">
        <v>151</v>
      </c>
    </row>
    <row r="148" spans="2:51" s="13" customFormat="1" ht="11.25">
      <c r="B148" s="154"/>
      <c r="D148" s="144" t="s">
        <v>162</v>
      </c>
      <c r="E148" s="155" t="s">
        <v>1</v>
      </c>
      <c r="F148" s="156" t="s">
        <v>1542</v>
      </c>
      <c r="H148" s="157">
        <v>0.19400000000000001</v>
      </c>
      <c r="I148" s="158"/>
      <c r="L148" s="154"/>
      <c r="M148" s="159"/>
      <c r="T148" s="160"/>
      <c r="AT148" s="155" t="s">
        <v>162</v>
      </c>
      <c r="AU148" s="155" t="s">
        <v>159</v>
      </c>
      <c r="AV148" s="13" t="s">
        <v>159</v>
      </c>
      <c r="AW148" s="13" t="s">
        <v>34</v>
      </c>
      <c r="AX148" s="13" t="s">
        <v>77</v>
      </c>
      <c r="AY148" s="155" t="s">
        <v>151</v>
      </c>
    </row>
    <row r="149" spans="2:51" s="14" customFormat="1" ht="11.25">
      <c r="B149" s="161"/>
      <c r="D149" s="144" t="s">
        <v>162</v>
      </c>
      <c r="E149" s="162" t="s">
        <v>1</v>
      </c>
      <c r="F149" s="163" t="s">
        <v>165</v>
      </c>
      <c r="H149" s="164">
        <v>25.163</v>
      </c>
      <c r="I149" s="165"/>
      <c r="L149" s="161"/>
      <c r="M149" s="179"/>
      <c r="N149" s="180"/>
      <c r="O149" s="180"/>
      <c r="P149" s="180"/>
      <c r="Q149" s="180"/>
      <c r="R149" s="180"/>
      <c r="S149" s="180"/>
      <c r="T149" s="181"/>
      <c r="AT149" s="162" t="s">
        <v>162</v>
      </c>
      <c r="AU149" s="162" t="s">
        <v>159</v>
      </c>
      <c r="AV149" s="14" t="s">
        <v>158</v>
      </c>
      <c r="AW149" s="14" t="s">
        <v>34</v>
      </c>
      <c r="AX149" s="14" t="s">
        <v>85</v>
      </c>
      <c r="AY149" s="162" t="s">
        <v>151</v>
      </c>
    </row>
    <row r="150" spans="2:51" s="1" customFormat="1" ht="6.95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31"/>
    </row>
  </sheetData>
  <sheetProtection algorithmName="SHA-512" hashValue="wnFdwoP8UvDoGtBaq9x2vOl6d5nO8Ry3XKiqPvtE2oFxCxpJnvSJO0r2ugEPxK/uxRvGJ9XKKJttWK7ZusX8yQ==" saltValue="AtNfa6RpY/F0eCgc2h3c/97l97ee+uVxkcMVpJMuO2b8sEjgja1Lw+Xh3n9BSzSttMeIGarpYZJwVlXiq/n6TQ==" spinCount="100000" sheet="1" objects="1" scenarios="1" formatColumns="0" formatRows="0" autoFilter="0"/>
  <autoFilter ref="C117:K149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104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Opravy bytových jednotek OŘ Brno - žst. Střelice</v>
      </c>
      <c r="F7" s="225"/>
      <c r="G7" s="225"/>
      <c r="H7" s="225"/>
      <c r="L7" s="19"/>
    </row>
    <row r="8" spans="2:46" s="1" customFormat="1" ht="12" customHeight="1">
      <c r="B8" s="31"/>
      <c r="D8" s="26" t="s">
        <v>106</v>
      </c>
      <c r="L8" s="31"/>
    </row>
    <row r="9" spans="2:46" s="1" customFormat="1" ht="16.5" customHeight="1">
      <c r="B9" s="31"/>
      <c r="E9" s="186" t="s">
        <v>1543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12. 3. 2024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08"/>
      <c r="G18" s="208"/>
      <c r="H18" s="20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213" t="s">
        <v>1</v>
      </c>
      <c r="F27" s="213"/>
      <c r="G27" s="213"/>
      <c r="H27" s="21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ROUND((SUM(BE117:BE137)),  2)</f>
        <v>0</v>
      </c>
      <c r="I33" s="91">
        <v>0.21</v>
      </c>
      <c r="J33" s="90">
        <f>ROUND(((SUM(BE117:BE137))*I33),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ROUND((SUM(BF117:BF137)),  2)</f>
        <v>0</v>
      </c>
      <c r="I34" s="91">
        <v>0.12</v>
      </c>
      <c r="J34" s="90">
        <f>ROUND(((SUM(BF117:BF137))*I34),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ROUND((SUM(BG117:BG137)),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ROUND((SUM(BH117:BH137)),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ROUND((SUM(BI117:BI137)),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Opravy bytových jednotek OŘ Brno - žst. Střelice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106</v>
      </c>
      <c r="L86" s="31"/>
    </row>
    <row r="87" spans="2:47" s="1" customFormat="1" ht="16.5" customHeight="1">
      <c r="B87" s="31"/>
      <c r="E87" s="186" t="str">
        <f>E9</f>
        <v>SO 98-98 - Všeobecný objekt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Střelice</v>
      </c>
      <c r="I89" s="26" t="s">
        <v>22</v>
      </c>
      <c r="J89" s="51" t="str">
        <f>IF(J12="","",J12)</f>
        <v>12. 3. 2024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109</v>
      </c>
      <c r="D94" s="92"/>
      <c r="E94" s="92"/>
      <c r="F94" s="92"/>
      <c r="G94" s="92"/>
      <c r="H94" s="92"/>
      <c r="I94" s="92"/>
      <c r="J94" s="101" t="s">
        <v>110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111</v>
      </c>
      <c r="J96" s="65">
        <f>J117</f>
        <v>0</v>
      </c>
      <c r="L96" s="31"/>
      <c r="AU96" s="16" t="s">
        <v>112</v>
      </c>
    </row>
    <row r="97" spans="2:12" s="8" customFormat="1" ht="24.95" customHeight="1">
      <c r="B97" s="103"/>
      <c r="D97" s="104" t="s">
        <v>1544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>
      <c r="B98" s="31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20" t="s">
        <v>136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24" t="str">
        <f>E7</f>
        <v>Opravy bytových jednotek OŘ Brno - žst. Střelice</v>
      </c>
      <c r="F107" s="225"/>
      <c r="G107" s="225"/>
      <c r="H107" s="225"/>
      <c r="L107" s="31"/>
    </row>
    <row r="108" spans="2:12" s="1" customFormat="1" ht="12" customHeight="1">
      <c r="B108" s="31"/>
      <c r="C108" s="26" t="s">
        <v>106</v>
      </c>
      <c r="L108" s="31"/>
    </row>
    <row r="109" spans="2:12" s="1" customFormat="1" ht="16.5" customHeight="1">
      <c r="B109" s="31"/>
      <c r="E109" s="186" t="str">
        <f>E9</f>
        <v>SO 98-98 - Všeobecný objekt</v>
      </c>
      <c r="F109" s="226"/>
      <c r="G109" s="226"/>
      <c r="H109" s="226"/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>Střelice</v>
      </c>
      <c r="I111" s="26" t="s">
        <v>22</v>
      </c>
      <c r="J111" s="51" t="str">
        <f>IF(J12="","",J12)</f>
        <v>12. 3. 2024</v>
      </c>
      <c r="L111" s="31"/>
    </row>
    <row r="112" spans="2:12" s="1" customFormat="1" ht="6.95" customHeight="1">
      <c r="B112" s="31"/>
      <c r="L112" s="31"/>
    </row>
    <row r="113" spans="2:65" s="1" customFormat="1" ht="15.2" customHeight="1">
      <c r="B113" s="31"/>
      <c r="C113" s="26" t="s">
        <v>24</v>
      </c>
      <c r="F113" s="24" t="str">
        <f>E15</f>
        <v>Správa železnic, státní organizace</v>
      </c>
      <c r="I113" s="26" t="s">
        <v>32</v>
      </c>
      <c r="J113" s="29" t="str">
        <f>E21</f>
        <v xml:space="preserve"> </v>
      </c>
      <c r="L113" s="31"/>
    </row>
    <row r="114" spans="2:65" s="1" customFormat="1" ht="15.2" customHeight="1">
      <c r="B114" s="31"/>
      <c r="C114" s="26" t="s">
        <v>30</v>
      </c>
      <c r="F114" s="24" t="str">
        <f>IF(E18="","",E18)</f>
        <v>Vyplň údaj</v>
      </c>
      <c r="I114" s="26" t="s">
        <v>35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10" customFormat="1" ht="29.25" customHeight="1">
      <c r="B116" s="111"/>
      <c r="C116" s="112" t="s">
        <v>137</v>
      </c>
      <c r="D116" s="113" t="s">
        <v>62</v>
      </c>
      <c r="E116" s="113" t="s">
        <v>58</v>
      </c>
      <c r="F116" s="113" t="s">
        <v>59</v>
      </c>
      <c r="G116" s="113" t="s">
        <v>138</v>
      </c>
      <c r="H116" s="113" t="s">
        <v>139</v>
      </c>
      <c r="I116" s="113" t="s">
        <v>140</v>
      </c>
      <c r="J116" s="113" t="s">
        <v>110</v>
      </c>
      <c r="K116" s="114" t="s">
        <v>141</v>
      </c>
      <c r="L116" s="111"/>
      <c r="M116" s="58" t="s">
        <v>1</v>
      </c>
      <c r="N116" s="59" t="s">
        <v>41</v>
      </c>
      <c r="O116" s="59" t="s">
        <v>142</v>
      </c>
      <c r="P116" s="59" t="s">
        <v>143</v>
      </c>
      <c r="Q116" s="59" t="s">
        <v>144</v>
      </c>
      <c r="R116" s="59" t="s">
        <v>145</v>
      </c>
      <c r="S116" s="59" t="s">
        <v>146</v>
      </c>
      <c r="T116" s="60" t="s">
        <v>147</v>
      </c>
    </row>
    <row r="117" spans="2:65" s="1" customFormat="1" ht="22.9" customHeight="1">
      <c r="B117" s="31"/>
      <c r="C117" s="63" t="s">
        <v>148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0</v>
      </c>
      <c r="S117" s="52"/>
      <c r="T117" s="117">
        <f>T118</f>
        <v>0</v>
      </c>
      <c r="AT117" s="16" t="s">
        <v>76</v>
      </c>
      <c r="AU117" s="16" t="s">
        <v>112</v>
      </c>
      <c r="BK117" s="118">
        <f>BK118</f>
        <v>0</v>
      </c>
    </row>
    <row r="118" spans="2:65" s="11" customFormat="1" ht="25.9" customHeight="1">
      <c r="B118" s="119"/>
      <c r="D118" s="120" t="s">
        <v>76</v>
      </c>
      <c r="E118" s="121" t="s">
        <v>1545</v>
      </c>
      <c r="F118" s="121" t="s">
        <v>1546</v>
      </c>
      <c r="I118" s="122"/>
      <c r="J118" s="123">
        <f>BK118</f>
        <v>0</v>
      </c>
      <c r="L118" s="119"/>
      <c r="M118" s="124"/>
      <c r="P118" s="125">
        <f>SUM(P119:P137)</f>
        <v>0</v>
      </c>
      <c r="R118" s="125">
        <f>SUM(R119:R137)</f>
        <v>0</v>
      </c>
      <c r="T118" s="126">
        <f>SUM(T119:T137)</f>
        <v>0</v>
      </c>
      <c r="AR118" s="120" t="s">
        <v>195</v>
      </c>
      <c r="AT118" s="127" t="s">
        <v>76</v>
      </c>
      <c r="AU118" s="127" t="s">
        <v>77</v>
      </c>
      <c r="AY118" s="120" t="s">
        <v>151</v>
      </c>
      <c r="BK118" s="128">
        <f>SUM(BK119:BK137)</f>
        <v>0</v>
      </c>
    </row>
    <row r="119" spans="2:65" s="1" customFormat="1" ht="16.5" customHeight="1">
      <c r="B119" s="31"/>
      <c r="C119" s="131" t="s">
        <v>85</v>
      </c>
      <c r="D119" s="131" t="s">
        <v>154</v>
      </c>
      <c r="E119" s="132" t="s">
        <v>1547</v>
      </c>
      <c r="F119" s="133" t="s">
        <v>1548</v>
      </c>
      <c r="G119" s="134" t="s">
        <v>595</v>
      </c>
      <c r="H119" s="135">
        <v>1</v>
      </c>
      <c r="I119" s="136"/>
      <c r="J119" s="137">
        <f>ROUND(I119*H119,2)</f>
        <v>0</v>
      </c>
      <c r="K119" s="133" t="s">
        <v>1</v>
      </c>
      <c r="L119" s="31"/>
      <c r="M119" s="138" t="s">
        <v>1</v>
      </c>
      <c r="N119" s="139" t="s">
        <v>43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158</v>
      </c>
      <c r="AT119" s="142" t="s">
        <v>154</v>
      </c>
      <c r="AU119" s="142" t="s">
        <v>85</v>
      </c>
      <c r="AY119" s="16" t="s">
        <v>151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6" t="s">
        <v>159</v>
      </c>
      <c r="BK119" s="143">
        <f>ROUND(I119*H119,2)</f>
        <v>0</v>
      </c>
      <c r="BL119" s="16" t="s">
        <v>158</v>
      </c>
      <c r="BM119" s="142" t="s">
        <v>1549</v>
      </c>
    </row>
    <row r="120" spans="2:65" s="1" customFormat="1" ht="11.25">
      <c r="B120" s="31"/>
      <c r="D120" s="144" t="s">
        <v>161</v>
      </c>
      <c r="F120" s="145" t="s">
        <v>1548</v>
      </c>
      <c r="I120" s="146"/>
      <c r="L120" s="31"/>
      <c r="M120" s="147"/>
      <c r="T120" s="55"/>
      <c r="AT120" s="16" t="s">
        <v>161</v>
      </c>
      <c r="AU120" s="16" t="s">
        <v>85</v>
      </c>
    </row>
    <row r="121" spans="2:65" s="1" customFormat="1" ht="29.25">
      <c r="B121" s="31"/>
      <c r="D121" s="144" t="s">
        <v>455</v>
      </c>
      <c r="F121" s="178" t="s">
        <v>1550</v>
      </c>
      <c r="I121" s="146"/>
      <c r="L121" s="31"/>
      <c r="M121" s="147"/>
      <c r="T121" s="55"/>
      <c r="AT121" s="16" t="s">
        <v>455</v>
      </c>
      <c r="AU121" s="16" t="s">
        <v>85</v>
      </c>
    </row>
    <row r="122" spans="2:65" s="1" customFormat="1" ht="16.5" customHeight="1">
      <c r="B122" s="31"/>
      <c r="C122" s="131" t="s">
        <v>159</v>
      </c>
      <c r="D122" s="131" t="s">
        <v>154</v>
      </c>
      <c r="E122" s="132" t="s">
        <v>1551</v>
      </c>
      <c r="F122" s="133" t="s">
        <v>1552</v>
      </c>
      <c r="G122" s="134" t="s">
        <v>595</v>
      </c>
      <c r="H122" s="135">
        <v>1</v>
      </c>
      <c r="I122" s="136"/>
      <c r="J122" s="137">
        <f>ROUND(I122*H122,2)</f>
        <v>0</v>
      </c>
      <c r="K122" s="133" t="s">
        <v>1</v>
      </c>
      <c r="L122" s="31"/>
      <c r="M122" s="138" t="s">
        <v>1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158</v>
      </c>
      <c r="AT122" s="142" t="s">
        <v>154</v>
      </c>
      <c r="AU122" s="142" t="s">
        <v>85</v>
      </c>
      <c r="AY122" s="16" t="s">
        <v>151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6" t="s">
        <v>159</v>
      </c>
      <c r="BK122" s="143">
        <f>ROUND(I122*H122,2)</f>
        <v>0</v>
      </c>
      <c r="BL122" s="16" t="s">
        <v>158</v>
      </c>
      <c r="BM122" s="142" t="s">
        <v>1553</v>
      </c>
    </row>
    <row r="123" spans="2:65" s="1" customFormat="1" ht="11.25">
      <c r="B123" s="31"/>
      <c r="D123" s="144" t="s">
        <v>161</v>
      </c>
      <c r="F123" s="145" t="s">
        <v>1552</v>
      </c>
      <c r="I123" s="146"/>
      <c r="L123" s="31"/>
      <c r="M123" s="147"/>
      <c r="T123" s="55"/>
      <c r="AT123" s="16" t="s">
        <v>161</v>
      </c>
      <c r="AU123" s="16" t="s">
        <v>85</v>
      </c>
    </row>
    <row r="124" spans="2:65" s="1" customFormat="1" ht="19.5">
      <c r="B124" s="31"/>
      <c r="D124" s="144" t="s">
        <v>455</v>
      </c>
      <c r="F124" s="178" t="s">
        <v>1554</v>
      </c>
      <c r="I124" s="146"/>
      <c r="L124" s="31"/>
      <c r="M124" s="147"/>
      <c r="T124" s="55"/>
      <c r="AT124" s="16" t="s">
        <v>455</v>
      </c>
      <c r="AU124" s="16" t="s">
        <v>85</v>
      </c>
    </row>
    <row r="125" spans="2:65" s="1" customFormat="1" ht="16.5" customHeight="1">
      <c r="B125" s="31"/>
      <c r="C125" s="131" t="s">
        <v>152</v>
      </c>
      <c r="D125" s="131" t="s">
        <v>154</v>
      </c>
      <c r="E125" s="132" t="s">
        <v>1555</v>
      </c>
      <c r="F125" s="133" t="s">
        <v>1556</v>
      </c>
      <c r="G125" s="134" t="s">
        <v>595</v>
      </c>
      <c r="H125" s="135">
        <v>1</v>
      </c>
      <c r="I125" s="136"/>
      <c r="J125" s="137">
        <f>ROUND(I125*H125,2)</f>
        <v>0</v>
      </c>
      <c r="K125" s="133" t="s">
        <v>1</v>
      </c>
      <c r="L125" s="31"/>
      <c r="M125" s="138" t="s">
        <v>1</v>
      </c>
      <c r="N125" s="139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158</v>
      </c>
      <c r="AT125" s="142" t="s">
        <v>154</v>
      </c>
      <c r="AU125" s="142" t="s">
        <v>85</v>
      </c>
      <c r="AY125" s="16" t="s">
        <v>151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159</v>
      </c>
      <c r="BK125" s="143">
        <f>ROUND(I125*H125,2)</f>
        <v>0</v>
      </c>
      <c r="BL125" s="16" t="s">
        <v>158</v>
      </c>
      <c r="BM125" s="142" t="s">
        <v>1557</v>
      </c>
    </row>
    <row r="126" spans="2:65" s="1" customFormat="1" ht="11.25">
      <c r="B126" s="31"/>
      <c r="D126" s="144" t="s">
        <v>161</v>
      </c>
      <c r="F126" s="145" t="s">
        <v>1556</v>
      </c>
      <c r="I126" s="146"/>
      <c r="L126" s="31"/>
      <c r="M126" s="147"/>
      <c r="T126" s="55"/>
      <c r="AT126" s="16" t="s">
        <v>161</v>
      </c>
      <c r="AU126" s="16" t="s">
        <v>85</v>
      </c>
    </row>
    <row r="127" spans="2:65" s="1" customFormat="1" ht="29.25">
      <c r="B127" s="31"/>
      <c r="D127" s="144" t="s">
        <v>455</v>
      </c>
      <c r="F127" s="178" t="s">
        <v>1558</v>
      </c>
      <c r="I127" s="146"/>
      <c r="L127" s="31"/>
      <c r="M127" s="147"/>
      <c r="T127" s="55"/>
      <c r="AT127" s="16" t="s">
        <v>455</v>
      </c>
      <c r="AU127" s="16" t="s">
        <v>85</v>
      </c>
    </row>
    <row r="128" spans="2:65" s="1" customFormat="1" ht="16.5" customHeight="1">
      <c r="B128" s="31"/>
      <c r="C128" s="131" t="s">
        <v>158</v>
      </c>
      <c r="D128" s="131" t="s">
        <v>154</v>
      </c>
      <c r="E128" s="132" t="s">
        <v>1559</v>
      </c>
      <c r="F128" s="133" t="s">
        <v>1560</v>
      </c>
      <c r="G128" s="134" t="s">
        <v>595</v>
      </c>
      <c r="H128" s="135">
        <v>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158</v>
      </c>
      <c r="AT128" s="142" t="s">
        <v>154</v>
      </c>
      <c r="AU128" s="142" t="s">
        <v>85</v>
      </c>
      <c r="AY128" s="16" t="s">
        <v>151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159</v>
      </c>
      <c r="BK128" s="143">
        <f>ROUND(I128*H128,2)</f>
        <v>0</v>
      </c>
      <c r="BL128" s="16" t="s">
        <v>158</v>
      </c>
      <c r="BM128" s="142" t="s">
        <v>1561</v>
      </c>
    </row>
    <row r="129" spans="2:65" s="1" customFormat="1" ht="11.25">
      <c r="B129" s="31"/>
      <c r="D129" s="144" t="s">
        <v>161</v>
      </c>
      <c r="F129" s="145" t="s">
        <v>1560</v>
      </c>
      <c r="I129" s="146"/>
      <c r="L129" s="31"/>
      <c r="M129" s="147"/>
      <c r="T129" s="55"/>
      <c r="AT129" s="16" t="s">
        <v>161</v>
      </c>
      <c r="AU129" s="16" t="s">
        <v>85</v>
      </c>
    </row>
    <row r="130" spans="2:65" s="1" customFormat="1" ht="19.5">
      <c r="B130" s="31"/>
      <c r="D130" s="144" t="s">
        <v>455</v>
      </c>
      <c r="F130" s="178" t="s">
        <v>1562</v>
      </c>
      <c r="I130" s="146"/>
      <c r="L130" s="31"/>
      <c r="M130" s="147"/>
      <c r="T130" s="55"/>
      <c r="AT130" s="16" t="s">
        <v>455</v>
      </c>
      <c r="AU130" s="16" t="s">
        <v>85</v>
      </c>
    </row>
    <row r="131" spans="2:65" s="1" customFormat="1" ht="16.5" customHeight="1">
      <c r="B131" s="31"/>
      <c r="C131" s="131" t="s">
        <v>195</v>
      </c>
      <c r="D131" s="131" t="s">
        <v>154</v>
      </c>
      <c r="E131" s="132" t="s">
        <v>1563</v>
      </c>
      <c r="F131" s="133" t="s">
        <v>1564</v>
      </c>
      <c r="G131" s="134" t="s">
        <v>595</v>
      </c>
      <c r="H131" s="135">
        <v>1</v>
      </c>
      <c r="I131" s="136"/>
      <c r="J131" s="137">
        <f>ROUND(I131*H131,2)</f>
        <v>0</v>
      </c>
      <c r="K131" s="133" t="s">
        <v>1</v>
      </c>
      <c r="L131" s="31"/>
      <c r="M131" s="138" t="s">
        <v>1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158</v>
      </c>
      <c r="AT131" s="142" t="s">
        <v>154</v>
      </c>
      <c r="AU131" s="142" t="s">
        <v>85</v>
      </c>
      <c r="AY131" s="16" t="s">
        <v>151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159</v>
      </c>
      <c r="BK131" s="143">
        <f>ROUND(I131*H131,2)</f>
        <v>0</v>
      </c>
      <c r="BL131" s="16" t="s">
        <v>158</v>
      </c>
      <c r="BM131" s="142" t="s">
        <v>1565</v>
      </c>
    </row>
    <row r="132" spans="2:65" s="1" customFormat="1" ht="11.25">
      <c r="B132" s="31"/>
      <c r="D132" s="144" t="s">
        <v>161</v>
      </c>
      <c r="F132" s="145" t="s">
        <v>1564</v>
      </c>
      <c r="I132" s="146"/>
      <c r="L132" s="31"/>
      <c r="M132" s="147"/>
      <c r="T132" s="55"/>
      <c r="AT132" s="16" t="s">
        <v>161</v>
      </c>
      <c r="AU132" s="16" t="s">
        <v>85</v>
      </c>
    </row>
    <row r="133" spans="2:65" s="1" customFormat="1" ht="16.5" customHeight="1">
      <c r="B133" s="31"/>
      <c r="C133" s="131" t="s">
        <v>202</v>
      </c>
      <c r="D133" s="131" t="s">
        <v>154</v>
      </c>
      <c r="E133" s="132" t="s">
        <v>1566</v>
      </c>
      <c r="F133" s="133" t="s">
        <v>1567</v>
      </c>
      <c r="G133" s="134" t="s">
        <v>595</v>
      </c>
      <c r="H133" s="135">
        <v>1</v>
      </c>
      <c r="I133" s="136"/>
      <c r="J133" s="137">
        <f>ROUND(I133*H133,2)</f>
        <v>0</v>
      </c>
      <c r="K133" s="133" t="s">
        <v>1</v>
      </c>
      <c r="L133" s="31"/>
      <c r="M133" s="138" t="s">
        <v>1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158</v>
      </c>
      <c r="AT133" s="142" t="s">
        <v>154</v>
      </c>
      <c r="AU133" s="142" t="s">
        <v>85</v>
      </c>
      <c r="AY133" s="16" t="s">
        <v>151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159</v>
      </c>
      <c r="BK133" s="143">
        <f>ROUND(I133*H133,2)</f>
        <v>0</v>
      </c>
      <c r="BL133" s="16" t="s">
        <v>158</v>
      </c>
      <c r="BM133" s="142" t="s">
        <v>1568</v>
      </c>
    </row>
    <row r="134" spans="2:65" s="1" customFormat="1" ht="11.25">
      <c r="B134" s="31"/>
      <c r="D134" s="144" t="s">
        <v>161</v>
      </c>
      <c r="F134" s="145" t="s">
        <v>1567</v>
      </c>
      <c r="I134" s="146"/>
      <c r="L134" s="31"/>
      <c r="M134" s="147"/>
      <c r="T134" s="55"/>
      <c r="AT134" s="16" t="s">
        <v>161</v>
      </c>
      <c r="AU134" s="16" t="s">
        <v>85</v>
      </c>
    </row>
    <row r="135" spans="2:65" s="1" customFormat="1" ht="19.5">
      <c r="B135" s="31"/>
      <c r="D135" s="144" t="s">
        <v>455</v>
      </c>
      <c r="F135" s="178" t="s">
        <v>1562</v>
      </c>
      <c r="I135" s="146"/>
      <c r="L135" s="31"/>
      <c r="M135" s="147"/>
      <c r="T135" s="55"/>
      <c r="AT135" s="16" t="s">
        <v>455</v>
      </c>
      <c r="AU135" s="16" t="s">
        <v>85</v>
      </c>
    </row>
    <row r="136" spans="2:65" s="1" customFormat="1" ht="16.5" customHeight="1">
      <c r="B136" s="31"/>
      <c r="C136" s="131" t="s">
        <v>207</v>
      </c>
      <c r="D136" s="131" t="s">
        <v>154</v>
      </c>
      <c r="E136" s="132" t="s">
        <v>1569</v>
      </c>
      <c r="F136" s="133" t="s">
        <v>1570</v>
      </c>
      <c r="G136" s="134" t="s">
        <v>595</v>
      </c>
      <c r="H136" s="135">
        <v>1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158</v>
      </c>
      <c r="AT136" s="142" t="s">
        <v>154</v>
      </c>
      <c r="AU136" s="142" t="s">
        <v>85</v>
      </c>
      <c r="AY136" s="16" t="s">
        <v>151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159</v>
      </c>
      <c r="BK136" s="143">
        <f>ROUND(I136*H136,2)</f>
        <v>0</v>
      </c>
      <c r="BL136" s="16" t="s">
        <v>158</v>
      </c>
      <c r="BM136" s="142" t="s">
        <v>1571</v>
      </c>
    </row>
    <row r="137" spans="2:65" s="1" customFormat="1" ht="11.25">
      <c r="B137" s="31"/>
      <c r="D137" s="144" t="s">
        <v>161</v>
      </c>
      <c r="F137" s="145" t="s">
        <v>1570</v>
      </c>
      <c r="I137" s="146"/>
      <c r="L137" s="31"/>
      <c r="M137" s="182"/>
      <c r="N137" s="183"/>
      <c r="O137" s="183"/>
      <c r="P137" s="183"/>
      <c r="Q137" s="183"/>
      <c r="R137" s="183"/>
      <c r="S137" s="183"/>
      <c r="T137" s="184"/>
      <c r="AT137" s="16" t="s">
        <v>161</v>
      </c>
      <c r="AU137" s="16" t="s">
        <v>85</v>
      </c>
    </row>
    <row r="138" spans="2:65" s="1" customFormat="1" ht="6.95" customHeight="1">
      <c r="B138" s="43"/>
      <c r="C138" s="44"/>
      <c r="D138" s="44"/>
      <c r="E138" s="44"/>
      <c r="F138" s="44"/>
      <c r="G138" s="44"/>
      <c r="H138" s="44"/>
      <c r="I138" s="44"/>
      <c r="J138" s="44"/>
      <c r="K138" s="44"/>
      <c r="L138" s="31"/>
    </row>
  </sheetData>
  <sheetProtection algorithmName="SHA-512" hashValue="u/f1676x3UR9ypAxokmJWpl/OR4vnHCWVaZ84p/ppzY11kZ7c5RYmyoIo/nesxEWv3I2Pw1q8zkewca1K4nDXQ==" saltValue="kGZXTbYBUEoMpYSiVV1bkaEsVtCQ00Vj+Npr3mtTEpo0fQscMsdER3aKjAIKvDW40S8FA8ruFhsv9JNx24slXQ==" spinCount="100000" sheet="1" objects="1" scenarios="1" formatColumns="0" formatRows="0" autoFilter="0"/>
  <autoFilter ref="C116:K137" xr:uid="{00000000-0009-0000-0000-000007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ASŘ - oprava bytu</vt:lpstr>
      <vt:lpstr>02 - Zdravotechnika</vt:lpstr>
      <vt:lpstr>03 - Ústřední vytápění</vt:lpstr>
      <vt:lpstr>04 - Elektroinstalace</vt:lpstr>
      <vt:lpstr>05 - Vzduchotechnika</vt:lpstr>
      <vt:lpstr>SO 90-90 - Odpady</vt:lpstr>
      <vt:lpstr>SO 98-98 - Všeobecný objekt</vt:lpstr>
      <vt:lpstr>'01 - ASŘ - oprava bytu'!Názvy_tisku</vt:lpstr>
      <vt:lpstr>'02 - Zdravotechnika'!Názvy_tisku</vt:lpstr>
      <vt:lpstr>'03 - Ústřední vytápění'!Názvy_tisku</vt:lpstr>
      <vt:lpstr>'04 - Elektroinstalace'!Názvy_tisku</vt:lpstr>
      <vt:lpstr>'05 - Vzduchotechnika'!Názvy_tisku</vt:lpstr>
      <vt:lpstr>'Rekapitulace stavby'!Názvy_tisku</vt:lpstr>
      <vt:lpstr>'SO 90-90 - Odpady'!Názvy_tisku</vt:lpstr>
      <vt:lpstr>'SO 98-98 - Všeobecný objekt'!Názvy_tisku</vt:lpstr>
      <vt:lpstr>'01 - ASŘ - oprava bytu'!Oblast_tisku</vt:lpstr>
      <vt:lpstr>'02 - Zdravotechnika'!Oblast_tisku</vt:lpstr>
      <vt:lpstr>'03 - Ústřední vytápění'!Oblast_tisku</vt:lpstr>
      <vt:lpstr>'04 - Elektroinstalace'!Oblast_tisku</vt:lpstr>
      <vt:lpstr>'05 - Vzduchotechnika'!Oblast_tisku</vt:lpstr>
      <vt:lpstr>'Rekapitulace stavby'!Oblast_tisku</vt:lpstr>
      <vt:lpstr>'SO 90-90 - Odpady'!Oblast_tisku</vt:lpstr>
      <vt:lpstr>'SO 98-98 - Všeobecný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2024-03-12T10:47:53Z</dcterms:created>
  <dcterms:modified xsi:type="dcterms:W3CDTF">2024-03-12T10:49:40Z</dcterms:modified>
</cp:coreProperties>
</file>