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-01-31" sheetId="2" r:id="rId2"/>
    <sheet name="SO 01-10-01" sheetId="3" r:id="rId3"/>
    <sheet name="SO 01-11-01" sheetId="4" r:id="rId4"/>
    <sheet name="SO 01-13-01" sheetId="5" r:id="rId5"/>
    <sheet name="SO 01-21-01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<sst xmlns="http://schemas.openxmlformats.org/spreadsheetml/2006/main" count="2864" uniqueCount="744">
  <si>
    <t>Aspe</t>
  </si>
  <si>
    <t>Rekapitulace ceny</t>
  </si>
  <si>
    <t>5213530080</t>
  </si>
  <si>
    <t>Zrušení přejezdu P5926 v km 20,828 na trati Kolín - Ledečko</t>
  </si>
  <si>
    <t>ZŘ</t>
  </si>
  <si>
    <t>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</si>
  <si>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</si>
  <si>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</si>
  <si>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</si>
  <si>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</si>
  <si>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</si>
  <si>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</si>
  <si>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</si>
  <si>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</si>
  <si>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</si>
  <si>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</si>
  <si>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01-01-31</t>
  </si>
  <si>
    <t>Železniční přejezd v km 20,828 (P5926), PZZ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</si>
  <si>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</si>
  <si>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</si>
  <si>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</si>
  <si>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</si>
  <si>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</si>
  <si>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</si>
  <si>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</si>
  <si>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</si>
  <si>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</si>
  <si>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</si>
  <si>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</si>
  <si>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</si>
  <si>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</si>
  <si>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</si>
  <si>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</si>
  <si>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</si>
  <si>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</si>
  <si>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</si>
  <si>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</si>
  <si>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</si>
  <si>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</si>
  <si>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</si>
  <si>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</si>
  <si>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</si>
  <si>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</si>
  <si>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</si>
  <si>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</si>
  <si>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01-01-31</t>
  </si>
  <si>
    <t>SD</t>
  </si>
  <si>
    <t>1</t>
  </si>
  <si>
    <t>PZS v km 20,828</t>
  </si>
  <si>
    <t>P</t>
  </si>
  <si>
    <t>75D161</t>
  </si>
  <si>
    <t/>
  </si>
  <si>
    <t>RELÉOVÝ DOMEK (DO 9 M2) PREFABRIKOVANÝ, IZOLOVANÝ, S KLIMATIZACÍ A VNITŘNÍ KABELIZACÍ - DODÁVKA</t>
  </si>
  <si>
    <t>KUS</t>
  </si>
  <si>
    <t>OTSKP</t>
  </si>
  <si>
    <t>PP</t>
  </si>
  <si>
    <t>VV</t>
  </si>
  <si>
    <t>Technologický objekt PZS 20,828</t>
  </si>
  <si>
    <t>TS</t>
  </si>
  <si>
    <t>Technická specifikace položky odpovídá příslušné cenové soustavě</t>
  </si>
  <si>
    <t>75D167</t>
  </si>
  <si>
    <t>RELÉOVÝ DOMEK (DO 9 M2) PREFABRIKOVANÝ - MONTÁŽ</t>
  </si>
  <si>
    <t>899121</t>
  </si>
  <si>
    <t>MŘÍŽE OCELOVÉ SAMOSTATNÉ</t>
  </si>
  <si>
    <t>Pro technologický objekt PZS 20,828</t>
  </si>
  <si>
    <t>Položka zahrnuje dodávku a osazení předepsané mříže včetně rámu</t>
  </si>
  <si>
    <t>4</t>
  </si>
  <si>
    <t>75B411</t>
  </si>
  <si>
    <t>STOJANOVÁ ŘADA PRO 1 STOJAN - DODÁVKA</t>
  </si>
  <si>
    <t>Stojanová řada pro stojan PZS 20,828</t>
  </si>
  <si>
    <t>5</t>
  </si>
  <si>
    <t>75B417</t>
  </si>
  <si>
    <t>STOJANOVÁ ŘADA PRO 1 STOJAN - MONTÁŽ</t>
  </si>
  <si>
    <t>6</t>
  </si>
  <si>
    <t>75D181</t>
  </si>
  <si>
    <t>NAPÁJECÍ SKŘÍŇ PŘEJEZDOVÉHO ZABEZPEČOVACÍHO ZAŘÍZENÍ - DODÁVKA</t>
  </si>
  <si>
    <t>Napájecí skříň (dobíječ) pro PZS 20,828</t>
  </si>
  <si>
    <t>7</t>
  </si>
  <si>
    <t>75D187</t>
  </si>
  <si>
    <t>NAPÁJECÍ SKŘÍŇ PŘEJEZDOVÉHO ZABEZPEČOVACÍHO ZAŘÍZENÍ - MONTÁŽ</t>
  </si>
  <si>
    <t>8</t>
  </si>
  <si>
    <t>75D111</t>
  </si>
  <si>
    <t>SKŘÍŇ LOGIKY RELÉOVÉHO PŘEJEZDOVÉHO ZABEZPEČOVACÍHO ZAŘÍZENÍ - DODÁVKA</t>
  </si>
  <si>
    <t>Technologie reléová s elektronickými doplňky pro PZS 20,828</t>
  </si>
  <si>
    <t>9</t>
  </si>
  <si>
    <t>75D117</t>
  </si>
  <si>
    <t>SKŘÍŇ LOGIKY RELÉOVÉHO PŘEJEZDOVÉHO ZABEZPEČOVACÍHO ZAŘÍZENÍ - MONTÁŽ</t>
  </si>
  <si>
    <t>10</t>
  </si>
  <si>
    <t>75B569</t>
  </si>
  <si>
    <t>ÚPRAVA RELÉOVÝCH, NAPÁJECÍCH NEBO KABELOVÝCH STOJANŮ NEBO SKŘÍNÍ</t>
  </si>
  <si>
    <t>Úprava stojanu PZS 20,693 a ŽST Uhlířské Janovice (úvazka kontrolních a indikačních prvků)</t>
  </si>
  <si>
    <t>11</t>
  </si>
  <si>
    <t>75B6P1</t>
  </si>
  <si>
    <t>BEZÚDRŽBOVÁ BATERIE 24 V/256 AH - DODÁVKA</t>
  </si>
  <si>
    <t>Baterie pro technologii PZS 20,828</t>
  </si>
  <si>
    <t>12</t>
  </si>
  <si>
    <t>75B6T7</t>
  </si>
  <si>
    <t>BATERIE - MONTÁŽ</t>
  </si>
  <si>
    <t>13</t>
  </si>
  <si>
    <t>7467D1</t>
  </si>
  <si>
    <t>STOJAN PRO AKUMULÁTORY/BATERIE DO 150 AH</t>
  </si>
  <si>
    <t>Stojan pro baterii</t>
  </si>
  <si>
    <t>14</t>
  </si>
  <si>
    <t>744231</t>
  </si>
  <si>
    <t>KABELOVÁ SKŘÍŇ VENKOVNÍ SPOLEČNÁ PŘÍSTROJOVÁ PRO PŘEJEZDY</t>
  </si>
  <si>
    <t>Společná skříň přístrojová pro PZS 20,828</t>
  </si>
  <si>
    <t>15</t>
  </si>
  <si>
    <t>75B497</t>
  </si>
  <si>
    <t>SKŘÍŇ KABELOVÁ - MONTÁŽ</t>
  </si>
  <si>
    <t>16</t>
  </si>
  <si>
    <t>75B369</t>
  </si>
  <si>
    <t>KOLEJOVÁ DESKA - ÚPRAVA</t>
  </si>
  <si>
    <t>Úprava kolejové desky v ŽST Uhlířské Janovice</t>
  </si>
  <si>
    <t>17</t>
  </si>
  <si>
    <t>75D211</t>
  </si>
  <si>
    <t>VÝSTRAŽNÍK SE ZÁVOROU, 1 SKŘÍŇ - DODÁVKA</t>
  </si>
  <si>
    <t>Závorové stojany "B", "C" a "D" PZS 20,828</t>
  </si>
  <si>
    <t>18</t>
  </si>
  <si>
    <t>75D217</t>
  </si>
  <si>
    <t>VÝSTRAŽNÍK SE ZÁVOROU, 1 SKŘÍŇ - MONTÁŽ</t>
  </si>
  <si>
    <t>19</t>
  </si>
  <si>
    <t>75D231</t>
  </si>
  <si>
    <t>VÝSTRAŽNÍK SE ZÁVOROU, 2 SKŘÍNĚ - DODÁVKA</t>
  </si>
  <si>
    <t>Závorový stojan "A" PZS 20,828</t>
  </si>
  <si>
    <t>20</t>
  </si>
  <si>
    <t>75D237</t>
  </si>
  <si>
    <t>VÝSTRAŽNÍK SE ZÁVOROU, 2 SKŘÍNĚ - MONTÁŽ</t>
  </si>
  <si>
    <t>21</t>
  </si>
  <si>
    <t>75D271</t>
  </si>
  <si>
    <t>ZAŘÍZENÍ (PZZ) PRO NEVIDOMÉ - DODÁVKA</t>
  </si>
  <si>
    <t>Zařízení pro nevidomé. Výstražníky "A1" a "B"</t>
  </si>
  <si>
    <t>22</t>
  </si>
  <si>
    <t>75D277</t>
  </si>
  <si>
    <t>ZAŘÍZENÍ (PZZ) PRO NEVIDOMÉ - MONTÁŽ</t>
  </si>
  <si>
    <t>23</t>
  </si>
  <si>
    <t>58250</t>
  </si>
  <si>
    <t>DLÁŽDENÉ KRYTY Z BETONOVÝCH DLAŽDIC BEZ LOŽE</t>
  </si>
  <si>
    <t>M2</t>
  </si>
  <si>
    <t>Dlažba kolem technologického objektu a před záv. Stojan</t>
  </si>
  <si>
    <t>24</t>
  </si>
  <si>
    <t>75E197</t>
  </si>
  <si>
    <t>PŘÍPRAVA A CELKOVÉ ZKOUŠKY PŘEJEZDOVÉHO ZABEZPEČOVACÍHO ZAŘÍZENÍ PRO JEDNU KOLEJ</t>
  </si>
  <si>
    <t>Přezkoušení technologie PZS 20,828 a 20,693</t>
  </si>
  <si>
    <t>25</t>
  </si>
  <si>
    <t>75E1C7</t>
  </si>
  <si>
    <t>PROTOKOL UTZ</t>
  </si>
  <si>
    <t>Protokol pro technologii PZS  20,828; 20,693 a ŽST Uhlířské Janovice.</t>
  </si>
  <si>
    <t>26</t>
  </si>
  <si>
    <t>747213</t>
  </si>
  <si>
    <t>CELKOVÁ PROHLÍDKA, ZKOUŠENÍ, MĚŘENÍ A VYHOTOVENÍ VÝCHOZÍ REVIZNÍ ZPRÁVY, PRO OBJEM IN PŘES 500 DO 1000 TIS. KČ</t>
  </si>
  <si>
    <t>Prohlídka, přezkoušení, měření vyhotovení výchozí rev. zprávy PZS 20,828 a SSP</t>
  </si>
  <si>
    <t>27</t>
  </si>
  <si>
    <t>747214</t>
  </si>
  <si>
    <t>CELKOVÁ PROHLÍDKA, ZKOUŠENÍ, MĚŘENÍ A VYHOTOVENÍ VÝCHOZÍ REVIZNÍ ZPRÁVY, PRO OBJEM IN - PŘÍPLATEK ZA KAŽDÝCH DALŠÍCH I ZAPOČATÝCH 500 TIS. K</t>
  </si>
  <si>
    <t>28</t>
  </si>
  <si>
    <t>744633</t>
  </si>
  <si>
    <t>JISTIČ TŘÍPÓLOVÝ (10 KA) OD 13 DO 20 A</t>
  </si>
  <si>
    <t>Jistič pro SSP</t>
  </si>
  <si>
    <t>29</t>
  </si>
  <si>
    <t>744Q22</t>
  </si>
  <si>
    <t>SVODIČ PŘEPĚTÍ TYP 1+2 (TŘÍDA B+C) 3-4 PÓLOVÝ</t>
  </si>
  <si>
    <t>Svodič přepětí rozváděče SSP</t>
  </si>
  <si>
    <t>30</t>
  </si>
  <si>
    <t>75IG31</t>
  </si>
  <si>
    <t>ZEMNICÍ DESKA FEZN 2000 X 250 X 3 MM</t>
  </si>
  <si>
    <t>Pro uzemnění rozváděče PZS 20,828</t>
  </si>
  <si>
    <t>31</t>
  </si>
  <si>
    <t>75IG3X</t>
  </si>
  <si>
    <t>ZEMNICÍ DESKA FEZN 2000 X 250 X 3 MM - MONTÁŽ</t>
  </si>
  <si>
    <t>32</t>
  </si>
  <si>
    <t>747413</t>
  </si>
  <si>
    <t>MĚŘENÍ ZEMNÍCH ODPORŮ - ZEMNICÍ SÍTĚ DÉLKY PÁSKU DO 100 M</t>
  </si>
  <si>
    <t>Měření uzemnění rozváděče PZS 20,828</t>
  </si>
  <si>
    <t>33</t>
  </si>
  <si>
    <t>75IG21</t>
  </si>
  <si>
    <t>SVORKA ROZPOJOVACÍ ZKUŠEBNÍ</t>
  </si>
  <si>
    <t>34</t>
  </si>
  <si>
    <t>75IG2X</t>
  </si>
  <si>
    <t>SVORKA ROZPOJOVACÍ ZKUŠEBNÍ - MONTÁŽ</t>
  </si>
  <si>
    <t>35</t>
  </si>
  <si>
    <t>75IG61</t>
  </si>
  <si>
    <t>VEDENÍ UZEMŇOVACÍ V ZEMI Z FEZN DRÁTU DO 120 MM2</t>
  </si>
  <si>
    <t>M</t>
  </si>
  <si>
    <t>Zemnění rozváděče PZS 20,828</t>
  </si>
  <si>
    <t>36</t>
  </si>
  <si>
    <t>75IG6X</t>
  </si>
  <si>
    <t>VEDENÍ UZEMŇOVACÍ V ZEMI Z FEZN DRÁTU DO 120 MM2 - MONTÁŽ</t>
  </si>
  <si>
    <t>37</t>
  </si>
  <si>
    <t>741B11</t>
  </si>
  <si>
    <t>ZEMNÍCÍ TYČ FEZN DÉLKY DO 2 M</t>
  </si>
  <si>
    <t>38</t>
  </si>
  <si>
    <t>11120</t>
  </si>
  <si>
    <t>ODSTRANĚNÍ KŘOVIN</t>
  </si>
  <si>
    <t>Odstranění náletových dřevin, křoví pro výkop</t>
  </si>
  <si>
    <t>39</t>
  </si>
  <si>
    <t>14173</t>
  </si>
  <si>
    <t>PROTLAČOVÁNÍ POTRUBÍ Z PLAST HMOT DN DO 200MM</t>
  </si>
  <si>
    <t>Protlak pod kolejí a komunikací</t>
  </si>
  <si>
    <t>40</t>
  </si>
  <si>
    <t>702112</t>
  </si>
  <si>
    <t>KABELOVÝ ŽLAB ZEMNÍ VČETNĚ KRYTU SVĚTLÉ ŠÍŘKY PŘES 120 DO 250 MM</t>
  </si>
  <si>
    <t>Pro kabelizaci k záv. stojanům a výstražníkům PZS 20,828, pro napájecí kabel</t>
  </si>
  <si>
    <t>41</t>
  </si>
  <si>
    <t>18130</t>
  </si>
  <si>
    <t>ÚPRAVA PLÁNĚ BEZ ZHUTNĚNÍ</t>
  </si>
  <si>
    <t>Úprava po dokončení prací</t>
  </si>
  <si>
    <t>42</t>
  </si>
  <si>
    <t>742P14</t>
  </si>
  <si>
    <t>ZATAŽENÍ KABELU DO CHRÁNIČKY - KABEL PŘES 4 KG/M</t>
  </si>
  <si>
    <t>Zatažení kabelizace do protlaků, zatažení pohozáku</t>
  </si>
  <si>
    <t>43</t>
  </si>
  <si>
    <t>742H12</t>
  </si>
  <si>
    <t>KABEL NN ČTYŘ- A PĚTIŽÍLOVÝ CU S PLASTOVOU IZOLACÍ OD 4 DO 16 MM2</t>
  </si>
  <si>
    <t>Kabelové schéma, tabulka kabelů.</t>
  </si>
  <si>
    <t>44</t>
  </si>
  <si>
    <t>742G21</t>
  </si>
  <si>
    <t>KABEL NN DVOU- A TŘÍŽÍLOVÝ AL S PLASTOVOU IZOLACÍ DO 2,5 MM2</t>
  </si>
  <si>
    <t>45</t>
  </si>
  <si>
    <t>75A111</t>
  </si>
  <si>
    <t>KABEL METALICKÝ JEDNOPLÁŠŤOVÝ DO 12 PÁRŮ - DODÁVKA</t>
  </si>
  <si>
    <t>KMPÁR</t>
  </si>
  <si>
    <t>Kabel pro prozirorní prodloužení pohozáku</t>
  </si>
  <si>
    <t>46</t>
  </si>
  <si>
    <t>75A321</t>
  </si>
  <si>
    <t>SPOJKA ROVNÁ PRO PLASTOVÉ KABELY S JÁDRY O PRŮMĚRU 1 MM2 DO 12 PÁRŮ</t>
  </si>
  <si>
    <t>Spojky pro pohozák</t>
  </si>
  <si>
    <t>47</t>
  </si>
  <si>
    <t>702212</t>
  </si>
  <si>
    <t>KABELOVÁ CHRÁNIČKA ZEMNÍ DN PŘES 100 DO 200 MM</t>
  </si>
  <si>
    <t>Chráničky pro uložení pohozáku (definitivní stav)</t>
  </si>
  <si>
    <t>48</t>
  </si>
  <si>
    <t>87727</t>
  </si>
  <si>
    <t>CHRÁNIČKY PŮLENÉ Z TRUB PLAST DN DO 100MM</t>
  </si>
  <si>
    <t>Chráničky pro uložení pohozáku (provizorní stav)</t>
  </si>
  <si>
    <t>49</t>
  </si>
  <si>
    <t>75I321</t>
  </si>
  <si>
    <t>KABEL ZEMNÍ DVOUPLÁŠŤOVÝ BEZ PANCÍŘE PRŮMĚRU ŽÍLY 0,8 MM DO 5XN</t>
  </si>
  <si>
    <t>KMČTYŘKA</t>
  </si>
  <si>
    <t>50</t>
  </si>
  <si>
    <t>75I22X</t>
  </si>
  <si>
    <t>KABEL ZEMNÍ DVOUPLÁŠŤOVÝ BEZ PANCÍŘE PRŮMĚRU ŽÍLY 0,8 MM - MONTÁŽ</t>
  </si>
  <si>
    <t>51</t>
  </si>
  <si>
    <t>75A131</t>
  </si>
  <si>
    <t>KABEL METALICKÝ DVOUPLÁŠŤOVÝ DO 12 PÁRŮ - DODÁVKA</t>
  </si>
  <si>
    <t>52</t>
  </si>
  <si>
    <t>75A217</t>
  </si>
  <si>
    <t>ZATAŽENÍ A SPOJKOVÁNÍ KABELŮ DO 12 PÁRŮ - MONTÁŽ</t>
  </si>
  <si>
    <t>53</t>
  </si>
  <si>
    <t>75A141</t>
  </si>
  <si>
    <t>KABEL METALICKÝ DVOUPLÁŠŤOVÝ PŘES 12 PÁRŮ - DODÁVKA</t>
  </si>
  <si>
    <t>54</t>
  </si>
  <si>
    <t>75A227</t>
  </si>
  <si>
    <t>ZATAŽENÍ A SPOJKOVÁNÍ KABELŮ PŘES 12 PÁRŮ - MONTÁŽ</t>
  </si>
  <si>
    <t>55</t>
  </si>
  <si>
    <t>75IH41</t>
  </si>
  <si>
    <t>UKONČENÍ KABELU FORMA KABELOVÁ DÉLKY PŘES 0,5 M DO 5XN</t>
  </si>
  <si>
    <t>56</t>
  </si>
  <si>
    <t>75A311</t>
  </si>
  <si>
    <t>KABELOVÁ FORMA (UKONČENÍ KABELŮ) PRO KABELY ZABEZPEČOVACÍ DO 12 PÁRŮ</t>
  </si>
  <si>
    <t>57</t>
  </si>
  <si>
    <t>75A312</t>
  </si>
  <si>
    <t>KABELOVÁ FORMA (UKONČENÍ KABELŮ) PRO KABELY ZABEZPEČOVACÍ PŘES 12 PÁRŮ</t>
  </si>
  <si>
    <t>58</t>
  </si>
  <si>
    <t>742L11</t>
  </si>
  <si>
    <t>UKONČENÍ DVOU AŽ PĚTIŽÍLOVÉHO KABELU V ROZVADĚČI NEBO NA PŘÍSTROJI DO 2,5 MM2</t>
  </si>
  <si>
    <t>59</t>
  </si>
  <si>
    <t>742L12</t>
  </si>
  <si>
    <t>UKONČENÍ DVOU AŽ PĚTIŽÍLOVÉHO KABELU V ROZVADĚČI NEBO NA PŘÍSTROJI OD 4 DO 16 MM2</t>
  </si>
  <si>
    <t>60</t>
  </si>
  <si>
    <t>747511</t>
  </si>
  <si>
    <t>ZKOUŠKY VODIČŮ A KABELŮ NN PRŮŘEZU ŽÍLY DO 5X25 MM2</t>
  </si>
  <si>
    <t>61</t>
  </si>
  <si>
    <t>747521</t>
  </si>
  <si>
    <t>ZKOUŠKY VODIČŮ A KABELŮ OVLÁDACÍCH OD 5 DO 12 ŽIL</t>
  </si>
  <si>
    <t>62</t>
  </si>
  <si>
    <t>747522</t>
  </si>
  <si>
    <t>ZKOUŠKY VODIČŮ A KABELŮ OVLÁDACÍCH PŘES 12 DO 24 ŽIL</t>
  </si>
  <si>
    <t>Kabelové schéma, tabulka kabelů. Měření pohozáku (provizorní a definitivní stav)</t>
  </si>
  <si>
    <t>63</t>
  </si>
  <si>
    <t>747523</t>
  </si>
  <si>
    <t>ZKOUŠKY VODIČŮ A KABELŮ OVLÁDACÍCH PŘES 24 DO 48 ŽIL</t>
  </si>
  <si>
    <t>64</t>
  </si>
  <si>
    <t>75IH81</t>
  </si>
  <si>
    <t>UKONČENÍ KABELU OBJÍMKA KABELOVÁ</t>
  </si>
  <si>
    <t>65</t>
  </si>
  <si>
    <t>75IH8X</t>
  </si>
  <si>
    <t>UKONČENÍ KABELU OBJÍMKA KABELOVÁ - MONTÁŽ</t>
  </si>
  <si>
    <t>66</t>
  </si>
  <si>
    <t>75IH91</t>
  </si>
  <si>
    <t>UKONČENÍ KABELU ŠTÍTEK KABELOVÝ</t>
  </si>
  <si>
    <t>Kabelové štítky pro všechny kabely</t>
  </si>
  <si>
    <t>67</t>
  </si>
  <si>
    <t>75IH9X</t>
  </si>
  <si>
    <t>UKONČENÍ KABELU ŠTÍTEK KABELOVÝ - MONTÁŽ</t>
  </si>
  <si>
    <t>68</t>
  </si>
  <si>
    <t>747411</t>
  </si>
  <si>
    <t>MĚŘENÍ ZEMNÍCH ODPORŮ - ZEMNIČE PRVNÍHO NEBO SAMOSTATNÉHO</t>
  </si>
  <si>
    <t>Měření zemniče</t>
  </si>
  <si>
    <t>69</t>
  </si>
  <si>
    <t>13183</t>
  </si>
  <si>
    <t>HLOUBENÍ JAM ZAPAŽ I NEPAŽ TR II</t>
  </si>
  <si>
    <t>M3</t>
  </si>
  <si>
    <t>Hloubení 80m délky, 0,5m šířky a 0,8m hloubky; hloubení pro základové patky technologického objektu, závorových stojanů.</t>
  </si>
  <si>
    <t>70</t>
  </si>
  <si>
    <t>17411</t>
  </si>
  <si>
    <t>ZÁSYP JAM A RÝH ZEMINOU SE ZHUTNĚNÍM</t>
  </si>
  <si>
    <t>Zásyp 80m délky, 0,5m šířky a 0,8m hloubky.Zásyp</t>
  </si>
  <si>
    <t>71</t>
  </si>
  <si>
    <t>702312</t>
  </si>
  <si>
    <t>ZAKRYTÍ KABELŮ VÝSTRAŽNOU FÓLIÍ ŠÍŘKY PŘES 20 DO 40 CM</t>
  </si>
  <si>
    <t>Zakrytí trasy 80m</t>
  </si>
  <si>
    <t>72</t>
  </si>
  <si>
    <t>21461H</t>
  </si>
  <si>
    <t>SEPARAČNÍ GEOTEXTILIE DO 1000G/M2</t>
  </si>
  <si>
    <t>Geotextilie pro ochranu kolejového svršku.</t>
  </si>
  <si>
    <t>73</t>
  </si>
  <si>
    <t>702422</t>
  </si>
  <si>
    <t>KABELOVÝ PROSTUP DO OBJEKTU PŘES ZÁKLAD BETONOVÝ SVĚTLÉ ŠÍŘKY PŘES 100 DO 200 MM</t>
  </si>
  <si>
    <t>Prostup do technologického objektu</t>
  </si>
  <si>
    <t>74</t>
  </si>
  <si>
    <t>701005</t>
  </si>
  <si>
    <t>VYHLEDÁVACÍ MARKER ZEMNÍ S MOŽNOSTÍ ZÁPISU</t>
  </si>
  <si>
    <t>Markery pro označení</t>
  </si>
  <si>
    <t>75</t>
  </si>
  <si>
    <t>703755</t>
  </si>
  <si>
    <t>PROTIPOŽÁRNÍ UCPÁVKA PROSTUPU KABELOVÉHO PR. DO 200MM, DO EI 90 MIN.</t>
  </si>
  <si>
    <t>76</t>
  </si>
  <si>
    <t>015140</t>
  </si>
  <si>
    <t>POPLATKY ZA LIKVIDACŮ ODPADŮ NEKONTAMINOVANÝCH - 17 01 01 BETON Z DEMOLIC OBJEKTŮ, ZÁKLADŮ TV</t>
  </si>
  <si>
    <t>T</t>
  </si>
  <si>
    <t>Likvidace základových sloupků výstražných křížů.</t>
  </si>
  <si>
    <t>77</t>
  </si>
  <si>
    <t>966118</t>
  </si>
  <si>
    <t>BOURÁNÍ KONSTRUKCÍ Z BETON DÍLCŮ S ODVOZEM DO 20KM</t>
  </si>
  <si>
    <t>78</t>
  </si>
  <si>
    <t>914163</t>
  </si>
  <si>
    <t>DOPRAVNÍ ZNAČKY ZÁKLADNÍ VELIKOSTI HLINÍKOVÉ FÓLIE TŘ 1 - DEMONTÁŽ</t>
  </si>
  <si>
    <t>Stávající dopravní značky A30</t>
  </si>
  <si>
    <t>79</t>
  </si>
  <si>
    <t>914281</t>
  </si>
  <si>
    <t>DOPRAV ZNAČKY ZVĚTŠ VEL HLINÍK FÓLIE TŘ 3 - DOD A MONT</t>
  </si>
  <si>
    <t>Nové dopravní značky A29</t>
  </si>
  <si>
    <t>D.2.1.1.0</t>
  </si>
  <si>
    <t>Kolejový svršek</t>
  </si>
  <si>
    <t xml:space="preserve">  SO 01-10-01</t>
  </si>
  <si>
    <t>Železniční přejezd v km 20,828 (P5926), železniční svršek</t>
  </si>
  <si>
    <t>SO 01-10-01</t>
  </si>
  <si>
    <t>0</t>
  </si>
  <si>
    <t>Všeobecné konstrukce a práce</t>
  </si>
  <si>
    <t>015150</t>
  </si>
  <si>
    <t>POPLATKY ZA LIKVIDACŮ ODPADŮ NEKONTAMINOVANÝCH - 17 05 08 ŠTĚRK Z KOLEJIŠTĚ (ODPAD PO RECYKLACI)</t>
  </si>
  <si>
    <t>94,5*1,8=170,100 [A]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</si>
  <si>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</si>
  <si>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015250</t>
  </si>
  <si>
    <t>POPLATKY ZA LIKVIDACŮ ODPADŮ NEKONTAMINOVANÝCH - 17 02 03 POLYETYLÉNOVÉ PODLOŽKY (ŽEL. SVRŠEK)</t>
  </si>
  <si>
    <t>0,005+0,007=0,012 [A]</t>
  </si>
  <si>
    <t>015260</t>
  </si>
  <si>
    <t>POPLATKY ZA LIKVIDACŮ ODPADŮ NEKONTAMINOVANÝCH - 07 02 99 PRYŽOVÉ PODLOŽKY (ŽEL. SVRŠEK)</t>
  </si>
  <si>
    <t>0,01+0,013=0,023 [A]</t>
  </si>
  <si>
    <t>015210</t>
  </si>
  <si>
    <t>POPLATKY ZA LIKVIDACI ODPADŮ NEKONTAMINOVANÝCH - 17 01 01 ŽELEZNIČNÍ PRAŽCE BETONOVÉ</t>
  </si>
  <si>
    <t>97*0,270=26,190 [A]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</si>
  <si>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</si>
  <si>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Komunikace</t>
  </si>
  <si>
    <t>512550</t>
  </si>
  <si>
    <t>KOLEJOVÉ LOŽE - ZŘÍZENÍ Z KAMENIVA HRUBÉHO DRCENÉHO (ŠTĚRK)</t>
  </si>
  <si>
    <t>45*2,1*0,6=56,700 [A]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</si>
  <si>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</si>
  <si>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</si>
  <si>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</si>
  <si>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V místě rekonstrukce žel. svršku  
45*2,1*0,4=37,800 [A]  
Doplnění pro ASP  
20=20,000 [B]  
A+B=57,800 [C]</t>
  </si>
  <si>
    <t>523152</t>
  </si>
  <si>
    <t>KOLEJ 60 E2, ROZD. "C", BEZSTYKOVÁ, PR. BET. BEZPODKLADNICOVÝ, UP. PRUŽNÉ</t>
  </si>
  <si>
    <t>V km 19,096-19,155 mimo kolej pod přejezdovou konstrukcí, pražce budou zhotovitelem dovezeny z TO Děčín východ</t>
  </si>
  <si>
    <t>59-5=54,000 [A]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</si>
  <si>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</si>
  <si>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523352</t>
  </si>
  <si>
    <t>KOLEJ 60 E2, ROZD. "U", BEZSTYKOVÁ, PR. BET. BEZPODKLADNICOVÝ, UP. PRUŽNÉ</t>
  </si>
  <si>
    <t>Pod přejezdovou konstrukcí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</si>
  <si>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3.Způsob měření:   
Měří se délka koleje ve smyslu ČSN 73 6360, tj. v ose koleje</t>
  </si>
  <si>
    <t>542121</t>
  </si>
  <si>
    <t>SMĚROVÉ A VÝŠKOVÉ VYROVNÁNÍ KOLEJE NA PRAŽCÍCH BETONOVÝCH DO 0,05 M</t>
  </si>
  <si>
    <t>Propracování stávajícího úseku km 20,761 - 20,803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</si>
  <si>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</si>
  <si>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545111</t>
  </si>
  <si>
    <t>SVAR KOLEJNIC (STEJNÉHO TVARU) 60 E2, R 65 JEDNOTLIVĚ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</si>
  <si>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</si>
  <si>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545250</t>
  </si>
  <si>
    <t>SVAR PŘECHODOVÝ (PŘECHODOVÁ KOLEJNICE) 60 E2/OSTATNÍ</t>
  </si>
  <si>
    <t>1. Položka obsahuje:   
 – úpravu koleje nebo výhybky, tj. povolení upevňovadel, jejich případná výměna, úprava DILATAČNÍích spar, vyrovnání kolejnic výškové a směrové, případné obroušení nutných ploch apod., tak, aby mohl být vyhotoven svar   
 – svaření kolejnic nebo části výhybek, jeho opracování a obroušení   
 – úprava koleje nebo výhybkové konstrukce do stavu před svařováním   
 – příplatky za ztížené podmínky při práci v koleji, např. překážky po stranách koleje, práci v tunelu ap.   
2. Položka neobsahuje:   
 – případné řezání koleje   
 – zřízení bezstykové koleje   
3. Způsob měření:   
Udává se počet kusů kompletní konstrukce nebo práce.</t>
  </si>
  <si>
    <t>549311</t>
  </si>
  <si>
    <t>ZRUŠENÍ A ZNOVUZŘÍZENÍ BEZSTYKOVÉ KOLEJE NA NEDEMONTOVANÝCH ÚSECÍCH V KOLEJI</t>
  </si>
  <si>
    <t>45+50=95,000 [A]</t>
  </si>
  <si>
    <t>1. Položka obsahuje:   
 – povolení upevňovadel, úprava dilatačních spár a následné utažení upevňovadel   
 – montážní přípravky na zajištění podmínek daných předpisem SŽDC S 3/2, zejména dodržení upínací teploty   
 – směrovou a výškovou úpravu koleje   
 – podbíjení pražců, vyrovnání nivelety koleje nebo výhybkové konstrukce do 50 mm při zapojování na novostavbu (přechodový úsek)   
 – příplatky za ztížené podmínky při práci v koleji, např. překážky po stranách koleje, práci v tunelu ap.   
2. Položka neobsahuje:   
 – případné doplnění kolejového lože   
 – svary   
3. Způsob měření:   
Měří se délka koleje ve smyslu ČSN 73 6360, tj. v ose koleje.</t>
  </si>
  <si>
    <t>Ostatní konstrukce a práce</t>
  </si>
  <si>
    <t>921930</t>
  </si>
  <si>
    <t>ANTIKOROZNÍ PROVEDENÍ UPEVŇOVADEL A JINÉHO DROBNÉHO KOLEJIVA</t>
  </si>
  <si>
    <t>V místě přejezdové konstrukce</t>
  </si>
  <si>
    <t>(Položka je příplatkovou jakožto materiálový rozdíl oproti standardnímu upevnění. Samostatně ji tedy nelze použít.)   
1. Položka obsahuje:   
 – antikorozní provedení určených částí upevnění žárovým zinkováním nebo jiným vhodným způsobem ve výrobním závodu   
 – příplatky za ztížené podmínky vyskytující se při zřízení kolejových vah, např. za překážky na straně koleje apod.   
2. Položka neobsahuje:   
 – dodávku materiálu, je součástí položek zřízení koleje nebo přejezdu   
3. Způsob měření:   
Měří se metr délkový.</t>
  </si>
  <si>
    <t>965010</t>
  </si>
  <si>
    <t>ODSTRANĚNÍ KOLEJOVÉHO LOŽE A DRÁŽNÍCH STEZEK</t>
  </si>
  <si>
    <t>45*2,1=94,500 [A]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</si>
  <si>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</si>
  <si>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925110</t>
  </si>
  <si>
    <t>DRÁŽNÍ STEZKY Z DRTI TL. DO 50 MM</t>
  </si>
  <si>
    <t>(12+7)*1,3=24,700 [A]  
8*1,6=12,800 [B]  
A+B=37,500 [C]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</si>
  <si>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</si>
  <si>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965021</t>
  </si>
  <si>
    <t>ODSTRANĚNÍ KOLEJOVÉHO LOŽE A DRÁŽNÍCH STEZEK - ODVOZ NA SKLÁDKU</t>
  </si>
  <si>
    <t>M3KM</t>
  </si>
  <si>
    <t>94,5*1,8*25=4 252,500 [A]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</si>
  <si>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součtem součinů metrů krychlových vytěženého v rostlém (původním) stavu nebo vybouraného materiálu a jednotlivých vzdáleností v kilometrech.</t>
  </si>
  <si>
    <t>965114</t>
  </si>
  <si>
    <t>DEMONTÁŽ KOLEJE NA BETONOVÝCH PRAŽCÍCH ROZEBRÁNÍM DO SOUČÁSTÍ</t>
  </si>
  <si>
    <t>km 20,803 - 20,823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</si>
  <si>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jednotlivých součástí a jejich hrubé očištění   
 – naložení vybouraného materiálu na dopravní prostředek   
 – příplatky za ztížené podmínky při práci v kolejišti, např. za překážky na straně koleje apod.   
2. Položka neobsahuje:   
 – odvoz vybouraného materiálu na montážní základnu nebo na likvidaci   
 – poplatky za likvidaci odpadů, nacení se položkami ze ssd 0   
3. Způsob měření:   
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</si>
  <si>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</si>
  <si>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</si>
  <si>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</si>
  <si>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>Odvoz kolejnic na deponii objednatele</t>
  </si>
  <si>
    <t>2*20*0,065*10 km=26,000 [A]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</si>
  <si>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sumou součinů tun vybouraného materiálu v původním stavu a k nim příslušných jednotlivých odvozových vzdáleností v kilometrech.</t>
  </si>
  <si>
    <t>965116</t>
  </si>
  <si>
    <t>DEMONTÁŽ KOLEJE NA BETONOVÝCH PRAŽCÍCH - ODVOZ ROZEBRANÝCH SOUČÁSTÍ (Z MÍSTA DEMONTÁŽE NEBO Z MONTÁŽNÍ ZÁKLADNY) K LIKVIDACI</t>
  </si>
  <si>
    <t>Betonové pražce 30*0,290*25 km=217,500 [A]  
Pryžové podložky 60*0,163/1000*25 km=0,245 [B]  
PPE podložky 60*0,09/1000*25 km=0,135 [C]  
A+B+C=217,880 [D]</t>
  </si>
  <si>
    <t>1. Položka obsahuje:   
 – naložení na dopravní prostředek, odvoz a složení   
 – případné překládky na trase   
2. Položka neobsahuje:   
 – poplatky za likvidaci odpadů, nacení se položkami ze ssd 0   
3. Způsob měření:   
Výměra je sumou součinů tun vybouraného materiálu v původním stavu a k nim příslušných jednotlivých odvozových vzdáleností v kilometrech.</t>
  </si>
  <si>
    <t>965124</t>
  </si>
  <si>
    <t>DEMONTÁŽ KOLEJE NA DŘEVĚNÝCH PRAŽCÍCH ROZEBRÁNÍM DO SOUČÁSTÍ</t>
  </si>
  <si>
    <t>km 20,823 - 20,848</t>
  </si>
  <si>
    <t>965125</t>
  </si>
  <si>
    <t>DEMONTÁŽ KOLEJE NA DŘEVĚNÝCH PRAŽCÍCH - ODVOZ ROZEBRANÝCH SOUČÁSTÍ NA MONTÁŽNÍ ZÁKLADNU</t>
  </si>
  <si>
    <t>Odvoz kolejinic na deponii objednatele</t>
  </si>
  <si>
    <t>2*25*0,065*10 km=32,500 [A]</t>
  </si>
  <si>
    <t>965126</t>
  </si>
  <si>
    <t>DEMONTÁŽ KOLEJE NA DŘEVĚNÝCH PRAŽCÍCH - ODVOZ ROZEBRANÝCH SOUČÁSTÍ (Z MÍSTA DEMONTÁŽE NEBO Z MONTÁŽNÍ ZÁKLADNY) K LIKVIDACI</t>
  </si>
  <si>
    <t>Pražce dřevěné 38*0,085*25 km=80,750 [B]  
Pryžové podložky 76*0,168/1000*25 km=0,319 [A]  
Pe podložky 76*0,09/1000*25 km=0,171 [C]  
A+B+C=81,240 [D]</t>
  </si>
  <si>
    <t>D.2.1.1.1</t>
  </si>
  <si>
    <t>Kolejový spodek</t>
  </si>
  <si>
    <t xml:space="preserve">  SO 01-11-01</t>
  </si>
  <si>
    <t>Železniční přejezd v km 20,828 (P5926), železniční spodek</t>
  </si>
  <si>
    <t>SO 01-11-01</t>
  </si>
  <si>
    <t>015112</t>
  </si>
  <si>
    <t>POPLATKY ZA LIKVIDACŮ ODPADŮ NEKONTAMINOVANÝCH - 17 05 04 VYTĚŽENÉ ZEMINY A HORNINY - II. TŘÍDA TĚŽITELNOSTI</t>
  </si>
  <si>
    <t>(12+180,945+2,438)*1,8=351,689 [A]</t>
  </si>
  <si>
    <t>02811</t>
  </si>
  <si>
    <t>PRŮZKUMNÉ PRÁCE GEOTECHNICKÉ NA POVRCHU</t>
  </si>
  <si>
    <t>KPL</t>
  </si>
  <si>
    <t>Zatěžovací zkouška</t>
  </si>
  <si>
    <t>zahrnuje veškeré náklady spojené s objednatelem požadovanými pracemi</t>
  </si>
  <si>
    <t>Zemní práce</t>
  </si>
  <si>
    <t>122738</t>
  </si>
  <si>
    <t>ODKOPÁVKY A PROKOPÁVKY OBECNÉ TŘ. I, ODVOZ DO 20KM</t>
  </si>
  <si>
    <t>Výkop pro TZZ včetně reprofilace příkopu</t>
  </si>
  <si>
    <t>15*0,8=12,000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</si>
  <si>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</si>
  <si>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122739</t>
  </si>
  <si>
    <t>PŘÍPLATEK ZA DALŠÍ 1KM DOPRAVY ZEMINY</t>
  </si>
  <si>
    <t>12*1,8*5 km=108,000 [A]</t>
  </si>
  <si>
    <t>položka zahrnuje příplatek k vodorovnému přemístění zeminy za každý další 1km nad 20km</t>
  </si>
  <si>
    <t>122838</t>
  </si>
  <si>
    <t>ODKOPÁVKY A PROKOPÁVKY OBECNÉ TŘ. II, ODVOZ DO 20KM</t>
  </si>
  <si>
    <t>43,9*4,5*0,7=138,285 [A]                                                                                                                        47,4*4,5*0,2=42,660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</si>
  <si>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</si>
  <si>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122839</t>
  </si>
  <si>
    <t>180,945*5 km=904,725 [A]</t>
  </si>
  <si>
    <t>132838</t>
  </si>
  <si>
    <t>HLOUBENÍ RÝH ŠÍŘ DO 2M PAŽ I NEPAŽ TŘ. II, ODVOZ DO 20KM</t>
  </si>
  <si>
    <t>Výkop trativodu</t>
  </si>
  <si>
    <t>32,5*0,5*0,15=2,438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</si>
  <si>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</si>
  <si>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132839</t>
  </si>
  <si>
    <t>2,4375*5 km=12,188 [A]</t>
  </si>
  <si>
    <t>18110</t>
  </si>
  <si>
    <t>ÚPRAVA PLÁNĚ SE ZHUTNĚNÍM V HORNINĚ TŘ. I</t>
  </si>
  <si>
    <t>Hutnění žel spodku  
43,9*4,5=197,550 [A]</t>
  </si>
  <si>
    <t>položka zahrnuje úpravu pláně včetně vyrovnání výškových rozdílů. Míru zhutnění určuje projekt.</t>
  </si>
  <si>
    <t>18220</t>
  </si>
  <si>
    <t>ROZPROSTŘENÍ ORNICE VE SVAHU</t>
  </si>
  <si>
    <t>Rozprostření ornice za příkopem TZZ</t>
  </si>
  <si>
    <t>48*0,1=4,800 [A]</t>
  </si>
  <si>
    <t>18241</t>
  </si>
  <si>
    <t>ZALOŽENÍ TRÁVNÍKU RUČNÍM VÝSEVEM</t>
  </si>
  <si>
    <t>48=48,000</t>
  </si>
  <si>
    <t>Zahrnuje dodání předepsané travní směsi, její výsev na ornici, zalévání, první pokosení, to vše bez ohledu na sklon terénu</t>
  </si>
  <si>
    <t>Základy</t>
  </si>
  <si>
    <t>21264</t>
  </si>
  <si>
    <t>TRATIVODY KOMPLET Z TRUB Z PLAST HMOT DN DO 200MM</t>
  </si>
  <si>
    <t>PE-HD DN160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</si>
  <si>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</si>
  <si>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21461</t>
  </si>
  <si>
    <t>SEPARAČNÍ GEOTEXTILIE</t>
  </si>
  <si>
    <t>Do trativodu</t>
  </si>
  <si>
    <t>32,5*1=32,500 [A]</t>
  </si>
  <si>
    <t>Položka zahrnuje:   
- dodávku předepsané geotextilie   
- úpravu, očištění a ochranu podkladu   
- přichycení k podkladu, případně zatížení   
- úpravy spojů a zajištění okrajů   
- úpravy pro odvodnění   
- nutné přesahy   
- mimostaveništní a vnitrostaveništní dopravu</t>
  </si>
  <si>
    <t>56112</t>
  </si>
  <si>
    <t>PODKLADNÍ BETON TL. DO 100MM</t>
  </si>
  <si>
    <t>Podbetonování trativodu v tl. 50mm  C12/15</t>
  </si>
  <si>
    <t>32,5*0,5=16,250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</si>
  <si>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</si>
  <si>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56330</t>
  </si>
  <si>
    <t>VOZOVKOVÉ VRSTVY ZE ŠTĚRKODRTI</t>
  </si>
  <si>
    <t>ZKPP fr. 0/125</t>
  </si>
  <si>
    <t>43,9*4,5*0,7=138,285 [A]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</si>
  <si>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</si>
  <si>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56334</t>
  </si>
  <si>
    <t>VOZOVKOVÉ VRSTVY ZE ŠTĚRKODRTI TL. DO 200MM</t>
  </si>
  <si>
    <t>fr. 0/63</t>
  </si>
  <si>
    <t>47,4*4,5=213,300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</si>
  <si>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</si>
  <si>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Potrubí</t>
  </si>
  <si>
    <t>87433</t>
  </si>
  <si>
    <t>POTRUBÍ Z TRUB PLASTOVÝCH ODPADNÍCH DN DO 150MM</t>
  </si>
  <si>
    <t>Svodné potrubí DN 150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</si>
  <si>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</si>
  <si>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894846</t>
  </si>
  <si>
    <t>ŠACHTY KANALIZAČNÍ PLASTOVÉ D 400MM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</si>
  <si>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</si>
  <si>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935212</t>
  </si>
  <si>
    <t>PŘÍKOPOVÉ ŽLABY Z BETON TVÁRNIC ŠÍŘ DO 600MM DO BETONU TL 100MM</t>
  </si>
  <si>
    <t>položka zahrnuje:   
- dodávku a uložení příkopových tvárnic předepsaného rozměru a kvality   
- dodání a rozprostření lože z předepsaného materiálu v předepsané kvalitěa v předepsané tloušťce   
- veškerou manipulaci s materiálem, vnitrostaveništní i mimostaveništní dopravu   
- ukončení, patky, spárování   
- měří se v metrech běžných délky osy žlabu</t>
  </si>
  <si>
    <t>D.2.1.3</t>
  </si>
  <si>
    <t>Přejezdy a přechody</t>
  </si>
  <si>
    <t xml:space="preserve">  SO 01-13-01</t>
  </si>
  <si>
    <t>Železniční přejezd v ev. km 20,828 (P5926)</t>
  </si>
  <si>
    <t>SO 01-13-01</t>
  </si>
  <si>
    <t>Podklad z vozovek  
(32*0,3)*1,8=17,280 [A]  
Z výkopu pro chodník  
13,794*1,8=24,829 [B]  
Z výkopu pro zídky a základ  
14,4*1,8=25,920 [C]  
A+B+C=68,029 [D]</t>
  </si>
  <si>
    <t>015130</t>
  </si>
  <si>
    <t>POPLATKY ZA LIKVIDACŮ ODPADŮ NEKONTAMINOVANÝCH - 17 03 02 VYBOURANÝ ASFALTOVÝ BETON BEZ DEHTU</t>
  </si>
  <si>
    <t>((32*0,15)+(65,1*0,05))*2,2=17,721 [A]</t>
  </si>
  <si>
    <t>Panely z přejezdu</t>
  </si>
  <si>
    <t>03710</t>
  </si>
  <si>
    <t>POMOC PRÁCE ZAJIŠŤ NEBO ZŘÍZ OBJÍŽĎKY A PŘÍSTUP CESTY</t>
  </si>
  <si>
    <t>Zajištění DIO</t>
  </si>
  <si>
    <t>zahrnuje objednatelem povolené náklady na požadovaná zařízení zhotovitele</t>
  </si>
  <si>
    <t>11313B</t>
  </si>
  <si>
    <t>ODSTRANĚNÍ KRYTU ZPEVNĚNÝCH PLOCH S ASFALTOVÝM POJIVEM - DOPRAVA</t>
  </si>
  <si>
    <t>((32*0,15)+(65,1*0,05))*2,2*25=443,025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</si>
  <si>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</si>
  <si>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</si>
  <si>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</si>
  <si>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Podklad vozovky tl. 0,3m  
32*0,3=9,600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</si>
  <si>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</si>
  <si>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</si>
  <si>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</si>
  <si>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9,6*1,8*5 km=86,400 [A]</t>
  </si>
  <si>
    <t>113743</t>
  </si>
  <si>
    <t>FRÉZOVÁNÍ ZPEVNĚNÝCH PLOCH ASFALTOVÝCH TL. DO 50MM</t>
  </si>
  <si>
    <t>Napojení na stáv vozovku</t>
  </si>
  <si>
    <t>10+22=32,000 [A]</t>
  </si>
  <si>
    <t>113748</t>
  </si>
  <si>
    <t>FRÉZOVÁNÍ ZPEVNĚNÝCH PLOCH ASFALTOVÝCH TL. DO 150MM</t>
  </si>
  <si>
    <t>Oedměřeno ze situace</t>
  </si>
  <si>
    <t>12273</t>
  </si>
  <si>
    <t>ODKOPÁVKY A PROKOPÁVKY OBECNÉ TŘ. I</t>
  </si>
  <si>
    <t>Zemní práce pro přístupový chodník</t>
  </si>
  <si>
    <t>24,2*0,67=16,214 [A]</t>
  </si>
  <si>
    <t>12273B</t>
  </si>
  <si>
    <t>ODKOPÁVKY A PROKOPÁVKY OBECNÉ TŘ. I - DOPRAVA</t>
  </si>
  <si>
    <t>(16,214-2,42)*1,8*25=620,730 [A]</t>
  </si>
  <si>
    <t>Položka zahrnuje samostatnou dopravu zeminy. Množství se určí jako součin kubatutry [m3] a požadované vzdálenosti [km].</t>
  </si>
  <si>
    <t>13273</t>
  </si>
  <si>
    <t>HLOUBENÍ RÝH ŠÍŘ DO 2M PAŽ I NEPAŽ TŘ. I</t>
  </si>
  <si>
    <t>Výkop pro závěrné zídky a základy  
2*(0,5*14,4)=14,400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</si>
  <si>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</si>
  <si>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Zásyp výkopu podél obrubníků</t>
  </si>
  <si>
    <t>2*24,2*0,05=2,420 [A]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</si>
  <si>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</si>
  <si>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2022_OTSKP</t>
  </si>
  <si>
    <t>Podklad vozovky  
25=25,000 [A]  
Podklad chodníku  
42,85=42,850 [B]  
A+B=67,850 [C]</t>
  </si>
  <si>
    <t>56335</t>
  </si>
  <si>
    <t>VOZOVKOVÉ VRSTVY ZE ŠTĚRKODRTI TL. DO 250MM</t>
  </si>
  <si>
    <t>Podkladní vrstva chodníku ze štěrkodrti fr. 0/32</t>
  </si>
  <si>
    <t>56336</t>
  </si>
  <si>
    <t>VOZOVKOVÉ VRSTVY ZE ŠTĚRKODRTI TL. DO 300MM</t>
  </si>
  <si>
    <t>tl. 300mm frakce 0/32</t>
  </si>
  <si>
    <t>Konstrukční vrstva vozovky  
25=25,000 [A]</t>
  </si>
  <si>
    <t>572111</t>
  </si>
  <si>
    <t>INFILTRAČNÍ POSTŘIK ASFALTOVÝ DO 0,5KG/M2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</si>
  <si>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</si>
  <si>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572214</t>
  </si>
  <si>
    <t>SPOJOVACÍ POSTŘIK Z MODIFIK EMULZE DO 0,5KG/M2</t>
  </si>
  <si>
    <t>0,3 kg/m2 PS-E</t>
  </si>
  <si>
    <t>2*25=50,000 [A]</t>
  </si>
  <si>
    <t>574A44</t>
  </si>
  <si>
    <t>ASFALTOVÝ BETON PRO OBRUSNÉ VRSTVY ACO 11+, 11S TL. 50MM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</si>
  <si>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</si>
  <si>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</si>
  <si>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</si>
  <si>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574E46</t>
  </si>
  <si>
    <t>ASFALTOVÝ BETON PRO PODKLADNÍ VRSTVY ACP 16+, 16S TL. 50MM</t>
  </si>
  <si>
    <t>577A2</t>
  </si>
  <si>
    <t>VÝSPRAVA TRHLIN ASFALTOVOU ZÁLIVKOU MODIFIK</t>
  </si>
  <si>
    <t>Napojení na stáv vozovku  
5+5=10,000 [A]  
Podél závěrných zídek  
11,2+11=22,200 [B]  
A+B=32,200 [C]</t>
  </si>
  <si>
    <t>- vyfrézování drážky šířky do 20mm hloubky do 40mm   
- vyčištění   
- nátěr   
- výplň předepsanou zálivkovou hmotou</t>
  </si>
  <si>
    <t>58251</t>
  </si>
  <si>
    <t>DLÁŽDĚNÉ KRYTY Z BETONOVÝCH DLAŽDIC DO LOŽE Z KAMENIVA</t>
  </si>
  <si>
    <t>Pás z rovinné dlažby (bez sražených hran) v min. šířce 250 mm v barvě okolní dlažby (šedá)</t>
  </si>
  <si>
    <t>2*1,35=2,700 [A]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</si>
  <si>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</si>
  <si>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582601</t>
  </si>
  <si>
    <t>KRYTY Z BETON DLAŽDIC SE ZÁMKEM ŠEDÝCH TL 60MM BEZ LOŽE</t>
  </si>
  <si>
    <t>- dodání dlažebního materiálu v požadované kvalitě, dodání materiálu pro předepsanou výplň spar   
- očištění podkladu   
- uložení dlažby dle předepsaného technologického předpisu včetně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</si>
  <si>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58260A</t>
  </si>
  <si>
    <t>KRYTY Z BETON DLAŽDIC SE ZÁMKEM BAREV RELIÉFNÍCH TL 60MM BEZ LOŽE</t>
  </si>
  <si>
    <t>Varovný pás š. 400mm</t>
  </si>
  <si>
    <t>917212</t>
  </si>
  <si>
    <t>ZÁHONOVÉ OBRUBY Z BETONOVÝCH OBRUBNÍKŮ ŠÍŘ 80MM</t>
  </si>
  <si>
    <t>80/250/1000 do betonového lože z bet C16/20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</si>
  <si>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</si>
  <si>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911CA1</t>
  </si>
  <si>
    <t>SVODIDLO BETON, ÚROVEŇ ZADRŽ N2 VÝŠ 0,8M - DODÁVKA A MONTÁŽ</t>
  </si>
  <si>
    <t>City bloky</t>
  </si>
  <si>
    <t>položka zahrnuje řezání vozovkové vrstvy v předepsané tloušťce, včetně spotřeby vody</t>
  </si>
  <si>
    <t>919113</t>
  </si>
  <si>
    <t>ŘEZÁNÍ ASFALTOVÉHO KRYTU VOZOVEK TL DO 150MM</t>
  </si>
  <si>
    <t>2*5=10,000 [A]</t>
  </si>
  <si>
    <t>921112</t>
  </si>
  <si>
    <t>ŽELEZNIČNÍ PŘEJEZD CELOPRYŽOVÝ NA BETONOVÝCH PRAŽCÍCH</t>
  </si>
  <si>
    <t>Odměřeno ze situace</t>
  </si>
  <si>
    <t>1. Položka obsahuje:   
 – úpravu a hutnění podloží přejezdové konstrukce   
 – dodávku přejezdové konstrukce s veškerými prvky a částmi daného typu přejezdové konstrukce včetně závěrných zídek a jejich betonového základu dle odpovídajících vzorových listů a TKP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a prefabrikované základy pod závěrnými zídkami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</si>
  <si>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965311</t>
  </si>
  <si>
    <t>ROZEBRÁNÍ PŘEJEZDU, PŘECHODU Z DÍLCŮ</t>
  </si>
  <si>
    <t>1. Položka obsahuje:   
 – rozebrání železničního přejezdu nebo přechodu do součástí včetně hrubého očištění   
 – naložení vybouraného materiálu na dopravní prostředek   
 – příplatky za ztížené podmínky při práci v kolejišti, např. za překážky na straně koleje apod.   
2. Položka neobsahuje:   
 – náklady na zřízení a odstranění dopravního značení objízdné trasy   
 – odvoz vybouraného materiálu do skladu nebo na likvidaci   
 – poplatky za likvidaci odpadů, nacení se položkami ze ssd 0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</si>
  <si>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965312</t>
  </si>
  <si>
    <t>ROZEBRÁNÍ PŘEJEZDU, PŘECHODU Z DÍLCŮ - ODVOZ (NA LIKVIDACI ODPADŮ NEBO JINÉ URČENÉ MÍSTO)</t>
  </si>
  <si>
    <t>4,05*2,4*25 km=243,000 [A]</t>
  </si>
  <si>
    <t>D.2.1.4</t>
  </si>
  <si>
    <t>Mosty, propustky, zdi</t>
  </si>
  <si>
    <t xml:space="preserve">  SO 01-21-01</t>
  </si>
  <si>
    <t>Železniční propustek v ev. km 20,812</t>
  </si>
  <si>
    <t>SO 01-21-01</t>
  </si>
  <si>
    <t>015111</t>
  </si>
  <si>
    <t>POPLATKY ZA LIKVIDACŮ ODPADŮ NEKONTAMINOVANÝCH - 17 05 04 VYTĚŽENÉ ZEMINY A HORNINY - I. TŘÍDA TĚŽITELNOSTI</t>
  </si>
  <si>
    <t>z položky č. 17120  
74,573*2,0=149,146 [A]</t>
  </si>
  <si>
    <t>5,460*2,2=12,012 [A]</t>
  </si>
  <si>
    <t>zleva   
20*4,5=90,000 [A]  
zprava  
20*4=80,000 [B]  
Celkem: A+B=170,000 [C]</t>
  </si>
  <si>
    <t>odstranění křovin a stromů do průměru 100 mm   
doprava dřevin bez ohledu na vzdálenost   
spálení na hromadách nebo štěpkování</t>
  </si>
  <si>
    <t>121101</t>
  </si>
  <si>
    <t>SEJMUTÍ ORNICE NEBO LESNÍ PŮDY S ODVOZEM DO 1KM</t>
  </si>
  <si>
    <t>zleva   
20*4,5*0,15=13,500 [A]  
zprava  
20*4*0,15=12,000 [B]  
Celkem: A+B=25,500 [C];ponecháno na místě do 1km ke zpětnému použití, přebytečný materiál bude odvezen na místo určené investorem</t>
  </si>
  <si>
    <t>položka zahrnuje sejmutí ornice bez ohledu na tloušťku vrstvy a její vodorovnou dopravu   
nezahrnuje uložení na trvalou skládku</t>
  </si>
  <si>
    <t>131738</t>
  </si>
  <si>
    <t>HLOUBENÍ JAM ZAPAŽ I NEPAŽ TŘ. I, ODVOZ DO 20KM</t>
  </si>
  <si>
    <t>výkop pro nový propustek  
4,99*8,66=43,213 [A]  
zleva včetně odtěžení svahu   
3,5*4,0=14,000 [B]  
zprava   
2,0*6,0=12,000 [C]  
výkop pro vybourání stávajícího propustku   
1,4*6,7=9,380 [D]  
odpočet propustek   
0,6*6,7*-1=-4,020 [E]  
Celkem: A+B+C+D+E=74,573 [F]</t>
  </si>
  <si>
    <t>131739</t>
  </si>
  <si>
    <t>47,573*6=285,438 [A]</t>
  </si>
  <si>
    <t>17120</t>
  </si>
  <si>
    <t>ULOŽENÍ SYPANINY DO NÁSYPŮ A NA SKLÁDKY BEZ ZHUTNĚNÍ</t>
  </si>
  <si>
    <t>převzato z pol.131738  
74,573=74,573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</si>
  <si>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</si>
  <si>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</si>
  <si>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</si>
  <si>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zásyp nové NK   
3,6*9,5=34,200 [A]  
zásyp stávajícího vybouraného propustku   
1,4*9=12,600 [B]  
Celkem: A+B=46,800 [C]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</si>
  <si>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</si>
  <si>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18222</t>
  </si>
  <si>
    <t>ROZPROSTŘENÍ ORNICE VE SVAHU V TL DO 0,15M</t>
  </si>
  <si>
    <t>ornice zpět   
zleva   
20*4,5=90,000 [A]  
zprava  
20*4=80,000 [B]  
Celkem: A+B=170,000 [C]</t>
  </si>
  <si>
    <t>položka zahrnuje:   
nutné přemístění ornice z dočasných skládek vzdálených do 50m   
rozprostření ornice v předepsané tloušťce ve svahu přes 1:5</t>
  </si>
  <si>
    <t>osetí ornice    
zleva   
20*4,5=90,000 [A]  
zprava  
20*4=80,000 [B]  
Celkem: A+B=170,000 [C]</t>
  </si>
  <si>
    <t>18247</t>
  </si>
  <si>
    <t>OŠETŘOVÁNÍ TRÁVNÍKU</t>
  </si>
  <si>
    <t>Zahrnuje pokosení se shrabáním, naložení shrabků na dopravní prostředek, s odvozem a se složením, to vše bez ohledu na sklon terénu   
zahrnuje nutné zalití a hnojení</t>
  </si>
  <si>
    <t>272324</t>
  </si>
  <si>
    <t>ZÁKLADY ZE ŽELEZOBETONU DO C25/30</t>
  </si>
  <si>
    <t>viz příloha č. 6   
základová deska a prahy   
3,45=3,450 [A]  
betonové sedlo    
3,1=3,100 [B]  
Celkem: A+B=6,550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</si>
  <si>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</si>
  <si>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272365</t>
  </si>
  <si>
    <t>VÝZTUŽ ZÁKLADŮ Z OCELI 10505, B500B</t>
  </si>
  <si>
    <t>viz příloha č. 7  
454,510/1000=0,455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</si>
  <si>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</si>
  <si>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272366</t>
  </si>
  <si>
    <t>VÝZTUŽ ZÁKLADŮ Z KARI SÍTÍ</t>
  </si>
  <si>
    <t>viz příloha č. 7  
142,2/1000=0,142 [A]</t>
  </si>
  <si>
    <t>Vodorovné konstrukce</t>
  </si>
  <si>
    <t>451314</t>
  </si>
  <si>
    <t>PODKLADNÍ A VÝPLŇOVÉ VRSTVY Z PROSTÉHO BETONU C25/30</t>
  </si>
  <si>
    <t>pod dlažbu   
vtok  
4,2*3,9*0,1=1,638 [A]  
výtok   
9,8*1,15*0,1=1,127 [B]  
Celkem: A+B=2,765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</si>
  <si>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</si>
  <si>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45152</t>
  </si>
  <si>
    <t>PODKLADNÍ A VÝPLŇOVÉ VRSTVY Z KAMENIVA DRCENÉHO</t>
  </si>
  <si>
    <t>podsyp ze štěrkodrti   
2,1*0,1*9,660=2,029 [A]</t>
  </si>
  <si>
    <t>položka zahrnuje dodávku předepsaného kameniva, mimostaveništní a vnitrostaveništní dopravu a jeho uložení   
není-li v zadávací dokumentaci uvedeno jinak, jedná se o nakupovaný materiál</t>
  </si>
  <si>
    <t>465512</t>
  </si>
  <si>
    <t>DLAŽBY Z LOMOVÉHO KAMENE NA MC</t>
  </si>
  <si>
    <t>včetně bločků s letopočtem</t>
  </si>
  <si>
    <t>vtok  
4,2*3,9*0,15=2,457 [A]  
výtok   
9,8*1,15*0,15=1,691 [B]  
Celkem: A+B=4,148 [C]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</si>
  <si>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</si>
  <si>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Přidružená stavební výroba</t>
  </si>
  <si>
    <t>711211</t>
  </si>
  <si>
    <t>IZOLACE ZVLÁŠT KONSTR PROTI ZEM VLHK ASFALT NÁTĚRY</t>
  </si>
  <si>
    <t>1X ALP   
3,5*9,5=33,250 [A]  
2X ALN  
3,5*9,5*2=66,500 [B]  
Celkem: A+B=99,750 [C]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</si>
  <si>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</si>
  <si>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9183D2R</t>
  </si>
  <si>
    <t>PROPUSTY Z TRUB DN 600MM ŽELEZOBETONOVÝCH</t>
  </si>
  <si>
    <t>R-položka</t>
  </si>
  <si>
    <t>nová NK   
9,460=9,460 [A]</t>
  </si>
  <si>
    <t>Položka zahrnuje:   
- dodání a položení potrubí z trub z dokumentací předepsaného materiálu a předepsaného průměru   
- případné úpravy trub (zkrácení, šikmé seříznutí)   
Nezahrnuje podkladní vrstvy a obetonování.</t>
  </si>
  <si>
    <t>966158</t>
  </si>
  <si>
    <t>BOURÁNÍ KONSTRUKCÍ Z PROST BETONU S ODVOZEM DO 20KM</t>
  </si>
  <si>
    <t>bourání dříku čel včetně ríms   
zleva  
1,0*3,7=3,700 [A]  
zprava  
0,8*2,2=1,760 [B]  
Celkem: A+B=5,460 [C]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</si>
  <si>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</si>
  <si>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96615B</t>
  </si>
  <si>
    <t>BOURÁNÍ KONSTRUKCÍ Z PROSTÉHO BETONU - DOPRAVA</t>
  </si>
  <si>
    <t>5,460*2,2*6=72,072 [A]</t>
  </si>
  <si>
    <t>96636</t>
  </si>
  <si>
    <t>BOURÁNÍ PROPUSTŮ Z TRUB DN DO 800MM</t>
  </si>
  <si>
    <t>včetně likvidace odpadu</t>
  </si>
  <si>
    <t>bourání trub  propustku DN 700  
7,2=7,200 [A]</t>
  </si>
  <si>
    <t>položka zahrnuje:   
- odstranění trub včetně případného obetonování a lože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   
- nezahrnuje bourání čel, vtokových a výtokových jímek, odstranění zábradlí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</si>
  <si>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</si>
  <si>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</si>
  <si>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</si>
  <si>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</si>
  <si>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</si>
  <si>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</si>
  <si>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</si>
  <si>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</si>
  <si>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</si>
  <si>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</si>
  <si>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</si>
  <si>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</si>
  <si>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</si>
  <si>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</si>
  <si>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</si>
  <si>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</si>
  <si>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</si>
  <si>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</si>
  <si>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</si>
  <si>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</si>
  <si>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</si>
  <si>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 PS 01-01-31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</si>
  <si>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</si>
  <si>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</si>
  <si>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</si>
  <si>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</si>
  <si>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</si>
  <si>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</si>
  <si>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</si>
  <si>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</si>
  <si>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</si>
  <si>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</si>
  <si>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</si>
  <si>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stavby dle realizační SoD.</t>
  </si>
  <si>
    <t>Položka zahrnuje kompletní zajištění exkurze stavby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</si>
</sst>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</f>
      </c>
    </row>
    <row r="7" spans="2:3" ht="12.75" customHeight="1">
      <c r="B7" s="8" t="s">
        <v>7</v>
      </c>
      <c s="10">
        <f>0+E10+E12+E14+E16+E18+E20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01-01-31'!K8+'PS 01-01-31'!M8</f>
      </c>
      <c s="14">
        <f>C11*0.21</f>
      </c>
      <c s="14">
        <f>C11+D11</f>
      </c>
      <c s="13">
        <f>'PS 01-01-31'!T7</f>
      </c>
    </row>
    <row r="12" spans="1:6" ht="12.75">
      <c r="A12" s="11" t="s">
        <v>342</v>
      </c>
      <c s="12" t="s">
        <v>343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344</v>
      </c>
      <c s="12" t="s">
        <v>345</v>
      </c>
      <c s="14">
        <f>'SO 01-10-01'!K8+'SO 01-10-01'!M8</f>
      </c>
      <c s="14">
        <f>C13*0.21</f>
      </c>
      <c s="14">
        <f>C13+D13</f>
      </c>
      <c s="13">
        <f>'SO 01-10-01'!T7</f>
      </c>
    </row>
    <row r="14" spans="1:6" ht="12.75">
      <c r="A14" s="11" t="s">
        <v>436</v>
      </c>
      <c s="12" t="s">
        <v>437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438</v>
      </c>
      <c s="12" t="s">
        <v>439</v>
      </c>
      <c s="14">
        <f>'SO 01-11-01'!K8+'SO 01-11-01'!M8</f>
      </c>
      <c s="14">
        <f>C15*0.21</f>
      </c>
      <c s="14">
        <f>C15+D15</f>
      </c>
      <c s="13">
        <f>'SO 01-11-01'!T7</f>
      </c>
    </row>
    <row r="16" spans="1:6" ht="12.75">
      <c r="A16" s="11" t="s">
        <v>520</v>
      </c>
      <c s="12" t="s">
        <v>521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522</v>
      </c>
      <c s="12" t="s">
        <v>523</v>
      </c>
      <c s="14">
        <f>'SO 01-13-01'!K8+'SO 01-13-01'!M8</f>
      </c>
      <c s="14">
        <f>C17*0.21</f>
      </c>
      <c s="14">
        <f>C17+D17</f>
      </c>
      <c s="13">
        <f>'SO 01-13-01'!T7</f>
      </c>
    </row>
    <row r="18" spans="1:6" ht="12.75">
      <c r="A18" s="11" t="s">
        <v>626</v>
      </c>
      <c s="12" t="s">
        <v>627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628</v>
      </c>
      <c s="12" t="s">
        <v>629</v>
      </c>
      <c s="14">
        <f>'SO 01-21-01'!K8+'SO 01-21-01'!M8</f>
      </c>
      <c s="14">
        <f>C19*0.21</f>
      </c>
      <c s="14">
        <f>C19+D19</f>
      </c>
      <c s="13">
        <f>'SO 01-21-01'!T7</f>
      </c>
    </row>
    <row r="20" spans="1:6" ht="12.75">
      <c r="A20" s="11" t="s">
        <v>709</v>
      </c>
      <c s="12" t="s">
        <v>710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711</v>
      </c>
      <c s="12" t="s">
        <v>712</v>
      </c>
      <c s="14">
        <f>'SO 98-98'!K8+'SO 98-98'!M8</f>
      </c>
      <c s="14">
        <f>C21*0.21</f>
      </c>
      <c s="14">
        <f>C21+D21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COUNTIFS(L8:L322,"=0",A8:A322,"P")+COUNTIFS(L8:L322,"",A8:A322,"P")+SUM(Q8:Q322)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</f>
      </c>
    </row>
    <row r="10" spans="1:16" ht="25.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51</v>
      </c>
      <c s="6" t="s">
        <v>61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62</v>
      </c>
      <c s="35" t="s">
        <v>51</v>
      </c>
      <c s="6" t="s">
        <v>63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64</v>
      </c>
    </row>
    <row r="21" spans="1:5" ht="12.75">
      <c r="A21" t="s">
        <v>58</v>
      </c>
      <c r="E21" s="39" t="s">
        <v>65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69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70</v>
      </c>
      <c s="34" t="s">
        <v>71</v>
      </c>
      <c s="35" t="s">
        <v>51</v>
      </c>
      <c s="6" t="s">
        <v>72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69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73</v>
      </c>
      <c s="34" t="s">
        <v>74</v>
      </c>
      <c s="35" t="s">
        <v>51</v>
      </c>
      <c s="6" t="s">
        <v>75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76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76</v>
      </c>
    </row>
    <row r="37" spans="1:5" ht="12.75">
      <c r="A37" t="s">
        <v>58</v>
      </c>
      <c r="E37" s="39" t="s">
        <v>59</v>
      </c>
    </row>
    <row r="38" spans="1:16" ht="25.5">
      <c r="A38" t="s">
        <v>49</v>
      </c>
      <c s="34" t="s">
        <v>80</v>
      </c>
      <c s="34" t="s">
        <v>81</v>
      </c>
      <c s="35" t="s">
        <v>51</v>
      </c>
      <c s="6" t="s">
        <v>82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83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84</v>
      </c>
      <c s="34" t="s">
        <v>85</v>
      </c>
      <c s="35" t="s">
        <v>51</v>
      </c>
      <c s="6" t="s">
        <v>86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83</v>
      </c>
    </row>
    <row r="45" spans="1:5" ht="12.75">
      <c r="A45" t="s">
        <v>58</v>
      </c>
      <c r="E45" s="39" t="s">
        <v>59</v>
      </c>
    </row>
    <row r="46" spans="1:16" ht="25.5">
      <c r="A46" t="s">
        <v>49</v>
      </c>
      <c s="34" t="s">
        <v>87</v>
      </c>
      <c s="34" t="s">
        <v>88</v>
      </c>
      <c s="35" t="s">
        <v>51</v>
      </c>
      <c s="6" t="s">
        <v>89</v>
      </c>
      <c s="36" t="s">
        <v>53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25.5">
      <c r="A48" s="35" t="s">
        <v>56</v>
      </c>
      <c r="E48" s="40" t="s">
        <v>90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91</v>
      </c>
      <c s="34" t="s">
        <v>92</v>
      </c>
      <c s="35" t="s">
        <v>51</v>
      </c>
      <c s="6" t="s">
        <v>93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94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95</v>
      </c>
      <c s="34" t="s">
        <v>96</v>
      </c>
      <c s="35" t="s">
        <v>51</v>
      </c>
      <c s="6" t="s">
        <v>97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94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98</v>
      </c>
      <c s="34" t="s">
        <v>99</v>
      </c>
      <c s="35" t="s">
        <v>51</v>
      </c>
      <c s="6" t="s">
        <v>100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101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102</v>
      </c>
      <c s="34" t="s">
        <v>103</v>
      </c>
      <c s="35" t="s">
        <v>51</v>
      </c>
      <c s="6" t="s">
        <v>104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105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106</v>
      </c>
      <c s="34" t="s">
        <v>107</v>
      </c>
      <c s="35" t="s">
        <v>51</v>
      </c>
      <c s="6" t="s">
        <v>108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105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109</v>
      </c>
      <c s="34" t="s">
        <v>110</v>
      </c>
      <c s="35" t="s">
        <v>51</v>
      </c>
      <c s="6" t="s">
        <v>111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112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113</v>
      </c>
      <c s="34" t="s">
        <v>114</v>
      </c>
      <c s="35" t="s">
        <v>51</v>
      </c>
      <c s="6" t="s">
        <v>115</v>
      </c>
      <c s="36" t="s">
        <v>53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116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117</v>
      </c>
      <c s="34" t="s">
        <v>118</v>
      </c>
      <c s="35" t="s">
        <v>51</v>
      </c>
      <c s="6" t="s">
        <v>119</v>
      </c>
      <c s="36" t="s">
        <v>53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116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120</v>
      </c>
      <c s="34" t="s">
        <v>121</v>
      </c>
      <c s="35" t="s">
        <v>51</v>
      </c>
      <c s="6" t="s">
        <v>122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123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124</v>
      </c>
      <c s="34" t="s">
        <v>125</v>
      </c>
      <c s="35" t="s">
        <v>51</v>
      </c>
      <c s="6" t="s">
        <v>126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123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127</v>
      </c>
      <c s="34" t="s">
        <v>128</v>
      </c>
      <c s="35" t="s">
        <v>51</v>
      </c>
      <c s="6" t="s">
        <v>129</v>
      </c>
      <c s="36" t="s">
        <v>53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130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131</v>
      </c>
      <c s="34" t="s">
        <v>132</v>
      </c>
      <c s="35" t="s">
        <v>51</v>
      </c>
      <c s="6" t="s">
        <v>133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130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134</v>
      </c>
      <c s="34" t="s">
        <v>135</v>
      </c>
      <c s="35" t="s">
        <v>51</v>
      </c>
      <c s="6" t="s">
        <v>136</v>
      </c>
      <c s="36" t="s">
        <v>137</v>
      </c>
      <c s="37">
        <v>30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138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53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142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53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146</v>
      </c>
    </row>
    <row r="109" spans="1:5" ht="12.75">
      <c r="A109" t="s">
        <v>58</v>
      </c>
      <c r="E109" s="39" t="s">
        <v>59</v>
      </c>
    </row>
    <row r="110" spans="1:16" ht="25.5">
      <c r="A110" t="s">
        <v>49</v>
      </c>
      <c s="34" t="s">
        <v>147</v>
      </c>
      <c s="34" t="s">
        <v>148</v>
      </c>
      <c s="35" t="s">
        <v>51</v>
      </c>
      <c s="6" t="s">
        <v>149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150</v>
      </c>
    </row>
    <row r="113" spans="1:5" ht="12.75">
      <c r="A113" t="s">
        <v>58</v>
      </c>
      <c r="E113" s="39" t="s">
        <v>59</v>
      </c>
    </row>
    <row r="114" spans="1:16" ht="38.25">
      <c r="A114" t="s">
        <v>49</v>
      </c>
      <c s="34" t="s">
        <v>151</v>
      </c>
      <c s="34" t="s">
        <v>152</v>
      </c>
      <c s="35" t="s">
        <v>51</v>
      </c>
      <c s="6" t="s">
        <v>153</v>
      </c>
      <c s="36" t="s">
        <v>53</v>
      </c>
      <c s="37">
        <v>11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150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154</v>
      </c>
      <c s="34" t="s">
        <v>155</v>
      </c>
      <c s="35" t="s">
        <v>51</v>
      </c>
      <c s="6" t="s">
        <v>156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157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158</v>
      </c>
      <c s="34" t="s">
        <v>159</v>
      </c>
      <c s="35" t="s">
        <v>51</v>
      </c>
      <c s="6" t="s">
        <v>160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161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165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53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165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169</v>
      </c>
      <c s="34" t="s">
        <v>170</v>
      </c>
      <c s="35" t="s">
        <v>51</v>
      </c>
      <c s="6" t="s">
        <v>171</v>
      </c>
      <c s="36" t="s">
        <v>53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172</v>
      </c>
    </row>
    <row r="137" spans="1:5" ht="12.75">
      <c r="A137" t="s">
        <v>58</v>
      </c>
      <c r="E137" s="39" t="s">
        <v>59</v>
      </c>
    </row>
    <row r="138" spans="1:16" ht="12.75">
      <c r="A138" t="s">
        <v>49</v>
      </c>
      <c s="34" t="s">
        <v>173</v>
      </c>
      <c s="34" t="s">
        <v>174</v>
      </c>
      <c s="35" t="s">
        <v>51</v>
      </c>
      <c s="6" t="s">
        <v>175</v>
      </c>
      <c s="36" t="s">
        <v>53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165</v>
      </c>
    </row>
    <row r="141" spans="1:5" ht="12.75">
      <c r="A141" t="s">
        <v>58</v>
      </c>
      <c r="E141" s="39" t="s">
        <v>59</v>
      </c>
    </row>
    <row r="142" spans="1:16" ht="12.75">
      <c r="A142" t="s">
        <v>49</v>
      </c>
      <c s="34" t="s">
        <v>176</v>
      </c>
      <c s="34" t="s">
        <v>177</v>
      </c>
      <c s="35" t="s">
        <v>51</v>
      </c>
      <c s="6" t="s">
        <v>178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165</v>
      </c>
    </row>
    <row r="145" spans="1:5" ht="12.75">
      <c r="A145" t="s">
        <v>58</v>
      </c>
      <c r="E145" s="39" t="s">
        <v>59</v>
      </c>
    </row>
    <row r="146" spans="1:16" ht="12.75">
      <c r="A146" t="s">
        <v>49</v>
      </c>
      <c s="34" t="s">
        <v>179</v>
      </c>
      <c s="34" t="s">
        <v>180</v>
      </c>
      <c s="35" t="s">
        <v>51</v>
      </c>
      <c s="6" t="s">
        <v>181</v>
      </c>
      <c s="36" t="s">
        <v>182</v>
      </c>
      <c s="37">
        <v>30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183</v>
      </c>
    </row>
    <row r="149" spans="1:5" ht="12.75">
      <c r="A149" t="s">
        <v>58</v>
      </c>
      <c r="E149" s="39" t="s">
        <v>59</v>
      </c>
    </row>
    <row r="150" spans="1:16" ht="12.75">
      <c r="A150" t="s">
        <v>49</v>
      </c>
      <c s="34" t="s">
        <v>184</v>
      </c>
      <c s="34" t="s">
        <v>185</v>
      </c>
      <c s="35" t="s">
        <v>51</v>
      </c>
      <c s="6" t="s">
        <v>186</v>
      </c>
      <c s="36" t="s">
        <v>182</v>
      </c>
      <c s="37">
        <v>30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183</v>
      </c>
    </row>
    <row r="153" spans="1:5" ht="12.75">
      <c r="A153" t="s">
        <v>58</v>
      </c>
      <c r="E153" s="39" t="s">
        <v>59</v>
      </c>
    </row>
    <row r="154" spans="1:16" ht="12.75">
      <c r="A154" t="s">
        <v>49</v>
      </c>
      <c s="34" t="s">
        <v>187</v>
      </c>
      <c s="34" t="s">
        <v>188</v>
      </c>
      <c s="35" t="s">
        <v>51</v>
      </c>
      <c s="6" t="s">
        <v>189</v>
      </c>
      <c s="36" t="s">
        <v>53</v>
      </c>
      <c s="37">
        <v>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183</v>
      </c>
    </row>
    <row r="157" spans="1:5" ht="12.75">
      <c r="A157" t="s">
        <v>58</v>
      </c>
      <c r="E157" s="39" t="s">
        <v>59</v>
      </c>
    </row>
    <row r="158" spans="1:16" ht="12.75">
      <c r="A158" t="s">
        <v>49</v>
      </c>
      <c s="34" t="s">
        <v>190</v>
      </c>
      <c s="34" t="s">
        <v>191</v>
      </c>
      <c s="35" t="s">
        <v>51</v>
      </c>
      <c s="6" t="s">
        <v>192</v>
      </c>
      <c s="36" t="s">
        <v>137</v>
      </c>
      <c s="37">
        <v>100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193</v>
      </c>
    </row>
    <row r="161" spans="1:5" ht="12.75">
      <c r="A161" t="s">
        <v>58</v>
      </c>
      <c r="E161" s="39" t="s">
        <v>59</v>
      </c>
    </row>
    <row r="162" spans="1:16" ht="12.75">
      <c r="A162" t="s">
        <v>49</v>
      </c>
      <c s="34" t="s">
        <v>194</v>
      </c>
      <c s="34" t="s">
        <v>195</v>
      </c>
      <c s="35" t="s">
        <v>51</v>
      </c>
      <c s="6" t="s">
        <v>196</v>
      </c>
      <c s="36" t="s">
        <v>182</v>
      </c>
      <c s="37">
        <v>43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197</v>
      </c>
    </row>
    <row r="165" spans="1:5" ht="12.75">
      <c r="A165" t="s">
        <v>58</v>
      </c>
      <c r="E165" s="39" t="s">
        <v>59</v>
      </c>
    </row>
    <row r="166" spans="1:16" ht="12.75">
      <c r="A166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182</v>
      </c>
      <c s="37">
        <v>50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201</v>
      </c>
    </row>
    <row r="169" spans="1:5" ht="12.75">
      <c r="A169" t="s">
        <v>58</v>
      </c>
      <c r="E169" s="39" t="s">
        <v>59</v>
      </c>
    </row>
    <row r="170" spans="1:16" ht="12.75">
      <c r="A170" t="s">
        <v>49</v>
      </c>
      <c s="34" t="s">
        <v>202</v>
      </c>
      <c s="34" t="s">
        <v>203</v>
      </c>
      <c s="35" t="s">
        <v>51</v>
      </c>
      <c s="6" t="s">
        <v>204</v>
      </c>
      <c s="36" t="s">
        <v>137</v>
      </c>
      <c s="37">
        <v>60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205</v>
      </c>
    </row>
    <row r="173" spans="1:5" ht="12.75">
      <c r="A173" t="s">
        <v>58</v>
      </c>
      <c r="E173" s="39" t="s">
        <v>59</v>
      </c>
    </row>
    <row r="174" spans="1:16" ht="12.75">
      <c r="A174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182</v>
      </c>
      <c s="37">
        <v>60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209</v>
      </c>
    </row>
    <row r="177" spans="1:5" ht="12.75">
      <c r="A177" t="s">
        <v>58</v>
      </c>
      <c r="E177" s="39" t="s">
        <v>59</v>
      </c>
    </row>
    <row r="178" spans="1:16" ht="12.75">
      <c r="A178" t="s">
        <v>49</v>
      </c>
      <c s="34" t="s">
        <v>210</v>
      </c>
      <c s="34" t="s">
        <v>211</v>
      </c>
      <c s="35" t="s">
        <v>51</v>
      </c>
      <c s="6" t="s">
        <v>212</v>
      </c>
      <c s="36" t="s">
        <v>182</v>
      </c>
      <c s="37">
        <v>120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213</v>
      </c>
    </row>
    <row r="181" spans="1:5" ht="12.75">
      <c r="A181" t="s">
        <v>58</v>
      </c>
      <c r="E181" s="39" t="s">
        <v>59</v>
      </c>
    </row>
    <row r="182" spans="1:16" ht="12.75">
      <c r="A182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182</v>
      </c>
      <c s="37">
        <v>10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213</v>
      </c>
    </row>
    <row r="185" spans="1:5" ht="12.75">
      <c r="A185" t="s">
        <v>58</v>
      </c>
      <c r="E185" s="39" t="s">
        <v>59</v>
      </c>
    </row>
    <row r="186" spans="1:16" ht="12.75">
      <c r="A186" t="s">
        <v>49</v>
      </c>
      <c s="34" t="s">
        <v>217</v>
      </c>
      <c s="34" t="s">
        <v>218</v>
      </c>
      <c s="35" t="s">
        <v>51</v>
      </c>
      <c s="6" t="s">
        <v>219</v>
      </c>
      <c s="36" t="s">
        <v>220</v>
      </c>
      <c s="37">
        <v>0.5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221</v>
      </c>
    </row>
    <row r="189" spans="1:5" ht="12.75">
      <c r="A189" t="s">
        <v>58</v>
      </c>
      <c r="E189" s="39" t="s">
        <v>59</v>
      </c>
    </row>
    <row r="190" spans="1:16" ht="25.5">
      <c r="A190" t="s">
        <v>49</v>
      </c>
      <c s="34" t="s">
        <v>222</v>
      </c>
      <c s="34" t="s">
        <v>223</v>
      </c>
      <c s="35" t="s">
        <v>51</v>
      </c>
      <c s="6" t="s">
        <v>224</v>
      </c>
      <c s="36" t="s">
        <v>53</v>
      </c>
      <c s="37">
        <v>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225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182</v>
      </c>
      <c s="37">
        <v>25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229</v>
      </c>
    </row>
    <row r="197" spans="1:5" ht="12.75">
      <c r="A197" t="s">
        <v>58</v>
      </c>
      <c r="E197" s="39" t="s">
        <v>59</v>
      </c>
    </row>
    <row r="198" spans="1:16" ht="12.75">
      <c r="A198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182</v>
      </c>
      <c s="37">
        <v>25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233</v>
      </c>
    </row>
    <row r="201" spans="1:5" ht="12.75">
      <c r="A201" t="s">
        <v>58</v>
      </c>
      <c r="E201" s="39" t="s">
        <v>59</v>
      </c>
    </row>
    <row r="202" spans="1:16" ht="12.75">
      <c r="A202" t="s">
        <v>49</v>
      </c>
      <c s="34" t="s">
        <v>234</v>
      </c>
      <c s="34" t="s">
        <v>235</v>
      </c>
      <c s="35" t="s">
        <v>51</v>
      </c>
      <c s="6" t="s">
        <v>236</v>
      </c>
      <c s="36" t="s">
        <v>237</v>
      </c>
      <c s="37">
        <v>0.015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213</v>
      </c>
    </row>
    <row r="205" spans="1:5" ht="12.75">
      <c r="A205" t="s">
        <v>58</v>
      </c>
      <c r="E205" s="39" t="s">
        <v>59</v>
      </c>
    </row>
    <row r="206" spans="1:16" ht="25.5">
      <c r="A206" t="s">
        <v>49</v>
      </c>
      <c s="34" t="s">
        <v>238</v>
      </c>
      <c s="34" t="s">
        <v>239</v>
      </c>
      <c s="35" t="s">
        <v>51</v>
      </c>
      <c s="6" t="s">
        <v>240</v>
      </c>
      <c s="36" t="s">
        <v>182</v>
      </c>
      <c s="37">
        <v>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56</v>
      </c>
      <c r="E208" s="40" t="s">
        <v>213</v>
      </c>
    </row>
    <row r="209" spans="1:5" ht="12.75">
      <c r="A209" t="s">
        <v>58</v>
      </c>
      <c r="E209" s="39" t="s">
        <v>59</v>
      </c>
    </row>
    <row r="210" spans="1:16" ht="12.75">
      <c r="A210" t="s">
        <v>49</v>
      </c>
      <c s="34" t="s">
        <v>241</v>
      </c>
      <c s="34" t="s">
        <v>242</v>
      </c>
      <c s="35" t="s">
        <v>51</v>
      </c>
      <c s="6" t="s">
        <v>243</v>
      </c>
      <c s="36" t="s">
        <v>220</v>
      </c>
      <c s="37">
        <v>2.465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213</v>
      </c>
    </row>
    <row r="213" spans="1:5" ht="12.75">
      <c r="A213" t="s">
        <v>58</v>
      </c>
      <c r="E213" s="39" t="s">
        <v>59</v>
      </c>
    </row>
    <row r="214" spans="1:16" ht="12.75">
      <c r="A214" t="s">
        <v>49</v>
      </c>
      <c s="34" t="s">
        <v>244</v>
      </c>
      <c s="34" t="s">
        <v>245</v>
      </c>
      <c s="35" t="s">
        <v>51</v>
      </c>
      <c s="6" t="s">
        <v>246</v>
      </c>
      <c s="36" t="s">
        <v>220</v>
      </c>
      <c s="37">
        <v>2.465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56</v>
      </c>
      <c r="E216" s="40" t="s">
        <v>213</v>
      </c>
    </row>
    <row r="217" spans="1:5" ht="12.75">
      <c r="A217" t="s">
        <v>58</v>
      </c>
      <c r="E217" s="39" t="s">
        <v>59</v>
      </c>
    </row>
    <row r="218" spans="1:16" ht="12.75">
      <c r="A218" t="s">
        <v>49</v>
      </c>
      <c s="34" t="s">
        <v>247</v>
      </c>
      <c s="34" t="s">
        <v>248</v>
      </c>
      <c s="35" t="s">
        <v>51</v>
      </c>
      <c s="6" t="s">
        <v>249</v>
      </c>
      <c s="36" t="s">
        <v>220</v>
      </c>
      <c s="37">
        <v>0.32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213</v>
      </c>
    </row>
    <row r="221" spans="1:5" ht="12.75">
      <c r="A221" t="s">
        <v>58</v>
      </c>
      <c r="E221" s="39" t="s">
        <v>59</v>
      </c>
    </row>
    <row r="222" spans="1:16" ht="12.75">
      <c r="A222" t="s">
        <v>49</v>
      </c>
      <c s="34" t="s">
        <v>250</v>
      </c>
      <c s="34" t="s">
        <v>251</v>
      </c>
      <c s="35" t="s">
        <v>51</v>
      </c>
      <c s="6" t="s">
        <v>252</v>
      </c>
      <c s="36" t="s">
        <v>220</v>
      </c>
      <c s="37">
        <v>0.32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213</v>
      </c>
    </row>
    <row r="225" spans="1:5" ht="12.75">
      <c r="A225" t="s">
        <v>58</v>
      </c>
      <c r="E225" s="39" t="s">
        <v>59</v>
      </c>
    </row>
    <row r="226" spans="1:16" ht="12.75">
      <c r="A226" t="s">
        <v>49</v>
      </c>
      <c s="34" t="s">
        <v>253</v>
      </c>
      <c s="34" t="s">
        <v>254</v>
      </c>
      <c s="35" t="s">
        <v>51</v>
      </c>
      <c s="6" t="s">
        <v>255</v>
      </c>
      <c s="36" t="s">
        <v>53</v>
      </c>
      <c s="37">
        <v>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213</v>
      </c>
    </row>
    <row r="229" spans="1:5" ht="12.75">
      <c r="A229" t="s">
        <v>58</v>
      </c>
      <c r="E229" s="39" t="s">
        <v>59</v>
      </c>
    </row>
    <row r="230" spans="1:16" ht="25.5">
      <c r="A230" t="s">
        <v>49</v>
      </c>
      <c s="34" t="s">
        <v>256</v>
      </c>
      <c s="34" t="s">
        <v>257</v>
      </c>
      <c s="35" t="s">
        <v>51</v>
      </c>
      <c s="6" t="s">
        <v>258</v>
      </c>
      <c s="36" t="s">
        <v>53</v>
      </c>
      <c s="37">
        <v>18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56</v>
      </c>
      <c r="E232" s="40" t="s">
        <v>213</v>
      </c>
    </row>
    <row r="233" spans="1:5" ht="12.75">
      <c r="A233" t="s">
        <v>58</v>
      </c>
      <c r="E233" s="39" t="s">
        <v>59</v>
      </c>
    </row>
    <row r="234" spans="1:16" ht="25.5">
      <c r="A234" t="s">
        <v>49</v>
      </c>
      <c s="34" t="s">
        <v>259</v>
      </c>
      <c s="34" t="s">
        <v>260</v>
      </c>
      <c s="35" t="s">
        <v>51</v>
      </c>
      <c s="6" t="s">
        <v>261</v>
      </c>
      <c s="36" t="s">
        <v>53</v>
      </c>
      <c s="37">
        <v>4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56</v>
      </c>
      <c r="E236" s="40" t="s">
        <v>213</v>
      </c>
    </row>
    <row r="237" spans="1:5" ht="12.75">
      <c r="A237" t="s">
        <v>58</v>
      </c>
      <c r="E237" s="39" t="s">
        <v>59</v>
      </c>
    </row>
    <row r="238" spans="1:16" ht="25.5">
      <c r="A238" t="s">
        <v>49</v>
      </c>
      <c s="34" t="s">
        <v>262</v>
      </c>
      <c s="34" t="s">
        <v>263</v>
      </c>
      <c s="35" t="s">
        <v>51</v>
      </c>
      <c s="6" t="s">
        <v>264</v>
      </c>
      <c s="36" t="s">
        <v>53</v>
      </c>
      <c s="37">
        <v>4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56</v>
      </c>
      <c r="E240" s="40" t="s">
        <v>213</v>
      </c>
    </row>
    <row r="241" spans="1:5" ht="12.75">
      <c r="A241" t="s">
        <v>58</v>
      </c>
      <c r="E241" s="39" t="s">
        <v>59</v>
      </c>
    </row>
    <row r="242" spans="1:16" ht="25.5">
      <c r="A242" t="s">
        <v>49</v>
      </c>
      <c s="34" t="s">
        <v>265</v>
      </c>
      <c s="34" t="s">
        <v>266</v>
      </c>
      <c s="35" t="s">
        <v>51</v>
      </c>
      <c s="6" t="s">
        <v>267</v>
      </c>
      <c s="36" t="s">
        <v>53</v>
      </c>
      <c s="37">
        <v>10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56</v>
      </c>
      <c r="E244" s="40" t="s">
        <v>213</v>
      </c>
    </row>
    <row r="245" spans="1:5" ht="12.75">
      <c r="A245" t="s">
        <v>58</v>
      </c>
      <c r="E245" s="39" t="s">
        <v>59</v>
      </c>
    </row>
    <row r="246" spans="1:16" ht="12.75">
      <c r="A246" t="s">
        <v>49</v>
      </c>
      <c s="34" t="s">
        <v>268</v>
      </c>
      <c s="34" t="s">
        <v>269</v>
      </c>
      <c s="35" t="s">
        <v>51</v>
      </c>
      <c s="6" t="s">
        <v>270</v>
      </c>
      <c s="36" t="s">
        <v>53</v>
      </c>
      <c s="37">
        <v>8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213</v>
      </c>
    </row>
    <row r="249" spans="1:5" ht="12.75">
      <c r="A249" t="s">
        <v>58</v>
      </c>
      <c r="E249" s="39" t="s">
        <v>59</v>
      </c>
    </row>
    <row r="250" spans="1:16" ht="12.75">
      <c r="A250" t="s">
        <v>49</v>
      </c>
      <c s="34" t="s">
        <v>271</v>
      </c>
      <c s="34" t="s">
        <v>272</v>
      </c>
      <c s="35" t="s">
        <v>51</v>
      </c>
      <c s="6" t="s">
        <v>273</v>
      </c>
      <c s="36" t="s">
        <v>53</v>
      </c>
      <c s="37">
        <v>2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213</v>
      </c>
    </row>
    <row r="253" spans="1:5" ht="12.75">
      <c r="A253" t="s">
        <v>58</v>
      </c>
      <c r="E253" s="39" t="s">
        <v>59</v>
      </c>
    </row>
    <row r="254" spans="1:16" ht="12.75">
      <c r="A254" t="s">
        <v>49</v>
      </c>
      <c s="34" t="s">
        <v>274</v>
      </c>
      <c s="34" t="s">
        <v>275</v>
      </c>
      <c s="35" t="s">
        <v>51</v>
      </c>
      <c s="6" t="s">
        <v>276</v>
      </c>
      <c s="36" t="s">
        <v>53</v>
      </c>
      <c s="37">
        <v>7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54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277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278</v>
      </c>
      <c s="34" t="s">
        <v>279</v>
      </c>
      <c s="35" t="s">
        <v>51</v>
      </c>
      <c s="6" t="s">
        <v>280</v>
      </c>
      <c s="36" t="s">
        <v>53</v>
      </c>
      <c s="37">
        <v>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213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281</v>
      </c>
      <c s="34" t="s">
        <v>282</v>
      </c>
      <c s="35" t="s">
        <v>51</v>
      </c>
      <c s="6" t="s">
        <v>283</v>
      </c>
      <c s="36" t="s">
        <v>53</v>
      </c>
      <c s="37">
        <v>20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56</v>
      </c>
      <c r="E264" s="40" t="s">
        <v>213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284</v>
      </c>
      <c s="34" t="s">
        <v>285</v>
      </c>
      <c s="35" t="s">
        <v>51</v>
      </c>
      <c s="6" t="s">
        <v>286</v>
      </c>
      <c s="36" t="s">
        <v>53</v>
      </c>
      <c s="37">
        <v>20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56</v>
      </c>
      <c r="E268" s="40" t="s">
        <v>213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287</v>
      </c>
      <c s="34" t="s">
        <v>288</v>
      </c>
      <c s="35" t="s">
        <v>51</v>
      </c>
      <c s="6" t="s">
        <v>289</v>
      </c>
      <c s="36" t="s">
        <v>53</v>
      </c>
      <c s="37">
        <v>40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56</v>
      </c>
      <c r="E272" s="40" t="s">
        <v>290</v>
      </c>
    </row>
    <row r="273" spans="1:5" ht="12.75">
      <c r="A273" t="s">
        <v>58</v>
      </c>
      <c r="E273" s="39" t="s">
        <v>59</v>
      </c>
    </row>
    <row r="274" spans="1:16" ht="12.75">
      <c r="A274" t="s">
        <v>49</v>
      </c>
      <c s="34" t="s">
        <v>291</v>
      </c>
      <c s="34" t="s">
        <v>292</v>
      </c>
      <c s="35" t="s">
        <v>51</v>
      </c>
      <c s="6" t="s">
        <v>293</v>
      </c>
      <c s="36" t="s">
        <v>53</v>
      </c>
      <c s="37">
        <v>40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56</v>
      </c>
      <c r="E276" s="40" t="s">
        <v>290</v>
      </c>
    </row>
    <row r="277" spans="1:5" ht="12.75">
      <c r="A277" t="s">
        <v>58</v>
      </c>
      <c r="E277" s="39" t="s">
        <v>59</v>
      </c>
    </row>
    <row r="278" spans="1:16" ht="12.75">
      <c r="A278" t="s">
        <v>49</v>
      </c>
      <c s="34" t="s">
        <v>294</v>
      </c>
      <c s="34" t="s">
        <v>295</v>
      </c>
      <c s="35" t="s">
        <v>51</v>
      </c>
      <c s="6" t="s">
        <v>296</v>
      </c>
      <c s="36" t="s">
        <v>53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56</v>
      </c>
      <c r="E280" s="40" t="s">
        <v>297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298</v>
      </c>
      <c s="34" t="s">
        <v>299</v>
      </c>
      <c s="35" t="s">
        <v>51</v>
      </c>
      <c s="6" t="s">
        <v>300</v>
      </c>
      <c s="36" t="s">
        <v>301</v>
      </c>
      <c s="37">
        <v>45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25.5">
      <c r="A284" s="35" t="s">
        <v>56</v>
      </c>
      <c r="E284" s="40" t="s">
        <v>302</v>
      </c>
    </row>
    <row r="285" spans="1:5" ht="12.75">
      <c r="A285" t="s">
        <v>58</v>
      </c>
      <c r="E285" s="39" t="s">
        <v>59</v>
      </c>
    </row>
    <row r="286" spans="1:16" ht="12.75">
      <c r="A286" t="s">
        <v>49</v>
      </c>
      <c s="34" t="s">
        <v>303</v>
      </c>
      <c s="34" t="s">
        <v>304</v>
      </c>
      <c s="35" t="s">
        <v>51</v>
      </c>
      <c s="6" t="s">
        <v>305</v>
      </c>
      <c s="36" t="s">
        <v>301</v>
      </c>
      <c s="37">
        <v>45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56</v>
      </c>
      <c r="E288" s="40" t="s">
        <v>306</v>
      </c>
    </row>
    <row r="289" spans="1:5" ht="12.75">
      <c r="A289" t="s">
        <v>58</v>
      </c>
      <c r="E289" s="39" t="s">
        <v>59</v>
      </c>
    </row>
    <row r="290" spans="1:16" ht="12.75">
      <c r="A290" t="s">
        <v>49</v>
      </c>
      <c s="34" t="s">
        <v>307</v>
      </c>
      <c s="34" t="s">
        <v>308</v>
      </c>
      <c s="35" t="s">
        <v>51</v>
      </c>
      <c s="6" t="s">
        <v>309</v>
      </c>
      <c s="36" t="s">
        <v>182</v>
      </c>
      <c s="37">
        <v>80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56</v>
      </c>
      <c r="E292" s="40" t="s">
        <v>310</v>
      </c>
    </row>
    <row r="293" spans="1:5" ht="12.75">
      <c r="A293" t="s">
        <v>58</v>
      </c>
      <c r="E293" s="39" t="s">
        <v>59</v>
      </c>
    </row>
    <row r="294" spans="1:16" ht="12.75">
      <c r="A294" t="s">
        <v>49</v>
      </c>
      <c s="34" t="s">
        <v>311</v>
      </c>
      <c s="34" t="s">
        <v>312</v>
      </c>
      <c s="35" t="s">
        <v>51</v>
      </c>
      <c s="6" t="s">
        <v>313</v>
      </c>
      <c s="36" t="s">
        <v>137</v>
      </c>
      <c s="37">
        <v>100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54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56</v>
      </c>
      <c r="E296" s="40" t="s">
        <v>314</v>
      </c>
    </row>
    <row r="297" spans="1:5" ht="12.75">
      <c r="A297" t="s">
        <v>58</v>
      </c>
      <c r="E297" s="39" t="s">
        <v>59</v>
      </c>
    </row>
    <row r="298" spans="1:16" ht="25.5">
      <c r="A298" t="s">
        <v>49</v>
      </c>
      <c s="34" t="s">
        <v>315</v>
      </c>
      <c s="34" t="s">
        <v>316</v>
      </c>
      <c s="35" t="s">
        <v>51</v>
      </c>
      <c s="6" t="s">
        <v>317</v>
      </c>
      <c s="36" t="s">
        <v>53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54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56</v>
      </c>
      <c r="E300" s="40" t="s">
        <v>318</v>
      </c>
    </row>
    <row r="301" spans="1:5" ht="12.75">
      <c r="A301" t="s">
        <v>58</v>
      </c>
      <c r="E301" s="39" t="s">
        <v>59</v>
      </c>
    </row>
    <row r="302" spans="1:16" ht="12.75">
      <c r="A302" t="s">
        <v>49</v>
      </c>
      <c s="34" t="s">
        <v>319</v>
      </c>
      <c s="34" t="s">
        <v>320</v>
      </c>
      <c s="35" t="s">
        <v>51</v>
      </c>
      <c s="6" t="s">
        <v>321</v>
      </c>
      <c s="36" t="s">
        <v>53</v>
      </c>
      <c s="37">
        <v>35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54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56</v>
      </c>
      <c r="E304" s="40" t="s">
        <v>322</v>
      </c>
    </row>
    <row r="305" spans="1:5" ht="12.75">
      <c r="A305" t="s">
        <v>58</v>
      </c>
      <c r="E305" s="39" t="s">
        <v>59</v>
      </c>
    </row>
    <row r="306" spans="1:16" ht="25.5">
      <c r="A306" t="s">
        <v>49</v>
      </c>
      <c s="34" t="s">
        <v>323</v>
      </c>
      <c s="34" t="s">
        <v>324</v>
      </c>
      <c s="35" t="s">
        <v>51</v>
      </c>
      <c s="6" t="s">
        <v>325</v>
      </c>
      <c s="36" t="s">
        <v>53</v>
      </c>
      <c s="37">
        <v>10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56</v>
      </c>
      <c r="E308" s="40" t="s">
        <v>318</v>
      </c>
    </row>
    <row r="309" spans="1:5" ht="12.75">
      <c r="A309" t="s">
        <v>58</v>
      </c>
      <c r="E309" s="39" t="s">
        <v>59</v>
      </c>
    </row>
    <row r="310" spans="1:16" ht="25.5">
      <c r="A310" t="s">
        <v>49</v>
      </c>
      <c s="34" t="s">
        <v>326</v>
      </c>
      <c s="34" t="s">
        <v>327</v>
      </c>
      <c s="35" t="s">
        <v>51</v>
      </c>
      <c s="6" t="s">
        <v>328</v>
      </c>
      <c s="36" t="s">
        <v>329</v>
      </c>
      <c s="37">
        <v>0.2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54</v>
      </c>
      <c>
        <f>(M310*21)/100</f>
      </c>
      <c t="s">
        <v>27</v>
      </c>
    </row>
    <row r="311" spans="1:5" ht="12.75">
      <c r="A311" s="35" t="s">
        <v>55</v>
      </c>
      <c r="E311" s="39" t="s">
        <v>51</v>
      </c>
    </row>
    <row r="312" spans="1:5" ht="12.75">
      <c r="A312" s="35" t="s">
        <v>56</v>
      </c>
      <c r="E312" s="40" t="s">
        <v>330</v>
      </c>
    </row>
    <row r="313" spans="1:5" ht="12.75">
      <c r="A313" t="s">
        <v>58</v>
      </c>
      <c r="E313" s="39" t="s">
        <v>59</v>
      </c>
    </row>
    <row r="314" spans="1:16" ht="12.75">
      <c r="A314" t="s">
        <v>49</v>
      </c>
      <c s="34" t="s">
        <v>331</v>
      </c>
      <c s="34" t="s">
        <v>332</v>
      </c>
      <c s="35" t="s">
        <v>51</v>
      </c>
      <c s="6" t="s">
        <v>333</v>
      </c>
      <c s="36" t="s">
        <v>301</v>
      </c>
      <c s="37">
        <v>0.1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27</v>
      </c>
    </row>
    <row r="315" spans="1:5" ht="12.75">
      <c r="A315" s="35" t="s">
        <v>55</v>
      </c>
      <c r="E315" s="39" t="s">
        <v>51</v>
      </c>
    </row>
    <row r="316" spans="1:5" ht="12.75">
      <c r="A316" s="35" t="s">
        <v>56</v>
      </c>
      <c r="E316" s="40" t="s">
        <v>330</v>
      </c>
    </row>
    <row r="317" spans="1:5" ht="12.75">
      <c r="A317" t="s">
        <v>58</v>
      </c>
      <c r="E317" s="39" t="s">
        <v>59</v>
      </c>
    </row>
    <row r="318" spans="1:16" ht="12.75">
      <c r="A318" t="s">
        <v>49</v>
      </c>
      <c s="34" t="s">
        <v>334</v>
      </c>
      <c s="34" t="s">
        <v>335</v>
      </c>
      <c s="35" t="s">
        <v>51</v>
      </c>
      <c s="6" t="s">
        <v>336</v>
      </c>
      <c s="36" t="s">
        <v>53</v>
      </c>
      <c s="37">
        <v>2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27</v>
      </c>
    </row>
    <row r="319" spans="1:5" ht="12.75">
      <c r="A319" s="35" t="s">
        <v>55</v>
      </c>
      <c r="E319" s="39" t="s">
        <v>51</v>
      </c>
    </row>
    <row r="320" spans="1:5" ht="12.75">
      <c r="A320" s="35" t="s">
        <v>56</v>
      </c>
      <c r="E320" s="40" t="s">
        <v>337</v>
      </c>
    </row>
    <row r="321" spans="1:5" ht="12.75">
      <c r="A321" t="s">
        <v>58</v>
      </c>
      <c r="E321" s="39" t="s">
        <v>59</v>
      </c>
    </row>
    <row r="322" spans="1:16" ht="12.75">
      <c r="A322" t="s">
        <v>49</v>
      </c>
      <c s="34" t="s">
        <v>338</v>
      </c>
      <c s="34" t="s">
        <v>339</v>
      </c>
      <c s="35" t="s">
        <v>51</v>
      </c>
      <c s="6" t="s">
        <v>340</v>
      </c>
      <c s="36" t="s">
        <v>53</v>
      </c>
      <c s="37">
        <v>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27</v>
      </c>
    </row>
    <row r="323" spans="1:5" ht="12.75">
      <c r="A323" s="35" t="s">
        <v>55</v>
      </c>
      <c r="E323" s="39" t="s">
        <v>51</v>
      </c>
    </row>
    <row r="324" spans="1:5" ht="12.75">
      <c r="A324" s="35" t="s">
        <v>56</v>
      </c>
      <c r="E324" s="40" t="s">
        <v>341</v>
      </c>
    </row>
    <row r="325" spans="1:5" ht="12.75">
      <c r="A325" t="s">
        <v>58</v>
      </c>
      <c r="E325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342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342</v>
      </c>
      <c r="E4" s="26" t="s">
        <v>343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346</v>
      </c>
      <c r="E8" s="30" t="s">
        <v>345</v>
      </c>
      <c r="J8" s="29">
        <f>0+J9+J26+J59</f>
      </c>
      <c s="29">
        <f>0+K9+K26+K59</f>
      </c>
      <c s="29">
        <f>0+L9+L26+L59</f>
      </c>
      <c s="29">
        <f>0+M9+M26+M59</f>
      </c>
    </row>
    <row r="9" spans="1:13" ht="12.75">
      <c r="A9" t="s">
        <v>46</v>
      </c>
      <c r="C9" s="31" t="s">
        <v>347</v>
      </c>
      <c r="E9" s="33" t="s">
        <v>348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47</v>
      </c>
      <c s="34" t="s">
        <v>349</v>
      </c>
      <c s="35" t="s">
        <v>51</v>
      </c>
      <c s="6" t="s">
        <v>350</v>
      </c>
      <c s="36" t="s">
        <v>329</v>
      </c>
      <c s="37">
        <v>170.1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351</v>
      </c>
    </row>
    <row r="13" spans="1:5" ht="140.25">
      <c r="A13" t="s">
        <v>58</v>
      </c>
      <c r="E13" s="39" t="s">
        <v>352</v>
      </c>
    </row>
    <row r="14" spans="1:16" ht="25.5">
      <c r="A14" t="s">
        <v>49</v>
      </c>
      <c s="34" t="s">
        <v>27</v>
      </c>
      <c s="34" t="s">
        <v>353</v>
      </c>
      <c s="35" t="s">
        <v>51</v>
      </c>
      <c s="6" t="s">
        <v>354</v>
      </c>
      <c s="36" t="s">
        <v>329</v>
      </c>
      <c s="37">
        <v>0.012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355</v>
      </c>
    </row>
    <row r="17" spans="1:5" ht="140.25">
      <c r="A17" t="s">
        <v>58</v>
      </c>
      <c r="E17" s="39" t="s">
        <v>352</v>
      </c>
    </row>
    <row r="18" spans="1:16" ht="25.5">
      <c r="A18" t="s">
        <v>49</v>
      </c>
      <c s="34" t="s">
        <v>26</v>
      </c>
      <c s="34" t="s">
        <v>356</v>
      </c>
      <c s="35" t="s">
        <v>51</v>
      </c>
      <c s="6" t="s">
        <v>357</v>
      </c>
      <c s="36" t="s">
        <v>329</v>
      </c>
      <c s="37">
        <v>0.023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358</v>
      </c>
    </row>
    <row r="21" spans="1:5" ht="140.25">
      <c r="A21" t="s">
        <v>58</v>
      </c>
      <c r="E21" s="39" t="s">
        <v>352</v>
      </c>
    </row>
    <row r="22" spans="1:16" ht="25.5">
      <c r="A22" t="s">
        <v>49</v>
      </c>
      <c s="34" t="s">
        <v>66</v>
      </c>
      <c s="34" t="s">
        <v>359</v>
      </c>
      <c s="35" t="s">
        <v>51</v>
      </c>
      <c s="6" t="s">
        <v>360</v>
      </c>
      <c s="36" t="s">
        <v>329</v>
      </c>
      <c s="37">
        <v>8.7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361</v>
      </c>
    </row>
    <row r="25" spans="1:5" ht="89.25">
      <c r="A25" t="s">
        <v>58</v>
      </c>
      <c r="E25" s="39" t="s">
        <v>362</v>
      </c>
    </row>
    <row r="26" spans="1:13" ht="12.75">
      <c r="A26" t="s">
        <v>46</v>
      </c>
      <c r="C26" s="31" t="s">
        <v>70</v>
      </c>
      <c r="E26" s="33" t="s">
        <v>363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12.75">
      <c r="A27" t="s">
        <v>49</v>
      </c>
      <c s="34" t="s">
        <v>70</v>
      </c>
      <c s="34" t="s">
        <v>364</v>
      </c>
      <c s="35" t="s">
        <v>51</v>
      </c>
      <c s="6" t="s">
        <v>365</v>
      </c>
      <c s="36" t="s">
        <v>301</v>
      </c>
      <c s="37">
        <v>56.7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366</v>
      </c>
    </row>
    <row r="30" spans="1:5" ht="89.25">
      <c r="A30" t="s">
        <v>58</v>
      </c>
      <c r="E30" s="39" t="s">
        <v>367</v>
      </c>
    </row>
    <row r="31" spans="1:16" ht="12.75">
      <c r="A31" t="s">
        <v>49</v>
      </c>
      <c s="34" t="s">
        <v>73</v>
      </c>
      <c s="34" t="s">
        <v>368</v>
      </c>
      <c s="35" t="s">
        <v>51</v>
      </c>
      <c s="6" t="s">
        <v>369</v>
      </c>
      <c s="36" t="s">
        <v>301</v>
      </c>
      <c s="37">
        <v>57.8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63.75">
      <c r="A33" s="35" t="s">
        <v>56</v>
      </c>
      <c r="E33" s="40" t="s">
        <v>370</v>
      </c>
    </row>
    <row r="34" spans="1:5" ht="89.25">
      <c r="A34" t="s">
        <v>58</v>
      </c>
      <c r="E34" s="39" t="s">
        <v>367</v>
      </c>
    </row>
    <row r="35" spans="1:16" ht="25.5">
      <c r="A35" t="s">
        <v>49</v>
      </c>
      <c s="34" t="s">
        <v>77</v>
      </c>
      <c s="34" t="s">
        <v>371</v>
      </c>
      <c s="35" t="s">
        <v>51</v>
      </c>
      <c s="6" t="s">
        <v>372</v>
      </c>
      <c s="36" t="s">
        <v>182</v>
      </c>
      <c s="37">
        <v>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25.5">
      <c r="A36" s="35" t="s">
        <v>55</v>
      </c>
      <c r="E36" s="39" t="s">
        <v>373</v>
      </c>
    </row>
    <row r="37" spans="1:5" ht="12.75">
      <c r="A37" s="35" t="s">
        <v>56</v>
      </c>
      <c r="E37" s="40" t="s">
        <v>374</v>
      </c>
    </row>
    <row r="38" spans="1:5" ht="204">
      <c r="A38" t="s">
        <v>58</v>
      </c>
      <c r="E38" s="39" t="s">
        <v>375</v>
      </c>
    </row>
    <row r="39" spans="1:16" ht="25.5">
      <c r="A39" t="s">
        <v>49</v>
      </c>
      <c s="34" t="s">
        <v>80</v>
      </c>
      <c s="34" t="s">
        <v>376</v>
      </c>
      <c s="35" t="s">
        <v>51</v>
      </c>
      <c s="6" t="s">
        <v>377</v>
      </c>
      <c s="36" t="s">
        <v>182</v>
      </c>
      <c s="37">
        <v>20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378</v>
      </c>
    </row>
    <row r="41" spans="1:5" ht="12.75">
      <c r="A41" s="35" t="s">
        <v>56</v>
      </c>
      <c r="E41" s="40" t="s">
        <v>51</v>
      </c>
    </row>
    <row r="42" spans="1:5" ht="306">
      <c r="A42" t="s">
        <v>58</v>
      </c>
      <c r="E42" s="39" t="s">
        <v>379</v>
      </c>
    </row>
    <row r="43" spans="1:16" ht="25.5">
      <c r="A43" t="s">
        <v>49</v>
      </c>
      <c s="34" t="s">
        <v>84</v>
      </c>
      <c s="34" t="s">
        <v>380</v>
      </c>
      <c s="35" t="s">
        <v>51</v>
      </c>
      <c s="6" t="s">
        <v>381</v>
      </c>
      <c s="36" t="s">
        <v>182</v>
      </c>
      <c s="37">
        <v>42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382</v>
      </c>
    </row>
    <row r="45" spans="1:5" ht="12.75">
      <c r="A45" s="35" t="s">
        <v>56</v>
      </c>
      <c r="E45" s="40" t="s">
        <v>51</v>
      </c>
    </row>
    <row r="46" spans="1:5" ht="114.75">
      <c r="A46" t="s">
        <v>58</v>
      </c>
      <c r="E46" s="39" t="s">
        <v>383</v>
      </c>
    </row>
    <row r="47" spans="1:16" ht="12.75">
      <c r="A47" t="s">
        <v>49</v>
      </c>
      <c s="34" t="s">
        <v>87</v>
      </c>
      <c s="34" t="s">
        <v>384</v>
      </c>
      <c s="35" t="s">
        <v>51</v>
      </c>
      <c s="6" t="s">
        <v>385</v>
      </c>
      <c s="36" t="s">
        <v>53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56</v>
      </c>
      <c r="E49" s="40" t="s">
        <v>51</v>
      </c>
    </row>
    <row r="50" spans="1:5" ht="255">
      <c r="A50" t="s">
        <v>58</v>
      </c>
      <c r="E50" s="39" t="s">
        <v>386</v>
      </c>
    </row>
    <row r="51" spans="1:16" ht="12.75">
      <c r="A51" t="s">
        <v>49</v>
      </c>
      <c s="34" t="s">
        <v>91</v>
      </c>
      <c s="34" t="s">
        <v>387</v>
      </c>
      <c s="35" t="s">
        <v>51</v>
      </c>
      <c s="6" t="s">
        <v>388</v>
      </c>
      <c s="36" t="s">
        <v>53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56</v>
      </c>
      <c r="E53" s="40" t="s">
        <v>51</v>
      </c>
    </row>
    <row r="54" spans="1:5" ht="165.75">
      <c r="A54" t="s">
        <v>58</v>
      </c>
      <c r="E54" s="39" t="s">
        <v>389</v>
      </c>
    </row>
    <row r="55" spans="1:16" ht="25.5">
      <c r="A55" t="s">
        <v>49</v>
      </c>
      <c s="34" t="s">
        <v>95</v>
      </c>
      <c s="34" t="s">
        <v>390</v>
      </c>
      <c s="35" t="s">
        <v>51</v>
      </c>
      <c s="6" t="s">
        <v>391</v>
      </c>
      <c s="36" t="s">
        <v>182</v>
      </c>
      <c s="37">
        <v>95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56</v>
      </c>
      <c r="E57" s="40" t="s">
        <v>392</v>
      </c>
    </row>
    <row r="58" spans="1:5" ht="178.5">
      <c r="A58" t="s">
        <v>58</v>
      </c>
      <c r="E58" s="39" t="s">
        <v>393</v>
      </c>
    </row>
    <row r="59" spans="1:13" ht="12.75">
      <c r="A59" t="s">
        <v>46</v>
      </c>
      <c r="C59" s="31" t="s">
        <v>84</v>
      </c>
      <c r="E59" s="33" t="s">
        <v>394</v>
      </c>
      <c r="J59" s="32">
        <f>0</f>
      </c>
      <c s="32">
        <f>0</f>
      </c>
      <c s="32">
        <f>0+L60+L64+L68+L72+L76+L80+L84+L88+L92+L96</f>
      </c>
      <c s="32">
        <f>0+M60+M64+M68+M72+M76+M80+M84+M88+M92+M96</f>
      </c>
    </row>
    <row r="60" spans="1:16" ht="12.75">
      <c r="A60" t="s">
        <v>49</v>
      </c>
      <c s="34" t="s">
        <v>98</v>
      </c>
      <c s="34" t="s">
        <v>395</v>
      </c>
      <c s="35" t="s">
        <v>51</v>
      </c>
      <c s="6" t="s">
        <v>396</v>
      </c>
      <c s="36" t="s">
        <v>182</v>
      </c>
      <c s="37">
        <v>20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397</v>
      </c>
    </row>
    <row r="62" spans="1:5" ht="12.75">
      <c r="A62" s="35" t="s">
        <v>56</v>
      </c>
      <c r="E62" s="40" t="s">
        <v>51</v>
      </c>
    </row>
    <row r="63" spans="1:5" ht="140.25">
      <c r="A63" t="s">
        <v>58</v>
      </c>
      <c r="E63" s="39" t="s">
        <v>398</v>
      </c>
    </row>
    <row r="64" spans="1:16" ht="12.75">
      <c r="A64" t="s">
        <v>49</v>
      </c>
      <c s="34" t="s">
        <v>102</v>
      </c>
      <c s="34" t="s">
        <v>399</v>
      </c>
      <c s="35" t="s">
        <v>51</v>
      </c>
      <c s="6" t="s">
        <v>400</v>
      </c>
      <c s="36" t="s">
        <v>301</v>
      </c>
      <c s="37">
        <v>94.5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56</v>
      </c>
      <c r="E66" s="40" t="s">
        <v>401</v>
      </c>
    </row>
    <row r="67" spans="1:5" ht="140.25">
      <c r="A67" t="s">
        <v>58</v>
      </c>
      <c r="E67" s="39" t="s">
        <v>402</v>
      </c>
    </row>
    <row r="68" spans="1:16" ht="12.75">
      <c r="A68" t="s">
        <v>49</v>
      </c>
      <c s="34" t="s">
        <v>106</v>
      </c>
      <c s="34" t="s">
        <v>403</v>
      </c>
      <c s="35" t="s">
        <v>51</v>
      </c>
      <c s="6" t="s">
        <v>404</v>
      </c>
      <c s="36" t="s">
        <v>137</v>
      </c>
      <c s="37">
        <v>37.5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51</v>
      </c>
    </row>
    <row r="70" spans="1:5" ht="38.25">
      <c r="A70" s="35" t="s">
        <v>56</v>
      </c>
      <c r="E70" s="40" t="s">
        <v>405</v>
      </c>
    </row>
    <row r="71" spans="1:5" ht="153">
      <c r="A71" t="s">
        <v>58</v>
      </c>
      <c r="E71" s="39" t="s">
        <v>406</v>
      </c>
    </row>
    <row r="72" spans="1:16" ht="25.5">
      <c r="A72" t="s">
        <v>49</v>
      </c>
      <c s="34" t="s">
        <v>109</v>
      </c>
      <c s="34" t="s">
        <v>407</v>
      </c>
      <c s="35" t="s">
        <v>51</v>
      </c>
      <c s="6" t="s">
        <v>408</v>
      </c>
      <c s="36" t="s">
        <v>409</v>
      </c>
      <c s="37">
        <v>4252.5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56</v>
      </c>
      <c r="E74" s="40" t="s">
        <v>410</v>
      </c>
    </row>
    <row r="75" spans="1:5" ht="127.5">
      <c r="A75" t="s">
        <v>58</v>
      </c>
      <c r="E75" s="39" t="s">
        <v>411</v>
      </c>
    </row>
    <row r="76" spans="1:16" ht="12.75">
      <c r="A76" t="s">
        <v>49</v>
      </c>
      <c s="34" t="s">
        <v>113</v>
      </c>
      <c s="34" t="s">
        <v>412</v>
      </c>
      <c s="35" t="s">
        <v>51</v>
      </c>
      <c s="6" t="s">
        <v>413</v>
      </c>
      <c s="36" t="s">
        <v>182</v>
      </c>
      <c s="37">
        <v>20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414</v>
      </c>
    </row>
    <row r="78" spans="1:5" ht="12.75">
      <c r="A78" s="35" t="s">
        <v>56</v>
      </c>
      <c r="E78" s="40" t="s">
        <v>51</v>
      </c>
    </row>
    <row r="79" spans="1:5" ht="178.5">
      <c r="A79" t="s">
        <v>58</v>
      </c>
      <c r="E79" s="39" t="s">
        <v>415</v>
      </c>
    </row>
    <row r="80" spans="1:16" ht="25.5">
      <c r="A80" t="s">
        <v>49</v>
      </c>
      <c s="34" t="s">
        <v>117</v>
      </c>
      <c s="34" t="s">
        <v>416</v>
      </c>
      <c s="35" t="s">
        <v>51</v>
      </c>
      <c s="6" t="s">
        <v>417</v>
      </c>
      <c s="36" t="s">
        <v>418</v>
      </c>
      <c s="37">
        <v>26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419</v>
      </c>
    </row>
    <row r="82" spans="1:5" ht="12.75">
      <c r="A82" s="35" t="s">
        <v>56</v>
      </c>
      <c r="E82" s="40" t="s">
        <v>420</v>
      </c>
    </row>
    <row r="83" spans="1:5" ht="127.5">
      <c r="A83" t="s">
        <v>58</v>
      </c>
      <c r="E83" s="39" t="s">
        <v>421</v>
      </c>
    </row>
    <row r="84" spans="1:16" ht="25.5">
      <c r="A84" t="s">
        <v>49</v>
      </c>
      <c s="34" t="s">
        <v>120</v>
      </c>
      <c s="34" t="s">
        <v>422</v>
      </c>
      <c s="35" t="s">
        <v>51</v>
      </c>
      <c s="6" t="s">
        <v>423</v>
      </c>
      <c s="36" t="s">
        <v>418</v>
      </c>
      <c s="37">
        <v>217.88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51">
      <c r="A86" s="35" t="s">
        <v>56</v>
      </c>
      <c r="E86" s="40" t="s">
        <v>424</v>
      </c>
    </row>
    <row r="87" spans="1:5" ht="102">
      <c r="A87" t="s">
        <v>58</v>
      </c>
      <c r="E87" s="39" t="s">
        <v>425</v>
      </c>
    </row>
    <row r="88" spans="1:16" ht="12.75">
      <c r="A88" t="s">
        <v>49</v>
      </c>
      <c s="34" t="s">
        <v>124</v>
      </c>
      <c s="34" t="s">
        <v>426</v>
      </c>
      <c s="35" t="s">
        <v>51</v>
      </c>
      <c s="6" t="s">
        <v>427</v>
      </c>
      <c s="36" t="s">
        <v>182</v>
      </c>
      <c s="37">
        <v>25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428</v>
      </c>
    </row>
    <row r="90" spans="1:5" ht="12.75">
      <c r="A90" s="35" t="s">
        <v>56</v>
      </c>
      <c r="E90" s="40" t="s">
        <v>51</v>
      </c>
    </row>
    <row r="91" spans="1:5" ht="178.5">
      <c r="A91" t="s">
        <v>58</v>
      </c>
      <c r="E91" s="39" t="s">
        <v>415</v>
      </c>
    </row>
    <row r="92" spans="1:16" ht="25.5">
      <c r="A92" t="s">
        <v>49</v>
      </c>
      <c s="34" t="s">
        <v>127</v>
      </c>
      <c s="34" t="s">
        <v>429</v>
      </c>
      <c s="35" t="s">
        <v>51</v>
      </c>
      <c s="6" t="s">
        <v>430</v>
      </c>
      <c s="36" t="s">
        <v>418</v>
      </c>
      <c s="37">
        <v>32.5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431</v>
      </c>
    </row>
    <row r="94" spans="1:5" ht="12.75">
      <c r="A94" s="35" t="s">
        <v>56</v>
      </c>
      <c r="E94" s="40" t="s">
        <v>432</v>
      </c>
    </row>
    <row r="95" spans="1:5" ht="127.5">
      <c r="A95" t="s">
        <v>58</v>
      </c>
      <c r="E95" s="39" t="s">
        <v>421</v>
      </c>
    </row>
    <row r="96" spans="1:16" ht="25.5">
      <c r="A96" t="s">
        <v>49</v>
      </c>
      <c s="34" t="s">
        <v>131</v>
      </c>
      <c s="34" t="s">
        <v>433</v>
      </c>
      <c s="35" t="s">
        <v>51</v>
      </c>
      <c s="6" t="s">
        <v>434</v>
      </c>
      <c s="36" t="s">
        <v>418</v>
      </c>
      <c s="37">
        <v>81.24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51</v>
      </c>
    </row>
    <row r="98" spans="1:5" ht="51">
      <c r="A98" s="35" t="s">
        <v>56</v>
      </c>
      <c r="E98" s="40" t="s">
        <v>435</v>
      </c>
    </row>
    <row r="99" spans="1:5" ht="102">
      <c r="A99" t="s">
        <v>58</v>
      </c>
      <c r="E99" s="39" t="s">
        <v>425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436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436</v>
      </c>
      <c r="E4" s="26" t="s">
        <v>437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COUNTIFS(L8:L87,"=0",A8:A87,"P")+COUNTIFS(L8:L87,"",A8:A87,"P")+SUM(Q8:Q87)</f>
      </c>
    </row>
    <row r="8" spans="1:13" ht="12.75">
      <c r="A8" t="s">
        <v>44</v>
      </c>
      <c r="C8" s="28" t="s">
        <v>440</v>
      </c>
      <c r="E8" s="30" t="s">
        <v>439</v>
      </c>
      <c r="J8" s="29">
        <f>0+J9+J18+J55+J64+J77+J86</f>
      </c>
      <c s="29">
        <f>0+K9+K18+K55+K64+K77+K86</f>
      </c>
      <c s="29">
        <f>0+L9+L18+L55+L64+L77+L86</f>
      </c>
      <c s="29">
        <f>0+M9+M18+M55+M64+M77+M86</f>
      </c>
    </row>
    <row r="9" spans="1:13" ht="12.75">
      <c r="A9" t="s">
        <v>46</v>
      </c>
      <c r="C9" s="31" t="s">
        <v>347</v>
      </c>
      <c r="E9" s="33" t="s">
        <v>348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441</v>
      </c>
      <c s="35" t="s">
        <v>51</v>
      </c>
      <c s="6" t="s">
        <v>442</v>
      </c>
      <c s="36" t="s">
        <v>329</v>
      </c>
      <c s="37">
        <v>351.689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443</v>
      </c>
    </row>
    <row r="13" spans="1:5" ht="140.25">
      <c r="A13" t="s">
        <v>58</v>
      </c>
      <c r="E13" s="39" t="s">
        <v>352</v>
      </c>
    </row>
    <row r="14" spans="1:16" ht="12.75">
      <c r="A14" t="s">
        <v>49</v>
      </c>
      <c s="34" t="s">
        <v>27</v>
      </c>
      <c s="34" t="s">
        <v>444</v>
      </c>
      <c s="35" t="s">
        <v>51</v>
      </c>
      <c s="6" t="s">
        <v>445</v>
      </c>
      <c s="36" t="s">
        <v>446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447</v>
      </c>
    </row>
    <row r="16" spans="1:5" ht="12.75">
      <c r="A16" s="35" t="s">
        <v>56</v>
      </c>
      <c r="E16" s="40" t="s">
        <v>51</v>
      </c>
    </row>
    <row r="17" spans="1:5" ht="12.75">
      <c r="A17" t="s">
        <v>58</v>
      </c>
      <c r="E17" s="39" t="s">
        <v>448</v>
      </c>
    </row>
    <row r="18" spans="1:13" ht="12.75">
      <c r="A18" t="s">
        <v>46</v>
      </c>
      <c r="C18" s="31" t="s">
        <v>47</v>
      </c>
      <c r="E18" s="33" t="s">
        <v>449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49</v>
      </c>
      <c s="34" t="s">
        <v>26</v>
      </c>
      <c s="34" t="s">
        <v>450</v>
      </c>
      <c s="35" t="s">
        <v>51</v>
      </c>
      <c s="6" t="s">
        <v>451</v>
      </c>
      <c s="36" t="s">
        <v>301</v>
      </c>
      <c s="37">
        <v>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452</v>
      </c>
    </row>
    <row r="21" spans="1:5" ht="12.75">
      <c r="A21" s="35" t="s">
        <v>56</v>
      </c>
      <c r="E21" s="40" t="s">
        <v>453</v>
      </c>
    </row>
    <row r="22" spans="1:5" ht="369.75">
      <c r="A22" t="s">
        <v>58</v>
      </c>
      <c r="E22" s="39" t="s">
        <v>454</v>
      </c>
    </row>
    <row r="23" spans="1:16" ht="12.75">
      <c r="A23" t="s">
        <v>49</v>
      </c>
      <c s="34" t="s">
        <v>66</v>
      </c>
      <c s="34" t="s">
        <v>455</v>
      </c>
      <c s="35" t="s">
        <v>51</v>
      </c>
      <c s="6" t="s">
        <v>456</v>
      </c>
      <c s="36" t="s">
        <v>301</v>
      </c>
      <c s="37">
        <v>108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56</v>
      </c>
      <c r="E25" s="40" t="s">
        <v>457</v>
      </c>
    </row>
    <row r="26" spans="1:5" ht="25.5">
      <c r="A26" t="s">
        <v>58</v>
      </c>
      <c r="E26" s="39" t="s">
        <v>458</v>
      </c>
    </row>
    <row r="27" spans="1:16" ht="12.75">
      <c r="A27" t="s">
        <v>49</v>
      </c>
      <c s="34" t="s">
        <v>70</v>
      </c>
      <c s="34" t="s">
        <v>459</v>
      </c>
      <c s="35" t="s">
        <v>51</v>
      </c>
      <c s="6" t="s">
        <v>460</v>
      </c>
      <c s="36" t="s">
        <v>301</v>
      </c>
      <c s="37">
        <v>180.945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25.5">
      <c r="A29" s="35" t="s">
        <v>56</v>
      </c>
      <c r="E29" s="40" t="s">
        <v>461</v>
      </c>
    </row>
    <row r="30" spans="1:5" ht="369.75">
      <c r="A30" t="s">
        <v>58</v>
      </c>
      <c r="E30" s="39" t="s">
        <v>462</v>
      </c>
    </row>
    <row r="31" spans="1:16" ht="12.75">
      <c r="A31" t="s">
        <v>49</v>
      </c>
      <c s="34" t="s">
        <v>73</v>
      </c>
      <c s="34" t="s">
        <v>463</v>
      </c>
      <c s="35" t="s">
        <v>51</v>
      </c>
      <c s="6" t="s">
        <v>456</v>
      </c>
      <c s="36" t="s">
        <v>301</v>
      </c>
      <c s="37">
        <v>904.725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56</v>
      </c>
      <c r="E33" s="40" t="s">
        <v>464</v>
      </c>
    </row>
    <row r="34" spans="1:5" ht="25.5">
      <c r="A34" t="s">
        <v>58</v>
      </c>
      <c r="E34" s="39" t="s">
        <v>458</v>
      </c>
    </row>
    <row r="35" spans="1:16" ht="12.75">
      <c r="A35" t="s">
        <v>49</v>
      </c>
      <c s="34" t="s">
        <v>77</v>
      </c>
      <c s="34" t="s">
        <v>465</v>
      </c>
      <c s="35" t="s">
        <v>51</v>
      </c>
      <c s="6" t="s">
        <v>466</v>
      </c>
      <c s="36" t="s">
        <v>301</v>
      </c>
      <c s="37">
        <v>2.438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467</v>
      </c>
    </row>
    <row r="37" spans="1:5" ht="12.75">
      <c r="A37" s="35" t="s">
        <v>56</v>
      </c>
      <c r="E37" s="40" t="s">
        <v>468</v>
      </c>
    </row>
    <row r="38" spans="1:5" ht="318.75">
      <c r="A38" t="s">
        <v>58</v>
      </c>
      <c r="E38" s="39" t="s">
        <v>469</v>
      </c>
    </row>
    <row r="39" spans="1:16" ht="12.75">
      <c r="A39" t="s">
        <v>49</v>
      </c>
      <c s="34" t="s">
        <v>80</v>
      </c>
      <c s="34" t="s">
        <v>470</v>
      </c>
      <c s="35" t="s">
        <v>51</v>
      </c>
      <c s="6" t="s">
        <v>456</v>
      </c>
      <c s="36" t="s">
        <v>301</v>
      </c>
      <c s="37">
        <v>12.188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56</v>
      </c>
      <c r="E41" s="40" t="s">
        <v>471</v>
      </c>
    </row>
    <row r="42" spans="1:5" ht="25.5">
      <c r="A42" t="s">
        <v>58</v>
      </c>
      <c r="E42" s="39" t="s">
        <v>458</v>
      </c>
    </row>
    <row r="43" spans="1:16" ht="12.75">
      <c r="A43" t="s">
        <v>49</v>
      </c>
      <c s="34" t="s">
        <v>84</v>
      </c>
      <c s="34" t="s">
        <v>472</v>
      </c>
      <c s="35" t="s">
        <v>51</v>
      </c>
      <c s="6" t="s">
        <v>473</v>
      </c>
      <c s="36" t="s">
        <v>137</v>
      </c>
      <c s="37">
        <v>197.55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25.5">
      <c r="A45" s="35" t="s">
        <v>56</v>
      </c>
      <c r="E45" s="40" t="s">
        <v>474</v>
      </c>
    </row>
    <row r="46" spans="1:5" ht="25.5">
      <c r="A46" t="s">
        <v>58</v>
      </c>
      <c r="E46" s="39" t="s">
        <v>475</v>
      </c>
    </row>
    <row r="47" spans="1:16" ht="12.75">
      <c r="A47" t="s">
        <v>49</v>
      </c>
      <c s="34" t="s">
        <v>87</v>
      </c>
      <c s="34" t="s">
        <v>476</v>
      </c>
      <c s="35" t="s">
        <v>51</v>
      </c>
      <c s="6" t="s">
        <v>477</v>
      </c>
      <c s="36" t="s">
        <v>301</v>
      </c>
      <c s="37">
        <v>4.8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478</v>
      </c>
    </row>
    <row r="49" spans="1:5" ht="12.75">
      <c r="A49" s="35" t="s">
        <v>56</v>
      </c>
      <c r="E49" s="40" t="s">
        <v>479</v>
      </c>
    </row>
    <row r="50" spans="1:5" ht="25.5">
      <c r="A50" t="s">
        <v>58</v>
      </c>
      <c r="E50" s="39" t="s">
        <v>475</v>
      </c>
    </row>
    <row r="51" spans="1:16" ht="12.75">
      <c r="A51" t="s">
        <v>49</v>
      </c>
      <c s="34" t="s">
        <v>91</v>
      </c>
      <c s="34" t="s">
        <v>480</v>
      </c>
      <c s="35" t="s">
        <v>51</v>
      </c>
      <c s="6" t="s">
        <v>481</v>
      </c>
      <c s="36" t="s">
        <v>137</v>
      </c>
      <c s="37">
        <v>48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56</v>
      </c>
      <c r="E53" s="40" t="s">
        <v>482</v>
      </c>
    </row>
    <row r="54" spans="1:5" ht="25.5">
      <c r="A54" t="s">
        <v>58</v>
      </c>
      <c r="E54" s="39" t="s">
        <v>483</v>
      </c>
    </row>
    <row r="55" spans="1:13" ht="12.75">
      <c r="A55" t="s">
        <v>46</v>
      </c>
      <c r="C55" s="31" t="s">
        <v>27</v>
      </c>
      <c r="E55" s="33" t="s">
        <v>484</v>
      </c>
      <c r="J55" s="32">
        <f>0</f>
      </c>
      <c s="32">
        <f>0</f>
      </c>
      <c s="32">
        <f>0+L56+L60</f>
      </c>
      <c s="32">
        <f>0+M56+M60</f>
      </c>
    </row>
    <row r="56" spans="1:16" ht="12.75">
      <c r="A56" t="s">
        <v>49</v>
      </c>
      <c s="34" t="s">
        <v>95</v>
      </c>
      <c s="34" t="s">
        <v>485</v>
      </c>
      <c s="35" t="s">
        <v>51</v>
      </c>
      <c s="6" t="s">
        <v>486</v>
      </c>
      <c s="36" t="s">
        <v>182</v>
      </c>
      <c s="37">
        <v>32.5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487</v>
      </c>
    </row>
    <row r="58" spans="1:5" ht="12.75">
      <c r="A58" s="35" t="s">
        <v>56</v>
      </c>
      <c r="E58" s="40" t="s">
        <v>51</v>
      </c>
    </row>
    <row r="59" spans="1:5" ht="165.75">
      <c r="A59" t="s">
        <v>58</v>
      </c>
      <c r="E59" s="39" t="s">
        <v>488</v>
      </c>
    </row>
    <row r="60" spans="1:16" ht="12.75">
      <c r="A60" t="s">
        <v>49</v>
      </c>
      <c s="34" t="s">
        <v>98</v>
      </c>
      <c s="34" t="s">
        <v>489</v>
      </c>
      <c s="35" t="s">
        <v>51</v>
      </c>
      <c s="6" t="s">
        <v>490</v>
      </c>
      <c s="36" t="s">
        <v>137</v>
      </c>
      <c s="37">
        <v>32.5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491</v>
      </c>
    </row>
    <row r="62" spans="1:5" ht="12.75">
      <c r="A62" s="35" t="s">
        <v>56</v>
      </c>
      <c r="E62" s="40" t="s">
        <v>492</v>
      </c>
    </row>
    <row r="63" spans="1:5" ht="102">
      <c r="A63" t="s">
        <v>58</v>
      </c>
      <c r="E63" s="39" t="s">
        <v>493</v>
      </c>
    </row>
    <row r="64" spans="1:13" ht="12.75">
      <c r="A64" t="s">
        <v>46</v>
      </c>
      <c r="C64" s="31" t="s">
        <v>70</v>
      </c>
      <c r="E64" s="33" t="s">
        <v>363</v>
      </c>
      <c r="J64" s="32">
        <f>0</f>
      </c>
      <c s="32">
        <f>0</f>
      </c>
      <c s="32">
        <f>0+L65+L69+L73</f>
      </c>
      <c s="32">
        <f>0+M65+M69+M73</f>
      </c>
    </row>
    <row r="65" spans="1:16" ht="12.75">
      <c r="A65" t="s">
        <v>49</v>
      </c>
      <c s="34" t="s">
        <v>102</v>
      </c>
      <c s="34" t="s">
        <v>494</v>
      </c>
      <c s="35" t="s">
        <v>51</v>
      </c>
      <c s="6" t="s">
        <v>495</v>
      </c>
      <c s="36" t="s">
        <v>137</v>
      </c>
      <c s="37">
        <v>16.25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496</v>
      </c>
    </row>
    <row r="67" spans="1:5" ht="12.75">
      <c r="A67" s="35" t="s">
        <v>56</v>
      </c>
      <c r="E67" s="40" t="s">
        <v>497</v>
      </c>
    </row>
    <row r="68" spans="1:5" ht="127.5">
      <c r="A68" t="s">
        <v>58</v>
      </c>
      <c r="E68" s="39" t="s">
        <v>498</v>
      </c>
    </row>
    <row r="69" spans="1:16" ht="12.75">
      <c r="A69" t="s">
        <v>49</v>
      </c>
      <c s="34" t="s">
        <v>106</v>
      </c>
      <c s="34" t="s">
        <v>499</v>
      </c>
      <c s="35" t="s">
        <v>51</v>
      </c>
      <c s="6" t="s">
        <v>500</v>
      </c>
      <c s="36" t="s">
        <v>301</v>
      </c>
      <c s="37">
        <v>138.285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501</v>
      </c>
    </row>
    <row r="71" spans="1:5" ht="12.75">
      <c r="A71" s="35" t="s">
        <v>56</v>
      </c>
      <c r="E71" s="40" t="s">
        <v>502</v>
      </c>
    </row>
    <row r="72" spans="1:5" ht="51">
      <c r="A72" t="s">
        <v>58</v>
      </c>
      <c r="E72" s="39" t="s">
        <v>503</v>
      </c>
    </row>
    <row r="73" spans="1:16" ht="12.75">
      <c r="A73" t="s">
        <v>49</v>
      </c>
      <c s="34" t="s">
        <v>109</v>
      </c>
      <c s="34" t="s">
        <v>504</v>
      </c>
      <c s="35" t="s">
        <v>51</v>
      </c>
      <c s="6" t="s">
        <v>505</v>
      </c>
      <c s="36" t="s">
        <v>137</v>
      </c>
      <c s="37">
        <v>213.3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506</v>
      </c>
    </row>
    <row r="75" spans="1:5" ht="12.75">
      <c r="A75" s="35" t="s">
        <v>56</v>
      </c>
      <c r="E75" s="40" t="s">
        <v>507</v>
      </c>
    </row>
    <row r="76" spans="1:5" ht="51">
      <c r="A76" t="s">
        <v>58</v>
      </c>
      <c r="E76" s="39" t="s">
        <v>508</v>
      </c>
    </row>
    <row r="77" spans="1:13" ht="12.75">
      <c r="A77" t="s">
        <v>46</v>
      </c>
      <c r="C77" s="31" t="s">
        <v>80</v>
      </c>
      <c r="E77" s="33" t="s">
        <v>509</v>
      </c>
      <c r="J77" s="32">
        <f>0</f>
      </c>
      <c s="32">
        <f>0</f>
      </c>
      <c s="32">
        <f>0+L78+L82</f>
      </c>
      <c s="32">
        <f>0+M78+M82</f>
      </c>
    </row>
    <row r="78" spans="1:16" ht="12.75">
      <c r="A78" t="s">
        <v>49</v>
      </c>
      <c s="34" t="s">
        <v>113</v>
      </c>
      <c s="34" t="s">
        <v>510</v>
      </c>
      <c s="35" t="s">
        <v>51</v>
      </c>
      <c s="6" t="s">
        <v>511</v>
      </c>
      <c s="36" t="s">
        <v>182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512</v>
      </c>
    </row>
    <row r="80" spans="1:5" ht="12.75">
      <c r="A80" s="35" t="s">
        <v>56</v>
      </c>
      <c r="E80" s="40" t="s">
        <v>51</v>
      </c>
    </row>
    <row r="81" spans="1:5" ht="255">
      <c r="A81" t="s">
        <v>58</v>
      </c>
      <c r="E81" s="39" t="s">
        <v>513</v>
      </c>
    </row>
    <row r="82" spans="1:16" ht="12.75">
      <c r="A82" t="s">
        <v>49</v>
      </c>
      <c s="34" t="s">
        <v>117</v>
      </c>
      <c s="34" t="s">
        <v>514</v>
      </c>
      <c s="35" t="s">
        <v>51</v>
      </c>
      <c s="6" t="s">
        <v>515</v>
      </c>
      <c s="36" t="s">
        <v>53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89.25">
      <c r="A85" t="s">
        <v>58</v>
      </c>
      <c r="E85" s="39" t="s">
        <v>516</v>
      </c>
    </row>
    <row r="86" spans="1:13" ht="12.75">
      <c r="A86" t="s">
        <v>46</v>
      </c>
      <c r="C86" s="31" t="s">
        <v>84</v>
      </c>
      <c r="E86" s="33" t="s">
        <v>394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120</v>
      </c>
      <c s="34" t="s">
        <v>517</v>
      </c>
      <c s="35" t="s">
        <v>51</v>
      </c>
      <c s="6" t="s">
        <v>518</v>
      </c>
      <c s="36" t="s">
        <v>182</v>
      </c>
      <c s="37">
        <v>15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56</v>
      </c>
      <c r="E89" s="40" t="s">
        <v>51</v>
      </c>
    </row>
    <row r="90" spans="1:5" ht="89.25">
      <c r="A90" t="s">
        <v>58</v>
      </c>
      <c r="E90" s="39" t="s">
        <v>519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520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520</v>
      </c>
      <c r="E4" s="26" t="s">
        <v>521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COUNTIFS(L8:L133,"=0",A8:A133,"P")+COUNTIFS(L8:L133,"",A8:A133,"P")+SUM(Q8:Q133)</f>
      </c>
    </row>
    <row r="8" spans="1:13" ht="12.75">
      <c r="A8" t="s">
        <v>44</v>
      </c>
      <c r="C8" s="28" t="s">
        <v>524</v>
      </c>
      <c r="E8" s="30" t="s">
        <v>523</v>
      </c>
      <c r="J8" s="29">
        <f>0+J9+J26+J67+J112</f>
      </c>
      <c s="29">
        <f>0+K9+K26+K67+K112</f>
      </c>
      <c s="29">
        <f>0+L9+L26+L67+L112</f>
      </c>
      <c s="29">
        <f>0+M9+M26+M67+M112</f>
      </c>
    </row>
    <row r="9" spans="1:13" ht="12.75">
      <c r="A9" t="s">
        <v>46</v>
      </c>
      <c r="C9" s="31" t="s">
        <v>347</v>
      </c>
      <c r="E9" s="33" t="s">
        <v>348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47</v>
      </c>
      <c s="34" t="s">
        <v>441</v>
      </c>
      <c s="35" t="s">
        <v>51</v>
      </c>
      <c s="6" t="s">
        <v>442</v>
      </c>
      <c s="36" t="s">
        <v>329</v>
      </c>
      <c s="37">
        <v>68.029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89.25">
      <c r="A12" s="35" t="s">
        <v>56</v>
      </c>
      <c r="E12" s="40" t="s">
        <v>525</v>
      </c>
    </row>
    <row r="13" spans="1:5" ht="140.25">
      <c r="A13" t="s">
        <v>58</v>
      </c>
      <c r="E13" s="39" t="s">
        <v>352</v>
      </c>
    </row>
    <row r="14" spans="1:16" ht="25.5">
      <c r="A14" t="s">
        <v>49</v>
      </c>
      <c s="34" t="s">
        <v>27</v>
      </c>
      <c s="34" t="s">
        <v>526</v>
      </c>
      <c s="35" t="s">
        <v>51</v>
      </c>
      <c s="6" t="s">
        <v>527</v>
      </c>
      <c s="36" t="s">
        <v>329</v>
      </c>
      <c s="37">
        <v>17.721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528</v>
      </c>
    </row>
    <row r="17" spans="1:5" ht="140.25">
      <c r="A17" t="s">
        <v>58</v>
      </c>
      <c r="E17" s="39" t="s">
        <v>352</v>
      </c>
    </row>
    <row r="18" spans="1:16" ht="25.5">
      <c r="A18" t="s">
        <v>49</v>
      </c>
      <c s="34" t="s">
        <v>26</v>
      </c>
      <c s="34" t="s">
        <v>327</v>
      </c>
      <c s="35" t="s">
        <v>51</v>
      </c>
      <c s="6" t="s">
        <v>328</v>
      </c>
      <c s="36" t="s">
        <v>329</v>
      </c>
      <c s="37">
        <v>9.72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529</v>
      </c>
    </row>
    <row r="20" spans="1:5" ht="12.75">
      <c r="A20" s="35" t="s">
        <v>56</v>
      </c>
      <c r="E20" s="40" t="s">
        <v>51</v>
      </c>
    </row>
    <row r="21" spans="1:5" ht="140.25">
      <c r="A21" t="s">
        <v>58</v>
      </c>
      <c r="E21" s="39" t="s">
        <v>352</v>
      </c>
    </row>
    <row r="22" spans="1:16" ht="12.75">
      <c r="A22" t="s">
        <v>49</v>
      </c>
      <c s="34" t="s">
        <v>66</v>
      </c>
      <c s="34" t="s">
        <v>530</v>
      </c>
      <c s="35" t="s">
        <v>51</v>
      </c>
      <c s="6" t="s">
        <v>531</v>
      </c>
      <c s="36" t="s">
        <v>446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532</v>
      </c>
    </row>
    <row r="24" spans="1:5" ht="12.75">
      <c r="A24" s="35" t="s">
        <v>56</v>
      </c>
      <c r="E24" s="40" t="s">
        <v>51</v>
      </c>
    </row>
    <row r="25" spans="1:5" ht="12.75">
      <c r="A25" t="s">
        <v>58</v>
      </c>
      <c r="E25" s="39" t="s">
        <v>533</v>
      </c>
    </row>
    <row r="26" spans="1:13" ht="12.75">
      <c r="A26" t="s">
        <v>46</v>
      </c>
      <c r="C26" s="31" t="s">
        <v>47</v>
      </c>
      <c r="E26" s="33" t="s">
        <v>449</v>
      </c>
      <c r="J26" s="32">
        <f>0</f>
      </c>
      <c s="32">
        <f>0</f>
      </c>
      <c s="32">
        <f>0+L27+L31+L35+L39+L43+L47+L51+L55+L59+L63</f>
      </c>
      <c s="32">
        <f>0+M27+M31+M35+M39+M43+M47+M51+M55+M59+M63</f>
      </c>
    </row>
    <row r="27" spans="1:16" ht="25.5">
      <c r="A27" t="s">
        <v>49</v>
      </c>
      <c s="34" t="s">
        <v>70</v>
      </c>
      <c s="34" t="s">
        <v>534</v>
      </c>
      <c s="35" t="s">
        <v>51</v>
      </c>
      <c s="6" t="s">
        <v>535</v>
      </c>
      <c s="36" t="s">
        <v>418</v>
      </c>
      <c s="37">
        <v>443.025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536</v>
      </c>
    </row>
    <row r="30" spans="1:5" ht="25.5">
      <c r="A30" t="s">
        <v>58</v>
      </c>
      <c r="E30" s="39" t="s">
        <v>537</v>
      </c>
    </row>
    <row r="31" spans="1:16" ht="25.5">
      <c r="A31" t="s">
        <v>49</v>
      </c>
      <c s="34" t="s">
        <v>73</v>
      </c>
      <c s="34" t="s">
        <v>538</v>
      </c>
      <c s="35" t="s">
        <v>51</v>
      </c>
      <c s="6" t="s">
        <v>539</v>
      </c>
      <c s="36" t="s">
        <v>301</v>
      </c>
      <c s="37">
        <v>9.6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25.5">
      <c r="A33" s="35" t="s">
        <v>56</v>
      </c>
      <c r="E33" s="40" t="s">
        <v>540</v>
      </c>
    </row>
    <row r="34" spans="1:5" ht="63.75">
      <c r="A34" t="s">
        <v>58</v>
      </c>
      <c r="E34" s="39" t="s">
        <v>541</v>
      </c>
    </row>
    <row r="35" spans="1:16" ht="25.5">
      <c r="A35" t="s">
        <v>49</v>
      </c>
      <c s="34" t="s">
        <v>77</v>
      </c>
      <c s="34" t="s">
        <v>542</v>
      </c>
      <c s="35" t="s">
        <v>51</v>
      </c>
      <c s="6" t="s">
        <v>543</v>
      </c>
      <c s="36" t="s">
        <v>418</v>
      </c>
      <c s="37">
        <v>86.4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56</v>
      </c>
      <c r="E37" s="40" t="s">
        <v>544</v>
      </c>
    </row>
    <row r="38" spans="1:5" ht="25.5">
      <c r="A38" t="s">
        <v>58</v>
      </c>
      <c r="E38" s="39" t="s">
        <v>537</v>
      </c>
    </row>
    <row r="39" spans="1:16" ht="12.75">
      <c r="A39" t="s">
        <v>49</v>
      </c>
      <c s="34" t="s">
        <v>80</v>
      </c>
      <c s="34" t="s">
        <v>545</v>
      </c>
      <c s="35" t="s">
        <v>51</v>
      </c>
      <c s="6" t="s">
        <v>546</v>
      </c>
      <c s="36" t="s">
        <v>137</v>
      </c>
      <c s="37">
        <v>32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547</v>
      </c>
    </row>
    <row r="41" spans="1:5" ht="12.75">
      <c r="A41" s="35" t="s">
        <v>56</v>
      </c>
      <c r="E41" s="40" t="s">
        <v>548</v>
      </c>
    </row>
    <row r="42" spans="1:5" ht="63.75">
      <c r="A42" t="s">
        <v>58</v>
      </c>
      <c r="E42" s="39" t="s">
        <v>541</v>
      </c>
    </row>
    <row r="43" spans="1:16" ht="12.75">
      <c r="A43" t="s">
        <v>49</v>
      </c>
      <c s="34" t="s">
        <v>84</v>
      </c>
      <c s="34" t="s">
        <v>549</v>
      </c>
      <c s="35" t="s">
        <v>51</v>
      </c>
      <c s="6" t="s">
        <v>550</v>
      </c>
      <c s="36" t="s">
        <v>137</v>
      </c>
      <c s="37">
        <v>65.1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56</v>
      </c>
      <c r="E45" s="40" t="s">
        <v>551</v>
      </c>
    </row>
    <row r="46" spans="1:5" ht="63.75">
      <c r="A46" t="s">
        <v>58</v>
      </c>
      <c r="E46" s="39" t="s">
        <v>541</v>
      </c>
    </row>
    <row r="47" spans="1:16" ht="12.75">
      <c r="A47" t="s">
        <v>49</v>
      </c>
      <c s="34" t="s">
        <v>87</v>
      </c>
      <c s="34" t="s">
        <v>552</v>
      </c>
      <c s="35" t="s">
        <v>51</v>
      </c>
      <c s="6" t="s">
        <v>553</v>
      </c>
      <c s="36" t="s">
        <v>301</v>
      </c>
      <c s="37">
        <v>16.214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554</v>
      </c>
    </row>
    <row r="49" spans="1:5" ht="12.75">
      <c r="A49" s="35" t="s">
        <v>56</v>
      </c>
      <c r="E49" s="40" t="s">
        <v>555</v>
      </c>
    </row>
    <row r="50" spans="1:5" ht="369.75">
      <c r="A50" t="s">
        <v>58</v>
      </c>
      <c r="E50" s="39" t="s">
        <v>454</v>
      </c>
    </row>
    <row r="51" spans="1:16" ht="12.75">
      <c r="A51" t="s">
        <v>49</v>
      </c>
      <c s="34" t="s">
        <v>91</v>
      </c>
      <c s="34" t="s">
        <v>556</v>
      </c>
      <c s="35" t="s">
        <v>51</v>
      </c>
      <c s="6" t="s">
        <v>557</v>
      </c>
      <c s="36" t="s">
        <v>409</v>
      </c>
      <c s="37">
        <v>620.73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56</v>
      </c>
      <c r="E53" s="40" t="s">
        <v>558</v>
      </c>
    </row>
    <row r="54" spans="1:5" ht="25.5">
      <c r="A54" t="s">
        <v>58</v>
      </c>
      <c r="E54" s="39" t="s">
        <v>559</v>
      </c>
    </row>
    <row r="55" spans="1:16" ht="12.75">
      <c r="A55" t="s">
        <v>49</v>
      </c>
      <c s="34" t="s">
        <v>95</v>
      </c>
      <c s="34" t="s">
        <v>560</v>
      </c>
      <c s="35" t="s">
        <v>51</v>
      </c>
      <c s="6" t="s">
        <v>561</v>
      </c>
      <c s="36" t="s">
        <v>301</v>
      </c>
      <c s="37">
        <v>14.4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25.5">
      <c r="A57" s="35" t="s">
        <v>56</v>
      </c>
      <c r="E57" s="40" t="s">
        <v>562</v>
      </c>
    </row>
    <row r="58" spans="1:5" ht="318.75">
      <c r="A58" t="s">
        <v>58</v>
      </c>
      <c r="E58" s="39" t="s">
        <v>563</v>
      </c>
    </row>
    <row r="59" spans="1:16" ht="12.75">
      <c r="A59" t="s">
        <v>49</v>
      </c>
      <c s="34" t="s">
        <v>98</v>
      </c>
      <c s="34" t="s">
        <v>304</v>
      </c>
      <c s="35" t="s">
        <v>51</v>
      </c>
      <c s="6" t="s">
        <v>305</v>
      </c>
      <c s="36" t="s">
        <v>301</v>
      </c>
      <c s="37">
        <v>2.42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564</v>
      </c>
    </row>
    <row r="61" spans="1:5" ht="12.75">
      <c r="A61" s="35" t="s">
        <v>56</v>
      </c>
      <c r="E61" s="40" t="s">
        <v>565</v>
      </c>
    </row>
    <row r="62" spans="1:5" ht="229.5">
      <c r="A62" t="s">
        <v>58</v>
      </c>
      <c r="E62" s="39" t="s">
        <v>566</v>
      </c>
    </row>
    <row r="63" spans="1:16" ht="12.75">
      <c r="A63" t="s">
        <v>49</v>
      </c>
      <c s="34" t="s">
        <v>102</v>
      </c>
      <c s="34" t="s">
        <v>472</v>
      </c>
      <c s="35" t="s">
        <v>51</v>
      </c>
      <c s="6" t="s">
        <v>473</v>
      </c>
      <c s="36" t="s">
        <v>137</v>
      </c>
      <c s="37">
        <v>67.85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567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63.75">
      <c r="A65" s="35" t="s">
        <v>56</v>
      </c>
      <c r="E65" s="40" t="s">
        <v>568</v>
      </c>
    </row>
    <row r="66" spans="1:5" ht="25.5">
      <c r="A66" t="s">
        <v>58</v>
      </c>
      <c r="E66" s="39" t="s">
        <v>475</v>
      </c>
    </row>
    <row r="67" spans="1:13" ht="12.75">
      <c r="A67" t="s">
        <v>46</v>
      </c>
      <c r="C67" s="31" t="s">
        <v>70</v>
      </c>
      <c r="E67" s="33" t="s">
        <v>363</v>
      </c>
      <c r="J67" s="32">
        <f>0</f>
      </c>
      <c s="32">
        <f>0</f>
      </c>
      <c s="32">
        <f>0+L68+L72+L76+L80+L84+L88+L92+L96+L100+L104+L108</f>
      </c>
      <c s="32">
        <f>0+M68+M72+M76+M80+M84+M88+M92+M96+M100+M104+M108</f>
      </c>
    </row>
    <row r="68" spans="1:16" ht="12.75">
      <c r="A68" t="s">
        <v>49</v>
      </c>
      <c s="34" t="s">
        <v>106</v>
      </c>
      <c s="34" t="s">
        <v>569</v>
      </c>
      <c s="35" t="s">
        <v>51</v>
      </c>
      <c s="6" t="s">
        <v>570</v>
      </c>
      <c s="36" t="s">
        <v>137</v>
      </c>
      <c s="37">
        <v>42.85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571</v>
      </c>
    </row>
    <row r="70" spans="1:5" ht="12.75">
      <c r="A70" s="35" t="s">
        <v>56</v>
      </c>
      <c r="E70" s="40" t="s">
        <v>51</v>
      </c>
    </row>
    <row r="71" spans="1:5" ht="51">
      <c r="A71" t="s">
        <v>58</v>
      </c>
      <c r="E71" s="39" t="s">
        <v>503</v>
      </c>
    </row>
    <row r="72" spans="1:16" ht="12.75">
      <c r="A72" t="s">
        <v>49</v>
      </c>
      <c s="34" t="s">
        <v>109</v>
      </c>
      <c s="34" t="s">
        <v>572</v>
      </c>
      <c s="35" t="s">
        <v>51</v>
      </c>
      <c s="6" t="s">
        <v>573</v>
      </c>
      <c s="36" t="s">
        <v>137</v>
      </c>
      <c s="37">
        <v>25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574</v>
      </c>
    </row>
    <row r="74" spans="1:5" ht="25.5">
      <c r="A74" s="35" t="s">
        <v>56</v>
      </c>
      <c r="E74" s="40" t="s">
        <v>575</v>
      </c>
    </row>
    <row r="75" spans="1:5" ht="51">
      <c r="A75" t="s">
        <v>58</v>
      </c>
      <c r="E75" s="39" t="s">
        <v>503</v>
      </c>
    </row>
    <row r="76" spans="1:16" ht="12.75">
      <c r="A76" t="s">
        <v>49</v>
      </c>
      <c s="34" t="s">
        <v>113</v>
      </c>
      <c s="34" t="s">
        <v>576</v>
      </c>
      <c s="35" t="s">
        <v>51</v>
      </c>
      <c s="6" t="s">
        <v>577</v>
      </c>
      <c s="36" t="s">
        <v>137</v>
      </c>
      <c s="37">
        <v>25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56</v>
      </c>
      <c r="E78" s="40" t="s">
        <v>51</v>
      </c>
    </row>
    <row r="79" spans="1:5" ht="51">
      <c r="A79" t="s">
        <v>58</v>
      </c>
      <c r="E79" s="39" t="s">
        <v>578</v>
      </c>
    </row>
    <row r="80" spans="1:16" ht="12.75">
      <c r="A80" t="s">
        <v>49</v>
      </c>
      <c s="34" t="s">
        <v>117</v>
      </c>
      <c s="34" t="s">
        <v>579</v>
      </c>
      <c s="35" t="s">
        <v>51</v>
      </c>
      <c s="6" t="s">
        <v>580</v>
      </c>
      <c s="36" t="s">
        <v>137</v>
      </c>
      <c s="37">
        <v>50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581</v>
      </c>
    </row>
    <row r="82" spans="1:5" ht="12.75">
      <c r="A82" s="35" t="s">
        <v>56</v>
      </c>
      <c r="E82" s="40" t="s">
        <v>582</v>
      </c>
    </row>
    <row r="83" spans="1:5" ht="51">
      <c r="A83" t="s">
        <v>58</v>
      </c>
      <c r="E83" s="39" t="s">
        <v>578</v>
      </c>
    </row>
    <row r="84" spans="1:16" ht="12.75">
      <c r="A84" t="s">
        <v>49</v>
      </c>
      <c s="34" t="s">
        <v>120</v>
      </c>
      <c s="34" t="s">
        <v>583</v>
      </c>
      <c s="35" t="s">
        <v>51</v>
      </c>
      <c s="6" t="s">
        <v>584</v>
      </c>
      <c s="36" t="s">
        <v>137</v>
      </c>
      <c s="37">
        <v>90.1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12.75">
      <c r="A86" s="35" t="s">
        <v>56</v>
      </c>
      <c r="E86" s="40" t="s">
        <v>51</v>
      </c>
    </row>
    <row r="87" spans="1:5" ht="140.25">
      <c r="A87" t="s">
        <v>58</v>
      </c>
      <c r="E87" s="39" t="s">
        <v>585</v>
      </c>
    </row>
    <row r="88" spans="1:16" ht="12.75">
      <c r="A88" t="s">
        <v>49</v>
      </c>
      <c s="34" t="s">
        <v>124</v>
      </c>
      <c s="34" t="s">
        <v>586</v>
      </c>
      <c s="35" t="s">
        <v>51</v>
      </c>
      <c s="6" t="s">
        <v>587</v>
      </c>
      <c s="36" t="s">
        <v>137</v>
      </c>
      <c s="37">
        <v>25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51</v>
      </c>
    </row>
    <row r="90" spans="1:5" ht="12.75">
      <c r="A90" s="35" t="s">
        <v>56</v>
      </c>
      <c r="E90" s="40" t="s">
        <v>51</v>
      </c>
    </row>
    <row r="91" spans="1:5" ht="140.25">
      <c r="A91" t="s">
        <v>58</v>
      </c>
      <c r="E91" s="39" t="s">
        <v>585</v>
      </c>
    </row>
    <row r="92" spans="1:16" ht="12.75">
      <c r="A92" t="s">
        <v>49</v>
      </c>
      <c s="34" t="s">
        <v>127</v>
      </c>
      <c s="34" t="s">
        <v>588</v>
      </c>
      <c s="35" t="s">
        <v>51</v>
      </c>
      <c s="6" t="s">
        <v>589</v>
      </c>
      <c s="36" t="s">
        <v>137</v>
      </c>
      <c s="37">
        <v>25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51</v>
      </c>
    </row>
    <row r="94" spans="1:5" ht="12.75">
      <c r="A94" s="35" t="s">
        <v>56</v>
      </c>
      <c r="E94" s="40" t="s">
        <v>51</v>
      </c>
    </row>
    <row r="95" spans="1:5" ht="140.25">
      <c r="A95" t="s">
        <v>58</v>
      </c>
      <c r="E95" s="39" t="s">
        <v>585</v>
      </c>
    </row>
    <row r="96" spans="1:16" ht="12.75">
      <c r="A96" t="s">
        <v>49</v>
      </c>
      <c s="34" t="s">
        <v>131</v>
      </c>
      <c s="34" t="s">
        <v>590</v>
      </c>
      <c s="35" t="s">
        <v>51</v>
      </c>
      <c s="6" t="s">
        <v>591</v>
      </c>
      <c s="36" t="s">
        <v>182</v>
      </c>
      <c s="37">
        <v>32.2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51</v>
      </c>
    </row>
    <row r="98" spans="1:5" ht="63.75">
      <c r="A98" s="35" t="s">
        <v>56</v>
      </c>
      <c r="E98" s="40" t="s">
        <v>592</v>
      </c>
    </row>
    <row r="99" spans="1:5" ht="51">
      <c r="A99" t="s">
        <v>58</v>
      </c>
      <c r="E99" s="39" t="s">
        <v>593</v>
      </c>
    </row>
    <row r="100" spans="1:16" ht="12.75">
      <c r="A100" t="s">
        <v>49</v>
      </c>
      <c s="34" t="s">
        <v>134</v>
      </c>
      <c s="34" t="s">
        <v>594</v>
      </c>
      <c s="35" t="s">
        <v>51</v>
      </c>
      <c s="6" t="s">
        <v>595</v>
      </c>
      <c s="36" t="s">
        <v>137</v>
      </c>
      <c s="37">
        <v>2.7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25.5">
      <c r="A101" s="35" t="s">
        <v>55</v>
      </c>
      <c r="E101" s="39" t="s">
        <v>596</v>
      </c>
    </row>
    <row r="102" spans="1:5" ht="12.75">
      <c r="A102" s="35" t="s">
        <v>56</v>
      </c>
      <c r="E102" s="40" t="s">
        <v>597</v>
      </c>
    </row>
    <row r="103" spans="1:5" ht="153">
      <c r="A103" t="s">
        <v>58</v>
      </c>
      <c r="E103" s="39" t="s">
        <v>598</v>
      </c>
    </row>
    <row r="104" spans="1:16" ht="12.75">
      <c r="A104" t="s">
        <v>49</v>
      </c>
      <c s="34" t="s">
        <v>139</v>
      </c>
      <c s="34" t="s">
        <v>599</v>
      </c>
      <c s="35" t="s">
        <v>51</v>
      </c>
      <c s="6" t="s">
        <v>600</v>
      </c>
      <c s="36" t="s">
        <v>137</v>
      </c>
      <c s="37">
        <v>38.8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12.75">
      <c r="A106" s="35" t="s">
        <v>56</v>
      </c>
      <c r="E106" s="40" t="s">
        <v>51</v>
      </c>
    </row>
    <row r="107" spans="1:5" ht="153">
      <c r="A107" t="s">
        <v>58</v>
      </c>
      <c r="E107" s="39" t="s">
        <v>601</v>
      </c>
    </row>
    <row r="108" spans="1:16" ht="25.5">
      <c r="A108" t="s">
        <v>49</v>
      </c>
      <c s="34" t="s">
        <v>143</v>
      </c>
      <c s="34" t="s">
        <v>602</v>
      </c>
      <c s="35" t="s">
        <v>51</v>
      </c>
      <c s="6" t="s">
        <v>603</v>
      </c>
      <c s="36" t="s">
        <v>137</v>
      </c>
      <c s="37">
        <v>1.35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604</v>
      </c>
    </row>
    <row r="110" spans="1:5" ht="12.75">
      <c r="A110" s="35" t="s">
        <v>56</v>
      </c>
      <c r="E110" s="40" t="s">
        <v>51</v>
      </c>
    </row>
    <row r="111" spans="1:5" ht="153">
      <c r="A111" t="s">
        <v>58</v>
      </c>
      <c r="E111" s="39" t="s">
        <v>598</v>
      </c>
    </row>
    <row r="112" spans="1:13" ht="12.75">
      <c r="A112" t="s">
        <v>46</v>
      </c>
      <c r="C112" s="31" t="s">
        <v>84</v>
      </c>
      <c r="E112" s="33" t="s">
        <v>394</v>
      </c>
      <c r="J112" s="32">
        <f>0</f>
      </c>
      <c s="32">
        <f>0</f>
      </c>
      <c s="32">
        <f>0+L113+L117+L121+L125+L129+L133</f>
      </c>
      <c s="32">
        <f>0+M113+M117+M121+M125+M129+M133</f>
      </c>
    </row>
    <row r="113" spans="1:16" ht="12.75">
      <c r="A113" t="s">
        <v>49</v>
      </c>
      <c s="34" t="s">
        <v>147</v>
      </c>
      <c s="34" t="s">
        <v>605</v>
      </c>
      <c s="35" t="s">
        <v>51</v>
      </c>
      <c s="6" t="s">
        <v>606</v>
      </c>
      <c s="36" t="s">
        <v>182</v>
      </c>
      <c s="37">
        <v>54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607</v>
      </c>
    </row>
    <row r="115" spans="1:5" ht="12.75">
      <c r="A115" s="35" t="s">
        <v>56</v>
      </c>
      <c r="E115" s="40" t="s">
        <v>51</v>
      </c>
    </row>
    <row r="116" spans="1:5" ht="76.5">
      <c r="A116" t="s">
        <v>58</v>
      </c>
      <c r="E116" s="39" t="s">
        <v>608</v>
      </c>
    </row>
    <row r="117" spans="1:16" ht="12.75">
      <c r="A117" t="s">
        <v>49</v>
      </c>
      <c s="34" t="s">
        <v>151</v>
      </c>
      <c s="34" t="s">
        <v>609</v>
      </c>
      <c s="35" t="s">
        <v>51</v>
      </c>
      <c s="6" t="s">
        <v>610</v>
      </c>
      <c s="36" t="s">
        <v>182</v>
      </c>
      <c s="37">
        <v>36.5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611</v>
      </c>
    </row>
    <row r="119" spans="1:5" ht="12.75">
      <c r="A119" s="35" t="s">
        <v>56</v>
      </c>
      <c r="E119" s="40" t="s">
        <v>51</v>
      </c>
    </row>
    <row r="120" spans="1:5" ht="25.5">
      <c r="A120" t="s">
        <v>58</v>
      </c>
      <c r="E120" s="39" t="s">
        <v>612</v>
      </c>
    </row>
    <row r="121" spans="1:16" ht="12.75">
      <c r="A121" t="s">
        <v>49</v>
      </c>
      <c s="34" t="s">
        <v>154</v>
      </c>
      <c s="34" t="s">
        <v>613</v>
      </c>
      <c s="35" t="s">
        <v>51</v>
      </c>
      <c s="6" t="s">
        <v>614</v>
      </c>
      <c s="36" t="s">
        <v>182</v>
      </c>
      <c s="37">
        <v>10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56</v>
      </c>
      <c r="E123" s="40" t="s">
        <v>615</v>
      </c>
    </row>
    <row r="124" spans="1:5" ht="25.5">
      <c r="A124" t="s">
        <v>58</v>
      </c>
      <c r="E124" s="39" t="s">
        <v>612</v>
      </c>
    </row>
    <row r="125" spans="1:16" ht="12.75">
      <c r="A125" t="s">
        <v>49</v>
      </c>
      <c s="34" t="s">
        <v>158</v>
      </c>
      <c s="34" t="s">
        <v>616</v>
      </c>
      <c s="35" t="s">
        <v>51</v>
      </c>
      <c s="6" t="s">
        <v>617</v>
      </c>
      <c s="36" t="s">
        <v>137</v>
      </c>
      <c s="37">
        <v>46.42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12.75">
      <c r="A127" s="35" t="s">
        <v>56</v>
      </c>
      <c r="E127" s="40" t="s">
        <v>618</v>
      </c>
    </row>
    <row r="128" spans="1:5" ht="267.75">
      <c r="A128" t="s">
        <v>58</v>
      </c>
      <c r="E128" s="39" t="s">
        <v>619</v>
      </c>
    </row>
    <row r="129" spans="1:16" ht="12.75">
      <c r="A129" t="s">
        <v>49</v>
      </c>
      <c s="34" t="s">
        <v>162</v>
      </c>
      <c s="34" t="s">
        <v>620</v>
      </c>
      <c s="35" t="s">
        <v>51</v>
      </c>
      <c s="6" t="s">
        <v>621</v>
      </c>
      <c s="36" t="s">
        <v>137</v>
      </c>
      <c s="37">
        <v>27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12.75">
      <c r="A131" s="35" t="s">
        <v>56</v>
      </c>
      <c r="E131" s="40" t="s">
        <v>51</v>
      </c>
    </row>
    <row r="132" spans="1:5" ht="178.5">
      <c r="A132" t="s">
        <v>58</v>
      </c>
      <c r="E132" s="39" t="s">
        <v>622</v>
      </c>
    </row>
    <row r="133" spans="1:16" ht="25.5">
      <c r="A133" t="s">
        <v>49</v>
      </c>
      <c s="34" t="s">
        <v>166</v>
      </c>
      <c s="34" t="s">
        <v>623</v>
      </c>
      <c s="35" t="s">
        <v>51</v>
      </c>
      <c s="6" t="s">
        <v>624</v>
      </c>
      <c s="36" t="s">
        <v>418</v>
      </c>
      <c s="37">
        <v>243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12.75">
      <c r="A135" s="35" t="s">
        <v>56</v>
      </c>
      <c r="E135" s="40" t="s">
        <v>625</v>
      </c>
    </row>
    <row r="136" spans="1:5" ht="127.5">
      <c r="A136" t="s">
        <v>58</v>
      </c>
      <c r="E136" s="39" t="s">
        <v>421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626</v>
      </c>
      <c r="E4" s="26" t="s">
        <v>627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COUNTIFS(L8:L99,"=0",A8:A99,"P")+COUNTIFS(L8:L99,"",A8:A99,"P")+SUM(Q8:Q99)</f>
      </c>
    </row>
    <row r="8" spans="1:13" ht="12.75">
      <c r="A8" t="s">
        <v>44</v>
      </c>
      <c r="C8" s="28" t="s">
        <v>630</v>
      </c>
      <c r="E8" s="30" t="s">
        <v>629</v>
      </c>
      <c r="J8" s="29">
        <f>0+J9+J18+J55+J68+J81+J86</f>
      </c>
      <c s="29">
        <f>0+K9+K18+K55+K68+K81+K86</f>
      </c>
      <c s="29">
        <f>0+L9+L18+L55+L68+L81+L86</f>
      </c>
      <c s="29">
        <f>0+M9+M18+M55+M68+M81+M86</f>
      </c>
    </row>
    <row r="9" spans="1:13" ht="12.75">
      <c r="A9" t="s">
        <v>46</v>
      </c>
      <c r="C9" s="31" t="s">
        <v>347</v>
      </c>
      <c r="E9" s="33" t="s">
        <v>348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631</v>
      </c>
      <c s="35" t="s">
        <v>51</v>
      </c>
      <c s="6" t="s">
        <v>632</v>
      </c>
      <c s="36" t="s">
        <v>329</v>
      </c>
      <c s="37">
        <v>149.146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633</v>
      </c>
    </row>
    <row r="13" spans="1:5" ht="140.25">
      <c r="A13" t="s">
        <v>58</v>
      </c>
      <c r="E13" s="39" t="s">
        <v>352</v>
      </c>
    </row>
    <row r="14" spans="1:16" ht="25.5">
      <c r="A14" t="s">
        <v>49</v>
      </c>
      <c s="34" t="s">
        <v>27</v>
      </c>
      <c s="34" t="s">
        <v>327</v>
      </c>
      <c s="35" t="s">
        <v>51</v>
      </c>
      <c s="6" t="s">
        <v>328</v>
      </c>
      <c s="36" t="s">
        <v>329</v>
      </c>
      <c s="37">
        <v>12.012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634</v>
      </c>
    </row>
    <row r="17" spans="1:5" ht="140.25">
      <c r="A17" t="s">
        <v>58</v>
      </c>
      <c r="E17" s="39" t="s">
        <v>352</v>
      </c>
    </row>
    <row r="18" spans="1:13" ht="12.75">
      <c r="A18" t="s">
        <v>46</v>
      </c>
      <c r="C18" s="31" t="s">
        <v>47</v>
      </c>
      <c r="E18" s="33" t="s">
        <v>449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49</v>
      </c>
      <c s="34" t="s">
        <v>26</v>
      </c>
      <c s="34" t="s">
        <v>191</v>
      </c>
      <c s="35" t="s">
        <v>51</v>
      </c>
      <c s="6" t="s">
        <v>192</v>
      </c>
      <c s="36" t="s">
        <v>137</v>
      </c>
      <c s="37">
        <v>170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51</v>
      </c>
    </row>
    <row r="21" spans="1:5" ht="63.75">
      <c r="A21" s="35" t="s">
        <v>56</v>
      </c>
      <c r="E21" s="40" t="s">
        <v>635</v>
      </c>
    </row>
    <row r="22" spans="1:5" ht="38.25">
      <c r="A22" t="s">
        <v>58</v>
      </c>
      <c r="E22" s="39" t="s">
        <v>636</v>
      </c>
    </row>
    <row r="23" spans="1:16" ht="12.75">
      <c r="A23" t="s">
        <v>49</v>
      </c>
      <c s="34" t="s">
        <v>66</v>
      </c>
      <c s="34" t="s">
        <v>637</v>
      </c>
      <c s="35" t="s">
        <v>51</v>
      </c>
      <c s="6" t="s">
        <v>638</v>
      </c>
      <c s="36" t="s">
        <v>301</v>
      </c>
      <c s="37">
        <v>25.5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76.5">
      <c r="A25" s="35" t="s">
        <v>56</v>
      </c>
      <c r="E25" s="40" t="s">
        <v>639</v>
      </c>
    </row>
    <row r="26" spans="1:5" ht="38.25">
      <c r="A26" t="s">
        <v>58</v>
      </c>
      <c r="E26" s="39" t="s">
        <v>640</v>
      </c>
    </row>
    <row r="27" spans="1:16" ht="12.75">
      <c r="A27" t="s">
        <v>49</v>
      </c>
      <c s="34" t="s">
        <v>70</v>
      </c>
      <c s="34" t="s">
        <v>641</v>
      </c>
      <c s="35" t="s">
        <v>51</v>
      </c>
      <c s="6" t="s">
        <v>642</v>
      </c>
      <c s="36" t="s">
        <v>301</v>
      </c>
      <c s="37">
        <v>74.573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40.25">
      <c r="A29" s="35" t="s">
        <v>56</v>
      </c>
      <c r="E29" s="40" t="s">
        <v>643</v>
      </c>
    </row>
    <row r="30" spans="1:5" ht="318.75">
      <c r="A30" t="s">
        <v>58</v>
      </c>
      <c r="E30" s="39" t="s">
        <v>563</v>
      </c>
    </row>
    <row r="31" spans="1:16" ht="12.75">
      <c r="A31" t="s">
        <v>49</v>
      </c>
      <c s="34" t="s">
        <v>73</v>
      </c>
      <c s="34" t="s">
        <v>644</v>
      </c>
      <c s="35" t="s">
        <v>51</v>
      </c>
      <c s="6" t="s">
        <v>456</v>
      </c>
      <c s="36" t="s">
        <v>301</v>
      </c>
      <c s="37">
        <v>285.438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56</v>
      </c>
      <c r="E33" s="40" t="s">
        <v>645</v>
      </c>
    </row>
    <row r="34" spans="1:5" ht="25.5">
      <c r="A34" t="s">
        <v>58</v>
      </c>
      <c r="E34" s="39" t="s">
        <v>458</v>
      </c>
    </row>
    <row r="35" spans="1:16" ht="12.75">
      <c r="A35" t="s">
        <v>49</v>
      </c>
      <c s="34" t="s">
        <v>77</v>
      </c>
      <c s="34" t="s">
        <v>646</v>
      </c>
      <c s="35" t="s">
        <v>51</v>
      </c>
      <c s="6" t="s">
        <v>647</v>
      </c>
      <c s="36" t="s">
        <v>301</v>
      </c>
      <c s="37">
        <v>74.573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25.5">
      <c r="A37" s="35" t="s">
        <v>56</v>
      </c>
      <c r="E37" s="40" t="s">
        <v>648</v>
      </c>
    </row>
    <row r="38" spans="1:5" ht="191.25">
      <c r="A38" t="s">
        <v>58</v>
      </c>
      <c r="E38" s="39" t="s">
        <v>649</v>
      </c>
    </row>
    <row r="39" spans="1:16" ht="12.75">
      <c r="A39" t="s">
        <v>49</v>
      </c>
      <c s="34" t="s">
        <v>80</v>
      </c>
      <c s="34" t="s">
        <v>650</v>
      </c>
      <c s="35" t="s">
        <v>51</v>
      </c>
      <c s="6" t="s">
        <v>651</v>
      </c>
      <c s="36" t="s">
        <v>301</v>
      </c>
      <c s="37">
        <v>46.8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63.75">
      <c r="A41" s="35" t="s">
        <v>56</v>
      </c>
      <c r="E41" s="40" t="s">
        <v>652</v>
      </c>
    </row>
    <row r="42" spans="1:5" ht="293.25">
      <c r="A42" t="s">
        <v>58</v>
      </c>
      <c r="E42" s="39" t="s">
        <v>653</v>
      </c>
    </row>
    <row r="43" spans="1:16" ht="12.75">
      <c r="A43" t="s">
        <v>49</v>
      </c>
      <c s="34" t="s">
        <v>84</v>
      </c>
      <c s="34" t="s">
        <v>654</v>
      </c>
      <c s="35" t="s">
        <v>51</v>
      </c>
      <c s="6" t="s">
        <v>655</v>
      </c>
      <c s="36" t="s">
        <v>137</v>
      </c>
      <c s="37">
        <v>170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76.5">
      <c r="A45" s="35" t="s">
        <v>56</v>
      </c>
      <c r="E45" s="40" t="s">
        <v>656</v>
      </c>
    </row>
    <row r="46" spans="1:5" ht="38.25">
      <c r="A46" t="s">
        <v>58</v>
      </c>
      <c r="E46" s="39" t="s">
        <v>657</v>
      </c>
    </row>
    <row r="47" spans="1:16" ht="12.75">
      <c r="A47" t="s">
        <v>49</v>
      </c>
      <c s="34" t="s">
        <v>87</v>
      </c>
      <c s="34" t="s">
        <v>480</v>
      </c>
      <c s="35" t="s">
        <v>51</v>
      </c>
      <c s="6" t="s">
        <v>481</v>
      </c>
      <c s="36" t="s">
        <v>137</v>
      </c>
      <c s="37">
        <v>170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76.5">
      <c r="A49" s="35" t="s">
        <v>56</v>
      </c>
      <c r="E49" s="40" t="s">
        <v>658</v>
      </c>
    </row>
    <row r="50" spans="1:5" ht="25.5">
      <c r="A50" t="s">
        <v>58</v>
      </c>
      <c r="E50" s="39" t="s">
        <v>483</v>
      </c>
    </row>
    <row r="51" spans="1:16" ht="12.75">
      <c r="A51" t="s">
        <v>49</v>
      </c>
      <c s="34" t="s">
        <v>91</v>
      </c>
      <c s="34" t="s">
        <v>659</v>
      </c>
      <c s="35" t="s">
        <v>51</v>
      </c>
      <c s="6" t="s">
        <v>660</v>
      </c>
      <c s="36" t="s">
        <v>137</v>
      </c>
      <c s="37">
        <v>170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63.75">
      <c r="A53" s="35" t="s">
        <v>56</v>
      </c>
      <c r="E53" s="40" t="s">
        <v>635</v>
      </c>
    </row>
    <row r="54" spans="1:5" ht="38.25">
      <c r="A54" t="s">
        <v>58</v>
      </c>
      <c r="E54" s="39" t="s">
        <v>661</v>
      </c>
    </row>
    <row r="55" spans="1:13" ht="12.75">
      <c r="A55" t="s">
        <v>46</v>
      </c>
      <c r="C55" s="31" t="s">
        <v>27</v>
      </c>
      <c r="E55" s="33" t="s">
        <v>484</v>
      </c>
      <c r="J55" s="32">
        <f>0</f>
      </c>
      <c s="32">
        <f>0</f>
      </c>
      <c s="32">
        <f>0+L56+L60+L64</f>
      </c>
      <c s="32">
        <f>0+M56+M60+M64</f>
      </c>
    </row>
    <row r="56" spans="1:16" ht="12.75">
      <c r="A56" t="s">
        <v>49</v>
      </c>
      <c s="34" t="s">
        <v>95</v>
      </c>
      <c s="34" t="s">
        <v>662</v>
      </c>
      <c s="35" t="s">
        <v>51</v>
      </c>
      <c s="6" t="s">
        <v>663</v>
      </c>
      <c s="36" t="s">
        <v>301</v>
      </c>
      <c s="37">
        <v>6.55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76.5">
      <c r="A58" s="35" t="s">
        <v>56</v>
      </c>
      <c r="E58" s="40" t="s">
        <v>664</v>
      </c>
    </row>
    <row r="59" spans="1:5" ht="369.75">
      <c r="A59" t="s">
        <v>58</v>
      </c>
      <c r="E59" s="39" t="s">
        <v>665</v>
      </c>
    </row>
    <row r="60" spans="1:16" ht="12.75">
      <c r="A60" t="s">
        <v>49</v>
      </c>
      <c s="34" t="s">
        <v>98</v>
      </c>
      <c s="34" t="s">
        <v>666</v>
      </c>
      <c s="35" t="s">
        <v>51</v>
      </c>
      <c s="6" t="s">
        <v>667</v>
      </c>
      <c s="36" t="s">
        <v>329</v>
      </c>
      <c s="37">
        <v>0.455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25.5">
      <c r="A62" s="35" t="s">
        <v>56</v>
      </c>
      <c r="E62" s="40" t="s">
        <v>668</v>
      </c>
    </row>
    <row r="63" spans="1:5" ht="267.75">
      <c r="A63" t="s">
        <v>58</v>
      </c>
      <c r="E63" s="39" t="s">
        <v>669</v>
      </c>
    </row>
    <row r="64" spans="1:16" ht="12.75">
      <c r="A64" t="s">
        <v>49</v>
      </c>
      <c s="34" t="s">
        <v>102</v>
      </c>
      <c s="34" t="s">
        <v>670</v>
      </c>
      <c s="35" t="s">
        <v>51</v>
      </c>
      <c s="6" t="s">
        <v>671</v>
      </c>
      <c s="36" t="s">
        <v>329</v>
      </c>
      <c s="37">
        <v>0.142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25.5">
      <c r="A66" s="35" t="s">
        <v>56</v>
      </c>
      <c r="E66" s="40" t="s">
        <v>672</v>
      </c>
    </row>
    <row r="67" spans="1:5" ht="267.75">
      <c r="A67" t="s">
        <v>58</v>
      </c>
      <c r="E67" s="39" t="s">
        <v>669</v>
      </c>
    </row>
    <row r="68" spans="1:13" ht="12.75">
      <c r="A68" t="s">
        <v>46</v>
      </c>
      <c r="C68" s="31" t="s">
        <v>66</v>
      </c>
      <c r="E68" s="33" t="s">
        <v>673</v>
      </c>
      <c r="J68" s="32">
        <f>0</f>
      </c>
      <c s="32">
        <f>0</f>
      </c>
      <c s="32">
        <f>0+L69+L73+L77</f>
      </c>
      <c s="32">
        <f>0+M69+M73+M77</f>
      </c>
    </row>
    <row r="69" spans="1:16" ht="12.75">
      <c r="A69" t="s">
        <v>49</v>
      </c>
      <c s="34" t="s">
        <v>106</v>
      </c>
      <c s="34" t="s">
        <v>674</v>
      </c>
      <c s="35" t="s">
        <v>51</v>
      </c>
      <c s="6" t="s">
        <v>675</v>
      </c>
      <c s="36" t="s">
        <v>301</v>
      </c>
      <c s="37">
        <v>2.765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76.5">
      <c r="A71" s="35" t="s">
        <v>56</v>
      </c>
      <c r="E71" s="40" t="s">
        <v>676</v>
      </c>
    </row>
    <row r="72" spans="1:5" ht="369.75">
      <c r="A72" t="s">
        <v>58</v>
      </c>
      <c r="E72" s="39" t="s">
        <v>677</v>
      </c>
    </row>
    <row r="73" spans="1:16" ht="12.75">
      <c r="A73" t="s">
        <v>49</v>
      </c>
      <c s="34" t="s">
        <v>109</v>
      </c>
      <c s="34" t="s">
        <v>678</v>
      </c>
      <c s="35" t="s">
        <v>51</v>
      </c>
      <c s="6" t="s">
        <v>679</v>
      </c>
      <c s="36" t="s">
        <v>301</v>
      </c>
      <c s="37">
        <v>2.029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51</v>
      </c>
    </row>
    <row r="75" spans="1:5" ht="25.5">
      <c r="A75" s="35" t="s">
        <v>56</v>
      </c>
      <c r="E75" s="40" t="s">
        <v>680</v>
      </c>
    </row>
    <row r="76" spans="1:5" ht="38.25">
      <c r="A76" t="s">
        <v>58</v>
      </c>
      <c r="E76" s="39" t="s">
        <v>681</v>
      </c>
    </row>
    <row r="77" spans="1:16" ht="12.75">
      <c r="A77" t="s">
        <v>49</v>
      </c>
      <c s="34" t="s">
        <v>113</v>
      </c>
      <c s="34" t="s">
        <v>682</v>
      </c>
      <c s="35" t="s">
        <v>51</v>
      </c>
      <c s="6" t="s">
        <v>683</v>
      </c>
      <c s="36" t="s">
        <v>301</v>
      </c>
      <c s="37">
        <v>4.148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684</v>
      </c>
    </row>
    <row r="79" spans="1:5" ht="63.75">
      <c r="A79" s="35" t="s">
        <v>56</v>
      </c>
      <c r="E79" s="40" t="s">
        <v>685</v>
      </c>
    </row>
    <row r="80" spans="1:5" ht="102">
      <c r="A80" t="s">
        <v>58</v>
      </c>
      <c r="E80" s="39" t="s">
        <v>686</v>
      </c>
    </row>
    <row r="81" spans="1:13" ht="12.75">
      <c r="A81" t="s">
        <v>46</v>
      </c>
      <c r="C81" s="31" t="s">
        <v>77</v>
      </c>
      <c r="E81" s="33" t="s">
        <v>687</v>
      </c>
      <c r="J81" s="32">
        <f>0</f>
      </c>
      <c s="32">
        <f>0</f>
      </c>
      <c s="32">
        <f>0+L82</f>
      </c>
      <c s="32">
        <f>0+M82</f>
      </c>
    </row>
    <row r="82" spans="1:16" ht="12.75">
      <c r="A82" t="s">
        <v>49</v>
      </c>
      <c s="34" t="s">
        <v>117</v>
      </c>
      <c s="34" t="s">
        <v>688</v>
      </c>
      <c s="35" t="s">
        <v>51</v>
      </c>
      <c s="6" t="s">
        <v>689</v>
      </c>
      <c s="36" t="s">
        <v>137</v>
      </c>
      <c s="37">
        <v>99.75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63.75">
      <c r="A84" s="35" t="s">
        <v>56</v>
      </c>
      <c r="E84" s="40" t="s">
        <v>690</v>
      </c>
    </row>
    <row r="85" spans="1:5" ht="191.25">
      <c r="A85" t="s">
        <v>58</v>
      </c>
      <c r="E85" s="39" t="s">
        <v>691</v>
      </c>
    </row>
    <row r="86" spans="1:13" ht="12.75">
      <c r="A86" t="s">
        <v>46</v>
      </c>
      <c r="C86" s="31" t="s">
        <v>84</v>
      </c>
      <c r="E86" s="33" t="s">
        <v>394</v>
      </c>
      <c r="J86" s="32">
        <f>0</f>
      </c>
      <c s="32">
        <f>0</f>
      </c>
      <c s="32">
        <f>0+L87+L91+L95+L99</f>
      </c>
      <c s="32">
        <f>0+M87+M91+M95+M99</f>
      </c>
    </row>
    <row r="87" spans="1:16" ht="12.75">
      <c r="A87" t="s">
        <v>49</v>
      </c>
      <c s="34" t="s">
        <v>120</v>
      </c>
      <c s="34" t="s">
        <v>692</v>
      </c>
      <c s="35" t="s">
        <v>51</v>
      </c>
      <c s="6" t="s">
        <v>693</v>
      </c>
      <c s="36" t="s">
        <v>182</v>
      </c>
      <c s="37">
        <v>9.46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694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25.5">
      <c r="A89" s="35" t="s">
        <v>56</v>
      </c>
      <c r="E89" s="40" t="s">
        <v>695</v>
      </c>
    </row>
    <row r="90" spans="1:5" ht="63.75">
      <c r="A90" t="s">
        <v>58</v>
      </c>
      <c r="E90" s="39" t="s">
        <v>696</v>
      </c>
    </row>
    <row r="91" spans="1:16" ht="12.75">
      <c r="A91" t="s">
        <v>49</v>
      </c>
      <c s="34" t="s">
        <v>124</v>
      </c>
      <c s="34" t="s">
        <v>697</v>
      </c>
      <c s="35" t="s">
        <v>51</v>
      </c>
      <c s="6" t="s">
        <v>698</v>
      </c>
      <c s="36" t="s">
        <v>301</v>
      </c>
      <c s="37">
        <v>5.46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76.5">
      <c r="A93" s="35" t="s">
        <v>56</v>
      </c>
      <c r="E93" s="40" t="s">
        <v>699</v>
      </c>
    </row>
    <row r="94" spans="1:5" ht="114.75">
      <c r="A94" t="s">
        <v>58</v>
      </c>
      <c r="E94" s="39" t="s">
        <v>700</v>
      </c>
    </row>
    <row r="95" spans="1:16" ht="12.75">
      <c r="A95" t="s">
        <v>49</v>
      </c>
      <c s="34" t="s">
        <v>127</v>
      </c>
      <c s="34" t="s">
        <v>701</v>
      </c>
      <c s="35" t="s">
        <v>51</v>
      </c>
      <c s="6" t="s">
        <v>702</v>
      </c>
      <c s="36" t="s">
        <v>418</v>
      </c>
      <c s="37">
        <v>72.072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56</v>
      </c>
      <c r="E97" s="40" t="s">
        <v>703</v>
      </c>
    </row>
    <row r="98" spans="1:5" ht="25.5">
      <c r="A98" t="s">
        <v>58</v>
      </c>
      <c r="E98" s="39" t="s">
        <v>537</v>
      </c>
    </row>
    <row r="99" spans="1:16" ht="12.75">
      <c r="A99" t="s">
        <v>49</v>
      </c>
      <c s="34" t="s">
        <v>131</v>
      </c>
      <c s="34" t="s">
        <v>704</v>
      </c>
      <c s="35" t="s">
        <v>51</v>
      </c>
      <c s="6" t="s">
        <v>705</v>
      </c>
      <c s="36" t="s">
        <v>182</v>
      </c>
      <c s="37">
        <v>7.2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706</v>
      </c>
    </row>
    <row r="101" spans="1:5" ht="25.5">
      <c r="A101" s="35" t="s">
        <v>56</v>
      </c>
      <c r="E101" s="40" t="s">
        <v>707</v>
      </c>
    </row>
    <row r="102" spans="1:5" ht="127.5">
      <c r="A102" t="s">
        <v>58</v>
      </c>
      <c r="E102" s="39" t="s">
        <v>708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709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709</v>
      </c>
      <c r="E4" s="26" t="s">
        <v>710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713</v>
      </c>
      <c r="E8" s="30" t="s">
        <v>712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714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715</v>
      </c>
      <c s="35" t="s">
        <v>51</v>
      </c>
      <c s="6" t="s">
        <v>716</v>
      </c>
      <c s="36" t="s">
        <v>446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694</v>
      </c>
      <c>
        <f>(M10*21)/100</f>
      </c>
      <c t="s">
        <v>27</v>
      </c>
    </row>
    <row r="11" spans="1:5" ht="12.75">
      <c r="A11" s="35" t="s">
        <v>55</v>
      </c>
      <c r="E11" s="39" t="s">
        <v>717</v>
      </c>
    </row>
    <row r="12" spans="1:5" ht="12.75">
      <c r="A12" s="35" t="s">
        <v>56</v>
      </c>
      <c r="E12" s="40" t="s">
        <v>718</v>
      </c>
    </row>
    <row r="13" spans="1:5" ht="140.25">
      <c r="A13" t="s">
        <v>58</v>
      </c>
      <c r="E13" s="39" t="s">
        <v>719</v>
      </c>
    </row>
    <row r="14" spans="1:16" ht="12.75">
      <c r="A14" t="s">
        <v>49</v>
      </c>
      <c s="34" t="s">
        <v>27</v>
      </c>
      <c s="34" t="s">
        <v>720</v>
      </c>
      <c s="35" t="s">
        <v>51</v>
      </c>
      <c s="6" t="s">
        <v>721</v>
      </c>
      <c s="36" t="s">
        <v>446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694</v>
      </c>
      <c>
        <f>(M14*21)/100</f>
      </c>
      <c t="s">
        <v>27</v>
      </c>
    </row>
    <row r="15" spans="1:5" ht="12.75">
      <c r="A15" s="35" t="s">
        <v>55</v>
      </c>
      <c r="E15" s="39" t="s">
        <v>722</v>
      </c>
    </row>
    <row r="16" spans="1:5" ht="12.75">
      <c r="A16" s="35" t="s">
        <v>56</v>
      </c>
      <c r="E16" s="40" t="s">
        <v>718</v>
      </c>
    </row>
    <row r="17" spans="1:5" ht="89.25">
      <c r="A17" t="s">
        <v>58</v>
      </c>
      <c r="E17" s="39" t="s">
        <v>723</v>
      </c>
    </row>
    <row r="18" spans="1:16" ht="12.75">
      <c r="A18" t="s">
        <v>49</v>
      </c>
      <c s="34" t="s">
        <v>26</v>
      </c>
      <c s="34" t="s">
        <v>724</v>
      </c>
      <c s="35" t="s">
        <v>51</v>
      </c>
      <c s="6" t="s">
        <v>725</v>
      </c>
      <c s="36" t="s">
        <v>446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694</v>
      </c>
      <c>
        <f>(M18*21)/100</f>
      </c>
      <c t="s">
        <v>27</v>
      </c>
    </row>
    <row r="19" spans="1:5" ht="12.75">
      <c r="A19" s="35" t="s">
        <v>55</v>
      </c>
      <c r="E19" s="39" t="s">
        <v>717</v>
      </c>
    </row>
    <row r="20" spans="1:5" ht="12.75">
      <c r="A20" s="35" t="s">
        <v>56</v>
      </c>
      <c r="E20" s="40" t="s">
        <v>718</v>
      </c>
    </row>
    <row r="21" spans="1:5" ht="89.25">
      <c r="A21" t="s">
        <v>58</v>
      </c>
      <c r="E21" s="39" t="s">
        <v>726</v>
      </c>
    </row>
    <row r="22" spans="1:16" ht="12.75">
      <c r="A22" t="s">
        <v>49</v>
      </c>
      <c s="34" t="s">
        <v>66</v>
      </c>
      <c s="34" t="s">
        <v>727</v>
      </c>
      <c s="35" t="s">
        <v>51</v>
      </c>
      <c s="6" t="s">
        <v>728</v>
      </c>
      <c s="36" t="s">
        <v>446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694</v>
      </c>
      <c>
        <f>(M22*21)/100</f>
      </c>
      <c t="s">
        <v>27</v>
      </c>
    </row>
    <row r="23" spans="1:5" ht="12.75">
      <c r="A23" s="35" t="s">
        <v>55</v>
      </c>
      <c r="E23" s="39" t="s">
        <v>729</v>
      </c>
    </row>
    <row r="24" spans="1:5" ht="12.75">
      <c r="A24" s="35" t="s">
        <v>56</v>
      </c>
      <c r="E24" s="40" t="s">
        <v>718</v>
      </c>
    </row>
    <row r="25" spans="1:5" ht="63.75">
      <c r="A25" t="s">
        <v>58</v>
      </c>
      <c r="E25" s="39" t="s">
        <v>730</v>
      </c>
    </row>
    <row r="26" spans="1:13" ht="12.75">
      <c r="A26" t="s">
        <v>46</v>
      </c>
      <c r="C26" s="31" t="s">
        <v>27</v>
      </c>
      <c r="E26" s="33" t="s">
        <v>731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70</v>
      </c>
      <c s="34" t="s">
        <v>732</v>
      </c>
      <c s="35" t="s">
        <v>51</v>
      </c>
      <c s="6" t="s">
        <v>733</v>
      </c>
      <c s="36" t="s">
        <v>446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694</v>
      </c>
      <c>
        <f>(M27*21)/100</f>
      </c>
      <c t="s">
        <v>27</v>
      </c>
    </row>
    <row r="28" spans="1:5" ht="12.75">
      <c r="A28" s="35" t="s">
        <v>55</v>
      </c>
      <c r="E28" s="39" t="s">
        <v>734</v>
      </c>
    </row>
    <row r="29" spans="1:5" ht="12.75">
      <c r="A29" s="35" t="s">
        <v>56</v>
      </c>
      <c r="E29" s="40" t="s">
        <v>718</v>
      </c>
    </row>
    <row r="30" spans="1:5" ht="89.25">
      <c r="A30" t="s">
        <v>58</v>
      </c>
      <c r="E30" s="39" t="s">
        <v>735</v>
      </c>
    </row>
    <row r="31" spans="1:16" ht="12.75">
      <c r="A31" t="s">
        <v>49</v>
      </c>
      <c s="34" t="s">
        <v>73</v>
      </c>
      <c s="34" t="s">
        <v>736</v>
      </c>
      <c s="35" t="s">
        <v>51</v>
      </c>
      <c s="6" t="s">
        <v>737</v>
      </c>
      <c s="36" t="s">
        <v>446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694</v>
      </c>
      <c>
        <f>(M31*21)/100</f>
      </c>
      <c t="s">
        <v>27</v>
      </c>
    </row>
    <row r="32" spans="1:5" ht="12.75">
      <c r="A32" s="35" t="s">
        <v>55</v>
      </c>
      <c r="E32" s="39" t="s">
        <v>738</v>
      </c>
    </row>
    <row r="33" spans="1:5" ht="12.75">
      <c r="A33" s="35" t="s">
        <v>56</v>
      </c>
      <c r="E33" s="40" t="s">
        <v>718</v>
      </c>
    </row>
    <row r="34" spans="1:5" ht="76.5">
      <c r="A34" t="s">
        <v>58</v>
      </c>
      <c r="E34" s="39" t="s">
        <v>739</v>
      </c>
    </row>
    <row r="35" spans="1:16" ht="12.75">
      <c r="A35" t="s">
        <v>49</v>
      </c>
      <c s="34" t="s">
        <v>77</v>
      </c>
      <c s="34" t="s">
        <v>740</v>
      </c>
      <c s="35" t="s">
        <v>51</v>
      </c>
      <c s="6" t="s">
        <v>741</v>
      </c>
      <c s="36" t="s">
        <v>446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694</v>
      </c>
      <c>
        <f>(M35*21)/100</f>
      </c>
      <c t="s">
        <v>27</v>
      </c>
    </row>
    <row r="36" spans="1:5" ht="12.75">
      <c r="A36" s="35" t="s">
        <v>55</v>
      </c>
      <c r="E36" s="39" t="s">
        <v>742</v>
      </c>
    </row>
    <row r="37" spans="1:5" ht="12.75">
      <c r="A37" s="35" t="s">
        <v>56</v>
      </c>
      <c r="E37" s="40" t="s">
        <v>51</v>
      </c>
    </row>
    <row r="38" spans="1:5" ht="12.75">
      <c r="A38" t="s">
        <v>58</v>
      </c>
      <c r="E38" s="39" t="s">
        <v>743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