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POTOKI SKŘÍŽALA\2024\Oprava trati Suchdol nad Odrou – Budišov nad Budišovkou v km 0,487 – 10,014, Úsek 4\1 KONEČNÝ\"/>
    </mc:Choice>
  </mc:AlternateContent>
  <bookViews>
    <workbookView xWindow="0" yWindow="0" windowWidth="23040" windowHeight="9204"/>
  </bookViews>
  <sheets>
    <sheet name="Rekapitulace stavby" sheetId="1" r:id="rId1"/>
    <sheet name="SO 14-10-01 - Železniční ..." sheetId="2" r:id="rId2"/>
    <sheet name="SO 14-10-01.1 - Snesení  ..." sheetId="3" r:id="rId3"/>
    <sheet name="SO 14-11-01 - Železniční ..." sheetId="4" r:id="rId4"/>
    <sheet name="SO 14-23-01 - Opěrná zeď ..." sheetId="5" r:id="rId5"/>
    <sheet name="VON - Oprava trati v úsek..." sheetId="6" r:id="rId6"/>
  </sheets>
  <definedNames>
    <definedName name="_xlnm._FilterDatabase" localSheetId="1" hidden="1">'SO 14-10-01 - Železniční ...'!$C$119:$K$357</definedName>
    <definedName name="_xlnm._FilterDatabase" localSheetId="2" hidden="1">'SO 14-10-01.1 - Snesení  ...'!$C$122:$K$202</definedName>
    <definedName name="_xlnm._FilterDatabase" localSheetId="3" hidden="1">'SO 14-11-01 - Železniční ...'!$C$118:$K$359</definedName>
    <definedName name="_xlnm._FilterDatabase" localSheetId="4" hidden="1">'SO 14-23-01 - Opěrná zeď ...'!$C$130:$K$842</definedName>
    <definedName name="_xlnm._FilterDatabase" localSheetId="5" hidden="1">'VON - Oprava trati v úsek...'!$C$116:$K$154</definedName>
    <definedName name="_xlnm.Print_Titles" localSheetId="0">'Rekapitulace stavby'!$92:$92</definedName>
    <definedName name="_xlnm.Print_Titles" localSheetId="1">'SO 14-10-01 - Železniční ...'!$119:$119</definedName>
    <definedName name="_xlnm.Print_Titles" localSheetId="2">'SO 14-10-01.1 - Snesení  ...'!$122:$122</definedName>
    <definedName name="_xlnm.Print_Titles" localSheetId="3">'SO 14-11-01 - Železniční ...'!$118:$118</definedName>
    <definedName name="_xlnm.Print_Titles" localSheetId="4">'SO 14-23-01 - Opěrná zeď ...'!$130:$130</definedName>
    <definedName name="_xlnm.Print_Titles" localSheetId="5">'VON - Oprava trati v úsek...'!$116:$116</definedName>
    <definedName name="_xlnm.Print_Area" localSheetId="0">'Rekapitulace stavby'!$D$4:$AO$76,'Rekapitulace stavby'!$C$82:$AQ$101</definedName>
    <definedName name="_xlnm.Print_Area" localSheetId="1">'SO 14-10-01 - Železniční ...'!$C$4:$J$39,'SO 14-10-01 - Železniční ...'!$C$50:$J$76,'SO 14-10-01 - Železniční ...'!$C$82:$J$101,'SO 14-10-01 - Železniční ...'!$C$107:$K$357</definedName>
    <definedName name="_xlnm.Print_Area" localSheetId="2">'SO 14-10-01.1 - Snesení  ...'!$C$4:$J$41,'SO 14-10-01.1 - Snesení  ...'!$C$50:$J$76,'SO 14-10-01.1 - Snesení  ...'!$C$82:$J$102,'SO 14-10-01.1 - Snesení  ...'!$C$108:$K$202</definedName>
    <definedName name="_xlnm.Print_Area" localSheetId="3">'SO 14-11-01 - Železniční ...'!$C$4:$J$39,'SO 14-11-01 - Železniční ...'!$C$50:$J$76,'SO 14-11-01 - Železniční ...'!$C$82:$J$100,'SO 14-11-01 - Železniční ...'!$C$106:$K$359</definedName>
    <definedName name="_xlnm.Print_Area" localSheetId="4">'SO 14-23-01 - Opěrná zeď ...'!$C$4:$J$39,'SO 14-23-01 - Opěrná zeď ...'!$C$50:$J$76,'SO 14-23-01 - Opěrná zeď ...'!$C$82:$J$112,'SO 14-23-01 - Opěrná zeď ...'!$C$118:$K$842</definedName>
    <definedName name="_xlnm.Print_Area" localSheetId="5">'VON - Oprava trati v úsek...'!$C$4:$J$39,'VON - Oprava trati v úsek...'!$C$50:$J$76,'VON - Oprava trati v úsek...'!$C$82:$J$98,'VON - Oprava trati v úsek...'!$C$104:$K$154</definedName>
  </definedNames>
  <calcPr calcId="162913"/>
</workbook>
</file>

<file path=xl/calcChain.xml><?xml version="1.0" encoding="utf-8"?>
<calcChain xmlns="http://schemas.openxmlformats.org/spreadsheetml/2006/main">
  <c r="J37" i="6" l="1"/>
  <c r="J36" i="6"/>
  <c r="AY100" i="1"/>
  <c r="J35" i="6"/>
  <c r="AX100" i="1"/>
  <c r="BI153" i="6"/>
  <c r="BH153" i="6"/>
  <c r="BG153" i="6"/>
  <c r="BF153" i="6"/>
  <c r="T153" i="6"/>
  <c r="R153" i="6"/>
  <c r="P153" i="6"/>
  <c r="BI148" i="6"/>
  <c r="BH148" i="6"/>
  <c r="BG148" i="6"/>
  <c r="BF148" i="6"/>
  <c r="T148" i="6"/>
  <c r="R148" i="6"/>
  <c r="P148" i="6"/>
  <c r="BI146" i="6"/>
  <c r="BH146" i="6"/>
  <c r="BG146" i="6"/>
  <c r="BF146" i="6"/>
  <c r="T146" i="6"/>
  <c r="R146" i="6"/>
  <c r="P146" i="6"/>
  <c r="BI141" i="6"/>
  <c r="BH141" i="6"/>
  <c r="BG141" i="6"/>
  <c r="BF141" i="6"/>
  <c r="T141" i="6"/>
  <c r="R141" i="6"/>
  <c r="P141" i="6"/>
  <c r="BI136" i="6"/>
  <c r="BH136" i="6"/>
  <c r="BG136" i="6"/>
  <c r="BF136" i="6"/>
  <c r="T136" i="6"/>
  <c r="R136" i="6"/>
  <c r="P136" i="6"/>
  <c r="BI134" i="6"/>
  <c r="BH134" i="6"/>
  <c r="BG134" i="6"/>
  <c r="BF134" i="6"/>
  <c r="T134" i="6"/>
  <c r="R134" i="6"/>
  <c r="P134"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F113" i="6"/>
  <c r="F111" i="6"/>
  <c r="E109" i="6"/>
  <c r="F91" i="6"/>
  <c r="F89" i="6"/>
  <c r="E87" i="6"/>
  <c r="J24" i="6"/>
  <c r="E24" i="6"/>
  <c r="J114" i="6" s="1"/>
  <c r="J23" i="6"/>
  <c r="J21" i="6"/>
  <c r="E21" i="6"/>
  <c r="J91" i="6" s="1"/>
  <c r="J20" i="6"/>
  <c r="J18" i="6"/>
  <c r="E18" i="6"/>
  <c r="F92" i="6" s="1"/>
  <c r="J17" i="6"/>
  <c r="J12" i="6"/>
  <c r="J111" i="6" s="1"/>
  <c r="E7" i="6"/>
  <c r="E107" i="6"/>
  <c r="J37" i="5"/>
  <c r="J36" i="5"/>
  <c r="AY99" i="1" s="1"/>
  <c r="J35" i="5"/>
  <c r="AX99" i="1"/>
  <c r="BI839" i="5"/>
  <c r="BH839" i="5"/>
  <c r="BG839" i="5"/>
  <c r="BF839" i="5"/>
  <c r="T839" i="5"/>
  <c r="R839" i="5"/>
  <c r="P839" i="5"/>
  <c r="BI829" i="5"/>
  <c r="BH829" i="5"/>
  <c r="BG829" i="5"/>
  <c r="BF829" i="5"/>
  <c r="T829" i="5"/>
  <c r="R829" i="5"/>
  <c r="P829" i="5"/>
  <c r="BI819" i="5"/>
  <c r="BH819" i="5"/>
  <c r="BG819" i="5"/>
  <c r="BF819" i="5"/>
  <c r="T819" i="5"/>
  <c r="R819" i="5"/>
  <c r="P819" i="5"/>
  <c r="BI809" i="5"/>
  <c r="BH809" i="5"/>
  <c r="BG809" i="5"/>
  <c r="BF809" i="5"/>
  <c r="T809" i="5"/>
  <c r="R809" i="5"/>
  <c r="P809" i="5"/>
  <c r="BI799" i="5"/>
  <c r="BH799" i="5"/>
  <c r="BG799" i="5"/>
  <c r="BF799" i="5"/>
  <c r="T799" i="5"/>
  <c r="R799" i="5"/>
  <c r="P799" i="5"/>
  <c r="BI795" i="5"/>
  <c r="BH795" i="5"/>
  <c r="BG795" i="5"/>
  <c r="BF795" i="5"/>
  <c r="T795" i="5"/>
  <c r="R795" i="5"/>
  <c r="P795" i="5"/>
  <c r="BI785" i="5"/>
  <c r="BH785" i="5"/>
  <c r="BG785" i="5"/>
  <c r="BF785" i="5"/>
  <c r="T785" i="5"/>
  <c r="R785" i="5"/>
  <c r="P785" i="5"/>
  <c r="BI779" i="5"/>
  <c r="BH779" i="5"/>
  <c r="BG779" i="5"/>
  <c r="BF779" i="5"/>
  <c r="T779" i="5"/>
  <c r="T778" i="5"/>
  <c r="R779" i="5"/>
  <c r="R778" i="5" s="1"/>
  <c r="P779" i="5"/>
  <c r="P778" i="5" s="1"/>
  <c r="BI776" i="5"/>
  <c r="BH776" i="5"/>
  <c r="BG776" i="5"/>
  <c r="BF776" i="5"/>
  <c r="T776" i="5"/>
  <c r="R776" i="5"/>
  <c r="P776" i="5"/>
  <c r="BI774" i="5"/>
  <c r="BH774" i="5"/>
  <c r="BG774" i="5"/>
  <c r="BF774" i="5"/>
  <c r="T774" i="5"/>
  <c r="R774" i="5"/>
  <c r="P774" i="5"/>
  <c r="BI770" i="5"/>
  <c r="BH770" i="5"/>
  <c r="BG770" i="5"/>
  <c r="BF770" i="5"/>
  <c r="T770" i="5"/>
  <c r="R770" i="5"/>
  <c r="P770" i="5"/>
  <c r="BI763" i="5"/>
  <c r="BH763" i="5"/>
  <c r="BG763" i="5"/>
  <c r="BF763" i="5"/>
  <c r="T763" i="5"/>
  <c r="R763" i="5"/>
  <c r="P763" i="5"/>
  <c r="BI759" i="5"/>
  <c r="BH759" i="5"/>
  <c r="BG759" i="5"/>
  <c r="BF759" i="5"/>
  <c r="T759" i="5"/>
  <c r="T758" i="5" s="1"/>
  <c r="R759" i="5"/>
  <c r="R758" i="5" s="1"/>
  <c r="P759" i="5"/>
  <c r="P758" i="5" s="1"/>
  <c r="BI747" i="5"/>
  <c r="BH747" i="5"/>
  <c r="BG747" i="5"/>
  <c r="BF747" i="5"/>
  <c r="T747" i="5"/>
  <c r="R747" i="5"/>
  <c r="P747" i="5"/>
  <c r="BI739" i="5"/>
  <c r="BH739" i="5"/>
  <c r="BG739" i="5"/>
  <c r="BF739" i="5"/>
  <c r="T739" i="5"/>
  <c r="R739" i="5"/>
  <c r="P739" i="5"/>
  <c r="BI731" i="5"/>
  <c r="BH731" i="5"/>
  <c r="BG731" i="5"/>
  <c r="BF731" i="5"/>
  <c r="T731" i="5"/>
  <c r="R731" i="5"/>
  <c r="P731" i="5"/>
  <c r="BI719" i="5"/>
  <c r="BH719" i="5"/>
  <c r="BG719" i="5"/>
  <c r="BF719" i="5"/>
  <c r="T719" i="5"/>
  <c r="R719" i="5"/>
  <c r="P719" i="5"/>
  <c r="BI707" i="5"/>
  <c r="BH707" i="5"/>
  <c r="BG707" i="5"/>
  <c r="BF707" i="5"/>
  <c r="T707" i="5"/>
  <c r="R707" i="5"/>
  <c r="P707" i="5"/>
  <c r="BI701" i="5"/>
  <c r="BH701" i="5"/>
  <c r="BG701" i="5"/>
  <c r="BF701" i="5"/>
  <c r="T701" i="5"/>
  <c r="R701" i="5"/>
  <c r="P701" i="5"/>
  <c r="BI696" i="5"/>
  <c r="BH696" i="5"/>
  <c r="BG696" i="5"/>
  <c r="BF696" i="5"/>
  <c r="T696" i="5"/>
  <c r="R696" i="5"/>
  <c r="P696" i="5"/>
  <c r="BI694" i="5"/>
  <c r="BH694" i="5"/>
  <c r="BG694" i="5"/>
  <c r="BF694" i="5"/>
  <c r="T694" i="5"/>
  <c r="R694" i="5"/>
  <c r="P694" i="5"/>
  <c r="BI688" i="5"/>
  <c r="BH688" i="5"/>
  <c r="BG688" i="5"/>
  <c r="BF688" i="5"/>
  <c r="T688" i="5"/>
  <c r="R688" i="5"/>
  <c r="P688" i="5"/>
  <c r="BI686" i="5"/>
  <c r="BH686" i="5"/>
  <c r="BG686" i="5"/>
  <c r="BF686" i="5"/>
  <c r="T686" i="5"/>
  <c r="R686" i="5"/>
  <c r="P686" i="5"/>
  <c r="BI680" i="5"/>
  <c r="BH680" i="5"/>
  <c r="BG680" i="5"/>
  <c r="BF680" i="5"/>
  <c r="T680" i="5"/>
  <c r="R680" i="5"/>
  <c r="P680" i="5"/>
  <c r="BI676" i="5"/>
  <c r="BH676" i="5"/>
  <c r="BG676" i="5"/>
  <c r="BF676" i="5"/>
  <c r="T676" i="5"/>
  <c r="R676" i="5"/>
  <c r="P676" i="5"/>
  <c r="BI670" i="5"/>
  <c r="BH670" i="5"/>
  <c r="BG670" i="5"/>
  <c r="BF670" i="5"/>
  <c r="T670" i="5"/>
  <c r="R670" i="5"/>
  <c r="P670" i="5"/>
  <c r="BI664" i="5"/>
  <c r="BH664" i="5"/>
  <c r="BG664" i="5"/>
  <c r="BF664" i="5"/>
  <c r="T664" i="5"/>
  <c r="R664" i="5"/>
  <c r="P664" i="5"/>
  <c r="BI658" i="5"/>
  <c r="BH658" i="5"/>
  <c r="BG658" i="5"/>
  <c r="BF658" i="5"/>
  <c r="T658" i="5"/>
  <c r="R658" i="5"/>
  <c r="P658" i="5"/>
  <c r="BI648" i="5"/>
  <c r="BH648" i="5"/>
  <c r="BG648" i="5"/>
  <c r="BF648" i="5"/>
  <c r="T648" i="5"/>
  <c r="R648" i="5"/>
  <c r="P648" i="5"/>
  <c r="BI638" i="5"/>
  <c r="BH638" i="5"/>
  <c r="BG638" i="5"/>
  <c r="BF638" i="5"/>
  <c r="T638" i="5"/>
  <c r="R638" i="5"/>
  <c r="P638" i="5"/>
  <c r="BI628" i="5"/>
  <c r="BH628" i="5"/>
  <c r="BG628" i="5"/>
  <c r="BF628" i="5"/>
  <c r="T628" i="5"/>
  <c r="R628" i="5"/>
  <c r="P628" i="5"/>
  <c r="BI618" i="5"/>
  <c r="BH618" i="5"/>
  <c r="BG618" i="5"/>
  <c r="BF618" i="5"/>
  <c r="T618" i="5"/>
  <c r="R618" i="5"/>
  <c r="P618" i="5"/>
  <c r="BI610" i="5"/>
  <c r="BH610" i="5"/>
  <c r="BG610" i="5"/>
  <c r="BF610" i="5"/>
  <c r="T610" i="5"/>
  <c r="R610" i="5"/>
  <c r="P610" i="5"/>
  <c r="BI602" i="5"/>
  <c r="BH602" i="5"/>
  <c r="BG602" i="5"/>
  <c r="BF602" i="5"/>
  <c r="T602" i="5"/>
  <c r="R602" i="5"/>
  <c r="P602" i="5"/>
  <c r="BI599" i="5"/>
  <c r="BH599" i="5"/>
  <c r="BG599" i="5"/>
  <c r="BF599" i="5"/>
  <c r="T599" i="5"/>
  <c r="R599" i="5"/>
  <c r="P599" i="5"/>
  <c r="BI594" i="5"/>
  <c r="BH594" i="5"/>
  <c r="BG594" i="5"/>
  <c r="BF594" i="5"/>
  <c r="T594" i="5"/>
  <c r="R594" i="5"/>
  <c r="P594" i="5"/>
  <c r="BI592" i="5"/>
  <c r="BH592" i="5"/>
  <c r="BG592" i="5"/>
  <c r="BF592" i="5"/>
  <c r="T592" i="5"/>
  <c r="R592" i="5"/>
  <c r="P592" i="5"/>
  <c r="BI590" i="5"/>
  <c r="BH590" i="5"/>
  <c r="BG590" i="5"/>
  <c r="BF590" i="5"/>
  <c r="T590" i="5"/>
  <c r="R590" i="5"/>
  <c r="P590" i="5"/>
  <c r="BI588" i="5"/>
  <c r="BH588" i="5"/>
  <c r="BG588" i="5"/>
  <c r="BF588" i="5"/>
  <c r="T588" i="5"/>
  <c r="R588" i="5"/>
  <c r="P588" i="5"/>
  <c r="BI582" i="5"/>
  <c r="BH582" i="5"/>
  <c r="BG582" i="5"/>
  <c r="BF582" i="5"/>
  <c r="T582" i="5"/>
  <c r="R582" i="5"/>
  <c r="P582" i="5"/>
  <c r="BI579" i="5"/>
  <c r="BH579" i="5"/>
  <c r="BG579" i="5"/>
  <c r="BF579" i="5"/>
  <c r="T579" i="5"/>
  <c r="R579" i="5"/>
  <c r="P579" i="5"/>
  <c r="BI574" i="5"/>
  <c r="BH574" i="5"/>
  <c r="BG574" i="5"/>
  <c r="BF574" i="5"/>
  <c r="T574" i="5"/>
  <c r="R574" i="5"/>
  <c r="P574" i="5"/>
  <c r="BI566" i="5"/>
  <c r="BH566" i="5"/>
  <c r="BG566" i="5"/>
  <c r="BF566" i="5"/>
  <c r="T566" i="5"/>
  <c r="T558" i="5"/>
  <c r="R566" i="5"/>
  <c r="R558" i="5"/>
  <c r="P566" i="5"/>
  <c r="BI559" i="5"/>
  <c r="BH559" i="5"/>
  <c r="BG559" i="5"/>
  <c r="BF559" i="5"/>
  <c r="T559" i="5"/>
  <c r="R559" i="5"/>
  <c r="P559" i="5"/>
  <c r="P558" i="5" s="1"/>
  <c r="BI552" i="5"/>
  <c r="BH552" i="5"/>
  <c r="BG552" i="5"/>
  <c r="BF552" i="5"/>
  <c r="T552" i="5"/>
  <c r="R552" i="5"/>
  <c r="P552" i="5"/>
  <c r="BI546" i="5"/>
  <c r="BH546" i="5"/>
  <c r="BG546" i="5"/>
  <c r="BF546" i="5"/>
  <c r="T546" i="5"/>
  <c r="R546" i="5"/>
  <c r="P546" i="5"/>
  <c r="BI540" i="5"/>
  <c r="BH540" i="5"/>
  <c r="BG540" i="5"/>
  <c r="BF540" i="5"/>
  <c r="T540" i="5"/>
  <c r="R540" i="5"/>
  <c r="P540" i="5"/>
  <c r="BI534" i="5"/>
  <c r="BH534" i="5"/>
  <c r="BG534" i="5"/>
  <c r="BF534" i="5"/>
  <c r="T534" i="5"/>
  <c r="R534" i="5"/>
  <c r="P534" i="5"/>
  <c r="BI508" i="5"/>
  <c r="BH508" i="5"/>
  <c r="BG508" i="5"/>
  <c r="BF508" i="5"/>
  <c r="T508" i="5"/>
  <c r="R508" i="5"/>
  <c r="P508" i="5"/>
  <c r="BI483" i="5"/>
  <c r="BH483" i="5"/>
  <c r="BG483" i="5"/>
  <c r="BF483" i="5"/>
  <c r="T483" i="5"/>
  <c r="R483" i="5"/>
  <c r="P483" i="5"/>
  <c r="BI478" i="5"/>
  <c r="BH478" i="5"/>
  <c r="BG478" i="5"/>
  <c r="BF478" i="5"/>
  <c r="T478" i="5"/>
  <c r="R478" i="5"/>
  <c r="P478" i="5"/>
  <c r="BI467" i="5"/>
  <c r="BH467" i="5"/>
  <c r="BG467" i="5"/>
  <c r="BF467" i="5"/>
  <c r="T467" i="5"/>
  <c r="R467" i="5"/>
  <c r="P467" i="5"/>
  <c r="BI461" i="5"/>
  <c r="BH461" i="5"/>
  <c r="BG461" i="5"/>
  <c r="BF461" i="5"/>
  <c r="T461" i="5"/>
  <c r="R461" i="5"/>
  <c r="P461" i="5"/>
  <c r="BI455" i="5"/>
  <c r="BH455" i="5"/>
  <c r="BG455" i="5"/>
  <c r="BF455" i="5"/>
  <c r="T455" i="5"/>
  <c r="R455" i="5"/>
  <c r="P455" i="5"/>
  <c r="BI430" i="5"/>
  <c r="BH430" i="5"/>
  <c r="BG430" i="5"/>
  <c r="BF430" i="5"/>
  <c r="T430" i="5"/>
  <c r="R430" i="5"/>
  <c r="P430" i="5"/>
  <c r="BI423" i="5"/>
  <c r="BH423" i="5"/>
  <c r="BG423" i="5"/>
  <c r="BF423" i="5"/>
  <c r="T423" i="5"/>
  <c r="R423" i="5"/>
  <c r="P423" i="5"/>
  <c r="BI417" i="5"/>
  <c r="BH417" i="5"/>
  <c r="BG417" i="5"/>
  <c r="BF417" i="5"/>
  <c r="T417" i="5"/>
  <c r="R417" i="5"/>
  <c r="P417" i="5"/>
  <c r="BI413" i="5"/>
  <c r="BH413" i="5"/>
  <c r="BG413" i="5"/>
  <c r="BF413" i="5"/>
  <c r="T413" i="5"/>
  <c r="R413" i="5"/>
  <c r="P413" i="5"/>
  <c r="BI408" i="5"/>
  <c r="BH408" i="5"/>
  <c r="BG408" i="5"/>
  <c r="BF408" i="5"/>
  <c r="T408" i="5"/>
  <c r="R408" i="5"/>
  <c r="P408" i="5"/>
  <c r="BI403" i="5"/>
  <c r="BH403" i="5"/>
  <c r="BG403" i="5"/>
  <c r="BF403" i="5"/>
  <c r="T403" i="5"/>
  <c r="R403" i="5"/>
  <c r="P403" i="5"/>
  <c r="BI396" i="5"/>
  <c r="BH396" i="5"/>
  <c r="BG396" i="5"/>
  <c r="BF396" i="5"/>
  <c r="T396" i="5"/>
  <c r="R396" i="5"/>
  <c r="P396" i="5"/>
  <c r="BI391" i="5"/>
  <c r="BH391" i="5"/>
  <c r="BG391" i="5"/>
  <c r="BF391" i="5"/>
  <c r="T391" i="5"/>
  <c r="R391" i="5"/>
  <c r="P391" i="5"/>
  <c r="BI377" i="5"/>
  <c r="BH377" i="5"/>
  <c r="BG377" i="5"/>
  <c r="BF377" i="5"/>
  <c r="T377" i="5"/>
  <c r="R377" i="5"/>
  <c r="P377" i="5"/>
  <c r="BI370" i="5"/>
  <c r="BH370" i="5"/>
  <c r="BG370" i="5"/>
  <c r="BF370" i="5"/>
  <c r="T370" i="5"/>
  <c r="R370" i="5"/>
  <c r="P370" i="5"/>
  <c r="BI366" i="5"/>
  <c r="BH366" i="5"/>
  <c r="BG366" i="5"/>
  <c r="BF366" i="5"/>
  <c r="T366" i="5"/>
  <c r="R366" i="5"/>
  <c r="P366" i="5"/>
  <c r="BI355" i="5"/>
  <c r="BH355" i="5"/>
  <c r="BG355" i="5"/>
  <c r="BF355" i="5"/>
  <c r="T355" i="5"/>
  <c r="R355" i="5"/>
  <c r="P355" i="5"/>
  <c r="BI345" i="5"/>
  <c r="BH345" i="5"/>
  <c r="BG345" i="5"/>
  <c r="BF345" i="5"/>
  <c r="T345" i="5"/>
  <c r="R345" i="5"/>
  <c r="P345" i="5"/>
  <c r="BI340" i="5"/>
  <c r="BH340" i="5"/>
  <c r="BG340" i="5"/>
  <c r="BF340" i="5"/>
  <c r="T340" i="5"/>
  <c r="R340" i="5"/>
  <c r="P340" i="5"/>
  <c r="BI334" i="5"/>
  <c r="BH334" i="5"/>
  <c r="BG334" i="5"/>
  <c r="BF334" i="5"/>
  <c r="T334" i="5"/>
  <c r="R334" i="5"/>
  <c r="P334" i="5"/>
  <c r="BI332" i="5"/>
  <c r="BH332" i="5"/>
  <c r="BG332" i="5"/>
  <c r="BF332" i="5"/>
  <c r="T332" i="5"/>
  <c r="R332" i="5"/>
  <c r="P332" i="5"/>
  <c r="BI327" i="5"/>
  <c r="BH327" i="5"/>
  <c r="BG327" i="5"/>
  <c r="BF327" i="5"/>
  <c r="T327" i="5"/>
  <c r="R327" i="5"/>
  <c r="P327" i="5"/>
  <c r="BI322" i="5"/>
  <c r="BH322" i="5"/>
  <c r="BG322" i="5"/>
  <c r="BF322" i="5"/>
  <c r="T322" i="5"/>
  <c r="R322" i="5"/>
  <c r="P322" i="5"/>
  <c r="BI317" i="5"/>
  <c r="BH317" i="5"/>
  <c r="BG317" i="5"/>
  <c r="BF317" i="5"/>
  <c r="T317" i="5"/>
  <c r="R317" i="5"/>
  <c r="P317" i="5"/>
  <c r="BI291" i="5"/>
  <c r="BH291" i="5"/>
  <c r="BG291" i="5"/>
  <c r="BF291" i="5"/>
  <c r="T291" i="5"/>
  <c r="R291" i="5"/>
  <c r="P291" i="5"/>
  <c r="BI266" i="5"/>
  <c r="BH266" i="5"/>
  <c r="BG266" i="5"/>
  <c r="BF266" i="5"/>
  <c r="T266" i="5"/>
  <c r="R266" i="5"/>
  <c r="P266" i="5"/>
  <c r="BI260" i="5"/>
  <c r="BH260" i="5"/>
  <c r="BG260" i="5"/>
  <c r="BF260" i="5"/>
  <c r="T260" i="5"/>
  <c r="R260" i="5"/>
  <c r="P260" i="5"/>
  <c r="BI253" i="5"/>
  <c r="BH253" i="5"/>
  <c r="BG253" i="5"/>
  <c r="BF253" i="5"/>
  <c r="T253" i="5"/>
  <c r="R253" i="5"/>
  <c r="P253" i="5"/>
  <c r="BI248" i="5"/>
  <c r="BH248" i="5"/>
  <c r="BG248" i="5"/>
  <c r="BF248" i="5"/>
  <c r="T248" i="5"/>
  <c r="R248" i="5"/>
  <c r="P248" i="5"/>
  <c r="BI243" i="5"/>
  <c r="BH243" i="5"/>
  <c r="BG243" i="5"/>
  <c r="BF243" i="5"/>
  <c r="T243" i="5"/>
  <c r="R243" i="5"/>
  <c r="P243" i="5"/>
  <c r="BI228" i="5"/>
  <c r="BH228" i="5"/>
  <c r="BG228" i="5"/>
  <c r="BF228" i="5"/>
  <c r="T228" i="5"/>
  <c r="R228" i="5"/>
  <c r="P228" i="5"/>
  <c r="BI223" i="5"/>
  <c r="BH223" i="5"/>
  <c r="BG223" i="5"/>
  <c r="BF223" i="5"/>
  <c r="T223" i="5"/>
  <c r="R223" i="5"/>
  <c r="P223" i="5"/>
  <c r="BI218" i="5"/>
  <c r="BH218" i="5"/>
  <c r="BG218" i="5"/>
  <c r="BF218" i="5"/>
  <c r="T218" i="5"/>
  <c r="R218" i="5"/>
  <c r="P218" i="5"/>
  <c r="BI213" i="5"/>
  <c r="BH213" i="5"/>
  <c r="BG213" i="5"/>
  <c r="BF213" i="5"/>
  <c r="T213" i="5"/>
  <c r="R213" i="5"/>
  <c r="P213" i="5"/>
  <c r="BI209" i="5"/>
  <c r="BH209" i="5"/>
  <c r="BG209" i="5"/>
  <c r="BF209" i="5"/>
  <c r="T209" i="5"/>
  <c r="R209" i="5"/>
  <c r="P209" i="5"/>
  <c r="BI205" i="5"/>
  <c r="BH205" i="5"/>
  <c r="BG205" i="5"/>
  <c r="BF205" i="5"/>
  <c r="T205" i="5"/>
  <c r="R205" i="5"/>
  <c r="P205" i="5"/>
  <c r="BI200" i="5"/>
  <c r="BH200" i="5"/>
  <c r="BG200" i="5"/>
  <c r="BF200" i="5"/>
  <c r="T200" i="5"/>
  <c r="R200" i="5"/>
  <c r="P200" i="5"/>
  <c r="BI194" i="5"/>
  <c r="BH194" i="5"/>
  <c r="BG194" i="5"/>
  <c r="BF194" i="5"/>
  <c r="T194" i="5"/>
  <c r="R194" i="5"/>
  <c r="P194" i="5"/>
  <c r="BI165" i="5"/>
  <c r="BH165" i="5"/>
  <c r="BG165" i="5"/>
  <c r="BF165" i="5"/>
  <c r="T165" i="5"/>
  <c r="R165" i="5"/>
  <c r="P165" i="5"/>
  <c r="BI140" i="5"/>
  <c r="BH140" i="5"/>
  <c r="BG140" i="5"/>
  <c r="BF140" i="5"/>
  <c r="T140" i="5"/>
  <c r="R140" i="5"/>
  <c r="P140" i="5"/>
  <c r="BI134" i="5"/>
  <c r="BH134" i="5"/>
  <c r="BG134" i="5"/>
  <c r="BF134" i="5"/>
  <c r="T134" i="5"/>
  <c r="R134" i="5"/>
  <c r="P134" i="5"/>
  <c r="F127" i="5"/>
  <c r="F125" i="5"/>
  <c r="E123" i="5"/>
  <c r="F91" i="5"/>
  <c r="F89" i="5"/>
  <c r="E87" i="5"/>
  <c r="J24" i="5"/>
  <c r="E24" i="5"/>
  <c r="J128" i="5"/>
  <c r="J23" i="5"/>
  <c r="J21" i="5"/>
  <c r="E21" i="5"/>
  <c r="J127" i="5"/>
  <c r="J20" i="5"/>
  <c r="J18" i="5"/>
  <c r="E18" i="5"/>
  <c r="F92" i="5"/>
  <c r="J17" i="5"/>
  <c r="J12" i="5"/>
  <c r="J89" i="5"/>
  <c r="E7" i="5"/>
  <c r="E85" i="5" s="1"/>
  <c r="J37" i="4"/>
  <c r="J36" i="4"/>
  <c r="AY98" i="1"/>
  <c r="J35" i="4"/>
  <c r="AX98" i="1"/>
  <c r="BI354" i="4"/>
  <c r="BH354" i="4"/>
  <c r="BG354" i="4"/>
  <c r="BF354" i="4"/>
  <c r="T354" i="4"/>
  <c r="R354" i="4"/>
  <c r="P354" i="4"/>
  <c r="BI350" i="4"/>
  <c r="BH350" i="4"/>
  <c r="BG350" i="4"/>
  <c r="BF350" i="4"/>
  <c r="T350" i="4"/>
  <c r="R350" i="4"/>
  <c r="P350" i="4"/>
  <c r="BI346" i="4"/>
  <c r="BH346" i="4"/>
  <c r="BG346" i="4"/>
  <c r="BF346" i="4"/>
  <c r="T346" i="4"/>
  <c r="R346" i="4"/>
  <c r="P346" i="4"/>
  <c r="BI343" i="4"/>
  <c r="BH343" i="4"/>
  <c r="BG343" i="4"/>
  <c r="BF343" i="4"/>
  <c r="T343" i="4"/>
  <c r="R343" i="4"/>
  <c r="P343" i="4"/>
  <c r="BI339" i="4"/>
  <c r="BH339" i="4"/>
  <c r="BG339" i="4"/>
  <c r="BF339" i="4"/>
  <c r="T339" i="4"/>
  <c r="R339" i="4"/>
  <c r="P339" i="4"/>
  <c r="BI335" i="4"/>
  <c r="BH335" i="4"/>
  <c r="BG335" i="4"/>
  <c r="BF335" i="4"/>
  <c r="T335" i="4"/>
  <c r="R335" i="4"/>
  <c r="P335" i="4"/>
  <c r="BI330" i="4"/>
  <c r="BH330" i="4"/>
  <c r="BG330" i="4"/>
  <c r="BF330" i="4"/>
  <c r="T330" i="4"/>
  <c r="R330" i="4"/>
  <c r="P330" i="4"/>
  <c r="BI325" i="4"/>
  <c r="BH325" i="4"/>
  <c r="BG325" i="4"/>
  <c r="BF325" i="4"/>
  <c r="T325" i="4"/>
  <c r="R325" i="4"/>
  <c r="P325" i="4"/>
  <c r="BI317" i="4"/>
  <c r="BH317" i="4"/>
  <c r="BG317" i="4"/>
  <c r="BF317" i="4"/>
  <c r="T317" i="4"/>
  <c r="R317" i="4"/>
  <c r="P317" i="4"/>
  <c r="BI309" i="4"/>
  <c r="BH309" i="4"/>
  <c r="BG309" i="4"/>
  <c r="BF309" i="4"/>
  <c r="T309" i="4"/>
  <c r="R309" i="4"/>
  <c r="P309" i="4"/>
  <c r="BI301" i="4"/>
  <c r="BH301" i="4"/>
  <c r="BG301" i="4"/>
  <c r="BF301" i="4"/>
  <c r="T301" i="4"/>
  <c r="R301" i="4"/>
  <c r="P301" i="4"/>
  <c r="BI290" i="4"/>
  <c r="BH290" i="4"/>
  <c r="BG290" i="4"/>
  <c r="BF290" i="4"/>
  <c r="T290" i="4"/>
  <c r="R290" i="4"/>
  <c r="P290" i="4"/>
  <c r="BI279" i="4"/>
  <c r="BH279" i="4"/>
  <c r="BG279" i="4"/>
  <c r="BF279" i="4"/>
  <c r="T279" i="4"/>
  <c r="R279" i="4"/>
  <c r="P279" i="4"/>
  <c r="BI268" i="4"/>
  <c r="BH268" i="4"/>
  <c r="BG268" i="4"/>
  <c r="BF268" i="4"/>
  <c r="T268" i="4"/>
  <c r="R268" i="4"/>
  <c r="P268" i="4"/>
  <c r="BI265" i="4"/>
  <c r="BH265" i="4"/>
  <c r="BG265" i="4"/>
  <c r="BF265" i="4"/>
  <c r="T265" i="4"/>
  <c r="R265" i="4"/>
  <c r="P265" i="4"/>
  <c r="BI263" i="4"/>
  <c r="BH263" i="4"/>
  <c r="BG263" i="4"/>
  <c r="BF263" i="4"/>
  <c r="T263" i="4"/>
  <c r="R263" i="4"/>
  <c r="P263" i="4"/>
  <c r="BI261" i="4"/>
  <c r="BH261" i="4"/>
  <c r="BG261" i="4"/>
  <c r="BF261" i="4"/>
  <c r="T261" i="4"/>
  <c r="R261" i="4"/>
  <c r="P261" i="4"/>
  <c r="BI259" i="4"/>
  <c r="BH259" i="4"/>
  <c r="BG259" i="4"/>
  <c r="BF259" i="4"/>
  <c r="T259" i="4"/>
  <c r="R259" i="4"/>
  <c r="P259" i="4"/>
  <c r="BI257" i="4"/>
  <c r="BH257" i="4"/>
  <c r="BG257" i="4"/>
  <c r="BF257" i="4"/>
  <c r="T257" i="4"/>
  <c r="R257" i="4"/>
  <c r="P257" i="4"/>
  <c r="BI255" i="4"/>
  <c r="BH255" i="4"/>
  <c r="BG255" i="4"/>
  <c r="BF255" i="4"/>
  <c r="T255" i="4"/>
  <c r="R255" i="4"/>
  <c r="P255" i="4"/>
  <c r="BI253" i="4"/>
  <c r="BH253" i="4"/>
  <c r="BG253" i="4"/>
  <c r="BF253" i="4"/>
  <c r="T253" i="4"/>
  <c r="R253" i="4"/>
  <c r="P253" i="4"/>
  <c r="BI251" i="4"/>
  <c r="BH251" i="4"/>
  <c r="BG251" i="4"/>
  <c r="BF251" i="4"/>
  <c r="T251" i="4"/>
  <c r="R251" i="4"/>
  <c r="P251" i="4"/>
  <c r="BI249" i="4"/>
  <c r="BH249" i="4"/>
  <c r="BG249" i="4"/>
  <c r="BF249" i="4"/>
  <c r="T249" i="4"/>
  <c r="R249" i="4"/>
  <c r="P249" i="4"/>
  <c r="BI247" i="4"/>
  <c r="BH247" i="4"/>
  <c r="BG247" i="4"/>
  <c r="BF247" i="4"/>
  <c r="T247" i="4"/>
  <c r="R247" i="4"/>
  <c r="P247" i="4"/>
  <c r="BI245" i="4"/>
  <c r="BH245" i="4"/>
  <c r="BG245" i="4"/>
  <c r="BF245" i="4"/>
  <c r="T245" i="4"/>
  <c r="R245" i="4"/>
  <c r="P245" i="4"/>
  <c r="BI243" i="4"/>
  <c r="BH243" i="4"/>
  <c r="BG243" i="4"/>
  <c r="BF243" i="4"/>
  <c r="T243" i="4"/>
  <c r="R243" i="4"/>
  <c r="P243" i="4"/>
  <c r="BI241" i="4"/>
  <c r="BH241" i="4"/>
  <c r="BG241" i="4"/>
  <c r="BF241" i="4"/>
  <c r="T241" i="4"/>
  <c r="R241" i="4"/>
  <c r="P241" i="4"/>
  <c r="BI239" i="4"/>
  <c r="BH239" i="4"/>
  <c r="BG239" i="4"/>
  <c r="BF239" i="4"/>
  <c r="T239" i="4"/>
  <c r="R239" i="4"/>
  <c r="P239" i="4"/>
  <c r="BI237" i="4"/>
  <c r="BH237" i="4"/>
  <c r="BG237" i="4"/>
  <c r="BF237" i="4"/>
  <c r="T237" i="4"/>
  <c r="R237" i="4"/>
  <c r="P237" i="4"/>
  <c r="BI235" i="4"/>
  <c r="BH235" i="4"/>
  <c r="BG235" i="4"/>
  <c r="BF235" i="4"/>
  <c r="T235" i="4"/>
  <c r="R235" i="4"/>
  <c r="P235" i="4"/>
  <c r="BI233" i="4"/>
  <c r="BH233" i="4"/>
  <c r="BG233" i="4"/>
  <c r="BF233" i="4"/>
  <c r="T233" i="4"/>
  <c r="R233" i="4"/>
  <c r="P233" i="4"/>
  <c r="BI231" i="4"/>
  <c r="BH231" i="4"/>
  <c r="BG231" i="4"/>
  <c r="BF231" i="4"/>
  <c r="T231" i="4"/>
  <c r="R231" i="4"/>
  <c r="P231" i="4"/>
  <c r="BI229" i="4"/>
  <c r="BH229" i="4"/>
  <c r="BG229" i="4"/>
  <c r="BF229" i="4"/>
  <c r="T229" i="4"/>
  <c r="R229" i="4"/>
  <c r="P229" i="4"/>
  <c r="BI226" i="4"/>
  <c r="BH226" i="4"/>
  <c r="BG226" i="4"/>
  <c r="BF226" i="4"/>
  <c r="T226" i="4"/>
  <c r="R226" i="4"/>
  <c r="P226" i="4"/>
  <c r="BI223" i="4"/>
  <c r="BH223" i="4"/>
  <c r="BG223" i="4"/>
  <c r="BF223" i="4"/>
  <c r="T223" i="4"/>
  <c r="R223" i="4"/>
  <c r="P223" i="4"/>
  <c r="BI220" i="4"/>
  <c r="BH220" i="4"/>
  <c r="BG220" i="4"/>
  <c r="BF220" i="4"/>
  <c r="T220" i="4"/>
  <c r="R220" i="4"/>
  <c r="P220" i="4"/>
  <c r="BI216" i="4"/>
  <c r="BH216" i="4"/>
  <c r="BG216" i="4"/>
  <c r="BF216" i="4"/>
  <c r="T216" i="4"/>
  <c r="R216" i="4"/>
  <c r="P216" i="4"/>
  <c r="BI213" i="4"/>
  <c r="BH213" i="4"/>
  <c r="BG213" i="4"/>
  <c r="BF213" i="4"/>
  <c r="T213" i="4"/>
  <c r="R213" i="4"/>
  <c r="P213" i="4"/>
  <c r="BI207" i="4"/>
  <c r="BH207" i="4"/>
  <c r="BG207" i="4"/>
  <c r="BF207" i="4"/>
  <c r="T207" i="4"/>
  <c r="R207" i="4"/>
  <c r="P207" i="4"/>
  <c r="BI203" i="4"/>
  <c r="BH203" i="4"/>
  <c r="BG203" i="4"/>
  <c r="BF203" i="4"/>
  <c r="T203" i="4"/>
  <c r="R203" i="4"/>
  <c r="P203" i="4"/>
  <c r="BI197" i="4"/>
  <c r="BH197" i="4"/>
  <c r="BG197" i="4"/>
  <c r="BF197" i="4"/>
  <c r="T197" i="4"/>
  <c r="R197" i="4"/>
  <c r="P197" i="4"/>
  <c r="BI193" i="4"/>
  <c r="BH193" i="4"/>
  <c r="BG193" i="4"/>
  <c r="BF193" i="4"/>
  <c r="T193" i="4"/>
  <c r="R193" i="4"/>
  <c r="P193" i="4"/>
  <c r="BI189" i="4"/>
  <c r="BH189" i="4"/>
  <c r="BG189" i="4"/>
  <c r="BF189" i="4"/>
  <c r="T189" i="4"/>
  <c r="R189" i="4"/>
  <c r="P189" i="4"/>
  <c r="BI185" i="4"/>
  <c r="BH185" i="4"/>
  <c r="BG185" i="4"/>
  <c r="BF185" i="4"/>
  <c r="T185" i="4"/>
  <c r="R185" i="4"/>
  <c r="P185" i="4"/>
  <c r="BI180" i="4"/>
  <c r="BH180" i="4"/>
  <c r="BG180" i="4"/>
  <c r="BF180" i="4"/>
  <c r="T180" i="4"/>
  <c r="R180" i="4"/>
  <c r="P180" i="4"/>
  <c r="BI176" i="4"/>
  <c r="BH176" i="4"/>
  <c r="BG176" i="4"/>
  <c r="BF176" i="4"/>
  <c r="T176" i="4"/>
  <c r="R176" i="4"/>
  <c r="P176" i="4"/>
  <c r="BI172" i="4"/>
  <c r="BH172" i="4"/>
  <c r="BG172" i="4"/>
  <c r="BF172" i="4"/>
  <c r="T172" i="4"/>
  <c r="R172" i="4"/>
  <c r="P172" i="4"/>
  <c r="BI170" i="4"/>
  <c r="BH170" i="4"/>
  <c r="BG170" i="4"/>
  <c r="BF170" i="4"/>
  <c r="T170" i="4"/>
  <c r="R170" i="4"/>
  <c r="P170" i="4"/>
  <c r="BI168" i="4"/>
  <c r="BH168" i="4"/>
  <c r="BG168" i="4"/>
  <c r="BF168" i="4"/>
  <c r="T168" i="4"/>
  <c r="R168" i="4"/>
  <c r="P168" i="4"/>
  <c r="BI165" i="4"/>
  <c r="BH165" i="4"/>
  <c r="BG165" i="4"/>
  <c r="BF165" i="4"/>
  <c r="T165" i="4"/>
  <c r="R165" i="4"/>
  <c r="P165" i="4"/>
  <c r="BI160" i="4"/>
  <c r="BH160" i="4"/>
  <c r="BG160" i="4"/>
  <c r="BF160" i="4"/>
  <c r="T160" i="4"/>
  <c r="R160" i="4"/>
  <c r="P160" i="4"/>
  <c r="BI155" i="4"/>
  <c r="BH155" i="4"/>
  <c r="BG155" i="4"/>
  <c r="BF155" i="4"/>
  <c r="T155" i="4"/>
  <c r="R155" i="4"/>
  <c r="P155" i="4"/>
  <c r="BI150" i="4"/>
  <c r="BH150" i="4"/>
  <c r="BG150" i="4"/>
  <c r="BF150" i="4"/>
  <c r="T150" i="4"/>
  <c r="R150" i="4"/>
  <c r="P150" i="4"/>
  <c r="BI147" i="4"/>
  <c r="BH147" i="4"/>
  <c r="BG147" i="4"/>
  <c r="BF147" i="4"/>
  <c r="T147" i="4"/>
  <c r="R147" i="4"/>
  <c r="P147" i="4"/>
  <c r="BI144" i="4"/>
  <c r="BH144" i="4"/>
  <c r="BG144" i="4"/>
  <c r="BF144" i="4"/>
  <c r="T144" i="4"/>
  <c r="R144" i="4"/>
  <c r="P144" i="4"/>
  <c r="BI139" i="4"/>
  <c r="BH139" i="4"/>
  <c r="BG139" i="4"/>
  <c r="BF139" i="4"/>
  <c r="T139" i="4"/>
  <c r="R139" i="4"/>
  <c r="P139" i="4"/>
  <c r="BI134" i="4"/>
  <c r="BH134" i="4"/>
  <c r="BG134" i="4"/>
  <c r="BF134" i="4"/>
  <c r="T134" i="4"/>
  <c r="R134" i="4"/>
  <c r="P134"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F115" i="4"/>
  <c r="F113" i="4"/>
  <c r="E111" i="4"/>
  <c r="F91" i="4"/>
  <c r="F89" i="4"/>
  <c r="E87" i="4"/>
  <c r="J24" i="4"/>
  <c r="E24" i="4"/>
  <c r="J92" i="4" s="1"/>
  <c r="J23" i="4"/>
  <c r="J21" i="4"/>
  <c r="E21" i="4"/>
  <c r="J115" i="4" s="1"/>
  <c r="J20" i="4"/>
  <c r="J18" i="4"/>
  <c r="E18" i="4"/>
  <c r="F116" i="4" s="1"/>
  <c r="J17" i="4"/>
  <c r="J12" i="4"/>
  <c r="J113" i="4"/>
  <c r="E7" i="4"/>
  <c r="E85" i="4"/>
  <c r="J39" i="3"/>
  <c r="J38" i="3"/>
  <c r="AY97" i="1" s="1"/>
  <c r="J37" i="3"/>
  <c r="AX97" i="1"/>
  <c r="BI200" i="3"/>
  <c r="BH200" i="3"/>
  <c r="BG200" i="3"/>
  <c r="BF200" i="3"/>
  <c r="T200" i="3"/>
  <c r="R200" i="3"/>
  <c r="P200" i="3"/>
  <c r="BI197" i="3"/>
  <c r="BH197" i="3"/>
  <c r="BG197" i="3"/>
  <c r="BF197" i="3"/>
  <c r="T197" i="3"/>
  <c r="R197" i="3"/>
  <c r="P197" i="3"/>
  <c r="BI194" i="3"/>
  <c r="BH194" i="3"/>
  <c r="BG194" i="3"/>
  <c r="BF194" i="3"/>
  <c r="T194" i="3"/>
  <c r="R194" i="3"/>
  <c r="P194" i="3"/>
  <c r="BI191" i="3"/>
  <c r="BH191" i="3"/>
  <c r="BG191" i="3"/>
  <c r="BF191" i="3"/>
  <c r="T191" i="3"/>
  <c r="R191" i="3"/>
  <c r="P191" i="3"/>
  <c r="BI188" i="3"/>
  <c r="BH188" i="3"/>
  <c r="BG188" i="3"/>
  <c r="BF188" i="3"/>
  <c r="T188" i="3"/>
  <c r="R188" i="3"/>
  <c r="P188" i="3"/>
  <c r="BI185" i="3"/>
  <c r="BH185" i="3"/>
  <c r="BG185" i="3"/>
  <c r="BF185" i="3"/>
  <c r="T185" i="3"/>
  <c r="R185" i="3"/>
  <c r="P185" i="3"/>
  <c r="BI182" i="3"/>
  <c r="BH182" i="3"/>
  <c r="BG182" i="3"/>
  <c r="BF182" i="3"/>
  <c r="T182" i="3"/>
  <c r="R182" i="3"/>
  <c r="P182" i="3"/>
  <c r="BI179" i="3"/>
  <c r="BH179" i="3"/>
  <c r="BG179" i="3"/>
  <c r="BF179" i="3"/>
  <c r="T179" i="3"/>
  <c r="R179" i="3"/>
  <c r="P179" i="3"/>
  <c r="BI176" i="3"/>
  <c r="BH176" i="3"/>
  <c r="BG176" i="3"/>
  <c r="BF176" i="3"/>
  <c r="T176" i="3"/>
  <c r="R176" i="3"/>
  <c r="P176" i="3"/>
  <c r="BI172" i="3"/>
  <c r="BH172" i="3"/>
  <c r="BG172" i="3"/>
  <c r="BF172" i="3"/>
  <c r="T172" i="3"/>
  <c r="R172" i="3"/>
  <c r="P172" i="3"/>
  <c r="BI167" i="3"/>
  <c r="BH167" i="3"/>
  <c r="BG167" i="3"/>
  <c r="BF167" i="3"/>
  <c r="T167" i="3"/>
  <c r="R167" i="3"/>
  <c r="P167" i="3"/>
  <c r="BI164" i="3"/>
  <c r="BH164" i="3"/>
  <c r="BG164" i="3"/>
  <c r="BF164" i="3"/>
  <c r="T164" i="3"/>
  <c r="R164" i="3"/>
  <c r="P164"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6" i="3"/>
  <c r="BH136" i="3"/>
  <c r="BG136" i="3"/>
  <c r="BF136" i="3"/>
  <c r="T136" i="3"/>
  <c r="R136" i="3"/>
  <c r="P136" i="3"/>
  <c r="BI133" i="3"/>
  <c r="BH133" i="3"/>
  <c r="BG133" i="3"/>
  <c r="BF133" i="3"/>
  <c r="T133" i="3"/>
  <c r="R133" i="3"/>
  <c r="P133" i="3"/>
  <c r="BI130" i="3"/>
  <c r="BH130" i="3"/>
  <c r="BG130" i="3"/>
  <c r="BF130" i="3"/>
  <c r="T130" i="3"/>
  <c r="R130" i="3"/>
  <c r="P130" i="3"/>
  <c r="BI128" i="3"/>
  <c r="BH128" i="3"/>
  <c r="BG128" i="3"/>
  <c r="BF128" i="3"/>
  <c r="T128" i="3"/>
  <c r="R128" i="3"/>
  <c r="P128" i="3"/>
  <c r="BI126" i="3"/>
  <c r="BH126" i="3"/>
  <c r="BG126" i="3"/>
  <c r="BF126" i="3"/>
  <c r="T126" i="3"/>
  <c r="R126" i="3"/>
  <c r="P126" i="3"/>
  <c r="F119" i="3"/>
  <c r="F117" i="3"/>
  <c r="E115" i="3"/>
  <c r="F93" i="3"/>
  <c r="F91" i="3"/>
  <c r="E89" i="3"/>
  <c r="J26" i="3"/>
  <c r="E26" i="3"/>
  <c r="J120" i="3" s="1"/>
  <c r="J25" i="3"/>
  <c r="J23" i="3"/>
  <c r="E23" i="3"/>
  <c r="J93" i="3" s="1"/>
  <c r="J22" i="3"/>
  <c r="J20" i="3"/>
  <c r="E20" i="3"/>
  <c r="F94" i="3" s="1"/>
  <c r="J19" i="3"/>
  <c r="J14" i="3"/>
  <c r="J91" i="3"/>
  <c r="E7" i="3"/>
  <c r="E111" i="3"/>
  <c r="J37" i="2"/>
  <c r="J36" i="2"/>
  <c r="AY96" i="1" s="1"/>
  <c r="J35" i="2"/>
  <c r="AX96" i="1"/>
  <c r="BI355" i="2"/>
  <c r="BH355" i="2"/>
  <c r="BG355" i="2"/>
  <c r="BF355" i="2"/>
  <c r="T355" i="2"/>
  <c r="R355" i="2"/>
  <c r="P355" i="2"/>
  <c r="BI352" i="2"/>
  <c r="BH352" i="2"/>
  <c r="BG352" i="2"/>
  <c r="BF352" i="2"/>
  <c r="T352" i="2"/>
  <c r="R352" i="2"/>
  <c r="P352" i="2"/>
  <c r="BI349" i="2"/>
  <c r="BH349" i="2"/>
  <c r="BG349" i="2"/>
  <c r="BF349" i="2"/>
  <c r="T349" i="2"/>
  <c r="R349" i="2"/>
  <c r="P349" i="2"/>
  <c r="BI345" i="2"/>
  <c r="BH345" i="2"/>
  <c r="BG345" i="2"/>
  <c r="BF345" i="2"/>
  <c r="T345" i="2"/>
  <c r="R345" i="2"/>
  <c r="P345" i="2"/>
  <c r="BI341" i="2"/>
  <c r="BH341" i="2"/>
  <c r="BG341" i="2"/>
  <c r="BF341" i="2"/>
  <c r="T341" i="2"/>
  <c r="R341" i="2"/>
  <c r="P341" i="2"/>
  <c r="BI336" i="2"/>
  <c r="BH336" i="2"/>
  <c r="BG336" i="2"/>
  <c r="BF336" i="2"/>
  <c r="T336" i="2"/>
  <c r="R336" i="2"/>
  <c r="P336" i="2"/>
  <c r="BI329" i="2"/>
  <c r="BH329" i="2"/>
  <c r="BG329" i="2"/>
  <c r="BF329" i="2"/>
  <c r="T329" i="2"/>
  <c r="R329" i="2"/>
  <c r="P329" i="2"/>
  <c r="BI322" i="2"/>
  <c r="BH322" i="2"/>
  <c r="BG322" i="2"/>
  <c r="BF322" i="2"/>
  <c r="T322" i="2"/>
  <c r="R322" i="2"/>
  <c r="P322" i="2"/>
  <c r="BI316" i="2"/>
  <c r="BH316" i="2"/>
  <c r="BG316" i="2"/>
  <c r="BF316" i="2"/>
  <c r="T316" i="2"/>
  <c r="R316" i="2"/>
  <c r="P316" i="2"/>
  <c r="BI313" i="2"/>
  <c r="BH313" i="2"/>
  <c r="BG313" i="2"/>
  <c r="BF313" i="2"/>
  <c r="T313" i="2"/>
  <c r="R313" i="2"/>
  <c r="P313" i="2"/>
  <c r="BI310" i="2"/>
  <c r="BH310" i="2"/>
  <c r="BG310" i="2"/>
  <c r="BF310" i="2"/>
  <c r="T310" i="2"/>
  <c r="R310" i="2"/>
  <c r="P310" i="2"/>
  <c r="BI307" i="2"/>
  <c r="BH307" i="2"/>
  <c r="BG307" i="2"/>
  <c r="BF307" i="2"/>
  <c r="T307" i="2"/>
  <c r="R307" i="2"/>
  <c r="P307" i="2"/>
  <c r="BI304" i="2"/>
  <c r="BH304" i="2"/>
  <c r="BG304" i="2"/>
  <c r="BF304" i="2"/>
  <c r="T304" i="2"/>
  <c r="R304" i="2"/>
  <c r="P304" i="2"/>
  <c r="BI301" i="2"/>
  <c r="BH301" i="2"/>
  <c r="BG301" i="2"/>
  <c r="BF301" i="2"/>
  <c r="T301" i="2"/>
  <c r="R301" i="2"/>
  <c r="P301" i="2"/>
  <c r="BI298" i="2"/>
  <c r="BH298" i="2"/>
  <c r="BG298" i="2"/>
  <c r="BF298" i="2"/>
  <c r="T298" i="2"/>
  <c r="R298" i="2"/>
  <c r="P298" i="2"/>
  <c r="BI295" i="2"/>
  <c r="BH295" i="2"/>
  <c r="BG295" i="2"/>
  <c r="BF295" i="2"/>
  <c r="T295" i="2"/>
  <c r="R295" i="2"/>
  <c r="P295" i="2"/>
  <c r="BI293" i="2"/>
  <c r="BH293" i="2"/>
  <c r="BG293" i="2"/>
  <c r="BF293" i="2"/>
  <c r="T293" i="2"/>
  <c r="R293" i="2"/>
  <c r="P293" i="2"/>
  <c r="BI290" i="2"/>
  <c r="BH290" i="2"/>
  <c r="BG290" i="2"/>
  <c r="BF290" i="2"/>
  <c r="T290" i="2"/>
  <c r="R290" i="2"/>
  <c r="P290" i="2"/>
  <c r="BI287" i="2"/>
  <c r="BH287" i="2"/>
  <c r="BG287" i="2"/>
  <c r="BF287" i="2"/>
  <c r="T287" i="2"/>
  <c r="R287" i="2"/>
  <c r="P287" i="2"/>
  <c r="BI284" i="2"/>
  <c r="BH284" i="2"/>
  <c r="BG284" i="2"/>
  <c r="BF284" i="2"/>
  <c r="T284" i="2"/>
  <c r="R284" i="2"/>
  <c r="P284" i="2"/>
  <c r="BI281" i="2"/>
  <c r="BH281" i="2"/>
  <c r="BG281" i="2"/>
  <c r="BF281" i="2"/>
  <c r="T281" i="2"/>
  <c r="R281" i="2"/>
  <c r="P281" i="2"/>
  <c r="BI278" i="2"/>
  <c r="BH278" i="2"/>
  <c r="BG278" i="2"/>
  <c r="BF278" i="2"/>
  <c r="T278" i="2"/>
  <c r="R278" i="2"/>
  <c r="P278" i="2"/>
  <c r="BI275" i="2"/>
  <c r="BH275" i="2"/>
  <c r="BG275" i="2"/>
  <c r="BF275" i="2"/>
  <c r="T275" i="2"/>
  <c r="R275" i="2"/>
  <c r="P275" i="2"/>
  <c r="BI272" i="2"/>
  <c r="BH272" i="2"/>
  <c r="BG272" i="2"/>
  <c r="BF272" i="2"/>
  <c r="T272" i="2"/>
  <c r="R272" i="2"/>
  <c r="P272" i="2"/>
  <c r="BI270" i="2"/>
  <c r="BH270" i="2"/>
  <c r="BG270" i="2"/>
  <c r="BF270" i="2"/>
  <c r="T270" i="2"/>
  <c r="R270" i="2"/>
  <c r="P270" i="2"/>
  <c r="BI268" i="2"/>
  <c r="BH268" i="2"/>
  <c r="BG268" i="2"/>
  <c r="BF268" i="2"/>
  <c r="T268" i="2"/>
  <c r="R268" i="2"/>
  <c r="P268" i="2"/>
  <c r="BI266" i="2"/>
  <c r="BH266" i="2"/>
  <c r="BG266" i="2"/>
  <c r="BF266" i="2"/>
  <c r="T266" i="2"/>
  <c r="R266" i="2"/>
  <c r="P266" i="2"/>
  <c r="BI264" i="2"/>
  <c r="BH264" i="2"/>
  <c r="BG264" i="2"/>
  <c r="BF264" i="2"/>
  <c r="T264" i="2"/>
  <c r="R264" i="2"/>
  <c r="P264" i="2"/>
  <c r="BI262" i="2"/>
  <c r="BH262" i="2"/>
  <c r="BG262" i="2"/>
  <c r="BF262" i="2"/>
  <c r="T262" i="2"/>
  <c r="R262" i="2"/>
  <c r="P262" i="2"/>
  <c r="BI260" i="2"/>
  <c r="BH260" i="2"/>
  <c r="BG260" i="2"/>
  <c r="BF260" i="2"/>
  <c r="T260" i="2"/>
  <c r="R260" i="2"/>
  <c r="P260" i="2"/>
  <c r="BI258" i="2"/>
  <c r="BH258" i="2"/>
  <c r="BG258" i="2"/>
  <c r="BF258" i="2"/>
  <c r="T258" i="2"/>
  <c r="R258" i="2"/>
  <c r="P258" i="2"/>
  <c r="BI256" i="2"/>
  <c r="BH256" i="2"/>
  <c r="BG256" i="2"/>
  <c r="BF256" i="2"/>
  <c r="T256" i="2"/>
  <c r="R256" i="2"/>
  <c r="P256" i="2"/>
  <c r="BI254" i="2"/>
  <c r="BH254" i="2"/>
  <c r="BG254" i="2"/>
  <c r="BF254" i="2"/>
  <c r="T254" i="2"/>
  <c r="R254" i="2"/>
  <c r="P254" i="2"/>
  <c r="BI252" i="2"/>
  <c r="BH252" i="2"/>
  <c r="BG252" i="2"/>
  <c r="BF252" i="2"/>
  <c r="T252" i="2"/>
  <c r="R252" i="2"/>
  <c r="P252" i="2"/>
  <c r="BI250" i="2"/>
  <c r="BH250" i="2"/>
  <c r="BG250" i="2"/>
  <c r="BF250" i="2"/>
  <c r="T250" i="2"/>
  <c r="R250" i="2"/>
  <c r="P250" i="2"/>
  <c r="BI248" i="2"/>
  <c r="BH248" i="2"/>
  <c r="BG248" i="2"/>
  <c r="BF248" i="2"/>
  <c r="T248" i="2"/>
  <c r="R248" i="2"/>
  <c r="P248" i="2"/>
  <c r="BI246" i="2"/>
  <c r="BH246" i="2"/>
  <c r="BG246" i="2"/>
  <c r="BF246" i="2"/>
  <c r="T246" i="2"/>
  <c r="R246" i="2"/>
  <c r="P246" i="2"/>
  <c r="BI244" i="2"/>
  <c r="BH244" i="2"/>
  <c r="BG244" i="2"/>
  <c r="BF244" i="2"/>
  <c r="T244" i="2"/>
  <c r="R244" i="2"/>
  <c r="P244" i="2"/>
  <c r="BI241" i="2"/>
  <c r="BH241" i="2"/>
  <c r="BG241" i="2"/>
  <c r="BF241" i="2"/>
  <c r="T241" i="2"/>
  <c r="R241" i="2"/>
  <c r="P241" i="2"/>
  <c r="BI239" i="2"/>
  <c r="BH239" i="2"/>
  <c r="BG239" i="2"/>
  <c r="BF239" i="2"/>
  <c r="T239" i="2"/>
  <c r="R239" i="2"/>
  <c r="P239" i="2"/>
  <c r="BI237" i="2"/>
  <c r="BH237" i="2"/>
  <c r="BG237" i="2"/>
  <c r="BF237" i="2"/>
  <c r="T237" i="2"/>
  <c r="R237" i="2"/>
  <c r="P237" i="2"/>
  <c r="BI234" i="2"/>
  <c r="BH234" i="2"/>
  <c r="BG234" i="2"/>
  <c r="BF234" i="2"/>
  <c r="T234" i="2"/>
  <c r="R234" i="2"/>
  <c r="P234"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2" i="2"/>
  <c r="BH222" i="2"/>
  <c r="BG222" i="2"/>
  <c r="BF222" i="2"/>
  <c r="T222" i="2"/>
  <c r="R222" i="2"/>
  <c r="P222" i="2"/>
  <c r="BI217" i="2"/>
  <c r="BH217" i="2"/>
  <c r="BG217" i="2"/>
  <c r="BF217" i="2"/>
  <c r="T217" i="2"/>
  <c r="R217" i="2"/>
  <c r="P217" i="2"/>
  <c r="BI213" i="2"/>
  <c r="BH213" i="2"/>
  <c r="BG213" i="2"/>
  <c r="BF213" i="2"/>
  <c r="T213" i="2"/>
  <c r="R213" i="2"/>
  <c r="P213" i="2"/>
  <c r="BI209" i="2"/>
  <c r="BH209" i="2"/>
  <c r="BG209" i="2"/>
  <c r="BF209" i="2"/>
  <c r="T209" i="2"/>
  <c r="R209" i="2"/>
  <c r="P209" i="2"/>
  <c r="BI205" i="2"/>
  <c r="BH205" i="2"/>
  <c r="BG205" i="2"/>
  <c r="BF205" i="2"/>
  <c r="T205" i="2"/>
  <c r="R205" i="2"/>
  <c r="P205" i="2"/>
  <c r="BI201" i="2"/>
  <c r="BH201" i="2"/>
  <c r="BG201" i="2"/>
  <c r="BF201" i="2"/>
  <c r="T201" i="2"/>
  <c r="R201" i="2"/>
  <c r="P201" i="2"/>
  <c r="BI197" i="2"/>
  <c r="BH197" i="2"/>
  <c r="BG197" i="2"/>
  <c r="BF197" i="2"/>
  <c r="T197" i="2"/>
  <c r="R197" i="2"/>
  <c r="P197" i="2"/>
  <c r="BI195" i="2"/>
  <c r="BH195" i="2"/>
  <c r="BG195" i="2"/>
  <c r="BF195" i="2"/>
  <c r="T195" i="2"/>
  <c r="R195" i="2"/>
  <c r="P195" i="2"/>
  <c r="BI192" i="2"/>
  <c r="BH192" i="2"/>
  <c r="BG192" i="2"/>
  <c r="BF192" i="2"/>
  <c r="T192" i="2"/>
  <c r="R192" i="2"/>
  <c r="P192" i="2"/>
  <c r="BI189" i="2"/>
  <c r="BH189" i="2"/>
  <c r="BG189" i="2"/>
  <c r="BF189" i="2"/>
  <c r="T189" i="2"/>
  <c r="R189" i="2"/>
  <c r="P189" i="2"/>
  <c r="BI186" i="2"/>
  <c r="BH186" i="2"/>
  <c r="BG186" i="2"/>
  <c r="BF186" i="2"/>
  <c r="T186" i="2"/>
  <c r="R186" i="2"/>
  <c r="P186" i="2"/>
  <c r="BI184" i="2"/>
  <c r="BH184" i="2"/>
  <c r="BG184" i="2"/>
  <c r="BF184" i="2"/>
  <c r="T184" i="2"/>
  <c r="R184" i="2"/>
  <c r="P184"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8" i="2"/>
  <c r="BH168" i="2"/>
  <c r="BG168" i="2"/>
  <c r="BF168" i="2"/>
  <c r="T168" i="2"/>
  <c r="R168" i="2"/>
  <c r="P168" i="2"/>
  <c r="BI165" i="2"/>
  <c r="BH165" i="2"/>
  <c r="BG165" i="2"/>
  <c r="BF165" i="2"/>
  <c r="T165" i="2"/>
  <c r="R165" i="2"/>
  <c r="P165" i="2"/>
  <c r="BI162" i="2"/>
  <c r="BH162" i="2"/>
  <c r="BG162" i="2"/>
  <c r="BF162" i="2"/>
  <c r="T162" i="2"/>
  <c r="R162" i="2"/>
  <c r="P162" i="2"/>
  <c r="BI159" i="2"/>
  <c r="BH159" i="2"/>
  <c r="BG159" i="2"/>
  <c r="BF159" i="2"/>
  <c r="T159" i="2"/>
  <c r="R159" i="2"/>
  <c r="P159" i="2"/>
  <c r="BI157" i="2"/>
  <c r="BH157" i="2"/>
  <c r="BG157" i="2"/>
  <c r="BF157" i="2"/>
  <c r="T157" i="2"/>
  <c r="R157" i="2"/>
  <c r="P157" i="2"/>
  <c r="BI155" i="2"/>
  <c r="BH155" i="2"/>
  <c r="BG155" i="2"/>
  <c r="BF155" i="2"/>
  <c r="T155" i="2"/>
  <c r="R155" i="2"/>
  <c r="P155"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39" i="2"/>
  <c r="BH139" i="2"/>
  <c r="BG139" i="2"/>
  <c r="BF139" i="2"/>
  <c r="T139" i="2"/>
  <c r="R139" i="2"/>
  <c r="P139" i="2"/>
  <c r="BI136" i="2"/>
  <c r="BH136" i="2"/>
  <c r="BG136" i="2"/>
  <c r="BF136" i="2"/>
  <c r="T136" i="2"/>
  <c r="R136" i="2"/>
  <c r="P136" i="2"/>
  <c r="BI133" i="2"/>
  <c r="BH133" i="2"/>
  <c r="BG133" i="2"/>
  <c r="BF133" i="2"/>
  <c r="T133" i="2"/>
  <c r="R133" i="2"/>
  <c r="P133" i="2"/>
  <c r="BI130" i="2"/>
  <c r="BH130" i="2"/>
  <c r="BG130" i="2"/>
  <c r="BF130" i="2"/>
  <c r="T130" i="2"/>
  <c r="R130" i="2"/>
  <c r="P130" i="2"/>
  <c r="BI127" i="2"/>
  <c r="BH127" i="2"/>
  <c r="BG127" i="2"/>
  <c r="BF127" i="2"/>
  <c r="T127" i="2"/>
  <c r="R127" i="2"/>
  <c r="P127" i="2"/>
  <c r="BI125" i="2"/>
  <c r="BH125" i="2"/>
  <c r="BG125" i="2"/>
  <c r="BF125" i="2"/>
  <c r="T125" i="2"/>
  <c r="R125" i="2"/>
  <c r="P125" i="2"/>
  <c r="BI123" i="2"/>
  <c r="BH123" i="2"/>
  <c r="BG123" i="2"/>
  <c r="BF123" i="2"/>
  <c r="T123" i="2"/>
  <c r="R123" i="2"/>
  <c r="P123" i="2"/>
  <c r="F116" i="2"/>
  <c r="F114" i="2"/>
  <c r="E112" i="2"/>
  <c r="F91" i="2"/>
  <c r="F89" i="2"/>
  <c r="E87" i="2"/>
  <c r="J24" i="2"/>
  <c r="E24" i="2"/>
  <c r="J92" i="2"/>
  <c r="J23" i="2"/>
  <c r="J21" i="2"/>
  <c r="E21" i="2"/>
  <c r="J91" i="2" s="1"/>
  <c r="J20" i="2"/>
  <c r="J18" i="2"/>
  <c r="E18" i="2"/>
  <c r="F92" i="2" s="1"/>
  <c r="J17" i="2"/>
  <c r="J12" i="2"/>
  <c r="J114" i="2" s="1"/>
  <c r="E7" i="2"/>
  <c r="E85" i="2" s="1"/>
  <c r="L90" i="1"/>
  <c r="AM90" i="1"/>
  <c r="AM89" i="1"/>
  <c r="L89" i="1"/>
  <c r="AM87" i="1"/>
  <c r="L87" i="1"/>
  <c r="L85" i="1"/>
  <c r="L84" i="1"/>
  <c r="J268" i="2"/>
  <c r="BK157" i="2"/>
  <c r="J171" i="2"/>
  <c r="BK287" i="2"/>
  <c r="J217" i="2"/>
  <c r="BK275" i="2"/>
  <c r="BK316" i="2"/>
  <c r="J234" i="2"/>
  <c r="BK150" i="2"/>
  <c r="AS95" i="1"/>
  <c r="J177" i="2"/>
  <c r="BK313" i="2"/>
  <c r="BK278" i="2"/>
  <c r="BK181" i="2"/>
  <c r="BK148" i="2"/>
  <c r="BK148" i="3"/>
  <c r="J161" i="3"/>
  <c r="J142" i="3"/>
  <c r="J157" i="3"/>
  <c r="J191" i="3"/>
  <c r="BK161" i="3"/>
  <c r="BK142" i="3"/>
  <c r="J354" i="4"/>
  <c r="BK261" i="4"/>
  <c r="J239" i="4"/>
  <c r="BK354" i="4"/>
  <c r="BK255" i="4"/>
  <c r="J193" i="4"/>
  <c r="BK139" i="4"/>
  <c r="J160" i="4"/>
  <c r="J150" i="4"/>
  <c r="J185" i="4"/>
  <c r="BK223" i="5"/>
  <c r="J478" i="5"/>
  <c r="BK423" i="5"/>
  <c r="BK599" i="5"/>
  <c r="J483" i="5"/>
  <c r="BK658" i="5"/>
  <c r="BK340" i="5"/>
  <c r="J590" i="5"/>
  <c r="BK759" i="5"/>
  <c r="BK670" i="5"/>
  <c r="J759" i="5"/>
  <c r="BK680" i="5"/>
  <c r="J148" i="6"/>
  <c r="BK136" i="6"/>
  <c r="BK131" i="6"/>
  <c r="BK162" i="2"/>
  <c r="BK329" i="2"/>
  <c r="J186" i="2"/>
  <c r="BK152" i="2"/>
  <c r="J345" i="2"/>
  <c r="J293" i="2"/>
  <c r="BK201" i="2"/>
  <c r="BK130" i="2"/>
  <c r="BK151" i="3"/>
  <c r="BK182" i="3"/>
  <c r="J290" i="4"/>
  <c r="BK343" i="4"/>
  <c r="J172" i="4"/>
  <c r="J155" i="4"/>
  <c r="BK247" i="4"/>
  <c r="J259" i="4"/>
  <c r="BK172" i="4"/>
  <c r="BK602" i="5"/>
  <c r="BK638" i="5"/>
  <c r="J377" i="5"/>
  <c r="BK200" i="5"/>
  <c r="BK594" i="5"/>
  <c r="J779" i="5"/>
  <c r="J696" i="5"/>
  <c r="BK153" i="6"/>
  <c r="BK173" i="2"/>
  <c r="J298" i="2"/>
  <c r="J295" i="2"/>
  <c r="BK179" i="2"/>
  <c r="J310" i="2"/>
  <c r="BK301" i="2"/>
  <c r="J281" i="2"/>
  <c r="J155" i="2"/>
  <c r="BK179" i="3"/>
  <c r="BK133" i="3"/>
  <c r="J159" i="3"/>
  <c r="BK346" i="4"/>
  <c r="J346" i="4"/>
  <c r="J245" i="4"/>
  <c r="BK339" i="4"/>
  <c r="BK223" i="4"/>
  <c r="J134" i="4"/>
  <c r="BK540" i="5"/>
  <c r="BK370" i="5"/>
  <c r="J366" i="5"/>
  <c r="BK332" i="5"/>
  <c r="J218" i="5"/>
  <c r="BK696" i="5"/>
  <c r="BK317" i="5"/>
  <c r="BK779" i="5"/>
  <c r="BK218" i="5"/>
  <c r="BK688" i="5"/>
  <c r="J141" i="6"/>
  <c r="BK252" i="2"/>
  <c r="BK159" i="2"/>
  <c r="BK192" i="2"/>
  <c r="J284" i="2"/>
  <c r="BK262" i="2"/>
  <c r="J133" i="2"/>
  <c r="J262" i="2"/>
  <c r="BK171" i="2"/>
  <c r="BK341" i="2"/>
  <c r="BK284" i="2"/>
  <c r="J352" i="2"/>
  <c r="BK237" i="2"/>
  <c r="BK352" i="2"/>
  <c r="BK304" i="2"/>
  <c r="J252" i="2"/>
  <c r="BK217" i="2"/>
  <c r="BK310" i="2"/>
  <c r="J179" i="3"/>
  <c r="J167" i="3"/>
  <c r="BK145" i="3"/>
  <c r="BK191" i="3"/>
  <c r="BK139" i="3"/>
  <c r="J188" i="3"/>
  <c r="BK157" i="3"/>
  <c r="BK126" i="3"/>
  <c r="J335" i="4"/>
  <c r="J243" i="4"/>
  <c r="BK155" i="4"/>
  <c r="BK335" i="4"/>
  <c r="J165" i="4"/>
  <c r="J235" i="4"/>
  <c r="J309" i="4"/>
  <c r="BK257" i="4"/>
  <c r="BK233" i="4"/>
  <c r="J176" i="4"/>
  <c r="J203" i="4"/>
  <c r="J139" i="4"/>
  <c r="J216" i="4"/>
  <c r="J546" i="5"/>
  <c r="J205" i="5"/>
  <c r="J334" i="5"/>
  <c r="BK228" i="5"/>
  <c r="J213" i="5"/>
  <c r="BK618" i="5"/>
  <c r="J534" i="5"/>
  <c r="BK461" i="5"/>
  <c r="J618" i="5"/>
  <c r="J566" i="5"/>
  <c r="J628" i="5"/>
  <c r="BK377" i="5"/>
  <c r="J230" i="2"/>
  <c r="J179" i="2"/>
  <c r="BK272" i="2"/>
  <c r="BK322" i="2"/>
  <c r="BK234" i="2"/>
  <c r="BK144" i="2"/>
  <c r="J290" i="2"/>
  <c r="J165" i="2"/>
  <c r="BK195" i="2"/>
  <c r="BK197" i="3"/>
  <c r="J155" i="3"/>
  <c r="BK188" i="3"/>
  <c r="J200" i="3"/>
  <c r="J145" i="3"/>
  <c r="J301" i="4"/>
  <c r="BK253" i="4"/>
  <c r="BK176" i="4"/>
  <c r="J317" i="4"/>
  <c r="BK128" i="4"/>
  <c r="BK263" i="4"/>
  <c r="J124" i="4"/>
  <c r="BK279" i="4"/>
  <c r="BK259" i="4"/>
  <c r="BK243" i="4"/>
  <c r="J229" i="4"/>
  <c r="BK165" i="4"/>
  <c r="J197" i="4"/>
  <c r="J144" i="4"/>
  <c r="BK231" i="4"/>
  <c r="J168" i="4"/>
  <c r="J130" i="4"/>
  <c r="J430" i="5"/>
  <c r="J408" i="5"/>
  <c r="J461" i="5"/>
  <c r="BK266" i="5"/>
  <c r="BK592" i="5"/>
  <c r="J260" i="5"/>
  <c r="J248" i="5"/>
  <c r="J140" i="5"/>
  <c r="J209" i="5"/>
  <c r="BK559" i="5"/>
  <c r="BK829" i="5"/>
  <c r="BK334" i="5"/>
  <c r="J795" i="5"/>
  <c r="J701" i="5"/>
  <c r="BK248" i="5"/>
  <c r="BK739" i="5"/>
  <c r="BK676" i="5"/>
  <c r="BK134" i="6"/>
  <c r="BK121" i="6"/>
  <c r="J127" i="6"/>
  <c r="J272" i="2"/>
  <c r="J195" i="2"/>
  <c r="BK125" i="2"/>
  <c r="J152" i="2"/>
  <c r="J146" i="2"/>
  <c r="J248" i="2"/>
  <c r="J192" i="2"/>
  <c r="J241" i="2"/>
  <c r="J150" i="2"/>
  <c r="J239" i="2"/>
  <c r="J228" i="2"/>
  <c r="J266" i="2"/>
  <c r="J148" i="2"/>
  <c r="J336" i="2"/>
  <c r="J258" i="2"/>
  <c r="BK177" i="2"/>
  <c r="J125" i="2"/>
  <c r="J130" i="3"/>
  <c r="BK172" i="3"/>
  <c r="J170" i="4"/>
  <c r="J265" i="4"/>
  <c r="BK134" i="4"/>
  <c r="BK226" i="4"/>
  <c r="BK180" i="4"/>
  <c r="BK325" i="4"/>
  <c r="BK245" i="4"/>
  <c r="BK301" i="4"/>
  <c r="J261" i="4"/>
  <c r="BK249" i="4"/>
  <c r="BK235" i="4"/>
  <c r="BK189" i="4"/>
  <c r="BK309" i="4"/>
  <c r="BK147" i="4"/>
  <c r="J226" i="4"/>
  <c r="BK170" i="4"/>
  <c r="BK150" i="4"/>
  <c r="BK122" i="4"/>
  <c r="J417" i="5"/>
  <c r="J403" i="5"/>
  <c r="J839" i="5"/>
  <c r="J592" i="5"/>
  <c r="BK243" i="5"/>
  <c r="J588" i="5"/>
  <c r="J819" i="5"/>
  <c r="BK628" i="5"/>
  <c r="BK809" i="5"/>
  <c r="J770" i="5"/>
  <c r="J313" i="2"/>
  <c r="BK209" i="2"/>
  <c r="BK266" i="2"/>
  <c r="BK293" i="2"/>
  <c r="BK268" i="2"/>
  <c r="BK232" i="2"/>
  <c r="J246" i="2"/>
  <c r="J244" i="2"/>
  <c r="BK307" i="2"/>
  <c r="BK136" i="2"/>
  <c r="J355" i="2"/>
  <c r="BK244" i="2"/>
  <c r="BK345" i="2"/>
  <c r="BK295" i="2"/>
  <c r="BK250" i="2"/>
  <c r="BK213" i="2"/>
  <c r="BK133" i="2"/>
  <c r="BK139" i="2"/>
  <c r="BK159" i="3"/>
  <c r="J126" i="3"/>
  <c r="BK155" i="3"/>
  <c r="BK194" i="3"/>
  <c r="J164" i="3"/>
  <c r="J133" i="3"/>
  <c r="BK350" i="4"/>
  <c r="J263" i="4"/>
  <c r="J233" i="4"/>
  <c r="J339" i="4"/>
  <c r="BK239" i="4"/>
  <c r="J237" i="4"/>
  <c r="BK220" i="4"/>
  <c r="J330" i="4"/>
  <c r="BK216" i="4"/>
  <c r="BK185" i="4"/>
  <c r="J180" i="4"/>
  <c r="BK546" i="5"/>
  <c r="J552" i="5"/>
  <c r="J228" i="5"/>
  <c r="J508" i="5"/>
  <c r="BK590" i="5"/>
  <c r="BK467" i="5"/>
  <c r="J467" i="5"/>
  <c r="BK719" i="5"/>
  <c r="J579" i="5"/>
  <c r="BK795" i="5"/>
  <c r="J423" i="5"/>
  <c r="BK799" i="5"/>
  <c r="J670" i="5"/>
  <c r="BK345" i="5"/>
  <c r="J774" i="5"/>
  <c r="J719" i="5"/>
  <c r="BK366" i="5"/>
  <c r="BK123" i="6"/>
  <c r="J121" i="6"/>
  <c r="J134" i="6"/>
  <c r="J307" i="2"/>
  <c r="BK197" i="2"/>
  <c r="J275" i="2"/>
  <c r="BK226" i="2"/>
  <c r="J260" i="2"/>
  <c r="BK222" i="2"/>
  <c r="J127" i="2"/>
  <c r="J197" i="2"/>
  <c r="BK189" i="2"/>
  <c r="BK298" i="2"/>
  <c r="J256" i="2"/>
  <c r="J175" i="2"/>
  <c r="BK270" i="2"/>
  <c r="BK355" i="2"/>
  <c r="BK336" i="2"/>
  <c r="BK260" i="2"/>
  <c r="J222" i="2"/>
  <c r="J159" i="2"/>
  <c r="J184" i="2"/>
  <c r="BK200" i="3"/>
  <c r="BK130" i="3"/>
  <c r="BK167" i="3"/>
  <c r="BK185" i="3"/>
  <c r="J153" i="3"/>
  <c r="BK136" i="3"/>
  <c r="J257" i="4"/>
  <c r="BK237" i="4"/>
  <c r="BK330" i="4"/>
  <c r="J268" i="4"/>
  <c r="J207" i="4"/>
  <c r="J251" i="4"/>
  <c r="BK197" i="4"/>
  <c r="J249" i="4"/>
  <c r="BK322" i="5"/>
  <c r="J599" i="5"/>
  <c r="BK355" i="5"/>
  <c r="BK664" i="5"/>
  <c r="J559" i="5"/>
  <c r="J345" i="5"/>
  <c r="J243" i="5"/>
  <c r="J165" i="5"/>
  <c r="BK731" i="5"/>
  <c r="J610" i="5"/>
  <c r="BK430" i="5"/>
  <c r="J799" i="5"/>
  <c r="BK413" i="5"/>
  <c r="J776" i="5"/>
  <c r="BK391" i="5"/>
  <c r="J829" i="5"/>
  <c r="J763" i="5"/>
  <c r="BK701" i="5"/>
  <c r="BK253" i="5"/>
  <c r="J131" i="6"/>
  <c r="BK119" i="6"/>
  <c r="BK141" i="6"/>
  <c r="J316" i="2"/>
  <c r="BK228" i="2"/>
  <c r="J144" i="2"/>
  <c r="BK155" i="2"/>
  <c r="J301" i="2"/>
  <c r="BK184" i="2"/>
  <c r="BK256" i="2"/>
  <c r="BK349" i="2"/>
  <c r="BK264" i="2"/>
  <c r="BK186" i="2"/>
  <c r="J130" i="2"/>
  <c r="J194" i="3"/>
  <c r="J182" i="3"/>
  <c r="BK176" i="3"/>
  <c r="J197" i="3"/>
  <c r="J176" i="3"/>
  <c r="J136" i="3"/>
  <c r="J343" i="4"/>
  <c r="J247" i="4"/>
  <c r="J122" i="4"/>
  <c r="J241" i="4"/>
  <c r="BK168" i="4"/>
  <c r="J126" i="4"/>
  <c r="BK144" i="4"/>
  <c r="BK124" i="4"/>
  <c r="J189" i="4"/>
  <c r="BK588" i="5"/>
  <c r="J332" i="5"/>
  <c r="BK165" i="5"/>
  <c r="J582" i="5"/>
  <c r="J253" i="5"/>
  <c r="J266" i="5"/>
  <c r="J658" i="5"/>
  <c r="J413" i="5"/>
  <c r="BK707" i="5"/>
  <c r="BK552" i="5"/>
  <c r="BK694" i="5"/>
  <c r="J317" i="5"/>
  <c r="BK747" i="5"/>
  <c r="BK534" i="5"/>
  <c r="BK819" i="5"/>
  <c r="BK770" i="5"/>
  <c r="BK686" i="5"/>
  <c r="BK146" i="6"/>
  <c r="J146" i="6"/>
  <c r="BK125" i="6"/>
  <c r="J136" i="6"/>
  <c r="J270" i="2"/>
  <c r="J139" i="2"/>
  <c r="J168" i="2"/>
  <c r="J237" i="2"/>
  <c r="J278" i="2"/>
  <c r="J213" i="2"/>
  <c r="BK165" i="2"/>
  <c r="BK205" i="2"/>
  <c r="BK123" i="2"/>
  <c r="BK290" i="2"/>
  <c r="J232" i="2"/>
  <c r="J189" i="2"/>
  <c r="J329" i="2"/>
  <c r="BK230" i="2"/>
  <c r="J136" i="2"/>
  <c r="J157" i="2"/>
  <c r="BK164" i="3"/>
  <c r="J148" i="3"/>
  <c r="J253" i="4"/>
  <c r="BK265" i="4"/>
  <c r="J279" i="4"/>
  <c r="BK241" i="4"/>
  <c r="BK130" i="4"/>
  <c r="J128" i="4"/>
  <c r="BK193" i="4"/>
  <c r="J638" i="5"/>
  <c r="J223" i="5"/>
  <c r="J340" i="5"/>
  <c r="J594" i="5"/>
  <c r="BK478" i="5"/>
  <c r="BK403" i="5"/>
  <c r="BK396" i="5"/>
  <c r="BK610" i="5"/>
  <c r="BK785" i="5"/>
  <c r="J680" i="5"/>
  <c r="BK566" i="5"/>
  <c r="BK205" i="5"/>
  <c r="BK417" i="5"/>
  <c r="BK839" i="5"/>
  <c r="J686" i="5"/>
  <c r="BK508" i="5"/>
  <c r="J785" i="5"/>
  <c r="J707" i="5"/>
  <c r="J648" i="5"/>
  <c r="J200" i="5"/>
  <c r="J123" i="6"/>
  <c r="J119" i="6"/>
  <c r="J129" i="6"/>
  <c r="BK254" i="2"/>
  <c r="BK175" i="2"/>
  <c r="J123" i="2"/>
  <c r="BK146" i="2"/>
  <c r="BK258" i="2"/>
  <c r="J209" i="2"/>
  <c r="BK248" i="2"/>
  <c r="BK281" i="2"/>
  <c r="BK168" i="2"/>
  <c r="J322" i="2"/>
  <c r="BK241" i="2"/>
  <c r="J349" i="2"/>
  <c r="J250" i="2"/>
  <c r="BK127" i="2"/>
  <c r="J341" i="2"/>
  <c r="J254" i="2"/>
  <c r="J162" i="2"/>
  <c r="J139" i="3"/>
  <c r="BK251" i="4"/>
  <c r="J350" i="4"/>
  <c r="BK317" i="4"/>
  <c r="BK229" i="4"/>
  <c r="BK126" i="4"/>
  <c r="J223" i="4"/>
  <c r="BK207" i="4"/>
  <c r="BK203" i="4"/>
  <c r="BK213" i="4"/>
  <c r="J194" i="5"/>
  <c r="J391" i="5"/>
  <c r="BK455" i="5"/>
  <c r="BK140" i="5"/>
  <c r="BK579" i="5"/>
  <c r="J455" i="5"/>
  <c r="BK291" i="5"/>
  <c r="BK260" i="5"/>
  <c r="J602" i="5"/>
  <c r="J747" i="5"/>
  <c r="J664" i="5"/>
  <c r="BK574" i="5"/>
  <c r="J291" i="5"/>
  <c r="BK763" i="5"/>
  <c r="J322" i="5"/>
  <c r="J809" i="5"/>
  <c r="J739" i="5"/>
  <c r="J327" i="5"/>
  <c r="BK776" i="5"/>
  <c r="J694" i="5"/>
  <c r="J370" i="5"/>
  <c r="BK129" i="6"/>
  <c r="BK148" i="6"/>
  <c r="J125" i="6"/>
  <c r="J304" i="2"/>
  <c r="J201" i="2"/>
  <c r="J264" i="2"/>
  <c r="J205" i="2"/>
  <c r="BK246" i="2"/>
  <c r="J173" i="2"/>
  <c r="BK239" i="2"/>
  <c r="J226" i="2"/>
  <c r="J287" i="2"/>
  <c r="J181" i="2"/>
  <c r="J185" i="3"/>
  <c r="BK153" i="3"/>
  <c r="BK128" i="3"/>
  <c r="J151" i="3"/>
  <c r="J172" i="3"/>
  <c r="J128" i="3"/>
  <c r="BK268" i="4"/>
  <c r="J231" i="4"/>
  <c r="BK290" i="4"/>
  <c r="J220" i="4"/>
  <c r="J213" i="4"/>
  <c r="J325" i="4"/>
  <c r="J147" i="4"/>
  <c r="BK160" i="4"/>
  <c r="J255" i="4"/>
  <c r="J396" i="5"/>
  <c r="J540" i="5"/>
  <c r="BK327" i="5"/>
  <c r="BK408" i="5"/>
  <c r="J134" i="5"/>
  <c r="J574" i="5"/>
  <c r="BK582" i="5"/>
  <c r="BK483" i="5"/>
  <c r="BK134" i="5"/>
  <c r="BK774" i="5"/>
  <c r="BK648" i="5"/>
  <c r="BK213" i="5"/>
  <c r="J688" i="5"/>
  <c r="BK194" i="5"/>
  <c r="J676" i="5"/>
  <c r="BK209" i="5"/>
  <c r="J731" i="5"/>
  <c r="J355" i="5"/>
  <c r="BK127" i="6"/>
  <c r="J153" i="6"/>
  <c r="R243" i="2" l="1"/>
  <c r="P125" i="3"/>
  <c r="P124" i="3" s="1"/>
  <c r="P123" i="3" s="1"/>
  <c r="AU97" i="1" s="1"/>
  <c r="BK274" i="2"/>
  <c r="J274" i="2" s="1"/>
  <c r="J100" i="2" s="1"/>
  <c r="P175" i="3"/>
  <c r="R122" i="2"/>
  <c r="R121" i="2"/>
  <c r="R120" i="2" s="1"/>
  <c r="R175" i="3"/>
  <c r="T267" i="4"/>
  <c r="P274" i="2"/>
  <c r="T175" i="3"/>
  <c r="R121" i="4"/>
  <c r="R120" i="4" s="1"/>
  <c r="R133" i="5"/>
  <c r="BK402" i="5"/>
  <c r="J402" i="5" s="1"/>
  <c r="J100" i="5" s="1"/>
  <c r="P122" i="2"/>
  <c r="BK125" i="3"/>
  <c r="BK124" i="3" s="1"/>
  <c r="J124" i="3" s="1"/>
  <c r="J99" i="3" s="1"/>
  <c r="P121" i="4"/>
  <c r="P120" i="4" s="1"/>
  <c r="P402" i="5"/>
  <c r="BK243" i="2"/>
  <c r="J243" i="2" s="1"/>
  <c r="J99" i="2" s="1"/>
  <c r="BK267" i="4"/>
  <c r="J267" i="4" s="1"/>
  <c r="J99" i="4" s="1"/>
  <c r="T316" i="5"/>
  <c r="R274" i="2"/>
  <c r="BK121" i="4"/>
  <c r="BK120" i="4"/>
  <c r="J120" i="4" s="1"/>
  <c r="J97" i="4" s="1"/>
  <c r="T133" i="5"/>
  <c r="R429" i="5"/>
  <c r="T274" i="2"/>
  <c r="R125" i="3"/>
  <c r="R124" i="3" s="1"/>
  <c r="R123" i="3" s="1"/>
  <c r="P267" i="4"/>
  <c r="P133" i="5"/>
  <c r="BK316" i="5"/>
  <c r="J316" i="5"/>
  <c r="J99" i="5" s="1"/>
  <c r="P429" i="5"/>
  <c r="P243" i="2"/>
  <c r="R267" i="4"/>
  <c r="R402" i="5"/>
  <c r="T402" i="5"/>
  <c r="P533" i="5"/>
  <c r="T533" i="5"/>
  <c r="BK573" i="5"/>
  <c r="J573" i="5" s="1"/>
  <c r="J104" i="5" s="1"/>
  <c r="R573" i="5"/>
  <c r="T601" i="5"/>
  <c r="BK706" i="5"/>
  <c r="J706" i="5"/>
  <c r="J106" i="5" s="1"/>
  <c r="T762" i="5"/>
  <c r="P784" i="5"/>
  <c r="P761" i="5" s="1"/>
  <c r="BK118" i="6"/>
  <c r="BK117" i="6"/>
  <c r="J117" i="6" s="1"/>
  <c r="J96" i="6" s="1"/>
  <c r="BK122" i="2"/>
  <c r="BK121" i="2" s="1"/>
  <c r="R316" i="5"/>
  <c r="BK533" i="5"/>
  <c r="J533" i="5" s="1"/>
  <c r="J102" i="5" s="1"/>
  <c r="P601" i="5"/>
  <c r="P706" i="5"/>
  <c r="P762" i="5"/>
  <c r="T784" i="5"/>
  <c r="P118" i="6"/>
  <c r="P117" i="6" s="1"/>
  <c r="AU100" i="1" s="1"/>
  <c r="T243" i="2"/>
  <c r="BK175" i="3"/>
  <c r="J175" i="3" s="1"/>
  <c r="J101" i="3" s="1"/>
  <c r="T121" i="4"/>
  <c r="T120" i="4"/>
  <c r="T119" i="4" s="1"/>
  <c r="BK133" i="5"/>
  <c r="J133" i="5"/>
  <c r="J98" i="5" s="1"/>
  <c r="P316" i="5"/>
  <c r="T429" i="5"/>
  <c r="R533" i="5"/>
  <c r="P573" i="5"/>
  <c r="T573" i="5"/>
  <c r="R601" i="5"/>
  <c r="R706" i="5"/>
  <c r="BK762" i="5"/>
  <c r="J762" i="5" s="1"/>
  <c r="J109" i="5" s="1"/>
  <c r="R762" i="5"/>
  <c r="R784" i="5"/>
  <c r="R118" i="6"/>
  <c r="R117" i="6"/>
  <c r="T122" i="2"/>
  <c r="T121" i="2"/>
  <c r="T120" i="2" s="1"/>
  <c r="T125" i="3"/>
  <c r="T124" i="3"/>
  <c r="T123" i="3"/>
  <c r="BK429" i="5"/>
  <c r="J429" i="5" s="1"/>
  <c r="J101" i="5" s="1"/>
  <c r="BK601" i="5"/>
  <c r="J601" i="5" s="1"/>
  <c r="J105" i="5" s="1"/>
  <c r="T706" i="5"/>
  <c r="BK784" i="5"/>
  <c r="J784" i="5" s="1"/>
  <c r="J111" i="5" s="1"/>
  <c r="T118" i="6"/>
  <c r="T117" i="6"/>
  <c r="BK758" i="5"/>
  <c r="J758" i="5" s="1"/>
  <c r="J107" i="5" s="1"/>
  <c r="BK778" i="5"/>
  <c r="J778" i="5" s="1"/>
  <c r="J110" i="5" s="1"/>
  <c r="BK558" i="5"/>
  <c r="J558" i="5"/>
  <c r="J103" i="5" s="1"/>
  <c r="F114" i="6"/>
  <c r="J113" i="6"/>
  <c r="BE125" i="6"/>
  <c r="BE148" i="6"/>
  <c r="J89" i="6"/>
  <c r="BE119" i="6"/>
  <c r="BE121" i="6"/>
  <c r="E85" i="6"/>
  <c r="BE123" i="6"/>
  <c r="BE131" i="6"/>
  <c r="BE146" i="6"/>
  <c r="J92" i="6"/>
  <c r="BE134" i="6"/>
  <c r="BE141" i="6"/>
  <c r="BE127" i="6"/>
  <c r="BE136" i="6"/>
  <c r="BE153" i="6"/>
  <c r="BE129" i="6"/>
  <c r="J92" i="5"/>
  <c r="F128" i="5"/>
  <c r="BE218" i="5"/>
  <c r="BE228" i="5"/>
  <c r="BE670" i="5"/>
  <c r="BE694" i="5"/>
  <c r="BE696" i="5"/>
  <c r="BE707" i="5"/>
  <c r="BE747" i="5"/>
  <c r="BE763" i="5"/>
  <c r="BE776" i="5"/>
  <c r="BE779" i="5"/>
  <c r="BE795" i="5"/>
  <c r="BE799" i="5"/>
  <c r="BE809" i="5"/>
  <c r="BE839" i="5"/>
  <c r="J121" i="4"/>
  <c r="J98" i="4"/>
  <c r="E121" i="5"/>
  <c r="BE223" i="5"/>
  <c r="BE253" i="5"/>
  <c r="BE423" i="5"/>
  <c r="BE599" i="5"/>
  <c r="BE610" i="5"/>
  <c r="BE664" i="5"/>
  <c r="BE680" i="5"/>
  <c r="BE688" i="5"/>
  <c r="BE719" i="5"/>
  <c r="BE731" i="5"/>
  <c r="BE759" i="5"/>
  <c r="BE829" i="5"/>
  <c r="BE213" i="5"/>
  <c r="BE467" i="5"/>
  <c r="BE478" i="5"/>
  <c r="BE483" i="5"/>
  <c r="BE579" i="5"/>
  <c r="BE618" i="5"/>
  <c r="BE676" i="5"/>
  <c r="BE701" i="5"/>
  <c r="BE774" i="5"/>
  <c r="BE785" i="5"/>
  <c r="BE819" i="5"/>
  <c r="BE209" i="5"/>
  <c r="BE327" i="5"/>
  <c r="BE355" i="5"/>
  <c r="BE377" i="5"/>
  <c r="BE408" i="5"/>
  <c r="BE534" i="5"/>
  <c r="BE546" i="5"/>
  <c r="BE628" i="5"/>
  <c r="BE638" i="5"/>
  <c r="BE686" i="5"/>
  <c r="BE739" i="5"/>
  <c r="BE770" i="5"/>
  <c r="BE417" i="5"/>
  <c r="BE291" i="5"/>
  <c r="BE317" i="5"/>
  <c r="BE332" i="5"/>
  <c r="BE366" i="5"/>
  <c r="BE508" i="5"/>
  <c r="BE574" i="5"/>
  <c r="BE648" i="5"/>
  <c r="BK119" i="4"/>
  <c r="J119" i="4" s="1"/>
  <c r="J30" i="4" s="1"/>
  <c r="BE134" i="5"/>
  <c r="BE322" i="5"/>
  <c r="BE340" i="5"/>
  <c r="BE552" i="5"/>
  <c r="BE588" i="5"/>
  <c r="BE594" i="5"/>
  <c r="J125" i="5"/>
  <c r="BE205" i="5"/>
  <c r="BE403" i="5"/>
  <c r="BE413" i="5"/>
  <c r="BE430" i="5"/>
  <c r="BE582" i="5"/>
  <c r="J91" i="5"/>
  <c r="BE165" i="5"/>
  <c r="BE194" i="5"/>
  <c r="BE200" i="5"/>
  <c r="BE243" i="5"/>
  <c r="BE260" i="5"/>
  <c r="BE266" i="5"/>
  <c r="BE602" i="5"/>
  <c r="BE658" i="5"/>
  <c r="BE140" i="5"/>
  <c r="BE248" i="5"/>
  <c r="BE391" i="5"/>
  <c r="BE396" i="5"/>
  <c r="BE540" i="5"/>
  <c r="BE559" i="5"/>
  <c r="BE590" i="5"/>
  <c r="BE334" i="5"/>
  <c r="BE345" i="5"/>
  <c r="BE370" i="5"/>
  <c r="BE455" i="5"/>
  <c r="BE461" i="5"/>
  <c r="BE566" i="5"/>
  <c r="BE592" i="5"/>
  <c r="J91" i="4"/>
  <c r="BE147" i="4"/>
  <c r="BE155" i="4"/>
  <c r="BE233" i="4"/>
  <c r="BE243" i="4"/>
  <c r="E109" i="4"/>
  <c r="BE160" i="4"/>
  <c r="BE180" i="4"/>
  <c r="BE265" i="4"/>
  <c r="J116" i="4"/>
  <c r="BE122" i="4"/>
  <c r="BE128" i="4"/>
  <c r="BE185" i="4"/>
  <c r="BE216" i="4"/>
  <c r="BE231" i="4"/>
  <c r="BE241" i="4"/>
  <c r="BE247" i="4"/>
  <c r="BE255" i="4"/>
  <c r="J89" i="4"/>
  <c r="BE139" i="4"/>
  <c r="BE144" i="4"/>
  <c r="BE150" i="4"/>
  <c r="BE172" i="4"/>
  <c r="BE207" i="4"/>
  <c r="BE223" i="4"/>
  <c r="BE268" i="4"/>
  <c r="BE301" i="4"/>
  <c r="BE134" i="4"/>
  <c r="BE237" i="4"/>
  <c r="BE251" i="4"/>
  <c r="BE168" i="4"/>
  <c r="BE213" i="4"/>
  <c r="BE245" i="4"/>
  <c r="BE165" i="4"/>
  <c r="BE197" i="4"/>
  <c r="BE343" i="4"/>
  <c r="BE350" i="4"/>
  <c r="BE354" i="4"/>
  <c r="J125" i="3"/>
  <c r="J100" i="3"/>
  <c r="BE130" i="4"/>
  <c r="BE170" i="4"/>
  <c r="BE176" i="4"/>
  <c r="BE193" i="4"/>
  <c r="BE253" i="4"/>
  <c r="BE290" i="4"/>
  <c r="BE317" i="4"/>
  <c r="BE335" i="4"/>
  <c r="F92" i="4"/>
  <c r="BE126" i="4"/>
  <c r="BE239" i="4"/>
  <c r="BE257" i="4"/>
  <c r="BE226" i="4"/>
  <c r="BE261" i="4"/>
  <c r="BE279" i="4"/>
  <c r="BE339" i="4"/>
  <c r="BE346" i="4"/>
  <c r="BE124" i="4"/>
  <c r="BE189" i="4"/>
  <c r="BE203" i="4"/>
  <c r="BE220" i="4"/>
  <c r="BE229" i="4"/>
  <c r="BE235" i="4"/>
  <c r="BE249" i="4"/>
  <c r="BE259" i="4"/>
  <c r="BE263" i="4"/>
  <c r="BE309" i="4"/>
  <c r="BE325" i="4"/>
  <c r="BE330" i="4"/>
  <c r="J122" i="2"/>
  <c r="J98" i="2"/>
  <c r="F120" i="3"/>
  <c r="BE128" i="3"/>
  <c r="BE133" i="3"/>
  <c r="BE148" i="3"/>
  <c r="E85" i="3"/>
  <c r="J94" i="3"/>
  <c r="J117" i="3"/>
  <c r="BE126" i="3"/>
  <c r="BE151" i="3"/>
  <c r="BE153" i="3"/>
  <c r="BE157" i="3"/>
  <c r="BE159" i="3"/>
  <c r="BE167" i="3"/>
  <c r="BE172" i="3"/>
  <c r="BE188" i="3"/>
  <c r="BE191" i="3"/>
  <c r="BE194" i="3"/>
  <c r="BE136" i="3"/>
  <c r="BE164" i="3"/>
  <c r="BE182" i="3"/>
  <c r="BE185" i="3"/>
  <c r="BE200" i="3"/>
  <c r="J119" i="3"/>
  <c r="BE130" i="3"/>
  <c r="BE142" i="3"/>
  <c r="BE155" i="3"/>
  <c r="BE161" i="3"/>
  <c r="BE176" i="3"/>
  <c r="BE179" i="3"/>
  <c r="BE197" i="3"/>
  <c r="BE139" i="3"/>
  <c r="BE145" i="3"/>
  <c r="BE148" i="2"/>
  <c r="BE239" i="2"/>
  <c r="BE244" i="2"/>
  <c r="BE355" i="2"/>
  <c r="BE157" i="2"/>
  <c r="BE234" i="2"/>
  <c r="BE237" i="2"/>
  <c r="BE268" i="2"/>
  <c r="BE270" i="2"/>
  <c r="BE322" i="2"/>
  <c r="BE341" i="2"/>
  <c r="BE352" i="2"/>
  <c r="F117" i="2"/>
  <c r="BE144" i="2"/>
  <c r="BE168" i="2"/>
  <c r="BE228" i="2"/>
  <c r="BE197" i="2"/>
  <c r="BE209" i="2"/>
  <c r="BE248" i="2"/>
  <c r="BE275" i="2"/>
  <c r="BE127" i="2"/>
  <c r="BE139" i="2"/>
  <c r="BE165" i="2"/>
  <c r="BE171" i="2"/>
  <c r="BE184" i="2"/>
  <c r="BE189" i="2"/>
  <c r="BE213" i="2"/>
  <c r="BE246" i="2"/>
  <c r="BE281" i="2"/>
  <c r="BE287" i="2"/>
  <c r="BE307" i="2"/>
  <c r="BE345" i="2"/>
  <c r="BE349" i="2"/>
  <c r="BE173" i="2"/>
  <c r="BE175" i="2"/>
  <c r="BE181" i="2"/>
  <c r="BE195" i="2"/>
  <c r="BE205" i="2"/>
  <c r="BE256" i="2"/>
  <c r="BE260" i="2"/>
  <c r="BE272" i="2"/>
  <c r="BE298" i="2"/>
  <c r="E110" i="2"/>
  <c r="BE130" i="2"/>
  <c r="BE133" i="2"/>
  <c r="BE222" i="2"/>
  <c r="BE230" i="2"/>
  <c r="BE232" i="2"/>
  <c r="BE278" i="2"/>
  <c r="BE295" i="2"/>
  <c r="BE313" i="2"/>
  <c r="J89" i="2"/>
  <c r="BE146" i="2"/>
  <c r="BE155" i="2"/>
  <c r="BE177" i="2"/>
  <c r="BE186" i="2"/>
  <c r="BE241" i="2"/>
  <c r="BE254" i="2"/>
  <c r="BE262" i="2"/>
  <c r="J117" i="2"/>
  <c r="BE123" i="2"/>
  <c r="BE136" i="2"/>
  <c r="BE162" i="2"/>
  <c r="BE179" i="2"/>
  <c r="BE201" i="2"/>
  <c r="BE226" i="2"/>
  <c r="BE252" i="2"/>
  <c r="BE264" i="2"/>
  <c r="BE284" i="2"/>
  <c r="BE304" i="2"/>
  <c r="BE316" i="2"/>
  <c r="BE150" i="2"/>
  <c r="BE250" i="2"/>
  <c r="BE301" i="2"/>
  <c r="J116" i="2"/>
  <c r="BE125" i="2"/>
  <c r="BE159" i="2"/>
  <c r="BE258" i="2"/>
  <c r="BE290" i="2"/>
  <c r="BE152" i="2"/>
  <c r="BE192" i="2"/>
  <c r="BE217" i="2"/>
  <c r="BE266" i="2"/>
  <c r="BE293" i="2"/>
  <c r="BE310" i="2"/>
  <c r="BE329" i="2"/>
  <c r="BE336" i="2"/>
  <c r="F34" i="2"/>
  <c r="BA96" i="1" s="1"/>
  <c r="F37" i="6"/>
  <c r="BD100" i="1"/>
  <c r="F37" i="2"/>
  <c r="BD96" i="1" s="1"/>
  <c r="F36" i="6"/>
  <c r="BC100" i="1"/>
  <c r="J34" i="4"/>
  <c r="AW98" i="1"/>
  <c r="F34" i="5"/>
  <c r="BA99" i="1" s="1"/>
  <c r="F35" i="2"/>
  <c r="BB96" i="1" s="1"/>
  <c r="F35" i="6"/>
  <c r="BB100" i="1"/>
  <c r="J34" i="2"/>
  <c r="AW96" i="1" s="1"/>
  <c r="J34" i="6"/>
  <c r="AW100" i="1"/>
  <c r="F38" i="3"/>
  <c r="BC97" i="1"/>
  <c r="F35" i="5"/>
  <c r="BB99" i="1" s="1"/>
  <c r="F37" i="3"/>
  <c r="BB97" i="1" s="1"/>
  <c r="F37" i="4"/>
  <c r="BD98" i="1"/>
  <c r="AS94" i="1"/>
  <c r="F34" i="4"/>
  <c r="BA98" i="1" s="1"/>
  <c r="F37" i="5"/>
  <c r="BD99" i="1"/>
  <c r="F39" i="3"/>
  <c r="BD97" i="1" s="1"/>
  <c r="F35" i="4"/>
  <c r="BB98" i="1" s="1"/>
  <c r="F36" i="5"/>
  <c r="BC99" i="1"/>
  <c r="F36" i="3"/>
  <c r="BA97" i="1" s="1"/>
  <c r="J34" i="5"/>
  <c r="AW99" i="1" s="1"/>
  <c r="J36" i="3"/>
  <c r="AW97" i="1"/>
  <c r="F36" i="4"/>
  <c r="BC98" i="1" s="1"/>
  <c r="F36" i="2"/>
  <c r="BC96" i="1" s="1"/>
  <c r="F34" i="6"/>
  <c r="BA100" i="1"/>
  <c r="BK120" i="2" l="1"/>
  <c r="J120" i="2" s="1"/>
  <c r="J121" i="2"/>
  <c r="J97" i="2" s="1"/>
  <c r="BK132" i="5"/>
  <c r="J132" i="5" s="1"/>
  <c r="J97" i="5" s="1"/>
  <c r="BK123" i="3"/>
  <c r="J123" i="3"/>
  <c r="J98" i="3"/>
  <c r="T132" i="5"/>
  <c r="R119" i="4"/>
  <c r="R761" i="5"/>
  <c r="R132" i="5"/>
  <c r="R131" i="5"/>
  <c r="P119" i="4"/>
  <c r="AU98" i="1" s="1"/>
  <c r="P121" i="2"/>
  <c r="P120" i="2"/>
  <c r="AU96" i="1" s="1"/>
  <c r="AU95" i="1" s="1"/>
  <c r="T761" i="5"/>
  <c r="P132" i="5"/>
  <c r="P131" i="5"/>
  <c r="AU99" i="1"/>
  <c r="BK761" i="5"/>
  <c r="J761" i="5" s="1"/>
  <c r="J108" i="5" s="1"/>
  <c r="J118" i="6"/>
  <c r="J97" i="6" s="1"/>
  <c r="AG98" i="1"/>
  <c r="J96" i="4"/>
  <c r="J33" i="2"/>
  <c r="AV96" i="1" s="1"/>
  <c r="AT96" i="1" s="1"/>
  <c r="BA95" i="1"/>
  <c r="AW95" i="1" s="1"/>
  <c r="J33" i="5"/>
  <c r="AV99" i="1"/>
  <c r="AT99" i="1" s="1"/>
  <c r="BD95" i="1"/>
  <c r="J33" i="4"/>
  <c r="AV98" i="1" s="1"/>
  <c r="AT98" i="1" s="1"/>
  <c r="AN98" i="1" s="1"/>
  <c r="BC95" i="1"/>
  <c r="AY95" i="1"/>
  <c r="F33" i="2"/>
  <c r="AZ96" i="1" s="1"/>
  <c r="J30" i="6"/>
  <c r="AG100" i="1"/>
  <c r="J35" i="3"/>
  <c r="AV97" i="1" s="1"/>
  <c r="AT97" i="1" s="1"/>
  <c r="BB95" i="1"/>
  <c r="AX95" i="1"/>
  <c r="F33" i="4"/>
  <c r="AZ98" i="1" s="1"/>
  <c r="F35" i="3"/>
  <c r="AZ97" i="1" s="1"/>
  <c r="J33" i="6"/>
  <c r="AV100" i="1"/>
  <c r="AT100" i="1"/>
  <c r="AN100" i="1"/>
  <c r="F33" i="6"/>
  <c r="AZ100" i="1"/>
  <c r="F33" i="5"/>
  <c r="AZ99" i="1" s="1"/>
  <c r="AU94" i="1" l="1"/>
  <c r="BK131" i="5"/>
  <c r="J131" i="5" s="1"/>
  <c r="J30" i="5" s="1"/>
  <c r="AG99" i="1" s="1"/>
  <c r="AN99" i="1" s="1"/>
  <c r="J30" i="2"/>
  <c r="AG96" i="1" s="1"/>
  <c r="AG95" i="1" s="1"/>
  <c r="J96" i="2"/>
  <c r="T131" i="5"/>
  <c r="J96" i="5"/>
  <c r="J39" i="6"/>
  <c r="J39" i="5"/>
  <c r="J39" i="4"/>
  <c r="J39" i="2"/>
  <c r="BD94" i="1"/>
  <c r="W33" i="1"/>
  <c r="J32" i="3"/>
  <c r="AG97" i="1" s="1"/>
  <c r="AZ95" i="1"/>
  <c r="AV95" i="1" s="1"/>
  <c r="AT95" i="1" s="1"/>
  <c r="BA94" i="1"/>
  <c r="W30" i="1" s="1"/>
  <c r="BB94" i="1"/>
  <c r="AX94" i="1"/>
  <c r="BC94" i="1"/>
  <c r="W32" i="1" s="1"/>
  <c r="AG94" i="1" l="1"/>
  <c r="AK26" i="1" s="1"/>
  <c r="AN95" i="1"/>
  <c r="AN96" i="1"/>
  <c r="J41" i="3"/>
  <c r="AN97" i="1"/>
  <c r="AZ94" i="1"/>
  <c r="AV94" i="1" s="1"/>
  <c r="AK29" i="1" s="1"/>
  <c r="AY94" i="1"/>
  <c r="W31" i="1"/>
  <c r="AW94" i="1"/>
  <c r="AK30" i="1" s="1"/>
  <c r="AK35" i="1" l="1"/>
  <c r="AT94" i="1"/>
  <c r="W29" i="1"/>
  <c r="AN94" i="1" l="1"/>
</calcChain>
</file>

<file path=xl/sharedStrings.xml><?xml version="1.0" encoding="utf-8"?>
<sst xmlns="http://schemas.openxmlformats.org/spreadsheetml/2006/main" count="12949" uniqueCount="1489">
  <si>
    <t>Export Komplet</t>
  </si>
  <si>
    <t/>
  </si>
  <si>
    <t>2.0</t>
  </si>
  <si>
    <t>ZAMOK</t>
  </si>
  <si>
    <t>False</t>
  </si>
  <si>
    <t>{06358303-a853-4fb0-b205-0d2b075633f5}</t>
  </si>
  <si>
    <t>0,01</t>
  </si>
  <si>
    <t>21</t>
  </si>
  <si>
    <t>12</t>
  </si>
  <si>
    <t>REKAPITULACE STAVBY</t>
  </si>
  <si>
    <t>v ---  níže se nacházejí doplnkové a pomocné údaje k sestavám  --- v</t>
  </si>
  <si>
    <t>Návod na vyplnění</t>
  </si>
  <si>
    <t>0,001</t>
  </si>
  <si>
    <t>Kód:</t>
  </si>
  <si>
    <t>635210036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</si>
  <si>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</si>
  <si>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</si>
  <si>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Suchdol nad Odrou – Odry</t>
  </si>
  <si>
    <t>KSO:</t>
  </si>
  <si>
    <t>CC-CZ:</t>
  </si>
  <si>
    <t>Místo:</t>
  </si>
  <si>
    <t>PS Suchdol n.O.</t>
  </si>
  <si>
    <t>Datum:</t>
  </si>
  <si>
    <t>20. 2. 2024</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</si>
  <si>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</si>
  <si>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</si>
  <si>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</si>
  <si>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</si>
  <si>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</si>
  <si>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</si>
  <si>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</si>
  <si>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</si>
  <si>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</si>
  <si>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</si>
  <si>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</si>
  <si>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</si>
  <si>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</si>
  <si>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</si>
  <si>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</si>
  <si>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</si>
  <si>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</si>
  <si>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</si>
  <si>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</si>
  <si>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</si>
  <si>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</si>
  <si>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</si>
  <si>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</si>
  <si>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</si>
  <si>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</si>
  <si>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</si>
  <si>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</si>
  <si>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</si>
  <si>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</si>
  <si>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</si>
  <si>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</si>
  <si>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</si>
  <si>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</si>
  <si>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</si>
  <si>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</si>
  <si>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</si>
  <si>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</si>
  <si>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</si>
  <si>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</si>
  <si>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</si>
  <si>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</si>
  <si>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</si>
  <si>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</si>
  <si>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</si>
  <si>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</si>
  <si>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</si>
  <si>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</si>
  <si>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</si>
  <si>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</si>
  <si>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</si>
  <si>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</si>
  <si>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</si>
  <si>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</si>
  <si>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</si>
  <si>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</si>
  <si>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</si>
  <si>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</si>
  <si>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14-10-01</t>
  </si>
  <si>
    <t>Železniční svršek</t>
  </si>
  <si>
    <t>STA</t>
  </si>
  <si>
    <t>1</t>
  </si>
  <si>
    <t>{4087dd0a-341b-4eb9-9654-909b6741217f}</t>
  </si>
  <si>
    <t>2</t>
  </si>
  <si>
    <t>/</t>
  </si>
  <si>
    <t>Soupis</t>
  </si>
  <si>
    <t>###NOINSERT###</t>
  </si>
  <si>
    <t>SO 14-10-01.1</t>
  </si>
  <si>
    <t>Snesení  a vložení kolejového pole v km 8,112 – 8,654</t>
  </si>
  <si>
    <t>{a6272e3a-4af0-42fa-8fb8-5c2f2cf6ca88}</t>
  </si>
  <si>
    <t>SO 14-11-01</t>
  </si>
  <si>
    <t>Železniční spodek</t>
  </si>
  <si>
    <t>{d91fff21-ded6-406a-9b52-c3738163aafd}</t>
  </si>
  <si>
    <t>SO 14-23-01</t>
  </si>
  <si>
    <t>Opěrná zeď a ŽB deska</t>
  </si>
  <si>
    <t>{bac8b5cd-1ef1-477a-81fe-117552b2f2fc}</t>
  </si>
  <si>
    <t>VON</t>
  </si>
  <si>
    <t>{6694ea6e-2ec2-48ce-80b2-0b93a5029edd}</t>
  </si>
  <si>
    <t>KRYCÍ LIST SOUPISU PRACÍ</t>
  </si>
  <si>
    <t>Objekt:</t>
  </si>
  <si>
    <t>SO 14-10-01 - Železniční svršek</t>
  </si>
  <si>
    <t>REKAPITULACE ČLENĚNÍ SOUPISU PRACÍ</t>
  </si>
  <si>
    <t>Kód dílu - Popis</t>
  </si>
  <si>
    <t>Cena celkem [CZK]</t>
  </si>
  <si>
    <t>Náklady ze soupisu prací</t>
  </si>
  <si>
    <t>-1</t>
  </si>
  <si>
    <t>HSV - Práce a dodávky HSV</t>
  </si>
  <si>
    <t xml:space="preserve">    5 - Komunikace pozemní</t>
  </si>
  <si>
    <t xml:space="preserve">    SSZT - Zabezpečovací zařízení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</si>
  <si>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</si>
  <si>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</si>
  <si>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</si>
  <si>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</si>
  <si>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</si>
  <si>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</si>
  <si>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</si>
  <si>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</si>
  <si>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</si>
  <si>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</si>
  <si>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</si>
  <si>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</si>
  <si>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</si>
  <si>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</si>
  <si>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</si>
  <si>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</si>
  <si>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</si>
  <si>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</si>
  <si>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</si>
  <si>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</si>
  <si>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5908005425</t>
  </si>
  <si>
    <t>Oprava kolejnicového styku demontáž spojek tvar S49, T, A</t>
  </si>
  <si>
    <t>styk</t>
  </si>
  <si>
    <t>Sborník UOŽI 01 2024</t>
  </si>
  <si>
    <t>4</t>
  </si>
  <si>
    <t>1496742224</t>
  </si>
  <si>
    <t>PP</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</si>
  <si>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</si>
  <si>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5907050120</t>
  </si>
  <si>
    <t>Dělení kolejnic kyslíkem, soustavy S49 nebo T</t>
  </si>
  <si>
    <t>kus</t>
  </si>
  <si>
    <t>481480758</t>
  </si>
  <si>
    <t>Dělení kolejnic kyslíkem, soustavy S49 nebo T Poznámka: 1. V cenách jsou započteny náklady na manipulaci, podložení, označení a provedení řezu kolejnice.</t>
  </si>
  <si>
    <t>3</t>
  </si>
  <si>
    <t>5999010020</t>
  </si>
  <si>
    <t>Vyjmutí a snesení konstrukcí nebo dílů hmotnosti přes 10 do 20 t</t>
  </si>
  <si>
    <t>t</t>
  </si>
  <si>
    <t>319238433</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</si>
  <si>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</si>
  <si>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VV</t>
  </si>
  <si>
    <t>300,00*0,546098</t>
  </si>
  <si>
    <t>5905055010</t>
  </si>
  <si>
    <t>Odstranění stávajícího kolejového lože odtěžením v koleji</t>
  </si>
  <si>
    <t>m3</t>
  </si>
  <si>
    <t>-1105150174</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</si>
  <si>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</si>
  <si>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300,00*2,493</t>
  </si>
  <si>
    <t>5905060010</t>
  </si>
  <si>
    <t>Zřízení nového kolejového lože v koleji</t>
  </si>
  <si>
    <t>-1814152621</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</si>
  <si>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</si>
  <si>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6</t>
  </si>
  <si>
    <t>5905105030</t>
  </si>
  <si>
    <t>Doplnění KL kamenivem souvisle strojně v koleji</t>
  </si>
  <si>
    <t>-1416786375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</si>
  <si>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</si>
  <si>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(187,00+213,00)*0,1409"nadvýšení</t>
  </si>
  <si>
    <t>7</t>
  </si>
  <si>
    <t>M</t>
  </si>
  <si>
    <t>5955101005</t>
  </si>
  <si>
    <t>Kamenivo drcené štěrk frakce 31,5/63 (32/63) třídy min. BII</t>
  </si>
  <si>
    <t>128</t>
  </si>
  <si>
    <t>-845687397</t>
  </si>
  <si>
    <t>"trať - délka úseku x objem KL na mb (2,493m3/m) x objem. hm." 300*2,493*1,7</t>
  </si>
  <si>
    <t>"nadvýšení, rozšíření " 56,360*1,70</t>
  </si>
  <si>
    <t>Součet</t>
  </si>
  <si>
    <t>8</t>
  </si>
  <si>
    <t>5906130345</t>
  </si>
  <si>
    <t>Montáž kolejového roštu v ose koleje pražce betonové vystrojené, tvar S49, 49E1</t>
  </si>
  <si>
    <t>km</t>
  </si>
  <si>
    <t>-1156423413</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</si>
  <si>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</si>
  <si>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9</t>
  </si>
  <si>
    <t>5909032020</t>
  </si>
  <si>
    <t>Přesná úprava GPK koleje směrové a výškové uspořádání pražce betonové</t>
  </si>
  <si>
    <t>-28227790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</si>
  <si>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</si>
  <si>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10</t>
  </si>
  <si>
    <t>5909030020</t>
  </si>
  <si>
    <t>Následná úprava GPK koleje směrové a výškové uspořádání pražce betonové</t>
  </si>
  <si>
    <t>-481915737</t>
  </si>
  <si>
    <t>Následná úprava GPK koleje směrové a výškové uspořádání pražce betonové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</si>
  <si>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11</t>
  </si>
  <si>
    <t>-2047848844</t>
  </si>
  <si>
    <t>1196730507</t>
  </si>
  <si>
    <t>70,000*1,70</t>
  </si>
  <si>
    <t>13</t>
  </si>
  <si>
    <t>5908052010</t>
  </si>
  <si>
    <t>Výměna podložky pryžové pod patu kolejnice</t>
  </si>
  <si>
    <t>521844119</t>
  </si>
  <si>
    <t>Výměna podložky pryžové pod patu kolejnice Poznámka: 1. V cenách jsou započteny náklady na demontáž upevňovadel, výměnu součásti, montáž upevňovadel a ošetření součástí mazivem. 2. V cenách nejsou obsaženy náklady na dodávku materiálu.</t>
  </si>
  <si>
    <t>14</t>
  </si>
  <si>
    <t>5958158005</t>
  </si>
  <si>
    <t>Podložka pryžová pod patu kolejnice S49 183/126/6</t>
  </si>
  <si>
    <t>1670352547</t>
  </si>
  <si>
    <t>15</t>
  </si>
  <si>
    <t>92710437</t>
  </si>
  <si>
    <t>24+20</t>
  </si>
  <si>
    <t>16</t>
  </si>
  <si>
    <t>5907040031</t>
  </si>
  <si>
    <t>Posun kolejnic před svařováním tvar kolejnic S49, T, 49E1</t>
  </si>
  <si>
    <t>m</t>
  </si>
  <si>
    <t>-931635411</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</si>
  <si>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</si>
  <si>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2*128,00 + 2*262,00</t>
  </si>
  <si>
    <t>17</t>
  </si>
  <si>
    <t>5907015391</t>
  </si>
  <si>
    <t>Ojedinělá výměna kolejnic současně s výměnou kompletů a pryžové podložky, tvar S49, T, 49E1</t>
  </si>
  <si>
    <t>765712156</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</si>
  <si>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</si>
  <si>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2*4,00 + 2* 3,00</t>
  </si>
  <si>
    <t>18</t>
  </si>
  <si>
    <t>5907045120</t>
  </si>
  <si>
    <t>Příplatek za obtížnost při výměně kolejnic na rozponových podkladnicích tv. S49</t>
  </si>
  <si>
    <t>-1528466933</t>
  </si>
  <si>
    <t>Příplatek za obtížnost při výměně kolejnic na rozponových podkladnicích tv. S49 Poznámka: 1. V cenách jsou započteny náklady za obtížné podmínky výměny kolejnic.</t>
  </si>
  <si>
    <t>19</t>
  </si>
  <si>
    <t>5908055030</t>
  </si>
  <si>
    <t>Příplatek za výměnu kompletu T5 nebo T6 v případě vývratu</t>
  </si>
  <si>
    <t>937620661</t>
  </si>
  <si>
    <t>Příplatek za výměnu kompletu T5 nebo T6 v případě vývratu Poznámka: 1. V ceně jsou započteny náklady na montáž, manipulaci a demontáž kompletu v přípravku.</t>
  </si>
  <si>
    <t>20</t>
  </si>
  <si>
    <t>5958134041</t>
  </si>
  <si>
    <t>Součásti upevňovací šroub svěrkový T5 (M24x75)</t>
  </si>
  <si>
    <t>1747905835</t>
  </si>
  <si>
    <t>5958134115</t>
  </si>
  <si>
    <t>Součásti upevňovací matice M24</t>
  </si>
  <si>
    <t>1439349330</t>
  </si>
  <si>
    <t>22</t>
  </si>
  <si>
    <t>5958134040</t>
  </si>
  <si>
    <t>Součásti upevňovací kroužek pružný dvojitý Fe 6</t>
  </si>
  <si>
    <t>-1096840093</t>
  </si>
  <si>
    <t>23</t>
  </si>
  <si>
    <t>5958134140</t>
  </si>
  <si>
    <t>Součásti upevňovací vložka M k upevnění šroubu T</t>
  </si>
  <si>
    <t>-1228002996</t>
  </si>
  <si>
    <t>24</t>
  </si>
  <si>
    <t>5910020030</t>
  </si>
  <si>
    <t>Svařování kolejnic termitem plný předehřev standardní spára svar sériový tv. S49</t>
  </si>
  <si>
    <t>svar</t>
  </si>
  <si>
    <t>-1138025125</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</si>
  <si>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</si>
  <si>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20+22</t>
  </si>
  <si>
    <t>25</t>
  </si>
  <si>
    <t>5910030310</t>
  </si>
  <si>
    <t>Příplatek za směrové vyrovnání kolejnic v obloucích o poloměru 300 m a menším</t>
  </si>
  <si>
    <t>-1419084153</t>
  </si>
  <si>
    <t>Příplatek za směrové vyrovnání kolejnic v obloucích o poloměru 300 m a menším Poznámka: 1. V cenách jsou započteny náklady na použití přípravku pro směrové vyrovnání kolejnic.</t>
  </si>
  <si>
    <t>26</t>
  </si>
  <si>
    <t>5910040315</t>
  </si>
  <si>
    <t>Umožnění volné dilatace kolejnice demontáž upevňovadel s osazením kluzných podložek</t>
  </si>
  <si>
    <t>973565831</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</si>
  <si>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</si>
  <si>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2*476,00 + 2*262,00</t>
  </si>
  <si>
    <t>27</t>
  </si>
  <si>
    <t>5910040415</t>
  </si>
  <si>
    <t>Umožnění volné dilatace kolejnice montáž upevňovadel s odstraněním kluzných podložek</t>
  </si>
  <si>
    <t>1815752230</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</si>
  <si>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</si>
  <si>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28</t>
  </si>
  <si>
    <t>5910045015</t>
  </si>
  <si>
    <t>Zajištění polohy kolejnice bočními válečkovými opěrkami</t>
  </si>
  <si>
    <t>2028089966</t>
  </si>
  <si>
    <t>Zajištění polohy kolejnice bočními válečkovými opěrkami Poznámka: 1. V ceně jsou započteny náklady na montáž a demontáž bočních opěrek v oblouku o malém poloměru.</t>
  </si>
  <si>
    <t xml:space="preserve">2*187,00 </t>
  </si>
  <si>
    <t>29</t>
  </si>
  <si>
    <t>5906135155</t>
  </si>
  <si>
    <t>Demontáž kolejového roštu koleje na úložišti pražce betonové, tvar S49, T, 49E1</t>
  </si>
  <si>
    <t>-865875558</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</si>
  <si>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</si>
  <si>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30</t>
  </si>
  <si>
    <t>5912060115</t>
  </si>
  <si>
    <t>Demontáž zajišťovací značky ocelové sloupkové betonované na místě</t>
  </si>
  <si>
    <t>1136001596</t>
  </si>
  <si>
    <t>Demontáž zajišťovací značky ocelové sloupkové betonované na místě Poznámka: 1. V cenách jsou započteny náklady na demontáž součástí značky, úpravu a urovnání terénu.</t>
  </si>
  <si>
    <t>"sloupkové ZZ betonové včetně patky" 6 + 19</t>
  </si>
  <si>
    <t>31</t>
  </si>
  <si>
    <t>5912065115 R</t>
  </si>
  <si>
    <t>Montáž zajišťovací značky  betonovaná na místě</t>
  </si>
  <si>
    <t>101843864</t>
  </si>
  <si>
    <t>Montáž zajišťovací značky ocelové sloupkové betonovaná na místě Poznámka: 1. V cenách jsou započteny náklady na montáž součástí značky včetně zemních prací a úpravy terénu. 2. V cenách nejsou obsaženy náklady na dodávku materiálu.</t>
  </si>
  <si>
    <t>"ZZ odlehčená stabilizace - roxor pr. 20 mm dl. 1,2m, KG trubka DN150 dl.20cm (přesuvka) s betonovou patkou C30/37 pr. 200 mm o hloubce 800 mm" 3</t>
  </si>
  <si>
    <t>32</t>
  </si>
  <si>
    <t>5964104000</t>
  </si>
  <si>
    <t>Kanalizační díly plastové trubka hladká DN 150</t>
  </si>
  <si>
    <t>1836329694</t>
  </si>
  <si>
    <t>3,000*0,2</t>
  </si>
  <si>
    <t>33</t>
  </si>
  <si>
    <t>5964161035 R</t>
  </si>
  <si>
    <t>Beton lehce zhutnitelný C 30/37</t>
  </si>
  <si>
    <t>-521971561</t>
  </si>
  <si>
    <t>Beton lehce zhutnitelný C 25/30;XA2 vyhovuje i XC4 F5 2 510 3 037</t>
  </si>
  <si>
    <t>10*3,14*0,1*0,1*0,8</t>
  </si>
  <si>
    <t>34</t>
  </si>
  <si>
    <t>5912085010 R</t>
  </si>
  <si>
    <t>Demontáž bodu ŽBP</t>
  </si>
  <si>
    <t>2116368947</t>
  </si>
  <si>
    <t>Demontáž bodu ŽBP kamene M2 (16x16x75 cm). Poznámka: 1. V cenách jsou započteny náklady na demontáž součástí bodu, úpravu a urovnání terénu.</t>
  </si>
  <si>
    <t>"zrušení bodu ŽBP v obetonované trubce"1</t>
  </si>
  <si>
    <t>35</t>
  </si>
  <si>
    <t>5962120030</t>
  </si>
  <si>
    <t>Stabilizace ŽBP značka hřebová</t>
  </si>
  <si>
    <t>424347455</t>
  </si>
  <si>
    <t>"bod ŽBP" 1</t>
  </si>
  <si>
    <t>"bod ZZ" 3</t>
  </si>
  <si>
    <t>36</t>
  </si>
  <si>
    <t>13021017 R</t>
  </si>
  <si>
    <t>tyč ocelová kruhová žebírková DIN 488 jakost B500B (10 505) výztuž do betonu D 20mm</t>
  </si>
  <si>
    <t>-77851166</t>
  </si>
  <si>
    <t>"ZZ odlehčená stabilizace - roxor pr.20 mm dl. 1,2m" 3*1,2*0,00247</t>
  </si>
  <si>
    <t>37</t>
  </si>
  <si>
    <t>5912030050</t>
  </si>
  <si>
    <t>Demontáž návěstidla včetně sloupku a patky sklonovníku</t>
  </si>
  <si>
    <t>1703824861</t>
  </si>
  <si>
    <t>Demontáž návěstidla včetně sloupku a patky sklonovníku Poznámka: 1. V cenách jsou započteny náklady na demontáž návěstidla, sloupku a patky, zához, úpravu terénu a naložení na dopravní prostředek.</t>
  </si>
  <si>
    <t>38</t>
  </si>
  <si>
    <t>5912045050</t>
  </si>
  <si>
    <t>Montáž návěstidla včetně sloupku a patky sklonovníku</t>
  </si>
  <si>
    <t>39012123</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</si>
  <si>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</si>
  <si>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39</t>
  </si>
  <si>
    <t>5912030080</t>
  </si>
  <si>
    <t>Demontáž návěstidla včetně sloupku a patky výstražného kolíku</t>
  </si>
  <si>
    <t>-1687739621</t>
  </si>
  <si>
    <t>Demontáž návěstidla včetně sloupku a patky výstražného kolíku Poznámka: 1. V cenách jsou započteny náklady na demontáž návěstidla, sloupku a patky, zához, úpravu terénu a naložení na dopravní prostředek.</t>
  </si>
  <si>
    <t>40</t>
  </si>
  <si>
    <t>5912045080</t>
  </si>
  <si>
    <t>Montáž návěstidla včetně sloupku a patky výstražného kolíku</t>
  </si>
  <si>
    <t>1849028659</t>
  </si>
  <si>
    <t>Montáž návěstidla včetně sloupku a patky výstražného kolíku Poznámka: 1. V cenách jsou započteny náklady na zemní práce, montáž patky, sloupku a návěstidla, úpravu a rozprostření zeminy na terén. 2. V cenách nejsou obsaženy náklady na dodávku materiálu.</t>
  </si>
  <si>
    <t>41</t>
  </si>
  <si>
    <t>5964161015</t>
  </si>
  <si>
    <t>Beton lehce zhutnitelný C 20/25;XC2 vyhovuje i XC1 F5 2 365 2 862</t>
  </si>
  <si>
    <t>-374963294</t>
  </si>
  <si>
    <t>6*0,057</t>
  </si>
  <si>
    <t>42</t>
  </si>
  <si>
    <t>5912050120</t>
  </si>
  <si>
    <t>Staničení demontáž hektometrovníku</t>
  </si>
  <si>
    <t>-1366546777</t>
  </si>
  <si>
    <t>Staničení demontáž hektometrovníku Poznámka: 1. V cenách jsou započteny náklady na zemní práce a výměnu, demontáž nebo montáž staničení. 2. V cenách nejsou obsaženy náklady na dodávku materiálu.</t>
  </si>
  <si>
    <t>43</t>
  </si>
  <si>
    <t>5912050220</t>
  </si>
  <si>
    <t>Staničení montáž hektometrovníku</t>
  </si>
  <si>
    <t>1727028595</t>
  </si>
  <si>
    <t>Staničení montáž hektometrovníku Poznámka: 1. V cenách jsou započteny náklady na zemní práce a výměnu, demontáž nebo montáž staničení. 2. V cenách nejsou obsaženy náklady na dodávku materiálu.</t>
  </si>
  <si>
    <t>44</t>
  </si>
  <si>
    <t>5962101120</t>
  </si>
  <si>
    <t>Návěstidlo hektometrovník železobetonový se znaky</t>
  </si>
  <si>
    <t>-1834683835</t>
  </si>
  <si>
    <t>SSZT</t>
  </si>
  <si>
    <t>Zabezpečovací zařízení</t>
  </si>
  <si>
    <t>45</t>
  </si>
  <si>
    <t>7592007050</t>
  </si>
  <si>
    <t>Demontáž počítacího bodu (senzoru) RSR 180</t>
  </si>
  <si>
    <t>2066269188</t>
  </si>
  <si>
    <t>46</t>
  </si>
  <si>
    <t>7592005050</t>
  </si>
  <si>
    <t>Montáž počítacího bodu (senzoru) RSR 180</t>
  </si>
  <si>
    <t>-1061520675</t>
  </si>
  <si>
    <t>Montáž počítacího bodu (senzoru) RSR 180 - uložení a připevnění na určené místo, seřízení polohy, přezkoušení</t>
  </si>
  <si>
    <t>47</t>
  </si>
  <si>
    <t>7594307015</t>
  </si>
  <si>
    <t>Demontáž součástí počítače náprav neoprénové ochranné hadice se soupravou pro upevnění k pražci</t>
  </si>
  <si>
    <t>-1082434876</t>
  </si>
  <si>
    <t>48</t>
  </si>
  <si>
    <t>7594305015</t>
  </si>
  <si>
    <t>Montáž součástí počítače náprav neoprénové ochranné hadice se soupravou pro upevnění k pražci</t>
  </si>
  <si>
    <t>1277143947</t>
  </si>
  <si>
    <t>49</t>
  </si>
  <si>
    <t>7598095085</t>
  </si>
  <si>
    <t>Přezkoušení a regulace senzoru počítacího bodu</t>
  </si>
  <si>
    <t>-507112574</t>
  </si>
  <si>
    <t>Přezkoušení a regulace senzoru počítacího bodu - kontrola (nastavení) mechanických parametrů polohy, regulace napájení, kalibrace, kontrola funkce a započítávání, kontrola indikace</t>
  </si>
  <si>
    <t>50</t>
  </si>
  <si>
    <t>7590147044</t>
  </si>
  <si>
    <t>Demontáž závěru kabelového zabezpečovacího na zemní podpěru UKMP</t>
  </si>
  <si>
    <t>-1305936820</t>
  </si>
  <si>
    <t>51</t>
  </si>
  <si>
    <t>7590145044</t>
  </si>
  <si>
    <t>Montáž závěru kabelového zabezpečovacího na zemní podpěru UKMP</t>
  </si>
  <si>
    <t>1733284107</t>
  </si>
  <si>
    <t>Montáž závěru kabelového zabezpečovacího na zemní podpěru UKMP - úplná montáž závěru, zatažení kabelu, měření izolačního stavu, jednostranné číslování. Bez provedení zemních prací, zhotovení a zapojení kabelové formy</t>
  </si>
  <si>
    <t>52</t>
  </si>
  <si>
    <t>7594107310</t>
  </si>
  <si>
    <t>Demontáž kolejnicového lanového propojení z dřevěných pražců</t>
  </si>
  <si>
    <t>1344542679</t>
  </si>
  <si>
    <t>53</t>
  </si>
  <si>
    <t>7594105330</t>
  </si>
  <si>
    <t>Montáž lanového propojení kolejnicového na betonové pražce do 2,9 m</t>
  </si>
  <si>
    <t>854628267</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</si>
  <si>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</si>
  <si>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54</t>
  </si>
  <si>
    <t>7594105332</t>
  </si>
  <si>
    <t>Montáž lanového propojení kolejnicového na betonové pražce do 3,3 m</t>
  </si>
  <si>
    <t>-414483117</t>
  </si>
  <si>
    <t>Montáž lanového propojení kolejnicového na betonové pražce do 3,3 m - příčné nebo podélné propojení kolejnic přímých kolejí a na výhybkách; usazení pražců mezi souběžnými kolejemi nebo podél koleje; připevnění lanového propojení na pražce nebo montážní trámky</t>
  </si>
  <si>
    <t>55</t>
  </si>
  <si>
    <t>7590157040</t>
  </si>
  <si>
    <t>Demontáž uzemnění pasivní ochrany u neelektrizovaných tratí</t>
  </si>
  <si>
    <t>-717210154</t>
  </si>
  <si>
    <t>56</t>
  </si>
  <si>
    <t>7491652012</t>
  </si>
  <si>
    <t>Montáž vnějšího uzemnění uzemňovacích vodičů v zemi z pozinkované oceli (FeZn) přes 120 do 300 mm2</t>
  </si>
  <si>
    <t>-12704534</t>
  </si>
  <si>
    <t>Montáž vnějšího uzemnění uzemňovacích vodičů v zemi z pozinkované oceli (FeZn) přes 120 do 300 mm2 - uzemňovacího vedení v zemní kynetě, případně v chráničce odvinutí vodiče ze svitku a oddělení příslušné délky, tvarování pásku, spojování. Neobsahuje výkop a zához kabelové kynety a chráničku</t>
  </si>
  <si>
    <t>57</t>
  </si>
  <si>
    <t>7491100120</t>
  </si>
  <si>
    <t>Trubková vedení Ohebné elektroinstalační trubky KOPOFLEX 50 rudá</t>
  </si>
  <si>
    <t>256</t>
  </si>
  <si>
    <t>64</t>
  </si>
  <si>
    <t>-1075117237</t>
  </si>
  <si>
    <t>58</t>
  </si>
  <si>
    <t>460161143 R</t>
  </si>
  <si>
    <t>Hloubení kabelových rýh ručně š 35 cm hl 50 cm v hornině tř II skupiny 4</t>
  </si>
  <si>
    <t>824131250</t>
  </si>
  <si>
    <t>Hloubení zapažených i nezapažených kabelových rýh ručně včetně urovnání dna s přemístěním výkopku do vzdálenosti 3 m od okraje jámy nebo s naložením na dopravní prostředek šířky 35 cm hloubky 50 cm v hornině třídy těžitelnosti II skupiny 4</t>
  </si>
  <si>
    <t>59</t>
  </si>
  <si>
    <t>460431153 R</t>
  </si>
  <si>
    <t>Zásyp kabelových rýh ručně se zhutněním š 35 cm hl 50 cm z horniny tř II skupiny 4</t>
  </si>
  <si>
    <t>-1876565726</t>
  </si>
  <si>
    <t>Zásyp kabelových rýh ručně s přemístění sypaniny ze vzdálenosti do 10 m, s uložením výkopku ve vrstvách včetně zhutnění a úpravy povrchu šířky 35 cm hloubky 50 cm z horniny třídy těžitelnosti II skupiny 4</t>
  </si>
  <si>
    <t>OST</t>
  </si>
  <si>
    <t>Ostatní</t>
  </si>
  <si>
    <t>60</t>
  </si>
  <si>
    <t>9902900200</t>
  </si>
  <si>
    <t>Naložení objemnějšího kusového materiálu, vybouraných hmot</t>
  </si>
  <si>
    <t>262144</t>
  </si>
  <si>
    <t>-307051625</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</si>
  <si>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</si>
  <si>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4,939" kolejnice užité - 4ks * 25,00m</t>
  </si>
  <si>
    <t>61</t>
  </si>
  <si>
    <t>9902200100</t>
  </si>
  <si>
    <t>Doprava materiálu mechanizací o nosnosti přes 3,5 t objemnějšího kusového materiálu (prefabrikátů, stožárů, výhybek, rozvaděčů, vybouraných hmot atd.) do 10 km</t>
  </si>
  <si>
    <t>891305762</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</si>
  <si>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</si>
  <si>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62</t>
  </si>
  <si>
    <t>-427899807</t>
  </si>
  <si>
    <t xml:space="preserve">300,00*0,546098" KP vyjmuté - odvoz </t>
  </si>
  <si>
    <t>63</t>
  </si>
  <si>
    <t>9909000110</t>
  </si>
  <si>
    <t>Poplatek za uložení výzisku ze štěrkového lože nekontaminovaného</t>
  </si>
  <si>
    <t>650962066</t>
  </si>
  <si>
    <t xml:space="preserve">Poplatek za uložení výzisku ze štěrkového lože nekontaminovaného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444 252,60 Kč
Maximální přípustná jednotková cena: 330,00 Kč
</t>
  </si>
  <si>
    <t>747,900 * 1,80</t>
  </si>
  <si>
    <t>9902100100</t>
  </si>
  <si>
    <t>Doprava materiálu mechanizací o nosnosti přes 3,5 t sypanin (kameniva, písku, suti, dlažebních kostek, atd.) do 10 km</t>
  </si>
  <si>
    <t>-524694470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</si>
  <si>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</si>
  <si>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1346,220" štěrkové lože - odpad</t>
  </si>
  <si>
    <t>65</t>
  </si>
  <si>
    <t>9902109200</t>
  </si>
  <si>
    <t>Doprava materiálu mechanizací o nosnosti přes 3,5 t sypanin (kameniva, písku, suti, dlažebních kostek, atd.) příplatek za každých dalších 10 km</t>
  </si>
  <si>
    <t>-543869547</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</si>
  <si>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</si>
  <si>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1346,220 * 2" štěrkové lože - odpad</t>
  </si>
  <si>
    <t>66</t>
  </si>
  <si>
    <t>9909000400</t>
  </si>
  <si>
    <t>Poplatek za likvidaci plastových součástí</t>
  </si>
  <si>
    <t>1980230858</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</si>
  <si>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</si>
  <si>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67</t>
  </si>
  <si>
    <t>9901000100</t>
  </si>
  <si>
    <t>Doprava materiálu mechanizací o nosnosti do 3,5 t elektrosoučástek, montážního materiálu, kameniva, písku, dlažebních kostek, suti, atd. do 10 km</t>
  </si>
  <si>
    <t>-1880470130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</si>
  <si>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</si>
  <si>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1" pryž. a PE podložky - 0,240 t - odpad</t>
  </si>
  <si>
    <t>68</t>
  </si>
  <si>
    <t>9901009200</t>
  </si>
  <si>
    <t>Doprava materiálu mechanizací o nosnosti do 3,5 t elektrosoučástek, montážního materiálu, kameniva, písku, dlažebních kostek, suti, atd. příplatek za každých dalších 10 km</t>
  </si>
  <si>
    <t>1428464780</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</si>
  <si>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</si>
  <si>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1 * 2" pryž. a PE podložky - 0,240 t - odpad</t>
  </si>
  <si>
    <t>69</t>
  </si>
  <si>
    <t>-1348503755</t>
  </si>
  <si>
    <t>29,634" kolejnicové pásy</t>
  </si>
  <si>
    <t>70</t>
  </si>
  <si>
    <t>-1785848409</t>
  </si>
  <si>
    <t>71</t>
  </si>
  <si>
    <t>-52164753</t>
  </si>
  <si>
    <t>161,211" betonové pražce nové</t>
  </si>
  <si>
    <t>72</t>
  </si>
  <si>
    <t>-1429390046</t>
  </si>
  <si>
    <t>73</t>
  </si>
  <si>
    <t>51864230</t>
  </si>
  <si>
    <t>1367,242+119,00" štěrk</t>
  </si>
  <si>
    <t>74</t>
  </si>
  <si>
    <t>9909000500</t>
  </si>
  <si>
    <t>Poplatek uložení odpadu betonových prefabrikátů</t>
  </si>
  <si>
    <t>-795441752</t>
  </si>
  <si>
    <t>Poplatek uložení odpadu betonových prefabrikátů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2 178,00 Kč
Maximální přípustná jednotková cena: 660,00 Kč</t>
  </si>
  <si>
    <t>"bet. zákl. bodu ŽBP" 1*0,1</t>
  </si>
  <si>
    <t>"bet. zákl. ze zajiš. značek" 6*0,1 + 19*0,1</t>
  </si>
  <si>
    <t>"hektometrovníky" 7*0,1</t>
  </si>
  <si>
    <t>75</t>
  </si>
  <si>
    <t>1054245880</t>
  </si>
  <si>
    <t>"bet. zákl. bodu ŽBP 1*0,1"</t>
  </si>
  <si>
    <t>"bet. zákl. ze zajiš. značek 6*0,1 + 19*0,1"</t>
  </si>
  <si>
    <t>"hektometrovníky 7*0,1"</t>
  </si>
  <si>
    <t>76</t>
  </si>
  <si>
    <t>399611763</t>
  </si>
  <si>
    <t>1 * 2</t>
  </si>
  <si>
    <t>77</t>
  </si>
  <si>
    <t>1923460870</t>
  </si>
  <si>
    <t>"beton na stavbu" 0,251*2,429</t>
  </si>
  <si>
    <t>"beton značky" 0,342*2,429</t>
  </si>
  <si>
    <t>78</t>
  </si>
  <si>
    <t>38326343</t>
  </si>
  <si>
    <t>"ZZ odlehčená stabilizace - roxor pr. 20 mm dl. 1,2m" 1</t>
  </si>
  <si>
    <t>79</t>
  </si>
  <si>
    <t>-334586528</t>
  </si>
  <si>
    <t>"ZZ odlehčená stabilizace - roxor pr. 20 mm dl. 1,2m" 2</t>
  </si>
  <si>
    <t>80</t>
  </si>
  <si>
    <t>-733619657</t>
  </si>
  <si>
    <t>1,413" hektometrovníky</t>
  </si>
  <si>
    <t>81</t>
  </si>
  <si>
    <t>1777377231</t>
  </si>
  <si>
    <t>1,413 * 7" hektometrovníky</t>
  </si>
  <si>
    <t>82</t>
  </si>
  <si>
    <t>9903200100</t>
  </si>
  <si>
    <t>Přeprava mechanizace na místo prováděných prací o hmotnosti přes 12 t přes 50 do 100 km</t>
  </si>
  <si>
    <t>-1831283409</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</si>
  <si>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</si>
  <si>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8" ASP, PUŠL, 2 x KOL.JEŘÁB, 2 x DVOUCESTNÉ RYPADLO, ASP, PUŠL</t>
  </si>
  <si>
    <t>Soupis:</t>
  </si>
  <si>
    <t>SO 14-10-01.1 - Snesení  a vložení kolejového pole v km 8,112 – 8,654</t>
  </si>
  <si>
    <t>-2019716290</t>
  </si>
  <si>
    <t>-272696059</t>
  </si>
  <si>
    <t>-30603498</t>
  </si>
  <si>
    <t>542,00*0,546098</t>
  </si>
  <si>
    <t>5915020010</t>
  </si>
  <si>
    <t>Povrchová úprava plochy železničního spodku</t>
  </si>
  <si>
    <t>m2</t>
  </si>
  <si>
    <t>1490568746</t>
  </si>
  <si>
    <t>Povrchová úprava plochy železničního spodku Poznámka: 1. V cenách jsou započteny náklady na urovnání a úpravu ploch nebo skládek výzisku kameniva a zeminy s jejich případnou rekultivací.</t>
  </si>
  <si>
    <t>542,00*4,00</t>
  </si>
  <si>
    <t>194210333</t>
  </si>
  <si>
    <t>542,00*1,657</t>
  </si>
  <si>
    <t>1869875944</t>
  </si>
  <si>
    <t>-1153892692</t>
  </si>
  <si>
    <t>-615231436</t>
  </si>
  <si>
    <t>898,094*1,70</t>
  </si>
  <si>
    <t>5999015020</t>
  </si>
  <si>
    <t>Vložení konstrukcí nebo dílů hmotnosti přes 10 do 20 t</t>
  </si>
  <si>
    <t>2129092184</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</si>
  <si>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</si>
  <si>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5908005525</t>
  </si>
  <si>
    <t>Oprava kolejnicového styku montáž spojek tvar S49, T, A</t>
  </si>
  <si>
    <t>1008729221</t>
  </si>
  <si>
    <t>Oprava kolejnicového styku 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</si>
  <si>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5958101005</t>
  </si>
  <si>
    <t>Součásti spojovací kolejnicové spojky tv. S 730 mm</t>
  </si>
  <si>
    <t>-273150341</t>
  </si>
  <si>
    <t>5958107005</t>
  </si>
  <si>
    <t>Šroub výhybkový a spojkový M24 x 140 mm</t>
  </si>
  <si>
    <t>897154341</t>
  </si>
  <si>
    <t>-1851259438</t>
  </si>
  <si>
    <t>-887117287</t>
  </si>
  <si>
    <t>5913305010</t>
  </si>
  <si>
    <t>Montáž silničních panelů komunikace dočasná</t>
  </si>
  <si>
    <t>344075999</t>
  </si>
  <si>
    <t>Montáž silničních panelů komunikace dočasná Poznámka: 1. V cenách jsou započteny náklady na úpravu podkladní vrstvy a uložení panelů. 2. V cenách nejsou obsaženy náklady na dodávku materiálu.</t>
  </si>
  <si>
    <t>3*(3,00*4,00)</t>
  </si>
  <si>
    <t>5913300010</t>
  </si>
  <si>
    <t>Demontáž silničních panelů komunikace dočasná</t>
  </si>
  <si>
    <t>237322741</t>
  </si>
  <si>
    <t>Demontáž silničních panelů komunikace dočasná Poznámka: 1. V cenách jsou započteny náklady na odstranění panelů, úpravu plochy a naložení na dopravní prostředek.</t>
  </si>
  <si>
    <t>5914020020</t>
  </si>
  <si>
    <t>Čištění otevřených odvodňovacích zařízení strojně příkop nezpevněný</t>
  </si>
  <si>
    <t>-775780678</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</si>
  <si>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</si>
  <si>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350,00*0,750" vlevo</t>
  </si>
  <si>
    <t>535,00*0,250" vpravo</t>
  </si>
  <si>
    <t>-1754539458</t>
  </si>
  <si>
    <t>(350,00+535,00) * 1,00</t>
  </si>
  <si>
    <t>-1152128730</t>
  </si>
  <si>
    <t>18,000" silniční panely užité - na PS Suchdol n.O.</t>
  </si>
  <si>
    <t>-1173716226</t>
  </si>
  <si>
    <t>18,000" silniční panely užité - z PS Suchdol n.O. na stavbu</t>
  </si>
  <si>
    <t>757023314</t>
  </si>
  <si>
    <t>18,000" silniční panely užité - ze stavby na PS Suchdol n.O.</t>
  </si>
  <si>
    <t>-31152686</t>
  </si>
  <si>
    <t xml:space="preserve">Poplatek za uložení výzisku ze štěrkového lože nekontaminovaného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533 467,77 Kč
Maximální přípustná jednotková cena: 330,00 Kč
</t>
  </si>
  <si>
    <t>898,094*1,800" štěrkové lože - odpad</t>
  </si>
  <si>
    <t>1017583218</t>
  </si>
  <si>
    <t>1616,569" štěrkové lože - odpad</t>
  </si>
  <si>
    <t>1949203207</t>
  </si>
  <si>
    <t>1616,569 * 2" štěrkové lože - odpad</t>
  </si>
  <si>
    <t>-1612958085</t>
  </si>
  <si>
    <t>1526,760" štěrk</t>
  </si>
  <si>
    <t>-806450310</t>
  </si>
  <si>
    <t>0,629" svrškový materiál</t>
  </si>
  <si>
    <t>-816562419</t>
  </si>
  <si>
    <t>0,629 * 10" svrškový materiál</t>
  </si>
  <si>
    <t>SO 14-11-01 - Železniční spodek</t>
  </si>
  <si>
    <t>5904045030</t>
  </si>
  <si>
    <t>Odstranění pařezu mechanicky průměru přes 30 cm do 60 cm</t>
  </si>
  <si>
    <t>-184486491</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</si>
  <si>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</si>
  <si>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5904045040</t>
  </si>
  <si>
    <t>Odstranění pařezu mechanicky průměru přes 60 cm do 100 cm</t>
  </si>
  <si>
    <t>-372647761</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</si>
  <si>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</si>
  <si>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5904045050</t>
  </si>
  <si>
    <t>Odstranění pařezu mechanicky průměru přes 100 cm</t>
  </si>
  <si>
    <t>62761130</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</si>
  <si>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</si>
  <si>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5914035010</t>
  </si>
  <si>
    <t>Zřízení otevřených odvodňovacích zařízení příkopové tvárnice</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</si>
  <si>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</si>
  <si>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5964119000</t>
  </si>
  <si>
    <t>Příkopová tvárnice TZZ 3</t>
  </si>
  <si>
    <t xml:space="preserve"> "14,1m / 0,3m" 47</t>
  </si>
  <si>
    <t>5964161000</t>
  </si>
  <si>
    <t>Beton lehce zhutnitelný C 12/15;X0 F5 2 080 2 517</t>
  </si>
  <si>
    <t>" betonové lože C12/15 tl. 100mm" 3,000</t>
  </si>
  <si>
    <t>0,2127m2 * 14,1m = 3m3 (plocha odečtena z CAD z řezu)</t>
  </si>
  <si>
    <t>5914035110</t>
  </si>
  <si>
    <t>Zřízení otevřených odvodňovacích zařízení příkopové zídky monolitická betonová</t>
  </si>
  <si>
    <t>Zřízení otevřených odvodňovacích zařízení příkopové zídky monolitická betonová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</si>
  <si>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"Zpevněný příkop J žlab malý" 70</t>
  </si>
  <si>
    <t>"Zpevněný příkop J žlab velký" 90</t>
  </si>
  <si>
    <t>5964115000</t>
  </si>
  <si>
    <t>Příkopový žlab tvaru J</t>
  </si>
  <si>
    <t>"70m / 1m" 70</t>
  </si>
  <si>
    <t>5964115005</t>
  </si>
  <si>
    <t>Příkopový žlab tvaru J velký</t>
  </si>
  <si>
    <t>"90m / 2,5m" 36</t>
  </si>
  <si>
    <t>5964117000</t>
  </si>
  <si>
    <t>Poklop příkopového žlabu tvaru J</t>
  </si>
  <si>
    <t>70,000*3</t>
  </si>
  <si>
    <t>3ks * 70ks = 210ks (3ks poklopů na 1ks malého Jžlabu)</t>
  </si>
  <si>
    <t>5964117005</t>
  </si>
  <si>
    <t>Poklop příkopového žlabu tvaru J velký</t>
  </si>
  <si>
    <t>36,000*8</t>
  </si>
  <si>
    <t>8ks * 36ks = 288ks (8ks poklopů na 1ks velkého Jžlabu)</t>
  </si>
  <si>
    <t>"betonové lože C 12/15 tl. 150mm - J žlab malý" 9,000</t>
  </si>
  <si>
    <t>"betonové lože C 12/15 tl. 150mm - J žlab velký" 13,000</t>
  </si>
  <si>
    <t>711412002 R</t>
  </si>
  <si>
    <t>Provedení izolace proti tlakové vodě svislé za studena lakem asfaltovým</t>
  </si>
  <si>
    <t>2111814381</t>
  </si>
  <si>
    <t>Provedení izolace proti povrchové a podpovrchové tlakové vodě natěradly a tmely za studena na ploše svislé S nátěrem lakem asfaltovým</t>
  </si>
  <si>
    <t>70,00*(1,00*1,95)*2 + 90,00*(2,49*1,49)*2</t>
  </si>
  <si>
    <t>11163152 R</t>
  </si>
  <si>
    <t>lak hydroizolační asfaltový</t>
  </si>
  <si>
    <t>-1762490985</t>
  </si>
  <si>
    <t>5914035220</t>
  </si>
  <si>
    <t>Zřízení otevřených odvodňovacích zařízení skluzu z lomového kamene</t>
  </si>
  <si>
    <t>Zřízení otevřených odvodňovacích zařízení skluzu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</si>
  <si>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"bet. lože C12/15, tl. 0,15m" 2,693*0,15</t>
  </si>
  <si>
    <t>5955101045</t>
  </si>
  <si>
    <t>Lomový kámen tříděný pro rovnaniny</t>
  </si>
  <si>
    <t>"Skluz ze žlábku do zpevněného rigolu z lom. kamene tl. 200mm" 2,693*0,2*2</t>
  </si>
  <si>
    <t>5914075430</t>
  </si>
  <si>
    <t>Zřízení konstrukční vrstvy pražcového podloží podle konstrukce typ 6</t>
  </si>
  <si>
    <t>Zřízení konstrukční vrstvy pražcového podloží podle konstrukce typ 6 Poznámka: 1. V cenách nejsou obsaženy náklady na dodávku materiálu a odtěžení zeminy.</t>
  </si>
  <si>
    <t>dle výměrnice 197,693m3 / 0,2m = 988,465m2</t>
  </si>
  <si>
    <t>197,693/0,2</t>
  </si>
  <si>
    <t>5955101023</t>
  </si>
  <si>
    <t>Kamenivo drcené štěrkodrť frakce 0/63</t>
  </si>
  <si>
    <t>985517999</t>
  </si>
  <si>
    <t>"dle výměrnice - objem x objem.hm." 197,693*2</t>
  </si>
  <si>
    <t>5964161000 R</t>
  </si>
  <si>
    <t>Směs kameniva stmelené cementem SC (KSC I) - C 8/10</t>
  </si>
  <si>
    <t>"dle výměrnice" 23,355</t>
  </si>
  <si>
    <t>5915007010</t>
  </si>
  <si>
    <t>Zásyp jam nebo rýh sypaninou na železničním spodku bez zhutnění</t>
  </si>
  <si>
    <t>Zásyp jam nebo rýh sypaninou na železničním spodku bez zhutnění Poznámka: 1. Ceny zásypu jam a rýh se zhutněním jsou určeny pro jakoukoliv míru zhutnění.</t>
  </si>
  <si>
    <t>"nehutněný zásyp zeminou plošně v teréních úpravách, dle výměrnice " 60,404</t>
  </si>
  <si>
    <t>5915007020</t>
  </si>
  <si>
    <t>Zásyp jam nebo rýh sypaninou na železničním spodku se zhutněním</t>
  </si>
  <si>
    <t>Zásyp jam nebo rýh sypaninou na železničním spodku se zhutněním Poznámka: 1. Ceny zásypu jam a rýh se zhutněním jsou určeny pro jakoukoliv míru zhutnění.</t>
  </si>
  <si>
    <t>"hutněný zásyp nepropustnou zeminou za rubem J žlabů, dle výměrnice" 20,496</t>
  </si>
  <si>
    <t>"hutněný násyp zemního tělesa spodku, dle výměrnice" 13,340</t>
  </si>
  <si>
    <t>"hutněný zásyp zeminou v tělese u opěrných zdí, dle výměrnice" 60,816</t>
  </si>
  <si>
    <t>5915010010</t>
  </si>
  <si>
    <t>Těžení zeminy nebo horniny železničního spodku třídy těžitelnosti I skupiny 1</t>
  </si>
  <si>
    <t>Těžení zeminy nebo horniny železničního spodku třídy těžitelnosti I skupiny 1 Poznámka: 1. V cenách jsou započteny náklady na těžení a uložení výzisku na terén nebo naložení na dopravní prostředek a uložení na úložišti.</t>
  </si>
  <si>
    <t>"výkop zeminy pro pražcové podloží a otevřené příkopy, dle výměrnice" 1150,473</t>
  </si>
  <si>
    <t>58591002 R</t>
  </si>
  <si>
    <t>pojivo hydraulické pro stabilizaci zeminy 50% vápna</t>
  </si>
  <si>
    <t>"množství a druh pojiva bude určen na základě geotechnických zkoušek"</t>
  </si>
  <si>
    <t>"odhad 4% směsi, objem dle výměrnice x % x objem.hm."</t>
  </si>
  <si>
    <t>310,107*0,04*0,9</t>
  </si>
  <si>
    <t>181451312 R</t>
  </si>
  <si>
    <t>Založení trávníku strojně v jedné operaci ve svahu přes 1:5 do 1:2</t>
  </si>
  <si>
    <t>Založení trávníku strojně výsevem včetně utažení na ploše na svahu přes 1:5 do 1:2</t>
  </si>
  <si>
    <t>"odečteno z CAD ze situace" 620,762</t>
  </si>
  <si>
    <t>00572474 R</t>
  </si>
  <si>
    <t>osivo směs travní krajinná-svahová</t>
  </si>
  <si>
    <t>kg</t>
  </si>
  <si>
    <t>620,762*0,025 "Přepočtené koeficientem množství</t>
  </si>
  <si>
    <t>5915010020</t>
  </si>
  <si>
    <t>Těžení zeminy nebo horniny železničního spodku třídy těžitelnosti I skupiny 2</t>
  </si>
  <si>
    <t>-1750279009</t>
  </si>
  <si>
    <t>Těžení zeminy nebo horniny železničního spodku třídy těžitelnosti I skupiny 2 Poznámka: 1. V cenách jsou započteny náklady na těžení a uložení výzisku na terén nebo naložení na dopravní prostředek a uložení na úložišti.</t>
  </si>
  <si>
    <t>15,00*0,80*0,40</t>
  </si>
  <si>
    <t>5915005020</t>
  </si>
  <si>
    <t>Hloubení rýh nebo jam ručně na železničním spodku třídy těžitelnosti I skupiny 2</t>
  </si>
  <si>
    <t>429449823</t>
  </si>
  <si>
    <t>Hloubení rýh nebo jam ručně na železničním spodku třídy těžitelnosti I skupiny 2 Poznámka: 1. V cenách jsou započteny náklady na hloubení a uložení výzisku na terén nebo naložení na dopravní prostředek a uložení na úložišti.</t>
  </si>
  <si>
    <t>340,00*0,80*0,40 + 2*(10,00*1,50*0,40)</t>
  </si>
  <si>
    <t>337929212</t>
  </si>
  <si>
    <t>R1</t>
  </si>
  <si>
    <t>TCEPKPFLEY 10XN0,8</t>
  </si>
  <si>
    <t>1554316670</t>
  </si>
  <si>
    <t>R2</t>
  </si>
  <si>
    <t>Konektor Picabond 0,6-0,9</t>
  </si>
  <si>
    <t>ks</t>
  </si>
  <si>
    <t>-1923180862</t>
  </si>
  <si>
    <t>R3</t>
  </si>
  <si>
    <t>Spojka kabelová, smrštitelná, XAGA 500-75/15-300-FLE-CZ</t>
  </si>
  <si>
    <t>-1087029680</t>
  </si>
  <si>
    <t>R4</t>
  </si>
  <si>
    <t>Bandáž izolační KALIKO 100mmx3,5m</t>
  </si>
  <si>
    <t>-2047016580</t>
  </si>
  <si>
    <t>R5</t>
  </si>
  <si>
    <t>Benzin technický 90/150</t>
  </si>
  <si>
    <t>l</t>
  </si>
  <si>
    <t>-45168837</t>
  </si>
  <si>
    <t>R6</t>
  </si>
  <si>
    <t>Fólie PE 340mm výstražná modrá</t>
  </si>
  <si>
    <t>1708046758</t>
  </si>
  <si>
    <t>R7</t>
  </si>
  <si>
    <t>Označník podzemních sítí Ball Marker 3M 1401-XR</t>
  </si>
  <si>
    <t>396413502</t>
  </si>
  <si>
    <t>R8</t>
  </si>
  <si>
    <t>Páska izolační TEMFLEX 1500 19mmx20m</t>
  </si>
  <si>
    <t>-620181247</t>
  </si>
  <si>
    <t>R9</t>
  </si>
  <si>
    <t>Chránička kabelová KOPOFLEX KF 09110, 110mm, korugovaná</t>
  </si>
  <si>
    <t>1491510874</t>
  </si>
  <si>
    <t>R10</t>
  </si>
  <si>
    <t>geodetické zaměření a mapování nad 100m</t>
  </si>
  <si>
    <t>-1428685526</t>
  </si>
  <si>
    <t>R11</t>
  </si>
  <si>
    <t>odkrytí a zakrytí víka kab. žlabu</t>
  </si>
  <si>
    <t>-2044243635</t>
  </si>
  <si>
    <t>R12</t>
  </si>
  <si>
    <t>přistavení a příprava délky z kab. bubnu do 25čt.</t>
  </si>
  <si>
    <t>-284127222</t>
  </si>
  <si>
    <t>R13</t>
  </si>
  <si>
    <t>pokládka metalického kabelu přes 1 do 2kg/m</t>
  </si>
  <si>
    <t>-405716905</t>
  </si>
  <si>
    <t>R14</t>
  </si>
  <si>
    <t>zatažení metalického kabelu do chráničky do 2 kg/m</t>
  </si>
  <si>
    <t>-295785671</t>
  </si>
  <si>
    <t>R15</t>
  </si>
  <si>
    <t>montáž spojky do 5XN</t>
  </si>
  <si>
    <t>-504970770</t>
  </si>
  <si>
    <t>R16</t>
  </si>
  <si>
    <t>ss kontrolní měření met.DK kabelů</t>
  </si>
  <si>
    <t>čtyřka</t>
  </si>
  <si>
    <t>1343253153</t>
  </si>
  <si>
    <t>R17</t>
  </si>
  <si>
    <t>vypracování technických návrhů a studií</t>
  </si>
  <si>
    <t>hod</t>
  </si>
  <si>
    <t>1007880861</t>
  </si>
  <si>
    <t>R18</t>
  </si>
  <si>
    <t>doprava</t>
  </si>
  <si>
    <t>komplet</t>
  </si>
  <si>
    <t>1828360144</t>
  </si>
  <si>
    <t>R19</t>
  </si>
  <si>
    <t>TI činnosti</t>
  </si>
  <si>
    <t>-1478844030</t>
  </si>
  <si>
    <t>9909000100</t>
  </si>
  <si>
    <t>Poplatek za uložení suti nebo hmot na oficiální skládku</t>
  </si>
  <si>
    <t>-1077846602</t>
  </si>
  <si>
    <t xml:space="preserve">Poplatek za uložení suti nebo hmot na oficiální skládku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197 724,12 Kč 
Maximální přípustná jednotková cena: 165,00 Kč
</t>
  </si>
  <si>
    <t>"na skládku"</t>
  </si>
  <si>
    <t>"výkop zeminy pro pražcové podloží a otevřené příkopy, dle výměrnice" 1150,473*2,0</t>
  </si>
  <si>
    <t>"zemina z příkopy 8,112-8,127" 4,800*2,0</t>
  </si>
  <si>
    <t>"odpočet"</t>
  </si>
  <si>
    <t>"hutněný zásyp nepropustnou zeminou za rubem J žlabů, dle výměrnice" -20,496*2,0</t>
  </si>
  <si>
    <t>"hutněný zásyp zeminou v tělese u opěrných zdí" -60,816*2,0</t>
  </si>
  <si>
    <t>"hutněný násyp zemního tělesa spodku, dle výměrnice" -13,340*2,0</t>
  </si>
  <si>
    <t>"nehutněný zásyp zeminou plošně v teréních úpravách " -60,404*2,0</t>
  </si>
  <si>
    <t>287633257</t>
  </si>
  <si>
    <t>617153581</t>
  </si>
  <si>
    <t>"výkop zeminy pro pražcové podloží a otevřené příkopy, dle výměrnice" 1150,473*2,0 * 2</t>
  </si>
  <si>
    <t>"zemina z příkopy 8,112-8,127" 4,800*2,0 * 2</t>
  </si>
  <si>
    <t>"hutněný zásyp nepropustnou zeminou za rubem J žlabů, dle výměrnice" -20,496*2,0 * 2</t>
  </si>
  <si>
    <t>"hutněný zásyp zeminou v tělese u opěrných zdí" -60,816*2,0 * 2</t>
  </si>
  <si>
    <t>"hutněný násyp zemního tělesa spodku, dle výměrnice" -13,340*2,0 * 2</t>
  </si>
  <si>
    <t>"nehutněný zásyp zeminou plošně v teréních úpravách " -60,404*2,0 * 2</t>
  </si>
  <si>
    <t>777296852</t>
  </si>
  <si>
    <t>"zemina na hutněné zásypy/násypy na meziskládku"</t>
  </si>
  <si>
    <t>"hutněný zásyp nepropustnou zeminou za rubem J žlabů, dle výměrnice" 20,496*2,0</t>
  </si>
  <si>
    <t>"hutněný násyp zemního tělesa spodku, dle výměrnice" 60,816*2,0</t>
  </si>
  <si>
    <t>"hutněný zásyp zeminou v tělese u opěrných zdí" 13,340*2,0</t>
  </si>
  <si>
    <t>"nehutněný zásyp zeminou plošně v teréních úpravách " 60,404*2,0</t>
  </si>
  <si>
    <t>9902900100</t>
  </si>
  <si>
    <t>Naložení sypanin, drobného kusového materiálu, suti</t>
  </si>
  <si>
    <t>-1471517397</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</si>
  <si>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</si>
  <si>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"zemina na hutněné zásypy/násypy z meziskládky"</t>
  </si>
  <si>
    <t>-73882267</t>
  </si>
  <si>
    <t>-1347072694</t>
  </si>
  <si>
    <t>"J žlaby + poklopy" 27,300+64,440+6,930+9,216</t>
  </si>
  <si>
    <t>"TZZ3" 3,995</t>
  </si>
  <si>
    <t>9902209200</t>
  </si>
  <si>
    <t>Doprava materiálu mechanizací o nosnosti přes 3,5 t objemnějšího kusového materiálu (prefabrikátů, stožárů, výhybek, rozvaděčů, vybouraných hmot atd.) příplatek za každých dalších 10 km</t>
  </si>
  <si>
    <t>-107911622</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</si>
  <si>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</si>
  <si>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"J žlaby + poklopy" (27,300+64,440+6,930+9,216) * 9</t>
  </si>
  <si>
    <t>"TZZ3" 3,995 * 9</t>
  </si>
  <si>
    <t>65630058</t>
  </si>
  <si>
    <t>"beton na stavbu, objem x objem.hm." 6,702+49,148+0,903</t>
  </si>
  <si>
    <t>1571416142</t>
  </si>
  <si>
    <t>"Směs kameniva stmelené cementem - na stavbu, objem x objem.hm." 23,355*2,2</t>
  </si>
  <si>
    <t>1663251290</t>
  </si>
  <si>
    <t xml:space="preserve">"štěrkodrť, lomový kámen" 395,386 + 1,077 </t>
  </si>
  <si>
    <t>-1912872827</t>
  </si>
  <si>
    <t>"pojivo pro stabilizaci" 11,164</t>
  </si>
  <si>
    <t>-979014053</t>
  </si>
  <si>
    <t>"pojivo pro stabilizaci" 11,164 * 10</t>
  </si>
  <si>
    <t>340660671</t>
  </si>
  <si>
    <t>"hutnící válec" 1</t>
  </si>
  <si>
    <t>"grejdr" 1</t>
  </si>
  <si>
    <t>"vrtací souprava" 1</t>
  </si>
  <si>
    <t>SO 14-23-01 - Opěrná zeď a ŽB deska</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</si>
  <si>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</si>
  <si>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</si>
  <si>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</si>
  <si>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</si>
  <si>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</si>
  <si>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</si>
  <si>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</si>
  <si>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</si>
  <si>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</si>
  <si>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</si>
  <si>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</si>
  <si>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</si>
  <si>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 xml:space="preserve">    789 - Povrchové úpravy ocelových konstrukcí a technologických zařízení</t>
  </si>
  <si>
    <t>Zemní práce</t>
  </si>
  <si>
    <t>113107322</t>
  </si>
  <si>
    <t>Odstranění podkladu z kameniva drceného tl přes 100 do 200 mm strojně pl do 50 m2</t>
  </si>
  <si>
    <t>CS ÚRS 2024 01</t>
  </si>
  <si>
    <t>Odstranění podkladů nebo krytů strojně plochy jednotlivě do 50 m2 s přemístěním hmot na skládku na vzdálenost do 3 m nebo s naložením na dopravní prostředek z kameniva hrubého drceného, o tl. vrstvy přes 100 do 200 mm</t>
  </si>
  <si>
    <t>"odstranění pojízdné vrstvy provizorní komunikace na železničním spodku pro stavební práce v délce 120 m, tl. 150 mm"</t>
  </si>
  <si>
    <t>"po ukončení prací bude štěrkodrť odvezena na recyklační skládku včetně odtěženého spodku"</t>
  </si>
  <si>
    <t>120*6,0</t>
  </si>
  <si>
    <t>114203101</t>
  </si>
  <si>
    <t>Rozebrání dlažeb z lomového kamene nebo betonových tvárnic na sucho</t>
  </si>
  <si>
    <t>Rozebrání dlažeb nebo záhozů s naložením na dopravní prostředek dlažeb z lomového kamene nebo betonových tvárnic na sucho nebo se spárami vyplněnými pískem nebo drnem</t>
  </si>
  <si>
    <t>"rozebrání svahu opěrné zdi v průměrné délce svahu o předpokládané tloušťce vrstvy 40 cm"</t>
  </si>
  <si>
    <t>"začátek zdi km 7,905 000 - konec zdi km 8,025 000"</t>
  </si>
  <si>
    <t>"km 7,905 000 - km 7,907 201 - délka úseku *délka svahu v řezu*předpokl. tloušťka - odměřeno v PD"</t>
  </si>
  <si>
    <t>(7907,201-7905,0)*(4,34+4,07)/2*0,4</t>
  </si>
  <si>
    <t>"km 7,907 201 - km 7,919 863 -  délka úseku *délka svahu v řezu*předpokl. tloušťka - odměřeno v PD"</t>
  </si>
  <si>
    <t>(7919,863-7907,201)*(4,07+3,52)/2*0,4</t>
  </si>
  <si>
    <t>"km 7,919 363 - km 7,921 410 -  délka úseku *délka svahu v řezu*předpokl. tloušťka - odměřeno v PD"</t>
  </si>
  <si>
    <t>(7921,41-7919,363)*(3,52+3,6)/2*0,4</t>
  </si>
  <si>
    <t>"km 7,921 410 - km 7,935 000 -  délka úseku *délka svahu v řezu*předpokl. tloušťka - odměřeno v PD"</t>
  </si>
  <si>
    <t>(7935,0-7921,41)*(3,6+3,23)/2*0,4</t>
  </si>
  <si>
    <t>"km 7,935 000 - km 7,952 299 -  délka úseku *délka svahu v řezu*předpokl. tloušťka - odměřeno v PD"</t>
  </si>
  <si>
    <t>(7952,299-7935,0)*(3,23+3,21)/2*0,4</t>
  </si>
  <si>
    <t>"km 7,952 299 - km 7,967 808 - délka úseku *délka svahu v řezu*předpokl. tloušťka - odměřeno v PD"</t>
  </si>
  <si>
    <t>(7967,808-7952,299)*(3,21+2,62)/2*0,4</t>
  </si>
  <si>
    <t>"km 7,967 808 - km 7,984 170 - délka úseku *délka svahu v řezu*předpokl. tloušťka - odměřeno v PD"</t>
  </si>
  <si>
    <t>(7984,17-7967,808)*(2,62+2,6)/2*0,4</t>
  </si>
  <si>
    <t>"km 7,984 170 - km 7,998 340 - délka úseku *délka svahu v řezu*předpokl. tloušťka - odměřeno v PD"</t>
  </si>
  <si>
    <t>(7998,34-7984,17)*(2,6+2,53)/2*0,4</t>
  </si>
  <si>
    <t>"km 7,998 340 - km 8,014 590 - délka úseku *délka svahu v řezu*předpokl. tloušťka - odměřeno v PD"</t>
  </si>
  <si>
    <t>(8014,59-7998,34)*(2,53+2,94)/2*0,4</t>
  </si>
  <si>
    <t>"km 8,014 590 - km 8,025 000 - délka úseku *délka svahu v řezu*předpokl. tloušťka - odměřeno v PD"</t>
  </si>
  <si>
    <t>(8025,0-8014,59)*(2,94+2,75)/2*0,4</t>
  </si>
  <si>
    <t>122351105</t>
  </si>
  <si>
    <t>Odkopávky a prokopávky nezapažené v hornině třídy těžitelnosti II skupiny 4 objem do 1000 m3 strojně</t>
  </si>
  <si>
    <t>Odkopávky a prokopávky nezapažené strojně v hornině třídy těžitelnosti II skupiny 4 přes 500 do 1 000 m3</t>
  </si>
  <si>
    <t>"odstranění kameniva a zeminy z kolejiště za účelem přípravy plochy pod desku, trám a pilotáž dle řezů úseku 4"</t>
  </si>
  <si>
    <t>"km 7,905 000 - km 7,907 201 - délka úseku *délka úseku*plocha řezu - odměřeno v PD"</t>
  </si>
  <si>
    <t>(7907,201-7905,0)*(8,0911+7,7032)/2</t>
  </si>
  <si>
    <t>"km 7,907 201 - km 7,919 863 -  délka úseku *délka úseku*plocha řezu - odměřeno v PD"</t>
  </si>
  <si>
    <t>(7919,863-7907,201)*7,7032</t>
  </si>
  <si>
    <t>"km 7,919 363 - km 7,921 410 -  délka úseku *délka úseku*plocha řezu - odměřeno v PD"</t>
  </si>
  <si>
    <t>(7921,41-7919,363)*7,5243</t>
  </si>
  <si>
    <t>"km 7,921 410 - km 7,935 000 -  délka úseku *délka úseku*plocha řezu - odměřeno v PD"</t>
  </si>
  <si>
    <t>(7935,0-7921,41)*(7,5243+6,0339)/2</t>
  </si>
  <si>
    <t>"km 7,935 000 - km 7,952 299 -  délka úseku *délka úseku*plocha řezu - odměřeno v PD"</t>
  </si>
  <si>
    <t>(7952,299-7935,0)*(6,0339+6,4916)/2</t>
  </si>
  <si>
    <t>"km 7,952 299 - km 7,967 808 - délka úseku *délka úseku*plocha řezu - odměřeno v PD"</t>
  </si>
  <si>
    <t>(7967,808-7952,299)*(6,4916+5,9557)/2</t>
  </si>
  <si>
    <t>"km 7,967 808 - km 7,984 170 - délka úseku *délka úseku*plocha řezu - odměřeno v PD"</t>
  </si>
  <si>
    <t>(7984,17-7967,808)*(5,9557+5,6796)/2</t>
  </si>
  <si>
    <t>"km 7,984 170 - km 7,998 340 - délka úseku *délka úseku*plocha řezu - odměřeno v PD"</t>
  </si>
  <si>
    <t>(7998,34-7984,17)*(5,6796+5,9436)/2</t>
  </si>
  <si>
    <t>"km 7,998 340 - km 8,014 590 - délka úseku *délka úseku*plocha řezu - odměřeno v PD"</t>
  </si>
  <si>
    <t>(8014,59-7998,34)*(5,9436+5,2486)/2</t>
  </si>
  <si>
    <t>"km 8,014 590 - km 8,025 000 - délka úseku *délka úseku*plocha řezu - odměřeno v PD"</t>
  </si>
  <si>
    <t>(8025,0-8014,59)*(5,2486+6,2358)/2</t>
  </si>
  <si>
    <t>Mezisoučet</t>
  </si>
  <si>
    <t>"odtěžení horniny v tloušťce vrstvy 200 mm v případě zvětralé skalní horniny na zemní pláni"</t>
  </si>
  <si>
    <t>(8025,0-7905,0)*5,0*0,2</t>
  </si>
  <si>
    <t>132351103</t>
  </si>
  <si>
    <t>Hloubení rýh nezapažených š do 800 mm v hornině třídy těžitelnosti II skupiny 4 objem do 100 m3 strojně</t>
  </si>
  <si>
    <t>Hloubení nezapažených rýh šířky do 800 mm strojně s urovnáním dna do předepsaného profilu a spádu v hornině třídy těžitelnosti II skupiny 4 přes 50 do 100 m3</t>
  </si>
  <si>
    <t>"rýha pro stabilizační práh opěrné zdi"</t>
  </si>
  <si>
    <t>(8025,0-7905,0)*0,2*0,3</t>
  </si>
  <si>
    <t>153191121</t>
  </si>
  <si>
    <t>Zřízení těsnění hradicích stěn ze zhutněné sypaniny</t>
  </si>
  <si>
    <t>Těsnění hradicích stěn nepropustnou hrázkou ze zhutněné sypaniny při stěně nebo nepropustnou výplní ze zhutněné sypaniny mezi stěnami zřízení</t>
  </si>
  <si>
    <t>"provizorní sypaná hrázka vodního toku pod opěrnou zdí dl. 120 m, š. 2,3(1,0) m, v. 1,3 m - utěsněná pytlovaným pískem"</t>
  </si>
  <si>
    <t>120,0*(2,3+1,0)/2*1,3</t>
  </si>
  <si>
    <t>58343959</t>
  </si>
  <si>
    <t>kamenivo drcené hrubé frakce 32/63</t>
  </si>
  <si>
    <t>-1289975199</t>
  </si>
  <si>
    <t>257,4*1,7 "Přepočtené koeficientem množství</t>
  </si>
  <si>
    <t>153191131</t>
  </si>
  <si>
    <t>Odstranění těsnění hradicích stěn ze zhutněné sypaniny</t>
  </si>
  <si>
    <t>-1580546243</t>
  </si>
  <si>
    <t>Těsnění hradicích stěn nepropustnou hrázkou ze zhutněné sypaniny při stěně nebo nepropustnou výplní ze zhutněné sypaniny mezi stěnami odstranění</t>
  </si>
  <si>
    <t>155135111</t>
  </si>
  <si>
    <t>Zřízení dočasného hrazení z pytlů plněných pískem</t>
  </si>
  <si>
    <t>Dočasné hrazení z pytlů plněných pískem zřízení</t>
  </si>
  <si>
    <t>"těsnění provizorní sypané hrázky pytlovaným pískem v délce 120 m"</t>
  </si>
  <si>
    <t>120,0*1,46*0,5</t>
  </si>
  <si>
    <t>155135112</t>
  </si>
  <si>
    <t>Odstranění dočasného hrazení z pytlů plněných pískem</t>
  </si>
  <si>
    <t>Dočasné hrazení z pytlů plněných pískem odstranění</t>
  </si>
  <si>
    <t>155135125</t>
  </si>
  <si>
    <t>Přeprava pytlů za každý i započatý kilometr</t>
  </si>
  <si>
    <t>Dočasné hrazení z pytlů plněných pískem Přeprava pytlů za každý i započatý kilometr</t>
  </si>
  <si>
    <t>120,0*1,46*0,5*15*2</t>
  </si>
  <si>
    <t>162751137</t>
  </si>
  <si>
    <t>Vodorovné přemístění přes 9 000 do 10000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</si>
  <si>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9 000 do 10 000 m</t>
  </si>
  <si>
    <t>"skládka"</t>
  </si>
  <si>
    <t>"vrtání pilot"</t>
  </si>
  <si>
    <t>"piloty pr. 750 mm dl. 6000 mm po 1,0 m v délce trasy od km 7,919 863 do km 8,025 000"</t>
  </si>
  <si>
    <t>(8025,0-7919,863)*1*6,0*3,14*0,75/2*0,75/2</t>
  </si>
  <si>
    <t>"odkopávky železničního spodku"</t>
  </si>
  <si>
    <t>755,563</t>
  </si>
  <si>
    <t>"odkopávky v případě zvětralé skalní horniny na zemní pláni"</t>
  </si>
  <si>
    <t>120</t>
  </si>
  <si>
    <t>"odstranění sypané hrázky - viz nová položka - kód 153191131"</t>
  </si>
  <si>
    <t>257,4</t>
  </si>
  <si>
    <t>7,2</t>
  </si>
  <si>
    <t>162751139</t>
  </si>
  <si>
    <t>Příplatek k vodorovnému přemístění výkopku/sypaniny z horniny třídy těžitelnosti II skupiny 4 a 5 ZKD 1000 m přes 10000 m</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</si>
  <si>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</si>
  <si>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1418,71*4</t>
  </si>
  <si>
    <t>171201221</t>
  </si>
  <si>
    <t>Poplatek za uložení na skládce (skládkovné) zeminy a kamení kód odpadu 17 05 04</t>
  </si>
  <si>
    <t>520247047</t>
  </si>
  <si>
    <t>Poplatek za uložení stavebního odpadu na skládce (skládkovné) zeminy a kamení zatříděného do Katalogu odpadů pod kódem 17 05 04.  Poznámka: 1.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842 713,74 Kč
Maximální přípustná jednotková cena: 330,00 Kč</t>
  </si>
  <si>
    <t>1418,71*1,8</t>
  </si>
  <si>
    <t>174111101</t>
  </si>
  <si>
    <t>Zásyp jam, šachet rýh nebo kolem objektů sypaninou se zhutněním ručně</t>
  </si>
  <si>
    <t>Zásyp sypaninou z jakékoliv horniny ručně s uložením výkopku ve vrstvách se zhutněním jam, šachet, rýh nebo kolem objektů v těchto vykopávkách</t>
  </si>
  <si>
    <t>"zásyp mezery mezi deskou a žlabem"</t>
  </si>
  <si>
    <t>"začátek opěrné zdi km 7,905 000 do km 8,025 000"</t>
  </si>
  <si>
    <t>"délka*plocha v řezu"</t>
  </si>
  <si>
    <t>(8025,0-7905,0)*0,09</t>
  </si>
  <si>
    <t>181951114</t>
  </si>
  <si>
    <t>Úprava pláně v hornině třídy těžitelnosti II skupiny 4 a 5 se zhutněním strojně</t>
  </si>
  <si>
    <t>Úprava pláně vyrovnáním výškových rozdílů strojně v hornině třídy těžitelnosti II, skupiny 4 a 5 se zhutněním</t>
  </si>
  <si>
    <t>"ŽB deska/vana pro železniční svršek v délce od km 7,905 000 - km 8,025 000"</t>
  </si>
  <si>
    <t>"rovina pro ŽB desku a žlab "</t>
  </si>
  <si>
    <t>(8025,0-7905,0)*(5,0+1,1)</t>
  </si>
  <si>
    <t>182151112</t>
  </si>
  <si>
    <t>Svahování v zářezech v hornině třídy těžitelnosti II skupiny 4 a 5 strojně</t>
  </si>
  <si>
    <t>Svahování trvalých svahů do projektovaných profilů strojně s potřebným přemístěním výkopku při svahování v zářezech v hornině třídy těžitelnosti II, skupiny 4 a 5</t>
  </si>
  <si>
    <t>"úprava svahu nad kolejištěm"</t>
  </si>
  <si>
    <t>"km 7,905 000 - km 7,907 201 - délka úseku *délka svahu v řezu - odměřeno v PD"</t>
  </si>
  <si>
    <t>(7907,201-7905,0)*(0,56+0,76)/2</t>
  </si>
  <si>
    <t>"km 7,907 201 - km 7,919 863 -  délka úseku *délka svahu v řezu  - odměřeno v PD"</t>
  </si>
  <si>
    <t>(7919,863-7907,201)*0,76</t>
  </si>
  <si>
    <t>"km 7,919 363 - km 7,921 410 -  délka úseku *délka svahu v řezu - odměřeno v PD"</t>
  </si>
  <si>
    <t>(7921,41-7919,363)*(0,76+0,69)/2</t>
  </si>
  <si>
    <t>"km 7,921 410 - km 7,935 000 -  délka úseku *délka svahu v řezu - odměřeno v PD"</t>
  </si>
  <si>
    <t>(7935,0-7921,41)*(0,76+0,69)/2</t>
  </si>
  <si>
    <t>"km 7,935 000 - km 7,952 299 -  délka úseku *délka svahu v řezu - odměřeno v PD"</t>
  </si>
  <si>
    <t>(7952,299-7935,0)*(0,69+0,79)/2</t>
  </si>
  <si>
    <t>"km 7,952 299 - km 7,967 808 - délka úseku *délka svahu v řezu - odměřeno v PD"</t>
  </si>
  <si>
    <t>(7967,808-7952,299)*(0,79+0,73)/2</t>
  </si>
  <si>
    <t>"km 7,967 808 - km 7,984 170 - délka úseku *délka svahu v řezu - odměřeno v PD"</t>
  </si>
  <si>
    <t>(7984,17-7967,808)*(0,73+0,72)/2</t>
  </si>
  <si>
    <t>"km 7,984 170 - km 7,998 340 - délka úseku *délka svahu v řezu - odměřeno v PD"</t>
  </si>
  <si>
    <t>(7998,34-7984,17)*(0,72+0,91)/2</t>
  </si>
  <si>
    <t>"km 7,998 340 - km 8,014 590 - délka úseku *délka svahu v řezu - odměřeno v PD"</t>
  </si>
  <si>
    <t>(8014,59-7998,34)*(0,91+0,99)/2</t>
  </si>
  <si>
    <t>"km 8,014 590 - km 8,025 000 - délka úseku *délka svahu v řezu - odměřeno v PD"</t>
  </si>
  <si>
    <t>(8025,0-8014,59)*(0,99+1,07)/2</t>
  </si>
  <si>
    <t>182251101</t>
  </si>
  <si>
    <t>Svahování násypů strojně</t>
  </si>
  <si>
    <t>Svahování trvalých svahů do projektovaných profilů strojně s potřebným přemístěním výkopku při svahování násypů v jakékoliv hornině</t>
  </si>
  <si>
    <t>"úprava svahů opěrné zdi před odlážděním"</t>
  </si>
  <si>
    <t>(7907,201-7905,0)*(3,49+3,65)/2</t>
  </si>
  <si>
    <t>(7919,863-7907,201)*3,65</t>
  </si>
  <si>
    <t>(7921,41-7919,363)*2,21</t>
  </si>
  <si>
    <t>(7935,0-7921,41)*(2,21+1,73)/2</t>
  </si>
  <si>
    <t>(7952,299-7935,0)*(1,73+1,57)/2</t>
  </si>
  <si>
    <t>(7967,808-7952,299)*(1,57+0,81)/2</t>
  </si>
  <si>
    <t>(7984,17-7967,808)*(0,81+0,5)/2</t>
  </si>
  <si>
    <t>(7998,34-7984,17)*(0,5+0,2)/2</t>
  </si>
  <si>
    <t>(8014,59-7998,34)*(0,2+0,42)/2</t>
  </si>
  <si>
    <t>(8025,0-8014,59)*(0,42+0,63)/2</t>
  </si>
  <si>
    <t>Zakládání</t>
  </si>
  <si>
    <t>226212615</t>
  </si>
  <si>
    <t>Vrty velkoprofilové svislé zapažené D přes 650 do 850 mm hl od 0 do 10 m hornina V</t>
  </si>
  <si>
    <t>Velkoprofilové vrty náběrovým vrtáním svislé zapažené ocelovými pažnicemi průměru přes 650 do 850 mm, v hl od 0 do 10 m v hornině tř. V</t>
  </si>
  <si>
    <t>(8025,0-7919,863)*1*6,0</t>
  </si>
  <si>
    <t>227211114</t>
  </si>
  <si>
    <t>Odpažení velkoprofilových vrtů průměru přes 650 do 850 mm</t>
  </si>
  <si>
    <t>231212113</t>
  </si>
  <si>
    <t>Zřízení pilot svislých zapažených D přes 650 do 1250 mm hl od 0 do 10 m s vytažením pažnic z betonu železového</t>
  </si>
  <si>
    <t>Zřízení výplně pilot zapažených s vytažením pažnic z vrtu svislých z betonu železového, v hl od 0 do 10 m, při průměru piloty přes 650 do 1250 mm</t>
  </si>
  <si>
    <t>58932935</t>
  </si>
  <si>
    <t>beton C 25/30 X0,XC1-4,XD1-2,XA1-2,XF1 kamenivo frakce 0/8</t>
  </si>
  <si>
    <t>231611114</t>
  </si>
  <si>
    <t>Výztuž pilot betonovaných do země ocel z betonářské oceli 10 505</t>
  </si>
  <si>
    <t>Výztuž pilot betonovaných do země z oceli 10 505 (R)</t>
  </si>
  <si>
    <t>"piloty pr. 750 mm dl. 7500 mm po 1,0 m v délce trasy od km 7,919 863 do km 8,025 000"</t>
  </si>
  <si>
    <t>"vyztužení dle výkresu výztuže var. A - 206,031 kg/kus"</t>
  </si>
  <si>
    <t>(8025,0-7919,863)*1*169,655/1000</t>
  </si>
  <si>
    <t>239111113</t>
  </si>
  <si>
    <t>Odbourání vrchní části znehodnocené výplně pilot D piloty přes 650 do 1250 mm</t>
  </si>
  <si>
    <t>Odbourání vrchní znehodnocené části výplně betonových pilot při průměru piloty přes 650 do 1250 mm</t>
  </si>
  <si>
    <t>(8025,0-7919,863)*1*0,5</t>
  </si>
  <si>
    <t>273323611</t>
  </si>
  <si>
    <t>Základové desky ze ŽB pro konstrukce bílých van tř. C 30/37</t>
  </si>
  <si>
    <t>Základy z betonu železového (bez výztuže) desky z betonu pro konstrukce bílých van tř. C 30/37</t>
  </si>
  <si>
    <t>"rozdělení na dilatační celky po 6,0 m, propojení přes dilatace tl. 20 mm nerezovými smykovými trny"</t>
  </si>
  <si>
    <t>"délka úseku*plocha v řezu"</t>
  </si>
  <si>
    <t>(8025,0-7905,0)*2,2323</t>
  </si>
  <si>
    <t>"dopočet bezpečnostního výklenku dle charakteristického řezu"</t>
  </si>
  <si>
    <t>"výklenek na km 7,935"</t>
  </si>
  <si>
    <t>1*(2,0*0,8*0,18)</t>
  </si>
  <si>
    <t>273351121</t>
  </si>
  <si>
    <t>Zřízení bednění základových desek</t>
  </si>
  <si>
    <t>Bednění základů desek zřízení</t>
  </si>
  <si>
    <t>"ŽB deska/vana pro železniční svršek v délce od km 7,905 000 - km 8,825 000"</t>
  </si>
  <si>
    <t>"délka úseku*délky stran bednění z charakteristického řezu"</t>
  </si>
  <si>
    <t>(8025,0-7905,0)*(0,18+0,59+0,15+0,16+0,46+0,56+0,42)</t>
  </si>
  <si>
    <t>2*2,2323</t>
  </si>
  <si>
    <t>"dopočet bednění v místě bezpečnostního výklenku dle charakteristického řezu"</t>
  </si>
  <si>
    <t>"výklenky na km 7,935"</t>
  </si>
  <si>
    <t>1*(2*0,8*0,18+2,0*0,18+2,0*1,8)</t>
  </si>
  <si>
    <t>273351122</t>
  </si>
  <si>
    <t>Odstranění bednění základových desek</t>
  </si>
  <si>
    <t>Bednění základů desek odstranění</t>
  </si>
  <si>
    <t>311,113</t>
  </si>
  <si>
    <t>273352111</t>
  </si>
  <si>
    <t>Bednění základových desek ztracené (neodbedněné)</t>
  </si>
  <si>
    <t>Bednění základů desek ztracené (neodbedněné)</t>
  </si>
  <si>
    <t>"délka úseku*délky strany bednění z charakteristického řezu - rovnoběžné s trámem"</t>
  </si>
  <si>
    <t>(8025,0-7905,0)*(0,71+0,75)</t>
  </si>
  <si>
    <t>273361821</t>
  </si>
  <si>
    <t>Výztuž základových desek betonářskou ocelí 10 505 (R)</t>
  </si>
  <si>
    <t>Výztuž základů desek z betonářské oceli 10 505 (R) nebo BSt 500</t>
  </si>
  <si>
    <t>"délka úseku 120 m"</t>
  </si>
  <si>
    <t>"pr. 16"</t>
  </si>
  <si>
    <t>2880*1,58/1000*1,1</t>
  </si>
  <si>
    <t>"pr. 12"</t>
  </si>
  <si>
    <t>19209*0,888/1000*1,1</t>
  </si>
  <si>
    <t>"pr. 10"</t>
  </si>
  <si>
    <t>7218*0,617/1000*1,1</t>
  </si>
  <si>
    <t>"pr. 8"</t>
  </si>
  <si>
    <t>11700*0,395/1000*1,1</t>
  </si>
  <si>
    <t>274211311</t>
  </si>
  <si>
    <t>Zdivo základových pásů opěrných zdí a valů z lomového kamene na maltu cementovou</t>
  </si>
  <si>
    <t>Zdivo základových pásů pod zdmi a valy z lomového kamene nelícované na maltu cementovou</t>
  </si>
  <si>
    <t>"zapuštěná pata z lomového kamene na dně vodního toku pod opěrnou zdí dl. 120 m, š. 1,0 m, v. 1,0 m"</t>
  </si>
  <si>
    <t>120,0*1,0*1,0</t>
  </si>
  <si>
    <t>274311124</t>
  </si>
  <si>
    <t>Základové pasy, prahy, věnce a ostruhy z betonu prostého C 12/15</t>
  </si>
  <si>
    <t>Základové konstrukce z betonu prostého pasy, prahy, věnce a ostruhy ve výkopu nebo na hlavách pilot C 12/15</t>
  </si>
  <si>
    <t>"stabilizační prahy opěrné zdi"</t>
  </si>
  <si>
    <t>(8025,0-7905,0)*(0,2*0,3+0,35*0,25/2)</t>
  </si>
  <si>
    <t>Svislé a kompletní konstrukce</t>
  </si>
  <si>
    <t>327323127</t>
  </si>
  <si>
    <t>Opěrné zdi a valy ze ŽB tř. C 25/30</t>
  </si>
  <si>
    <t>Opěrné zdi a valy z betonu železového bez zvláštních nároků na vliv prostředí tř. C 25/30</t>
  </si>
  <si>
    <t>"ŽB trám spočívající na pilotách v délce pilotové stěny km 7,919 863 - km 8,025 000"</t>
  </si>
  <si>
    <t>(8025,0-7919,863)*1,0*1,5</t>
  </si>
  <si>
    <t>327351211</t>
  </si>
  <si>
    <t>Bednění opěrných zdí a valů svislých i skloněných zřízení</t>
  </si>
  <si>
    <t>Bednění opěrných zdí a valů svislých i skloněných, výšky do 20 m zřízení</t>
  </si>
  <si>
    <t>"ŽB trám spočívající na pilotách v délce pilotové stěny km 7,905 000 - km 8,025 000"</t>
  </si>
  <si>
    <t>(8025,0-7905,0)*(1,0+2*1,5)+2*1,0*1,5</t>
  </si>
  <si>
    <t>327351221</t>
  </si>
  <si>
    <t>Bednění opěrných zdí a valů svislých i skloněných odstranění</t>
  </si>
  <si>
    <t>Bednění opěrných zdí a valů svislých i skloněných, výšky do 20 m odstranění</t>
  </si>
  <si>
    <t>483</t>
  </si>
  <si>
    <t>327361006</t>
  </si>
  <si>
    <t>Výztuž opěrných zdí a valů D 12 mm z betonářské oceli 10 505</t>
  </si>
  <si>
    <t>84</t>
  </si>
  <si>
    <t>Výztuž opěrných zdí a valů průměru do 12 mm, z oceli 10 505 (R) nebo BSt 500</t>
  </si>
  <si>
    <t>"třmínky pr. 10 mm po 250 mm"</t>
  </si>
  <si>
    <t>(8025,0-7905,0)/0,25*2*2,6*0,62/1000*1,1</t>
  </si>
  <si>
    <t>327361016</t>
  </si>
  <si>
    <t>Výztuž opěrných zdí a valů D přes 12 mm z betonářské oceli 10 505</t>
  </si>
  <si>
    <t>86</t>
  </si>
  <si>
    <t>Výztuž opěrných zdí a valů průměru přes 12 mm, z oceli 10 505 (R) nebo BSt 500</t>
  </si>
  <si>
    <t>"8x výztuž pr. 20 mm"</t>
  </si>
  <si>
    <t>(8025,0-7905,0)*8*2,47/1000*1,1</t>
  </si>
  <si>
    <t>Vodorovné konstrukce</t>
  </si>
  <si>
    <t>451317777</t>
  </si>
  <si>
    <t>Podklad nebo lože pod dlažbu vodorovný nebo do sklonu 1:5 z betonu prostého tl přes 50 do 100 mm</t>
  </si>
  <si>
    <t>88</t>
  </si>
  <si>
    <t>Podklad nebo lože pod dlažbu (přídlažbu) v ploše vodorovné nebo ve sklonu do 1:5, tloušťky od 50 do 100 mm z betonu prostého</t>
  </si>
  <si>
    <t>"dláždění svahu opěrné zdi v průměrné délce svahu o předpokládané tloušťce 40 cm původním rozebraným kamenem"</t>
  </si>
  <si>
    <t>451319777</t>
  </si>
  <si>
    <t>Příplatek ZKD 10 mm tl u podkladu nebo lože pod dlažbu z betonu</t>
  </si>
  <si>
    <t>90</t>
  </si>
  <si>
    <t>Podklad nebo lože pod dlažbu (přídlažbu) Příplatek k cenám za každých dalších i započatých 10 mm tloušťky podkladu nebo lože z betonu prostého</t>
  </si>
  <si>
    <t>158,549*10</t>
  </si>
  <si>
    <t>451319779</t>
  </si>
  <si>
    <t>Příplatek za sklon nad 1:5 podkladu nebo lože z betonu</t>
  </si>
  <si>
    <t>92</t>
  </si>
  <si>
    <t>Podklad nebo lože pod dlažbu (přídlažbu) Příplatek k cenám za zřízení podkladu nebo lože pod dlažbu ve sklonu přes 1:5, pro jakoukoliv tloušťku z betonu prostého</t>
  </si>
  <si>
    <t>158,549</t>
  </si>
  <si>
    <t>451476121</t>
  </si>
  <si>
    <t>Podkladní vrstva plastbetonová tixotropní první vrstva tl 10 mm</t>
  </si>
  <si>
    <t>94</t>
  </si>
  <si>
    <t>Podkladní vrstva plastbetonová tixotropní, tloušťky do 10 mm první vrstva</t>
  </si>
  <si>
    <t>"pod sloupky zábradlí přes patní desku do vrstvy polymermalty"</t>
  </si>
  <si>
    <t>"dle výpisu zábradlí"</t>
  </si>
  <si>
    <t>"úsek 7,905 000 - 7,934 000"</t>
  </si>
  <si>
    <t>24*0,25*0,25</t>
  </si>
  <si>
    <t>"úsek 7,935 000 - výhybna"</t>
  </si>
  <si>
    <t>7*0,25*0,25</t>
  </si>
  <si>
    <t>"úsek 7,936 000 - 8,025 000"</t>
  </si>
  <si>
    <t>74*0,25*0,25</t>
  </si>
  <si>
    <t>451576121</t>
  </si>
  <si>
    <t>Podkladní a výplňová vrstva ze štěrkopísku tl do 200 mm</t>
  </si>
  <si>
    <t>96</t>
  </si>
  <si>
    <t>Podkladní a výplňová vrstva z kameniva tloušťky do 200 mm ze štěrkopísku</t>
  </si>
  <si>
    <t>"podsyp a obsyp zypuštěné paty z lomového kamene na dně vodního toku pod opěrnou zdí dl. 120 m, tl. 200 mm"</t>
  </si>
  <si>
    <t>120,0*(1,2+0,54)</t>
  </si>
  <si>
    <t>457572111</t>
  </si>
  <si>
    <t>Filtrační vrstvy ze štěrkopísku se zhutněním frakce od 0 až 8 do 0 až 32 mm</t>
  </si>
  <si>
    <t>98</t>
  </si>
  <si>
    <t>Filtrační vrstvy jakékoliv tloušťky a sklonu ze štěrkopísků se zhutněním do 10 pojezdů/m3, frakce od 0-8 do 0-32 mm</t>
  </si>
  <si>
    <t>"filtrační vrstva ze štěrkopísku tl. 200 mm na břehu vodního toku pod opěrnou zdí dl. 120 m"</t>
  </si>
  <si>
    <t>(7907,201-7905,0)*(3,49+3,65)/2*0,2</t>
  </si>
  <si>
    <t>(7919,863-7907,201)*3,65*0,2</t>
  </si>
  <si>
    <t>(7921,41-7919,363)*2,21*0,2</t>
  </si>
  <si>
    <t>(7935,0-7921,41)*(2,21+1,73)/2*0,2</t>
  </si>
  <si>
    <t>(7952,299-7935,0)*(1,73+1,57)/2*0,2</t>
  </si>
  <si>
    <t>(7967,808-7952,299)*(1,57+0,81)/2*0,2</t>
  </si>
  <si>
    <t>(7984,17-7967,808)*(0,81+0,5)/2*0,2</t>
  </si>
  <si>
    <t>(7998,34-7984,17)*(0,5+0,2)/2*0,2</t>
  </si>
  <si>
    <t>(8014,59-7998,34)*(0,2+0,42)/2*0,2</t>
  </si>
  <si>
    <t>(8025,0-8014,59)*(0,42+0,63)/2*0,2</t>
  </si>
  <si>
    <t>462511270</t>
  </si>
  <si>
    <t>Zához z lomového kamene bez proštěrkování z terénu hmotnost do 200 kg</t>
  </si>
  <si>
    <t>100</t>
  </si>
  <si>
    <t>Zához z lomového kamene neupraveného záhozového bez proštěrkování z terénu, hmotnosti jednotlivých kamenů do 200 kg</t>
  </si>
  <si>
    <t>"kamenný zához o hmotnosti min. 50 - 200 kg, tl. 300 mm"</t>
  </si>
  <si>
    <t>(7907,201-7905,0)*(3,49+3,65)/2*0,3</t>
  </si>
  <si>
    <t>(7919,863-7907,201)*3,65*0,3</t>
  </si>
  <si>
    <t>(7921,41-7919,363)*2,21*0,3</t>
  </si>
  <si>
    <t>(7935,0-7921,41)*(2,21+1,73)/2*0,3</t>
  </si>
  <si>
    <t>(7952,299-7935,0)*(1,73+1,57)/2*0,3</t>
  </si>
  <si>
    <t>(7967,808-7952,299)*(1,57+0,81)/2*0,3</t>
  </si>
  <si>
    <t>(7984,17-7967,808)*(0,81+0,5)/2*0,3</t>
  </si>
  <si>
    <t>(7998,34-7984,17)*(0,5+0,2)/2*0,3</t>
  </si>
  <si>
    <t>(8014,59-7998,34)*(0,2+0,42)/2*0,3</t>
  </si>
  <si>
    <t>(8025,0-8014,59)*(0,42+0,63)/2*0,3</t>
  </si>
  <si>
    <t>564651111</t>
  </si>
  <si>
    <t>Podklad z kameniva hrubého drceného vel. 63-125 mm plochy přes 100 m2 tl 150 mm</t>
  </si>
  <si>
    <t>102</t>
  </si>
  <si>
    <t>Podklad z kameniva hrubého drceného vel. 63-125 mm, s rozprostřením a zhutněním plochy přes 100 m2, po zhutnění tl. 150 mm</t>
  </si>
  <si>
    <t>"pojízdná vrstva provizorní komunikace na železničním spodku pro stavební práce v délce 120 m, tl. 150 mm"</t>
  </si>
  <si>
    <t>120,0*6,0</t>
  </si>
  <si>
    <t>564831111</t>
  </si>
  <si>
    <t>Podklad ze štěrkodrtě ŠD plochy přes 100 m2 tl 100 mm</t>
  </si>
  <si>
    <t>106</t>
  </si>
  <si>
    <t>Podklad ze štěrkodrti ŠD s rozprostřením a zhutněním plochy přes 100 m2, po zhutnění tl. 100 mm</t>
  </si>
  <si>
    <t>"provedení vyrovnávací vrstvy v tl. 100 mm z propustného materiálu štěrkodrtě frakce 0/8"</t>
  </si>
  <si>
    <t>(8025,0-7905,0)*5,0</t>
  </si>
  <si>
    <t>564861111</t>
  </si>
  <si>
    <t>Podklad ze štěrkodrtě ŠD plochy přes 100 m2 tl 200 mm</t>
  </si>
  <si>
    <t>108</t>
  </si>
  <si>
    <t>Podklad ze štěrkodrti ŠD s rozprostřením a zhutněním plochy přes 100 m2, po zhutnění tl. 200 mm</t>
  </si>
  <si>
    <t>"provedení vyrovnávací vrstvy v tl. 200 mm štěrkodrtí frakce 0/63 v případě, že zemní pláň bude zvětralá"</t>
  </si>
  <si>
    <t>565176101</t>
  </si>
  <si>
    <t>Asfaltový beton vrstva podkladní ACP 22 (obalované kamenivo OKH) tl 100 mm š do 1,5 m</t>
  </si>
  <si>
    <t>110</t>
  </si>
  <si>
    <t>Asfaltový beton vrstva podkladní ACP 22 (obalované kamenivo hrubozrnné - OKH) s rozprostřením a zhutněním v pruhu šířky do 1,5 m, po zhutnění tl. 100 mm</t>
  </si>
  <si>
    <t>"provedení podkladní vrstvy v tl. 100 mm"</t>
  </si>
  <si>
    <t>Úpravy povrchů, podlahy a osazování výplní</t>
  </si>
  <si>
    <t>634663113</t>
  </si>
  <si>
    <t>Výplň dilatačních spar šířky přes 15 do 20 mm v mazaninách polyuretovou samonivelační hmotou</t>
  </si>
  <si>
    <t>112</t>
  </si>
  <si>
    <t>Výplň dilatačních spar mazanin polyuretanovou samonivelační hmotou, šířka spáry přes 15 do 20 mm</t>
  </si>
  <si>
    <t>"délka úseku/6 m dilatační celek*délka řezu"</t>
  </si>
  <si>
    <t>(8025,0-7905,0)/6*(1,0+0,58+0,15+3,85+0,15+0,47+0,3)</t>
  </si>
  <si>
    <t>634911134</t>
  </si>
  <si>
    <t>Řezání dilatačních spár š 20 mm hl přes 50 do 80 mm v čerstvé betonové mazanině</t>
  </si>
  <si>
    <t>114</t>
  </si>
  <si>
    <t>Řezání dilatačních nebo smršťovacích spár v čerstvé betonové mazanině nebo potěru šířky přes 10 do 20 mm, hloubky přes 50 do 80 mm</t>
  </si>
  <si>
    <t>"délka úseku/dilatační celek 6m*délka řezu"</t>
  </si>
  <si>
    <t>Trubní vedení</t>
  </si>
  <si>
    <t>871353121</t>
  </si>
  <si>
    <t>Montáž kanalizačního potrubí hladkého plnostěnného SN 8 z PVC-U DN 200</t>
  </si>
  <si>
    <t>-705221557</t>
  </si>
  <si>
    <t>Montáž kanalizačního potrubí z tvrdého PVC-U hladkého plnostěnného tuhost SN 8 DN 200</t>
  </si>
  <si>
    <t>"odvodnění ŽB desky/vany odtokovými prostupy do svodného potrubí v délce od km 7,905 000 - km 8,025 000"</t>
  </si>
  <si>
    <t>(8025,0-7905,0)</t>
  </si>
  <si>
    <t>28611211</t>
  </si>
  <si>
    <t>trubka kanalizační PVC-U plnostěnná jednovrstvá DN 200x6000mm SN8</t>
  </si>
  <si>
    <t>1616273864</t>
  </si>
  <si>
    <t>120,0*1,03 "Přepočtené koeficientem množství</t>
  </si>
  <si>
    <t>877350320</t>
  </si>
  <si>
    <t>Montáž odboček na kanalizačním potrubí z PP nebo tvrdého PVC trub hladkých plnostěnných DN 200</t>
  </si>
  <si>
    <t>118</t>
  </si>
  <si>
    <t>Montáž tvarovek na kanalizačním plastovém potrubí z PP nebo PVC-U hladkého plnostěnného odboček DN 200</t>
  </si>
  <si>
    <t>"deska rozdělena na dilatační celky po 6 m"</t>
  </si>
  <si>
    <t>(8025,0-7905,0)/6</t>
  </si>
  <si>
    <t>28611396</t>
  </si>
  <si>
    <t>odbočka kanalizační plastová s hrdlem KG 200/200/45°</t>
  </si>
  <si>
    <t>28611508</t>
  </si>
  <si>
    <t>redukce kanalizační PVC 200/160</t>
  </si>
  <si>
    <t>122</t>
  </si>
  <si>
    <t>28611504</t>
  </si>
  <si>
    <t>redukce kanalizační PVC 160/110</t>
  </si>
  <si>
    <t>124</t>
  </si>
  <si>
    <t>877370320</t>
  </si>
  <si>
    <t>Montáž odboček na kanalizačním potrubí z PP nebo tvrdého PVC trub hladkých plnostěnných DN 300</t>
  </si>
  <si>
    <t>126</t>
  </si>
  <si>
    <t>Montáž tvarovek na kanalizačním plastovém potrubí z PP nebo PVC-U hladkého plnostěnného odboček DN 300</t>
  </si>
  <si>
    <t>"zaústění odvodnění do korugované trouby DN 300"</t>
  </si>
  <si>
    <t>28611442</t>
  </si>
  <si>
    <t>odbočka kanalizační plastová s hrdlem KG 315/200/87°</t>
  </si>
  <si>
    <t>Ostatní konstrukce a práce, bourání</t>
  </si>
  <si>
    <t>911121211</t>
  </si>
  <si>
    <t>Výroba ocelového zábradli při opravách mostů</t>
  </si>
  <si>
    <t>130</t>
  </si>
  <si>
    <t>Oprava ocelového zábradlí svařovaného nebo šroubovaného výroba</t>
  </si>
  <si>
    <t>"zábradlí na konzole desky nad opěrnou zdí"</t>
  </si>
  <si>
    <t>"boční zábradlí na výhybně"</t>
  </si>
  <si>
    <t>1*2*0,8</t>
  </si>
  <si>
    <t>911121311</t>
  </si>
  <si>
    <t>Montáž ocelového zábradli při opravách mostů</t>
  </si>
  <si>
    <t>132</t>
  </si>
  <si>
    <t>Oprava ocelového zábradlí svařovaného nebo šroubovaného montáž</t>
  </si>
  <si>
    <t>13010430</t>
  </si>
  <si>
    <t>úhelník ocelový rovnostranný jakost S235JR (11 375) 70x70x7mm</t>
  </si>
  <si>
    <t>134</t>
  </si>
  <si>
    <t>24*1,212*7,38/1000</t>
  </si>
  <si>
    <t>7*1,212*7,38/1000</t>
  </si>
  <si>
    <t>74*1,212*7,38/1000</t>
  </si>
  <si>
    <t>13011066</t>
  </si>
  <si>
    <t>úhelník ocelový rovnostranný jakost S235JR (11 375) 60x60x5mm</t>
  </si>
  <si>
    <t>136</t>
  </si>
  <si>
    <t>(2*2,47+4*5,97)*4,57/1000</t>
  </si>
  <si>
    <t>(1*2,0+2*0,785)*4,57/1000</t>
  </si>
  <si>
    <t>(2*2,4+14*5,97)*4,57/1000</t>
  </si>
  <si>
    <t>13010420</t>
  </si>
  <si>
    <t>úhelník ocelový rovnostranný jakost S235JR (11 375) 50x50x5mm</t>
  </si>
  <si>
    <t>138</t>
  </si>
  <si>
    <t>(4*2,47+8*5,97)*3,77/1000</t>
  </si>
  <si>
    <t>(2*2,0+4*0,785)*3,77/1000</t>
  </si>
  <si>
    <t>(4*2,47+28*5,97)*3,77/1000</t>
  </si>
  <si>
    <t>13522530</t>
  </si>
  <si>
    <t>ocel široká jakost S235JR 250x20mm</t>
  </si>
  <si>
    <t>140</t>
  </si>
  <si>
    <t>24*0,124*40/1000</t>
  </si>
  <si>
    <t>7*0,124*40/1000</t>
  </si>
  <si>
    <t>74*0,124*40/1000</t>
  </si>
  <si>
    <t>919726122</t>
  </si>
  <si>
    <t>Geotextilie pro ochranu, separaci a filtraci netkaná měrná hm přes 200 do 300 g/m2</t>
  </si>
  <si>
    <t>144</t>
  </si>
  <si>
    <t>Geotextilie netkaná pro ochranu, separaci nebo filtraci měrná hmotnost přes 200 do 300 g/m2</t>
  </si>
  <si>
    <t>"na pláni bude rozprostřena geotextilie gramáže 300g/m2 s přesahy 0,5 m"</t>
  </si>
  <si>
    <t>(8025,0-7905,0)*(5,0+2*0,5)</t>
  </si>
  <si>
    <t>931991211</t>
  </si>
  <si>
    <t>Výplň dilatačních spár z lehčených plastů tl 20 mm</t>
  </si>
  <si>
    <t>148</t>
  </si>
  <si>
    <t>Výplň dilatačních spár z lehčených plastů, tl. 20 mm</t>
  </si>
  <si>
    <t>"dilatační celky po 8,0 metrech"</t>
  </si>
  <si>
    <t>(8025,0-7919,863)/8*1,0*1,5</t>
  </si>
  <si>
    <t>935111311</t>
  </si>
  <si>
    <t>Osazení příkopového žlabu do štěrkopísku tl 100 mm z betonových tvárnic š 1200 mm</t>
  </si>
  <si>
    <t>150</t>
  </si>
  <si>
    <t>Osazení betonového příkopového žlabu s vyplněním a zatřením spár cementovou maltou s ložem tl. 100 mm z kameniva těženého nebo štěrkopísku z betonových příkopových tvárnic šířky přes 800 do 1200 mm</t>
  </si>
  <si>
    <t>"žlabovka 100 mezi deskou a kolejí"</t>
  </si>
  <si>
    <t>"začátek km 7,905 000 - konec desky km 8,025 000"</t>
  </si>
  <si>
    <t>8025,0-7905,0</t>
  </si>
  <si>
    <t>59227018</t>
  </si>
  <si>
    <t>žlabovka příkopová betonová s lomenými stěnami 300x1025x300mm</t>
  </si>
  <si>
    <t>152</t>
  </si>
  <si>
    <t>120*1,01 "Přepočtené koeficientem množství</t>
  </si>
  <si>
    <t>936941121</t>
  </si>
  <si>
    <t>Osazení nerezového odvodňovače izolace mostovky do plastbetonu</t>
  </si>
  <si>
    <t>154</t>
  </si>
  <si>
    <t>Odvodňovač izolace mostovky osazení do plastbetonu, odvodňovače nerezového</t>
  </si>
  <si>
    <t>RMAT0001</t>
  </si>
  <si>
    <t>odvodňovač nerezový</t>
  </si>
  <si>
    <t>156</t>
  </si>
  <si>
    <t>953241514</t>
  </si>
  <si>
    <t>Osazení smykových dilatačních trnů pro vysoká zatížení únosnost přes 65 do 79 kN nerezových</t>
  </si>
  <si>
    <t>158</t>
  </si>
  <si>
    <t>Osazení smykových trnů do dilatačních spár pro vysoká zatížení z nerezové oceli s pouzdrem z nerezové oceli, min. únosnost pro spáru 40 mm přes 65 do 79 kN</t>
  </si>
  <si>
    <t>"deska rozdělena na dilatační celky po 6 m - celky budou propojeny smykovými trny s roztečí 250 mm"</t>
  </si>
  <si>
    <t>(8025,0-7905,0)/6*5,0/0,25</t>
  </si>
  <si>
    <t>54879313</t>
  </si>
  <si>
    <t>trn pro přenos smykové síly u dilatačních spár pro zatížení 78,8 kN</t>
  </si>
  <si>
    <t>160</t>
  </si>
  <si>
    <t>963051110</t>
  </si>
  <si>
    <t>Bourání ŽB stropů deskových tl do 80 mm</t>
  </si>
  <si>
    <t>162</t>
  </si>
  <si>
    <t>Bourání železobetonových stropů deskových, tl. do 80 mm</t>
  </si>
  <si>
    <t>"demontáž ŽB plošiny na konzolách a vzpěrách původní výhybny"</t>
  </si>
  <si>
    <t>1*2*2*0,08</t>
  </si>
  <si>
    <t>966071121</t>
  </si>
  <si>
    <t>Demontáž ocelových kcí hmotnosti do 5 t z profilů hmotnosti přes 13 do 30 kg/m</t>
  </si>
  <si>
    <t>164</t>
  </si>
  <si>
    <t>Demontáž ocelových konstrukcí profilů hmotnosti přes 13 do 30 kg/m, hmotnosti konstrukce do 5 t</t>
  </si>
  <si>
    <t>"demontáž ocelových vzpěr a konzol původní výhybny"</t>
  </si>
  <si>
    <t>1*2*(2+2)*0,050</t>
  </si>
  <si>
    <t>997</t>
  </si>
  <si>
    <t>Přesun sutě</t>
  </si>
  <si>
    <t>997013501</t>
  </si>
  <si>
    <t>Odvoz suti a vybouraných hmot na skládku nebo meziskládku do 1 km se složením</t>
  </si>
  <si>
    <t>166</t>
  </si>
  <si>
    <t>Odvoz suti a vybouraných hmot na skládku nebo meziskládku se složením, na vzdálenost do 1 km</t>
  </si>
  <si>
    <t>"odvoz vybouraných hmot na skládku"</t>
  </si>
  <si>
    <t>"vrchní části pilot"</t>
  </si>
  <si>
    <t>89,315</t>
  </si>
  <si>
    <t>"bouraný beton výhyben"</t>
  </si>
  <si>
    <t>0,768</t>
  </si>
  <si>
    <t>"rozebraná původní opěrná zeď"</t>
  </si>
  <si>
    <t>262,82</t>
  </si>
  <si>
    <t>"odstranění podkladů provizorního přístupu"</t>
  </si>
  <si>
    <t>208,8</t>
  </si>
  <si>
    <t>997013509</t>
  </si>
  <si>
    <t>Příplatek k odvozu suti a vybouraných hmot na skládku ZKD 1 km přes 1 km</t>
  </si>
  <si>
    <t>168</t>
  </si>
  <si>
    <t>Odvoz suti a vybouraných hmot na skládku nebo meziskládku se složením, na vzdálenost Příplatek k ceně za každý další započatý 1 km přes 1 km</t>
  </si>
  <si>
    <t>"vrchí části pilot"</t>
  </si>
  <si>
    <t>89,315*13</t>
  </si>
  <si>
    <t>0,768*13</t>
  </si>
  <si>
    <t>262,82*13</t>
  </si>
  <si>
    <t>208,8*13</t>
  </si>
  <si>
    <t>997013601</t>
  </si>
  <si>
    <t>Poplatek za uložení na skládce (skládkovné) stavebního odpadu betonového kód odpadu 17 01 01</t>
  </si>
  <si>
    <t>135497454</t>
  </si>
  <si>
    <t>Poplatek za uložení stavebního odpadu na skládce (skládkovné) z prostého betonu zatříděného do Katalogu odpadů pod kódem 17 01 01.  Poznámka: 1.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59 454,78 Kč
Maximální přípustná jednotková cena: 660,00 Kč</t>
  </si>
  <si>
    <t>997221655</t>
  </si>
  <si>
    <t>-23999428</t>
  </si>
  <si>
    <t>Poplatek za uložení stavebního odpadu na skládce (skládkovné) zeminy a kamení zatříděného do Katalogu odpadů pod kódem 17 05 04.  Poznámka: 1.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155 634,60 Kč
Maximální přípustná jednotková cena: 330,00 Kč</t>
  </si>
  <si>
    <t>997211612</t>
  </si>
  <si>
    <t>Nakládání vybouraných hmot na dopravní prostředky pro vodorovnou dopravu</t>
  </si>
  <si>
    <t>176</t>
  </si>
  <si>
    <t>Nakládání suti nebo vybouraných hmot na dopravní prostředky pro vodorovnou dopravu vybouraných hmot</t>
  </si>
  <si>
    <t>998</t>
  </si>
  <si>
    <t>Přesun hmot</t>
  </si>
  <si>
    <t>998001011</t>
  </si>
  <si>
    <t>Přesun hmot pro piloty nebo podzemní stěny betonované na místě</t>
  </si>
  <si>
    <t>180</t>
  </si>
  <si>
    <t>PSV</t>
  </si>
  <si>
    <t>Práce a dodávky PSV</t>
  </si>
  <si>
    <t>711</t>
  </si>
  <si>
    <t>Izolace proti vodě, vlhkosti a plynům</t>
  </si>
  <si>
    <t>711191101</t>
  </si>
  <si>
    <t>Provedení izolace proti zemní vlhkosti hydroizolační stěrkou vodorovné na betonu, 1 vrstva</t>
  </si>
  <si>
    <t>182</t>
  </si>
  <si>
    <t>Provedení izolace proti zemní vlhkosti hydroizolační stěrkou na ploše vodorovné V jednovrstvá na betonu</t>
  </si>
  <si>
    <t>"hydroizolační stěrka na ŽB desce"</t>
  </si>
  <si>
    <t>"hydroizolační stěrka ŽB desky/vany v délce od km 7,905 000 - km 8,025 000"</t>
  </si>
  <si>
    <t>"délka úseku*šířka"</t>
  </si>
  <si>
    <t>(8025,0-7905,0)*4,15</t>
  </si>
  <si>
    <t>24617150</t>
  </si>
  <si>
    <t>nátěr hydroizolační na bázi asfaltu a plastu do spodní stavby</t>
  </si>
  <si>
    <t>184</t>
  </si>
  <si>
    <t>498*1,5 "Přepočtené koeficientem množství</t>
  </si>
  <si>
    <t>998711101</t>
  </si>
  <si>
    <t>Přesun hmot tonážní pro izolace proti vodě, vlhkosti a plynům v objektech v do 6 m</t>
  </si>
  <si>
    <t>186</t>
  </si>
  <si>
    <t>Přesun hmot pro izolace proti vodě, vlhkosti a plynům stanovený z hmotnosti přesunovaného materiálu vodorovná dopravní vzdálenost do 50 m základní v objektech výšky do 6 m</t>
  </si>
  <si>
    <t>998711194</t>
  </si>
  <si>
    <t>Příplatek k přesunu hmot tonážnímu pro izolace proti vodě, vlhkosti a plynům za zvětšený přesun do 1000 m</t>
  </si>
  <si>
    <t>188</t>
  </si>
  <si>
    <t>Přesun hmot pro izolace proti vodě, vlhkosti a plynům stanovený z hmotnosti přesunovaného materiálu vodorovná dopravní vzdálenost do 50 m Příplatek k cenám za zvětšený přesun přes vymezenou vodorovnou dopravní vzdálenost do 1000 m</t>
  </si>
  <si>
    <t>767</t>
  </si>
  <si>
    <t>Konstrukce zámečnické</t>
  </si>
  <si>
    <t>83</t>
  </si>
  <si>
    <t>767161814</t>
  </si>
  <si>
    <t>Demontáž zábradlí rovného nerozebíratelného hmotnosti 1 m zábradlí přes 20 kg do suti</t>
  </si>
  <si>
    <t>190</t>
  </si>
  <si>
    <t>Demontáž zábradlí do suti rovného nerozebíratelný spoj hmotnosti 1 m zábradlí přes 20 kg</t>
  </si>
  <si>
    <t>"demontáž zábradlí původní výhybny"</t>
  </si>
  <si>
    <t>1*(2*2+2)</t>
  </si>
  <si>
    <t>789</t>
  </si>
  <si>
    <t>Povrchové úpravy ocelových konstrukcí a technologických zařízení</t>
  </si>
  <si>
    <t>789221111</t>
  </si>
  <si>
    <t>Provedení otryskání ocelových konstrukcí třídy I stupeň zarezavění A stupeň přípravy Sa 3</t>
  </si>
  <si>
    <t>192</t>
  </si>
  <si>
    <t>Provedení otryskání povrchů ocelových konstrukcí suché abrazivní tryskání třídy I stupeň zrezivění A, stupeň přípravy Sa 3</t>
  </si>
  <si>
    <t>23,91</t>
  </si>
  <si>
    <t>"úsek 7,935 000"</t>
  </si>
  <si>
    <t>5,95</t>
  </si>
  <si>
    <t>68,74</t>
  </si>
  <si>
    <t>85</t>
  </si>
  <si>
    <t>42118100</t>
  </si>
  <si>
    <t>materiál tryskací z křemičitanu hlinitého</t>
  </si>
  <si>
    <t>194</t>
  </si>
  <si>
    <t>98,6*0,02 "Přepočtené koeficientem množství</t>
  </si>
  <si>
    <t>789325211</t>
  </si>
  <si>
    <t>Nátěr ocelových konstrukcí třídy I dvousložkový epoxidový základní tl do 80 μm</t>
  </si>
  <si>
    <t>196</t>
  </si>
  <si>
    <t>Nátěr ocelových konstrukcí třídy I dvousložkový epoxidový základní, tloušťky do 80 μm</t>
  </si>
  <si>
    <t>87</t>
  </si>
  <si>
    <t>789325215</t>
  </si>
  <si>
    <t>Nátěr ocelových konstrukcí třídy I dvousložkový epoxidový mezivrstva do 40 μm</t>
  </si>
  <si>
    <t>198</t>
  </si>
  <si>
    <t>Nátěr ocelových konstrukcí třídy I dvousložkový epoxidový mezivrstva, tloušťky do 40 μm</t>
  </si>
  <si>
    <t>789325321</t>
  </si>
  <si>
    <t>Nátěr ocelových konstrukcí třídy I dvousložkový polyuretanový krycí (vrchní) tl do 80 µm</t>
  </si>
  <si>
    <t>200</t>
  </si>
  <si>
    <t>Nátěr ocelových konstrukcí třídy I dvousložkový polyuretanový krycí (vrchní), tloušťky do 80 μm</t>
  </si>
  <si>
    <t>89</t>
  </si>
  <si>
    <t>789411123</t>
  </si>
  <si>
    <t>Provedení žárového stříkání zařízení nečlenitých Zn 100 μm</t>
  </si>
  <si>
    <t>202</t>
  </si>
  <si>
    <t>Provedení žárového stříkání zařízení s povrchem nečlenitým zinkem, tloušťky 100 μm (1,070 kg Zn/m2)</t>
  </si>
  <si>
    <t>15625101</t>
  </si>
  <si>
    <t>drát metalizační Zn D 3mm</t>
  </si>
  <si>
    <t>204</t>
  </si>
  <si>
    <t>98,6*1,07 "Přepočtené koeficientem množství</t>
  </si>
  <si>
    <t>VON - Oprava trati v úseku Suchdol nad Odrou – Odry</t>
  </si>
  <si>
    <t>VRN - Vedlejší rozpočtové náklady</t>
  </si>
  <si>
    <t>VRN</t>
  </si>
  <si>
    <t>Vedlejší rozpočtové náklady</t>
  </si>
  <si>
    <t>022121001 R</t>
  </si>
  <si>
    <t>Geodetické práce Diagnostika technické infrastruktury Vytýčení trasy inženýrských sítí</t>
  </si>
  <si>
    <t>1024</t>
  </si>
  <si>
    <t>-2017774046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</si>
  <si>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</si>
  <si>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 R</t>
  </si>
  <si>
    <t>Zařízení a vybavení staveniště vyjma dále jmenované práce včetně opatření na ochranu sousedních pozemků, informační tabule, dopravního značení na staveništi aj. při velikosti nákladů přes 20 mil. Kč</t>
  </si>
  <si>
    <t>soubor</t>
  </si>
  <si>
    <t>-1214208036</t>
  </si>
  <si>
    <t>022101001 R</t>
  </si>
  <si>
    <t>Geodetické práce Geodetické práce před opravou</t>
  </si>
  <si>
    <t>1312061488</t>
  </si>
  <si>
    <t>022101011 R</t>
  </si>
  <si>
    <t>Geodetické práce Geodetické práce v průběhu opravy</t>
  </si>
  <si>
    <t>-1586119108</t>
  </si>
  <si>
    <t>022101021 R</t>
  </si>
  <si>
    <t>Geodetické práce Geodetické práce po ukončení opravy</t>
  </si>
  <si>
    <t>-257052429</t>
  </si>
  <si>
    <t>022111001</t>
  </si>
  <si>
    <t>Geodetické práce Měření prostorové polohy koleje zaměřením APK trať jednokolejná</t>
  </si>
  <si>
    <t>1607185252</t>
  </si>
  <si>
    <t>Geodetické práce Měření prostorové polohy koleje zaměřením APK trať jednokolejná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</si>
  <si>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033131001</t>
  </si>
  <si>
    <t>Provozní vlivy Organizační zajištění prací při zřizování a udržování BK kolejí a výhybek</t>
  </si>
  <si>
    <t>114176910</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</si>
  <si>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</si>
  <si>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476,00+262,00</t>
  </si>
  <si>
    <t>023111001</t>
  </si>
  <si>
    <t>Projektové práce Technický projekt zajištění PPK bez optimalizace osy a nivelety koleje trať jednokolejná zaměření ZZ</t>
  </si>
  <si>
    <t>-1465778434</t>
  </si>
  <si>
    <t>Projektové práce Technický projekt zajištění PPK bez optimalizace osy a nivelety koleje trať jednokolejná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</si>
  <si>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011114000 R</t>
  </si>
  <si>
    <t>Inženýrsko-geologický průzkum</t>
  </si>
  <si>
    <t>-1795784331</t>
  </si>
  <si>
    <t>"podrobný IGP pro úsek 3 a 4"</t>
  </si>
  <si>
    <t>013244000 R</t>
  </si>
  <si>
    <t>Dokumentace pro provádění stavby</t>
  </si>
  <si>
    <t>675784533</t>
  </si>
  <si>
    <t>"RDS pro úsek 4"</t>
  </si>
  <si>
    <t>023131001</t>
  </si>
  <si>
    <t>Projektové práce Dokumentace skutečného provedení železničního svršku a spodku</t>
  </si>
  <si>
    <t>287109920</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</si>
  <si>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</si>
  <si>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024002000 R</t>
  </si>
  <si>
    <t>Přestěhování lidí, zvířat</t>
  </si>
  <si>
    <t>394761719</t>
  </si>
  <si>
    <t>"odlov ryb"</t>
  </si>
  <si>
    <t>043134000 R</t>
  </si>
  <si>
    <t>Zkoušky zatěžovací</t>
  </si>
  <si>
    <t>281287887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</si>
</sst>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2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9" fillId="0" borderId="0" xfId="0" applyNumberFormat="1" applyFont="1" applyAlignment="1" applyProtection="1">
      <alignmen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4" fontId="28" fillId="0" borderId="0" xfId="0" applyNumberFormat="1" applyFont="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2"/>
  <sheetViews>
    <sheetView showGridLines="0" tabSelected="1" workbookViewId="0"/>
  </sheetViews>
  <sheetFormatPr defaultRowHeight="10.199999999999999"/>
  <cols>
    <col min="1" max="1" width="8.28515625" style="1" customWidth="1"/>
    <col min="2" max="2" width="1.7109375" style="1" customWidth="1"/>
    <col min="3" max="3" width="4.140625" style="1" customWidth="1"/>
    <col min="4" max="4" width="2.7109375" style="1" customWidth="1"/>
    <col min="5" max="5" width="8.7109375" style="1" customWidth="1"/>
    <col min="6" max="29" width="2.7109375" style="1" customWidth="1"/>
    <col min="30" max="30" width="4.7109375" style="1" customWidth="1"/>
    <col min="31"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7" t="s">
        <v>0</v>
      </c>
      <c r="AZ1" s="17" t="s">
        <v>1</v>
      </c>
      <c r="BA1" s="17" t="s">
        <v>2</v>
      </c>
      <c r="BB1" s="17" t="s">
        <v>3</v>
      </c>
      <c r="BT1" s="17" t="s">
        <v>4</v>
      </c>
      <c r="BU1" s="17" t="s">
        <v>4</v>
      </c>
      <c r="BV1" s="17" t="s">
        <v>5</v>
      </c>
    </row>
    <row r="2" spans="1:74" s="1" customFormat="1" ht="36.9" customHeight="1">
      <c r="AR2" s="273"/>
      <c r="AS2" s="273"/>
      <c r="AT2" s="273"/>
      <c r="AU2" s="273"/>
      <c r="AV2" s="273"/>
      <c r="AW2" s="273"/>
      <c r="AX2" s="273"/>
      <c r="AY2" s="273"/>
      <c r="AZ2" s="273"/>
      <c r="BA2" s="273"/>
      <c r="BB2" s="273"/>
      <c r="BC2" s="273"/>
      <c r="BD2" s="273"/>
      <c r="BE2" s="273"/>
      <c r="BS2" s="18" t="s">
        <v>6</v>
      </c>
      <c r="BT2" s="18" t="s">
        <v>7</v>
      </c>
    </row>
    <row r="3" spans="1:74" s="1" customFormat="1" ht="6.9"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84" t="s">
        <v>14</v>
      </c>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3"/>
      <c r="AQ5" s="23"/>
      <c r="AR5" s="21"/>
      <c r="BE5" s="281" t="s">
        <v>15</v>
      </c>
      <c r="BS5" s="18" t="s">
        <v>6</v>
      </c>
    </row>
    <row r="6" spans="1:74" s="1" customFormat="1" ht="36.9" customHeight="1">
      <c r="B6" s="22"/>
      <c r="C6" s="23"/>
      <c r="D6" s="29" t="s">
        <v>16</v>
      </c>
      <c r="E6" s="23"/>
      <c r="F6" s="23"/>
      <c r="G6" s="23"/>
      <c r="H6" s="23"/>
      <c r="I6" s="23"/>
      <c r="J6" s="23"/>
      <c r="K6" s="286" t="s">
        <v>17</v>
      </c>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c r="AP6" s="23"/>
      <c r="AQ6" s="23"/>
      <c r="AR6" s="21"/>
      <c r="BE6" s="282"/>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282"/>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282"/>
      <c r="BS8" s="18" t="s">
        <v>6</v>
      </c>
    </row>
    <row r="9" spans="1:74"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82"/>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26</v>
      </c>
      <c r="AO10" s="23"/>
      <c r="AP10" s="23"/>
      <c r="AQ10" s="23"/>
      <c r="AR10" s="21"/>
      <c r="BE10" s="282"/>
      <c r="BS10" s="18" t="s">
        <v>6</v>
      </c>
    </row>
    <row r="11" spans="1:74" s="1" customFormat="1" ht="18.45"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29</v>
      </c>
      <c r="AO11" s="23"/>
      <c r="AP11" s="23"/>
      <c r="AQ11" s="23"/>
      <c r="AR11" s="21"/>
      <c r="BE11" s="282"/>
      <c r="BS11" s="18" t="s">
        <v>6</v>
      </c>
    </row>
    <row r="12" spans="1:74" s="1" customFormat="1" ht="6.9"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2"/>
      <c r="BS12" s="18" t="s">
        <v>6</v>
      </c>
    </row>
    <row r="13" spans="1:74" s="1" customFormat="1" ht="12" customHeight="1">
      <c r="B13" s="22"/>
      <c r="C13" s="23"/>
      <c r="D13" s="30"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31</v>
      </c>
      <c r="AO13" s="23"/>
      <c r="AP13" s="23"/>
      <c r="AQ13" s="23"/>
      <c r="AR13" s="21"/>
      <c r="BE13" s="282"/>
      <c r="BS13" s="18" t="s">
        <v>6</v>
      </c>
    </row>
    <row r="14" spans="1:74" ht="13.2">
      <c r="B14" s="22"/>
      <c r="C14" s="23"/>
      <c r="D14" s="23"/>
      <c r="E14" s="287" t="s">
        <v>31</v>
      </c>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30" t="s">
        <v>28</v>
      </c>
      <c r="AL14" s="23"/>
      <c r="AM14" s="23"/>
      <c r="AN14" s="32" t="s">
        <v>31</v>
      </c>
      <c r="AO14" s="23"/>
      <c r="AP14" s="23"/>
      <c r="AQ14" s="23"/>
      <c r="AR14" s="21"/>
      <c r="BE14" s="282"/>
      <c r="BS14" s="18" t="s">
        <v>6</v>
      </c>
    </row>
    <row r="15" spans="1:74" s="1" customFormat="1" ht="6.9"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2"/>
      <c r="BS15" s="18" t="s">
        <v>4</v>
      </c>
    </row>
    <row r="16" spans="1:74" s="1" customFormat="1" ht="12" customHeight="1">
      <c r="B16" s="22"/>
      <c r="C16" s="23"/>
      <c r="D16" s="30"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1</v>
      </c>
      <c r="AO16" s="23"/>
      <c r="AP16" s="23"/>
      <c r="AQ16" s="23"/>
      <c r="AR16" s="21"/>
      <c r="BE16" s="282"/>
      <c r="BS16" s="18" t="s">
        <v>4</v>
      </c>
    </row>
    <row r="17" spans="1:71" s="1" customFormat="1" ht="18.45"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v>
      </c>
      <c r="AO17" s="23"/>
      <c r="AP17" s="23"/>
      <c r="AQ17" s="23"/>
      <c r="AR17" s="21"/>
      <c r="BE17" s="282"/>
      <c r="BS17" s="18" t="s">
        <v>34</v>
      </c>
    </row>
    <row r="18" spans="1:71" s="1" customFormat="1" ht="6.9"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2"/>
      <c r="BS18" s="18" t="s">
        <v>6</v>
      </c>
    </row>
    <row r="19" spans="1:71" s="1" customFormat="1" ht="12" customHeight="1">
      <c r="B19" s="22"/>
      <c r="C19" s="23"/>
      <c r="D19" s="30"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1</v>
      </c>
      <c r="AO19" s="23"/>
      <c r="AP19" s="23"/>
      <c r="AQ19" s="23"/>
      <c r="AR19" s="21"/>
      <c r="BE19" s="282"/>
      <c r="BS19" s="18" t="s">
        <v>6</v>
      </c>
    </row>
    <row r="20" spans="1:71" s="1" customFormat="1" ht="18.45"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v>
      </c>
      <c r="AO20" s="23"/>
      <c r="AP20" s="23"/>
      <c r="AQ20" s="23"/>
      <c r="AR20" s="21"/>
      <c r="BE20" s="282"/>
      <c r="BS20" s="18" t="s">
        <v>34</v>
      </c>
    </row>
    <row r="21" spans="1:71" s="1" customFormat="1" ht="6.9"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2"/>
    </row>
    <row r="22" spans="1:71" s="1" customFormat="1" ht="12" customHeight="1">
      <c r="B22" s="22"/>
      <c r="C22" s="23"/>
      <c r="D22" s="30"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2"/>
    </row>
    <row r="23" spans="1:71" s="1" customFormat="1" ht="16.5" customHeight="1">
      <c r="B23" s="22"/>
      <c r="C23" s="23"/>
      <c r="D23" s="23"/>
      <c r="E23" s="289" t="s">
        <v>1</v>
      </c>
      <c r="F23" s="289"/>
      <c r="G23" s="289"/>
      <c r="H23" s="289"/>
      <c r="I23" s="289"/>
      <c r="J23" s="289"/>
      <c r="K23" s="289"/>
      <c r="L23" s="289"/>
      <c r="M23" s="289"/>
      <c r="N23" s="289"/>
      <c r="O23" s="289"/>
      <c r="P23" s="289"/>
      <c r="Q23" s="289"/>
      <c r="R23" s="289"/>
      <c r="S23" s="289"/>
      <c r="T23" s="289"/>
      <c r="U23" s="289"/>
      <c r="V23" s="289"/>
      <c r="W23" s="289"/>
      <c r="X23" s="289"/>
      <c r="Y23" s="289"/>
      <c r="Z23" s="289"/>
      <c r="AA23" s="289"/>
      <c r="AB23" s="289"/>
      <c r="AC23" s="289"/>
      <c r="AD23" s="289"/>
      <c r="AE23" s="289"/>
      <c r="AF23" s="289"/>
      <c r="AG23" s="289"/>
      <c r="AH23" s="289"/>
      <c r="AI23" s="289"/>
      <c r="AJ23" s="289"/>
      <c r="AK23" s="289"/>
      <c r="AL23" s="289"/>
      <c r="AM23" s="289"/>
      <c r="AN23" s="289"/>
      <c r="AO23" s="23"/>
      <c r="AP23" s="23"/>
      <c r="AQ23" s="23"/>
      <c r="AR23" s="21"/>
      <c r="BE23" s="282"/>
    </row>
    <row r="24" spans="1:71" s="1" customFormat="1" ht="6.9"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2"/>
    </row>
    <row r="25" spans="1:71" s="1" customFormat="1" ht="6.9"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82"/>
    </row>
    <row r="26" spans="1:71" s="2" customFormat="1" ht="25.95"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0">
        <f>ROUND(AG94,2)</f>
        <v>0</v>
      </c>
      <c r="AL26" s="291"/>
      <c r="AM26" s="291"/>
      <c r="AN26" s="291"/>
      <c r="AO26" s="291"/>
      <c r="AP26" s="37"/>
      <c r="AQ26" s="37"/>
      <c r="AR26" s="40"/>
      <c r="BE26" s="282"/>
    </row>
    <row r="27" spans="1:71" s="2" customFormat="1" ht="6.9"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2"/>
    </row>
    <row r="28" spans="1:71" s="2" customFormat="1" ht="13.2">
      <c r="A28" s="35"/>
      <c r="B28" s="36"/>
      <c r="C28" s="37"/>
      <c r="D28" s="37"/>
      <c r="E28" s="37"/>
      <c r="F28" s="37"/>
      <c r="G28" s="37"/>
      <c r="H28" s="37"/>
      <c r="I28" s="37"/>
      <c r="J28" s="37"/>
      <c r="K28" s="37"/>
      <c r="L28" s="292" t="s">
        <v>38</v>
      </c>
      <c r="M28" s="292"/>
      <c r="N28" s="292"/>
      <c r="O28" s="292"/>
      <c r="P28" s="292"/>
      <c r="Q28" s="37"/>
      <c r="R28" s="37"/>
      <c r="S28" s="37"/>
      <c r="T28" s="37"/>
      <c r="U28" s="37"/>
      <c r="V28" s="37"/>
      <c r="W28" s="292" t="s">
        <v>39</v>
      </c>
      <c r="X28" s="292"/>
      <c r="Y28" s="292"/>
      <c r="Z28" s="292"/>
      <c r="AA28" s="292"/>
      <c r="AB28" s="292"/>
      <c r="AC28" s="292"/>
      <c r="AD28" s="292"/>
      <c r="AE28" s="292"/>
      <c r="AF28" s="37"/>
      <c r="AG28" s="37"/>
      <c r="AH28" s="37"/>
      <c r="AI28" s="37"/>
      <c r="AJ28" s="37"/>
      <c r="AK28" s="292" t="s">
        <v>40</v>
      </c>
      <c r="AL28" s="292"/>
      <c r="AM28" s="292"/>
      <c r="AN28" s="292"/>
      <c r="AO28" s="292"/>
      <c r="AP28" s="37"/>
      <c r="AQ28" s="37"/>
      <c r="AR28" s="40"/>
      <c r="BE28" s="282"/>
    </row>
    <row r="29" spans="1:71" s="3" customFormat="1" ht="14.4" customHeight="1">
      <c r="B29" s="41"/>
      <c r="C29" s="42"/>
      <c r="D29" s="30" t="s">
        <v>41</v>
      </c>
      <c r="E29" s="42"/>
      <c r="F29" s="30" t="s">
        <v>42</v>
      </c>
      <c r="G29" s="42"/>
      <c r="H29" s="42"/>
      <c r="I29" s="42"/>
      <c r="J29" s="42"/>
      <c r="K29" s="42"/>
      <c r="L29" s="274">
        <v>0.21</v>
      </c>
      <c r="M29" s="275"/>
      <c r="N29" s="275"/>
      <c r="O29" s="275"/>
      <c r="P29" s="275"/>
      <c r="Q29" s="42"/>
      <c r="R29" s="42"/>
      <c r="S29" s="42"/>
      <c r="T29" s="42"/>
      <c r="U29" s="42"/>
      <c r="V29" s="42"/>
      <c r="W29" s="276">
        <f>ROUND(AZ94, 2)</f>
        <v>0</v>
      </c>
      <c r="X29" s="275"/>
      <c r="Y29" s="275"/>
      <c r="Z29" s="275"/>
      <c r="AA29" s="275"/>
      <c r="AB29" s="275"/>
      <c r="AC29" s="275"/>
      <c r="AD29" s="275"/>
      <c r="AE29" s="275"/>
      <c r="AF29" s="42"/>
      <c r="AG29" s="42"/>
      <c r="AH29" s="42"/>
      <c r="AI29" s="42"/>
      <c r="AJ29" s="42"/>
      <c r="AK29" s="276">
        <f>ROUND(AV94, 2)</f>
        <v>0</v>
      </c>
      <c r="AL29" s="275"/>
      <c r="AM29" s="275"/>
      <c r="AN29" s="275"/>
      <c r="AO29" s="275"/>
      <c r="AP29" s="42"/>
      <c r="AQ29" s="42"/>
      <c r="AR29" s="43"/>
      <c r="BE29" s="283"/>
    </row>
    <row r="30" spans="1:71" s="3" customFormat="1" ht="14.4" customHeight="1">
      <c r="B30" s="41"/>
      <c r="C30" s="42"/>
      <c r="D30" s="42"/>
      <c r="E30" s="42"/>
      <c r="F30" s="30" t="s">
        <v>43</v>
      </c>
      <c r="G30" s="42"/>
      <c r="H30" s="42"/>
      <c r="I30" s="42"/>
      <c r="J30" s="42"/>
      <c r="K30" s="42"/>
      <c r="L30" s="274">
        <v>0.12</v>
      </c>
      <c r="M30" s="275"/>
      <c r="N30" s="275"/>
      <c r="O30" s="275"/>
      <c r="P30" s="275"/>
      <c r="Q30" s="42"/>
      <c r="R30" s="42"/>
      <c r="S30" s="42"/>
      <c r="T30" s="42"/>
      <c r="U30" s="42"/>
      <c r="V30" s="42"/>
      <c r="W30" s="276">
        <f>ROUND(BA94, 2)</f>
        <v>0</v>
      </c>
      <c r="X30" s="275"/>
      <c r="Y30" s="275"/>
      <c r="Z30" s="275"/>
      <c r="AA30" s="275"/>
      <c r="AB30" s="275"/>
      <c r="AC30" s="275"/>
      <c r="AD30" s="275"/>
      <c r="AE30" s="275"/>
      <c r="AF30" s="42"/>
      <c r="AG30" s="42"/>
      <c r="AH30" s="42"/>
      <c r="AI30" s="42"/>
      <c r="AJ30" s="42"/>
      <c r="AK30" s="276">
        <f>ROUND(AW94, 2)</f>
        <v>0</v>
      </c>
      <c r="AL30" s="275"/>
      <c r="AM30" s="275"/>
      <c r="AN30" s="275"/>
      <c r="AO30" s="275"/>
      <c r="AP30" s="42"/>
      <c r="AQ30" s="42"/>
      <c r="AR30" s="43"/>
      <c r="BE30" s="283"/>
    </row>
    <row r="31" spans="1:71" s="3" customFormat="1" ht="14.4" hidden="1" customHeight="1">
      <c r="B31" s="41"/>
      <c r="C31" s="42"/>
      <c r="D31" s="42"/>
      <c r="E31" s="42"/>
      <c r="F31" s="30" t="s">
        <v>44</v>
      </c>
      <c r="G31" s="42"/>
      <c r="H31" s="42"/>
      <c r="I31" s="42"/>
      <c r="J31" s="42"/>
      <c r="K31" s="42"/>
      <c r="L31" s="274">
        <v>0.21</v>
      </c>
      <c r="M31" s="275"/>
      <c r="N31" s="275"/>
      <c r="O31" s="275"/>
      <c r="P31" s="275"/>
      <c r="Q31" s="42"/>
      <c r="R31" s="42"/>
      <c r="S31" s="42"/>
      <c r="T31" s="42"/>
      <c r="U31" s="42"/>
      <c r="V31" s="42"/>
      <c r="W31" s="276">
        <f>ROUND(BB94, 2)</f>
        <v>0</v>
      </c>
      <c r="X31" s="275"/>
      <c r="Y31" s="275"/>
      <c r="Z31" s="275"/>
      <c r="AA31" s="275"/>
      <c r="AB31" s="275"/>
      <c r="AC31" s="275"/>
      <c r="AD31" s="275"/>
      <c r="AE31" s="275"/>
      <c r="AF31" s="42"/>
      <c r="AG31" s="42"/>
      <c r="AH31" s="42"/>
      <c r="AI31" s="42"/>
      <c r="AJ31" s="42"/>
      <c r="AK31" s="276">
        <v>0</v>
      </c>
      <c r="AL31" s="275"/>
      <c r="AM31" s="275"/>
      <c r="AN31" s="275"/>
      <c r="AO31" s="275"/>
      <c r="AP31" s="42"/>
      <c r="AQ31" s="42"/>
      <c r="AR31" s="43"/>
      <c r="BE31" s="283"/>
    </row>
    <row r="32" spans="1:71" s="3" customFormat="1" ht="14.4" hidden="1" customHeight="1">
      <c r="B32" s="41"/>
      <c r="C32" s="42"/>
      <c r="D32" s="42"/>
      <c r="E32" s="42"/>
      <c r="F32" s="30" t="s">
        <v>45</v>
      </c>
      <c r="G32" s="42"/>
      <c r="H32" s="42"/>
      <c r="I32" s="42"/>
      <c r="J32" s="42"/>
      <c r="K32" s="42"/>
      <c r="L32" s="274">
        <v>0.12</v>
      </c>
      <c r="M32" s="275"/>
      <c r="N32" s="275"/>
      <c r="O32" s="275"/>
      <c r="P32" s="275"/>
      <c r="Q32" s="42"/>
      <c r="R32" s="42"/>
      <c r="S32" s="42"/>
      <c r="T32" s="42"/>
      <c r="U32" s="42"/>
      <c r="V32" s="42"/>
      <c r="W32" s="276">
        <f>ROUND(BC94, 2)</f>
        <v>0</v>
      </c>
      <c r="X32" s="275"/>
      <c r="Y32" s="275"/>
      <c r="Z32" s="275"/>
      <c r="AA32" s="275"/>
      <c r="AB32" s="275"/>
      <c r="AC32" s="275"/>
      <c r="AD32" s="275"/>
      <c r="AE32" s="275"/>
      <c r="AF32" s="42"/>
      <c r="AG32" s="42"/>
      <c r="AH32" s="42"/>
      <c r="AI32" s="42"/>
      <c r="AJ32" s="42"/>
      <c r="AK32" s="276">
        <v>0</v>
      </c>
      <c r="AL32" s="275"/>
      <c r="AM32" s="275"/>
      <c r="AN32" s="275"/>
      <c r="AO32" s="275"/>
      <c r="AP32" s="42"/>
      <c r="AQ32" s="42"/>
      <c r="AR32" s="43"/>
      <c r="BE32" s="283"/>
    </row>
    <row r="33" spans="1:57" s="3" customFormat="1" ht="14.4" hidden="1" customHeight="1">
      <c r="B33" s="41"/>
      <c r="C33" s="42"/>
      <c r="D33" s="42"/>
      <c r="E33" s="42"/>
      <c r="F33" s="30" t="s">
        <v>46</v>
      </c>
      <c r="G33" s="42"/>
      <c r="H33" s="42"/>
      <c r="I33" s="42"/>
      <c r="J33" s="42"/>
      <c r="K33" s="42"/>
      <c r="L33" s="274">
        <v>0</v>
      </c>
      <c r="M33" s="275"/>
      <c r="N33" s="275"/>
      <c r="O33" s="275"/>
      <c r="P33" s="275"/>
      <c r="Q33" s="42"/>
      <c r="R33" s="42"/>
      <c r="S33" s="42"/>
      <c r="T33" s="42"/>
      <c r="U33" s="42"/>
      <c r="V33" s="42"/>
      <c r="W33" s="276">
        <f>ROUND(BD94, 2)</f>
        <v>0</v>
      </c>
      <c r="X33" s="275"/>
      <c r="Y33" s="275"/>
      <c r="Z33" s="275"/>
      <c r="AA33" s="275"/>
      <c r="AB33" s="275"/>
      <c r="AC33" s="275"/>
      <c r="AD33" s="275"/>
      <c r="AE33" s="275"/>
      <c r="AF33" s="42"/>
      <c r="AG33" s="42"/>
      <c r="AH33" s="42"/>
      <c r="AI33" s="42"/>
      <c r="AJ33" s="42"/>
      <c r="AK33" s="276">
        <v>0</v>
      </c>
      <c r="AL33" s="275"/>
      <c r="AM33" s="275"/>
      <c r="AN33" s="275"/>
      <c r="AO33" s="275"/>
      <c r="AP33" s="42"/>
      <c r="AQ33" s="42"/>
      <c r="AR33" s="43"/>
      <c r="BE33" s="283"/>
    </row>
    <row r="34" spans="1:57" s="2" customFormat="1" ht="6.9"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2"/>
    </row>
    <row r="35" spans="1:57" s="2" customFormat="1" ht="25.95" customHeight="1">
      <c r="A35" s="35"/>
      <c r="B35" s="36"/>
      <c r="C35" s="44"/>
      <c r="D35" s="45" t="s">
        <v>47</v>
      </c>
      <c r="E35" s="46"/>
      <c r="F35" s="46"/>
      <c r="G35" s="46"/>
      <c r="H35" s="46"/>
      <c r="I35" s="46"/>
      <c r="J35" s="46"/>
      <c r="K35" s="46"/>
      <c r="L35" s="46"/>
      <c r="M35" s="46"/>
      <c r="N35" s="46"/>
      <c r="O35" s="46"/>
      <c r="P35" s="46"/>
      <c r="Q35" s="46"/>
      <c r="R35" s="46"/>
      <c r="S35" s="46"/>
      <c r="T35" s="47" t="s">
        <v>48</v>
      </c>
      <c r="U35" s="46"/>
      <c r="V35" s="46"/>
      <c r="W35" s="46"/>
      <c r="X35" s="280" t="s">
        <v>49</v>
      </c>
      <c r="Y35" s="278"/>
      <c r="Z35" s="278"/>
      <c r="AA35" s="278"/>
      <c r="AB35" s="278"/>
      <c r="AC35" s="46"/>
      <c r="AD35" s="46"/>
      <c r="AE35" s="46"/>
      <c r="AF35" s="46"/>
      <c r="AG35" s="46"/>
      <c r="AH35" s="46"/>
      <c r="AI35" s="46"/>
      <c r="AJ35" s="46"/>
      <c r="AK35" s="277">
        <f>SUM(AK26:AK33)</f>
        <v>0</v>
      </c>
      <c r="AL35" s="278"/>
      <c r="AM35" s="278"/>
      <c r="AN35" s="278"/>
      <c r="AO35" s="279"/>
      <c r="AP35" s="44"/>
      <c r="AQ35" s="44"/>
      <c r="AR35" s="40"/>
      <c r="BE35" s="35"/>
    </row>
    <row r="36" spans="1:57" s="2" customFormat="1" ht="6.9"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 customHeight="1">
      <c r="B49" s="48"/>
      <c r="C49" s="49"/>
      <c r="D49" s="50" t="s">
        <v>50</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51</v>
      </c>
      <c r="AI49" s="51"/>
      <c r="AJ49" s="51"/>
      <c r="AK49" s="51"/>
      <c r="AL49" s="51"/>
      <c r="AM49" s="51"/>
      <c r="AN49" s="51"/>
      <c r="AO49" s="51"/>
      <c r="AP49" s="49"/>
      <c r="AQ49" s="49"/>
      <c r="AR49" s="52"/>
    </row>
    <row r="50" spans="1:57">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3.2">
      <c r="A60" s="35"/>
      <c r="B60" s="36"/>
      <c r="C60" s="37"/>
      <c r="D60" s="53" t="s">
        <v>52</v>
      </c>
      <c r="E60" s="39"/>
      <c r="F60" s="39"/>
      <c r="G60" s="39"/>
      <c r="H60" s="39"/>
      <c r="I60" s="39"/>
      <c r="J60" s="39"/>
      <c r="K60" s="39"/>
      <c r="L60" s="39"/>
      <c r="M60" s="39"/>
      <c r="N60" s="39"/>
      <c r="O60" s="39"/>
      <c r="P60" s="39"/>
      <c r="Q60" s="39"/>
      <c r="R60" s="39"/>
      <c r="S60" s="39"/>
      <c r="T60" s="39"/>
      <c r="U60" s="39"/>
      <c r="V60" s="53" t="s">
        <v>53</v>
      </c>
      <c r="W60" s="39"/>
      <c r="X60" s="39"/>
      <c r="Y60" s="39"/>
      <c r="Z60" s="39"/>
      <c r="AA60" s="39"/>
      <c r="AB60" s="39"/>
      <c r="AC60" s="39"/>
      <c r="AD60" s="39"/>
      <c r="AE60" s="39"/>
      <c r="AF60" s="39"/>
      <c r="AG60" s="39"/>
      <c r="AH60" s="53" t="s">
        <v>52</v>
      </c>
      <c r="AI60" s="39"/>
      <c r="AJ60" s="39"/>
      <c r="AK60" s="39"/>
      <c r="AL60" s="39"/>
      <c r="AM60" s="53" t="s">
        <v>53</v>
      </c>
      <c r="AN60" s="39"/>
      <c r="AO60" s="39"/>
      <c r="AP60" s="37"/>
      <c r="AQ60" s="37"/>
      <c r="AR60" s="40"/>
      <c r="BE60" s="35"/>
    </row>
    <row r="61" spans="1:57">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3.2">
      <c r="A64" s="35"/>
      <c r="B64" s="36"/>
      <c r="C64" s="37"/>
      <c r="D64" s="50" t="s">
        <v>54</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55</v>
      </c>
      <c r="AI64" s="54"/>
      <c r="AJ64" s="54"/>
      <c r="AK64" s="54"/>
      <c r="AL64" s="54"/>
      <c r="AM64" s="54"/>
      <c r="AN64" s="54"/>
      <c r="AO64" s="54"/>
      <c r="AP64" s="37"/>
      <c r="AQ64" s="37"/>
      <c r="AR64" s="40"/>
      <c r="BE64" s="35"/>
    </row>
    <row r="65" spans="1:57">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3.2">
      <c r="A75" s="35"/>
      <c r="B75" s="36"/>
      <c r="C75" s="37"/>
      <c r="D75" s="53" t="s">
        <v>52</v>
      </c>
      <c r="E75" s="39"/>
      <c r="F75" s="39"/>
      <c r="G75" s="39"/>
      <c r="H75" s="39"/>
      <c r="I75" s="39"/>
      <c r="J75" s="39"/>
      <c r="K75" s="39"/>
      <c r="L75" s="39"/>
      <c r="M75" s="39"/>
      <c r="N75" s="39"/>
      <c r="O75" s="39"/>
      <c r="P75" s="39"/>
      <c r="Q75" s="39"/>
      <c r="R75" s="39"/>
      <c r="S75" s="39"/>
      <c r="T75" s="39"/>
      <c r="U75" s="39"/>
      <c r="V75" s="53" t="s">
        <v>53</v>
      </c>
      <c r="W75" s="39"/>
      <c r="X75" s="39"/>
      <c r="Y75" s="39"/>
      <c r="Z75" s="39"/>
      <c r="AA75" s="39"/>
      <c r="AB75" s="39"/>
      <c r="AC75" s="39"/>
      <c r="AD75" s="39"/>
      <c r="AE75" s="39"/>
      <c r="AF75" s="39"/>
      <c r="AG75" s="39"/>
      <c r="AH75" s="53" t="s">
        <v>52</v>
      </c>
      <c r="AI75" s="39"/>
      <c r="AJ75" s="39"/>
      <c r="AK75" s="39"/>
      <c r="AL75" s="39"/>
      <c r="AM75" s="53" t="s">
        <v>53</v>
      </c>
      <c r="AN75" s="39"/>
      <c r="AO75" s="39"/>
      <c r="AP75" s="37"/>
      <c r="AQ75" s="37"/>
      <c r="AR75" s="40"/>
      <c r="BE75" s="35"/>
    </row>
    <row r="76" spans="1:57"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 customHeight="1">
      <c r="A82" s="35"/>
      <c r="B82" s="36"/>
      <c r="C82" s="24" t="s">
        <v>56</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635210036</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 customHeight="1">
      <c r="B85" s="62"/>
      <c r="C85" s="63" t="s">
        <v>16</v>
      </c>
      <c r="D85" s="64"/>
      <c r="E85" s="64"/>
      <c r="F85" s="64"/>
      <c r="G85" s="64"/>
      <c r="H85" s="64"/>
      <c r="I85" s="64"/>
      <c r="J85" s="64"/>
      <c r="K85" s="64"/>
      <c r="L85" s="307" t="str">
        <f>K6</f>
        <v>Oprava trati v úseku Suchdol nad Odrou – Odry</v>
      </c>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8"/>
      <c r="AL85" s="308"/>
      <c r="AM85" s="308"/>
      <c r="AN85" s="308"/>
      <c r="AO85" s="308"/>
      <c r="AP85" s="64"/>
      <c r="AQ85" s="64"/>
      <c r="AR85" s="65"/>
    </row>
    <row r="86" spans="1:91" s="2" customFormat="1" ht="6.9"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PS Suchdol n.O.</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309" t="str">
        <f>IF(AN8= "","",AN8)</f>
        <v>20. 2. 2024</v>
      </c>
      <c r="AN87" s="309"/>
      <c r="AO87" s="37"/>
      <c r="AP87" s="37"/>
      <c r="AQ87" s="37"/>
      <c r="AR87" s="40"/>
      <c r="BE87" s="35"/>
    </row>
    <row r="88" spans="1:91" s="2" customFormat="1" ht="6.9"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15" customHeight="1">
      <c r="A89" s="35"/>
      <c r="B89" s="36"/>
      <c r="C89" s="30" t="s">
        <v>24</v>
      </c>
      <c r="D89" s="37"/>
      <c r="E89" s="37"/>
      <c r="F89" s="37"/>
      <c r="G89" s="37"/>
      <c r="H89" s="37"/>
      <c r="I89" s="37"/>
      <c r="J89" s="37"/>
      <c r="K89" s="37"/>
      <c r="L89" s="60" t="str">
        <f>IF(E11= "","",E11)</f>
        <v>Správa železnic, státní organizace, OŘ Ostrava</v>
      </c>
      <c r="M89" s="37"/>
      <c r="N89" s="37"/>
      <c r="O89" s="37"/>
      <c r="P89" s="37"/>
      <c r="Q89" s="37"/>
      <c r="R89" s="37"/>
      <c r="S89" s="37"/>
      <c r="T89" s="37"/>
      <c r="U89" s="37"/>
      <c r="V89" s="37"/>
      <c r="W89" s="37"/>
      <c r="X89" s="37"/>
      <c r="Y89" s="37"/>
      <c r="Z89" s="37"/>
      <c r="AA89" s="37"/>
      <c r="AB89" s="37"/>
      <c r="AC89" s="37"/>
      <c r="AD89" s="37"/>
      <c r="AE89" s="37"/>
      <c r="AF89" s="37"/>
      <c r="AG89" s="37"/>
      <c r="AH89" s="37"/>
      <c r="AI89" s="30" t="s">
        <v>32</v>
      </c>
      <c r="AJ89" s="37"/>
      <c r="AK89" s="37"/>
      <c r="AL89" s="37"/>
      <c r="AM89" s="316" t="str">
        <f>IF(E17="","",E17)</f>
        <v xml:space="preserve"> </v>
      </c>
      <c r="AN89" s="317"/>
      <c r="AO89" s="317"/>
      <c r="AP89" s="317"/>
      <c r="AQ89" s="37"/>
      <c r="AR89" s="40"/>
      <c r="AS89" s="310" t="s">
        <v>57</v>
      </c>
      <c r="AT89" s="311"/>
      <c r="AU89" s="68"/>
      <c r="AV89" s="68"/>
      <c r="AW89" s="68"/>
      <c r="AX89" s="68"/>
      <c r="AY89" s="68"/>
      <c r="AZ89" s="68"/>
      <c r="BA89" s="68"/>
      <c r="BB89" s="68"/>
      <c r="BC89" s="68"/>
      <c r="BD89" s="69"/>
      <c r="BE89" s="35"/>
    </row>
    <row r="90" spans="1:91" s="2" customFormat="1" ht="15.15" customHeight="1">
      <c r="A90" s="35"/>
      <c r="B90" s="36"/>
      <c r="C90" s="30" t="s">
        <v>30</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35</v>
      </c>
      <c r="AJ90" s="37"/>
      <c r="AK90" s="37"/>
      <c r="AL90" s="37"/>
      <c r="AM90" s="316" t="str">
        <f>IF(E20="","",E20)</f>
        <v xml:space="preserve"> </v>
      </c>
      <c r="AN90" s="317"/>
      <c r="AO90" s="317"/>
      <c r="AP90" s="317"/>
      <c r="AQ90" s="37"/>
      <c r="AR90" s="40"/>
      <c r="AS90" s="312"/>
      <c r="AT90" s="313"/>
      <c r="AU90" s="70"/>
      <c r="AV90" s="70"/>
      <c r="AW90" s="70"/>
      <c r="AX90" s="70"/>
      <c r="AY90" s="70"/>
      <c r="AZ90" s="70"/>
      <c r="BA90" s="70"/>
      <c r="BB90" s="70"/>
      <c r="BC90" s="70"/>
      <c r="BD90" s="71"/>
      <c r="BE90" s="35"/>
    </row>
    <row r="91" spans="1: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314"/>
      <c r="AT91" s="315"/>
      <c r="AU91" s="72"/>
      <c r="AV91" s="72"/>
      <c r="AW91" s="72"/>
      <c r="AX91" s="72"/>
      <c r="AY91" s="72"/>
      <c r="AZ91" s="72"/>
      <c r="BA91" s="72"/>
      <c r="BB91" s="72"/>
      <c r="BC91" s="72"/>
      <c r="BD91" s="73"/>
      <c r="BE91" s="35"/>
    </row>
    <row r="92" spans="1:91" s="2" customFormat="1" ht="29.25" customHeight="1">
      <c r="A92" s="35"/>
      <c r="B92" s="36"/>
      <c r="C92" s="301" t="s">
        <v>58</v>
      </c>
      <c r="D92" s="302"/>
      <c r="E92" s="302"/>
      <c r="F92" s="302"/>
      <c r="G92" s="302"/>
      <c r="H92" s="74"/>
      <c r="I92" s="304" t="s">
        <v>59</v>
      </c>
      <c r="J92" s="302"/>
      <c r="K92" s="302"/>
      <c r="L92" s="302"/>
      <c r="M92" s="302"/>
      <c r="N92" s="302"/>
      <c r="O92" s="302"/>
      <c r="P92" s="302"/>
      <c r="Q92" s="302"/>
      <c r="R92" s="302"/>
      <c r="S92" s="302"/>
      <c r="T92" s="302"/>
      <c r="U92" s="302"/>
      <c r="V92" s="302"/>
      <c r="W92" s="302"/>
      <c r="X92" s="302"/>
      <c r="Y92" s="302"/>
      <c r="Z92" s="302"/>
      <c r="AA92" s="302"/>
      <c r="AB92" s="302"/>
      <c r="AC92" s="302"/>
      <c r="AD92" s="302"/>
      <c r="AE92" s="302"/>
      <c r="AF92" s="302"/>
      <c r="AG92" s="303" t="s">
        <v>60</v>
      </c>
      <c r="AH92" s="302"/>
      <c r="AI92" s="302"/>
      <c r="AJ92" s="302"/>
      <c r="AK92" s="302"/>
      <c r="AL92" s="302"/>
      <c r="AM92" s="302"/>
      <c r="AN92" s="304" t="s">
        <v>61</v>
      </c>
      <c r="AO92" s="302"/>
      <c r="AP92" s="305"/>
      <c r="AQ92" s="75" t="s">
        <v>62</v>
      </c>
      <c r="AR92" s="40"/>
      <c r="AS92" s="76" t="s">
        <v>63</v>
      </c>
      <c r="AT92" s="77" t="s">
        <v>64</v>
      </c>
      <c r="AU92" s="77" t="s">
        <v>65</v>
      </c>
      <c r="AV92" s="77" t="s">
        <v>66</v>
      </c>
      <c r="AW92" s="77" t="s">
        <v>67</v>
      </c>
      <c r="AX92" s="77" t="s">
        <v>68</v>
      </c>
      <c r="AY92" s="77" t="s">
        <v>69</v>
      </c>
      <c r="AZ92" s="77" t="s">
        <v>70</v>
      </c>
      <c r="BA92" s="77" t="s">
        <v>71</v>
      </c>
      <c r="BB92" s="77" t="s">
        <v>72</v>
      </c>
      <c r="BC92" s="77" t="s">
        <v>73</v>
      </c>
      <c r="BD92" s="78" t="s">
        <v>74</v>
      </c>
      <c r="BE92" s="35"/>
    </row>
    <row r="93" spans="1:91"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 customHeight="1">
      <c r="B94" s="82"/>
      <c r="C94" s="83" t="s">
        <v>75</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96">
        <f>ROUND(AG95+SUM(AG98:AG100),2)</f>
        <v>0</v>
      </c>
      <c r="AH94" s="296"/>
      <c r="AI94" s="296"/>
      <c r="AJ94" s="296"/>
      <c r="AK94" s="296"/>
      <c r="AL94" s="296"/>
      <c r="AM94" s="296"/>
      <c r="AN94" s="297">
        <f t="shared" ref="AN94:AN100" si="0">SUM(AG94,AT94)</f>
        <v>0</v>
      </c>
      <c r="AO94" s="297"/>
      <c r="AP94" s="297"/>
      <c r="AQ94" s="86" t="s">
        <v>1</v>
      </c>
      <c r="AR94" s="87"/>
      <c r="AS94" s="88">
        <f>ROUND(AS95+SUM(AS98:AS100),2)</f>
        <v>0</v>
      </c>
      <c r="AT94" s="89">
        <f t="shared" ref="AT94:AT100" si="1">ROUND(SUM(AV94:AW94),2)</f>
        <v>0</v>
      </c>
      <c r="AU94" s="90">
        <f>ROUND(AU95+SUM(AU98:AU100),5)</f>
        <v>0</v>
      </c>
      <c r="AV94" s="89">
        <f>ROUND(AZ94*L29,2)</f>
        <v>0</v>
      </c>
      <c r="AW94" s="89">
        <f>ROUND(BA94*L30,2)</f>
        <v>0</v>
      </c>
      <c r="AX94" s="89">
        <f>ROUND(BB94*L29,2)</f>
        <v>0</v>
      </c>
      <c r="AY94" s="89">
        <f>ROUND(BC94*L30,2)</f>
        <v>0</v>
      </c>
      <c r="AZ94" s="89">
        <f>ROUND(AZ95+SUM(AZ98:AZ100),2)</f>
        <v>0</v>
      </c>
      <c r="BA94" s="89">
        <f>ROUND(BA95+SUM(BA98:BA100),2)</f>
        <v>0</v>
      </c>
      <c r="BB94" s="89">
        <f>ROUND(BB95+SUM(BB98:BB100),2)</f>
        <v>0</v>
      </c>
      <c r="BC94" s="89">
        <f>ROUND(BC95+SUM(BC98:BC100),2)</f>
        <v>0</v>
      </c>
      <c r="BD94" s="91">
        <f>ROUND(BD95+SUM(BD98:BD100),2)</f>
        <v>0</v>
      </c>
      <c r="BS94" s="92" t="s">
        <v>76</v>
      </c>
      <c r="BT94" s="92" t="s">
        <v>77</v>
      </c>
      <c r="BU94" s="93" t="s">
        <v>78</v>
      </c>
      <c r="BV94" s="92" t="s">
        <v>79</v>
      </c>
      <c r="BW94" s="92" t="s">
        <v>5</v>
      </c>
      <c r="BX94" s="92" t="s">
        <v>80</v>
      </c>
      <c r="CL94" s="92" t="s">
        <v>1</v>
      </c>
    </row>
    <row r="95" spans="1:91" s="7" customFormat="1" ht="25.05" customHeight="1">
      <c r="B95" s="94"/>
      <c r="C95" s="95"/>
      <c r="D95" s="295" t="s">
        <v>81</v>
      </c>
      <c r="E95" s="295"/>
      <c r="F95" s="295"/>
      <c r="G95" s="295"/>
      <c r="H95" s="295"/>
      <c r="I95" s="96"/>
      <c r="J95" s="295" t="s">
        <v>82</v>
      </c>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306">
        <f>ROUND(SUM(AG96:AG97),2)</f>
        <v>0</v>
      </c>
      <c r="AH95" s="294"/>
      <c r="AI95" s="294"/>
      <c r="AJ95" s="294"/>
      <c r="AK95" s="294"/>
      <c r="AL95" s="294"/>
      <c r="AM95" s="294"/>
      <c r="AN95" s="293">
        <f t="shared" si="0"/>
        <v>0</v>
      </c>
      <c r="AO95" s="294"/>
      <c r="AP95" s="294"/>
      <c r="AQ95" s="97" t="s">
        <v>83</v>
      </c>
      <c r="AR95" s="98"/>
      <c r="AS95" s="99">
        <f>ROUND(SUM(AS96:AS97),2)</f>
        <v>0</v>
      </c>
      <c r="AT95" s="100">
        <f t="shared" si="1"/>
        <v>0</v>
      </c>
      <c r="AU95" s="101">
        <f>ROUND(SUM(AU96:AU97),5)</f>
        <v>0</v>
      </c>
      <c r="AV95" s="100">
        <f>ROUND(AZ95*L29,2)</f>
        <v>0</v>
      </c>
      <c r="AW95" s="100">
        <f>ROUND(BA95*L30,2)</f>
        <v>0</v>
      </c>
      <c r="AX95" s="100">
        <f>ROUND(BB95*L29,2)</f>
        <v>0</v>
      </c>
      <c r="AY95" s="100">
        <f>ROUND(BC95*L30,2)</f>
        <v>0</v>
      </c>
      <c r="AZ95" s="100">
        <f>ROUND(SUM(AZ96:AZ97),2)</f>
        <v>0</v>
      </c>
      <c r="BA95" s="100">
        <f>ROUND(SUM(BA96:BA97),2)</f>
        <v>0</v>
      </c>
      <c r="BB95" s="100">
        <f>ROUND(SUM(BB96:BB97),2)</f>
        <v>0</v>
      </c>
      <c r="BC95" s="100">
        <f>ROUND(SUM(BC96:BC97),2)</f>
        <v>0</v>
      </c>
      <c r="BD95" s="102">
        <f>ROUND(SUM(BD96:BD97),2)</f>
        <v>0</v>
      </c>
      <c r="BS95" s="103" t="s">
        <v>76</v>
      </c>
      <c r="BT95" s="103" t="s">
        <v>84</v>
      </c>
      <c r="BV95" s="103" t="s">
        <v>79</v>
      </c>
      <c r="BW95" s="103" t="s">
        <v>85</v>
      </c>
      <c r="BX95" s="103" t="s">
        <v>5</v>
      </c>
      <c r="CL95" s="103" t="s">
        <v>1</v>
      </c>
      <c r="CM95" s="103" t="s">
        <v>86</v>
      </c>
    </row>
    <row r="96" spans="1:91" s="4" customFormat="1" ht="25.05" customHeight="1">
      <c r="A96" s="104" t="s">
        <v>87</v>
      </c>
      <c r="B96" s="59"/>
      <c r="C96" s="105"/>
      <c r="D96" s="105"/>
      <c r="E96" s="300" t="s">
        <v>81</v>
      </c>
      <c r="F96" s="300"/>
      <c r="G96" s="300"/>
      <c r="H96" s="300"/>
      <c r="I96" s="300"/>
      <c r="J96" s="105"/>
      <c r="K96" s="300" t="s">
        <v>82</v>
      </c>
      <c r="L96" s="300"/>
      <c r="M96" s="300"/>
      <c r="N96" s="300"/>
      <c r="O96" s="300"/>
      <c r="P96" s="300"/>
      <c r="Q96" s="300"/>
      <c r="R96" s="300"/>
      <c r="S96" s="300"/>
      <c r="T96" s="300"/>
      <c r="U96" s="300"/>
      <c r="V96" s="300"/>
      <c r="W96" s="300"/>
      <c r="X96" s="300"/>
      <c r="Y96" s="300"/>
      <c r="Z96" s="300"/>
      <c r="AA96" s="300"/>
      <c r="AB96" s="300"/>
      <c r="AC96" s="300"/>
      <c r="AD96" s="300"/>
      <c r="AE96" s="300"/>
      <c r="AF96" s="300"/>
      <c r="AG96" s="298">
        <f>'SO 14-10-01 - Železniční ...'!J30</f>
        <v>0</v>
      </c>
      <c r="AH96" s="299"/>
      <c r="AI96" s="299"/>
      <c r="AJ96" s="299"/>
      <c r="AK96" s="299"/>
      <c r="AL96" s="299"/>
      <c r="AM96" s="299"/>
      <c r="AN96" s="298">
        <f t="shared" si="0"/>
        <v>0</v>
      </c>
      <c r="AO96" s="299"/>
      <c r="AP96" s="299"/>
      <c r="AQ96" s="106" t="s">
        <v>88</v>
      </c>
      <c r="AR96" s="61"/>
      <c r="AS96" s="107">
        <v>0</v>
      </c>
      <c r="AT96" s="108">
        <f t="shared" si="1"/>
        <v>0</v>
      </c>
      <c r="AU96" s="109">
        <f>'SO 14-10-01 - Železniční ...'!P120</f>
        <v>0</v>
      </c>
      <c r="AV96" s="108">
        <f>'SO 14-10-01 - Železniční ...'!J33</f>
        <v>0</v>
      </c>
      <c r="AW96" s="108">
        <f>'SO 14-10-01 - Železniční ...'!J34</f>
        <v>0</v>
      </c>
      <c r="AX96" s="108">
        <f>'SO 14-10-01 - Železniční ...'!J35</f>
        <v>0</v>
      </c>
      <c r="AY96" s="108">
        <f>'SO 14-10-01 - Železniční ...'!J36</f>
        <v>0</v>
      </c>
      <c r="AZ96" s="108">
        <f>'SO 14-10-01 - Železniční ...'!F33</f>
        <v>0</v>
      </c>
      <c r="BA96" s="108">
        <f>'SO 14-10-01 - Železniční ...'!F34</f>
        <v>0</v>
      </c>
      <c r="BB96" s="108">
        <f>'SO 14-10-01 - Železniční ...'!F35</f>
        <v>0</v>
      </c>
      <c r="BC96" s="108">
        <f>'SO 14-10-01 - Železniční ...'!F36</f>
        <v>0</v>
      </c>
      <c r="BD96" s="110">
        <f>'SO 14-10-01 - Železniční ...'!F37</f>
        <v>0</v>
      </c>
      <c r="BT96" s="111" t="s">
        <v>86</v>
      </c>
      <c r="BU96" s="111" t="s">
        <v>89</v>
      </c>
      <c r="BV96" s="111" t="s">
        <v>79</v>
      </c>
      <c r="BW96" s="111" t="s">
        <v>85</v>
      </c>
      <c r="BX96" s="111" t="s">
        <v>5</v>
      </c>
      <c r="CL96" s="111" t="s">
        <v>1</v>
      </c>
      <c r="CM96" s="111" t="s">
        <v>86</v>
      </c>
    </row>
    <row r="97" spans="1:91" s="4" customFormat="1" ht="25.05" customHeight="1">
      <c r="A97" s="104" t="s">
        <v>87</v>
      </c>
      <c r="B97" s="59"/>
      <c r="C97" s="105"/>
      <c r="D97" s="105"/>
      <c r="E97" s="300" t="s">
        <v>90</v>
      </c>
      <c r="F97" s="300"/>
      <c r="G97" s="300"/>
      <c r="H97" s="300"/>
      <c r="I97" s="300"/>
      <c r="J97" s="105"/>
      <c r="K97" s="300" t="s">
        <v>91</v>
      </c>
      <c r="L97" s="300"/>
      <c r="M97" s="300"/>
      <c r="N97" s="300"/>
      <c r="O97" s="300"/>
      <c r="P97" s="300"/>
      <c r="Q97" s="300"/>
      <c r="R97" s="300"/>
      <c r="S97" s="300"/>
      <c r="T97" s="300"/>
      <c r="U97" s="300"/>
      <c r="V97" s="300"/>
      <c r="W97" s="300"/>
      <c r="X97" s="300"/>
      <c r="Y97" s="300"/>
      <c r="Z97" s="300"/>
      <c r="AA97" s="300"/>
      <c r="AB97" s="300"/>
      <c r="AC97" s="300"/>
      <c r="AD97" s="300"/>
      <c r="AE97" s="300"/>
      <c r="AF97" s="300"/>
      <c r="AG97" s="298">
        <f>'SO 14-10-01.1 - Snesení  ...'!J32</f>
        <v>0</v>
      </c>
      <c r="AH97" s="299"/>
      <c r="AI97" s="299"/>
      <c r="AJ97" s="299"/>
      <c r="AK97" s="299"/>
      <c r="AL97" s="299"/>
      <c r="AM97" s="299"/>
      <c r="AN97" s="298">
        <f t="shared" si="0"/>
        <v>0</v>
      </c>
      <c r="AO97" s="299"/>
      <c r="AP97" s="299"/>
      <c r="AQ97" s="106" t="s">
        <v>88</v>
      </c>
      <c r="AR97" s="61"/>
      <c r="AS97" s="107">
        <v>0</v>
      </c>
      <c r="AT97" s="108">
        <f t="shared" si="1"/>
        <v>0</v>
      </c>
      <c r="AU97" s="109">
        <f>'SO 14-10-01.1 - Snesení  ...'!P123</f>
        <v>0</v>
      </c>
      <c r="AV97" s="108">
        <f>'SO 14-10-01.1 - Snesení  ...'!J35</f>
        <v>0</v>
      </c>
      <c r="AW97" s="108">
        <f>'SO 14-10-01.1 - Snesení  ...'!J36</f>
        <v>0</v>
      </c>
      <c r="AX97" s="108">
        <f>'SO 14-10-01.1 - Snesení  ...'!J37</f>
        <v>0</v>
      </c>
      <c r="AY97" s="108">
        <f>'SO 14-10-01.1 - Snesení  ...'!J38</f>
        <v>0</v>
      </c>
      <c r="AZ97" s="108">
        <f>'SO 14-10-01.1 - Snesení  ...'!F35</f>
        <v>0</v>
      </c>
      <c r="BA97" s="108">
        <f>'SO 14-10-01.1 - Snesení  ...'!F36</f>
        <v>0</v>
      </c>
      <c r="BB97" s="108">
        <f>'SO 14-10-01.1 - Snesení  ...'!F37</f>
        <v>0</v>
      </c>
      <c r="BC97" s="108">
        <f>'SO 14-10-01.1 - Snesení  ...'!F38</f>
        <v>0</v>
      </c>
      <c r="BD97" s="110">
        <f>'SO 14-10-01.1 - Snesení  ...'!F39</f>
        <v>0</v>
      </c>
      <c r="BT97" s="111" t="s">
        <v>86</v>
      </c>
      <c r="BV97" s="111" t="s">
        <v>79</v>
      </c>
      <c r="BW97" s="111" t="s">
        <v>92</v>
      </c>
      <c r="BX97" s="111" t="s">
        <v>85</v>
      </c>
      <c r="CL97" s="111" t="s">
        <v>1</v>
      </c>
    </row>
    <row r="98" spans="1:91" s="7" customFormat="1" ht="25.05" customHeight="1">
      <c r="A98" s="104" t="s">
        <v>87</v>
      </c>
      <c r="B98" s="94"/>
      <c r="C98" s="95"/>
      <c r="D98" s="295" t="s">
        <v>93</v>
      </c>
      <c r="E98" s="295"/>
      <c r="F98" s="295"/>
      <c r="G98" s="295"/>
      <c r="H98" s="295"/>
      <c r="I98" s="96"/>
      <c r="J98" s="295" t="s">
        <v>94</v>
      </c>
      <c r="K98" s="295"/>
      <c r="L98" s="295"/>
      <c r="M98" s="295"/>
      <c r="N98" s="295"/>
      <c r="O98" s="295"/>
      <c r="P98" s="295"/>
      <c r="Q98" s="295"/>
      <c r="R98" s="295"/>
      <c r="S98" s="295"/>
      <c r="T98" s="295"/>
      <c r="U98" s="295"/>
      <c r="V98" s="295"/>
      <c r="W98" s="295"/>
      <c r="X98" s="295"/>
      <c r="Y98" s="295"/>
      <c r="Z98" s="295"/>
      <c r="AA98" s="295"/>
      <c r="AB98" s="295"/>
      <c r="AC98" s="295"/>
      <c r="AD98" s="295"/>
      <c r="AE98" s="295"/>
      <c r="AF98" s="295"/>
      <c r="AG98" s="293">
        <f>'SO 14-11-01 - Železniční ...'!J30</f>
        <v>0</v>
      </c>
      <c r="AH98" s="294"/>
      <c r="AI98" s="294"/>
      <c r="AJ98" s="294"/>
      <c r="AK98" s="294"/>
      <c r="AL98" s="294"/>
      <c r="AM98" s="294"/>
      <c r="AN98" s="293">
        <f t="shared" si="0"/>
        <v>0</v>
      </c>
      <c r="AO98" s="294"/>
      <c r="AP98" s="294"/>
      <c r="AQ98" s="97" t="s">
        <v>83</v>
      </c>
      <c r="AR98" s="98"/>
      <c r="AS98" s="99">
        <v>0</v>
      </c>
      <c r="AT98" s="100">
        <f t="shared" si="1"/>
        <v>0</v>
      </c>
      <c r="AU98" s="101">
        <f>'SO 14-11-01 - Železniční ...'!P119</f>
        <v>0</v>
      </c>
      <c r="AV98" s="100">
        <f>'SO 14-11-01 - Železniční ...'!J33</f>
        <v>0</v>
      </c>
      <c r="AW98" s="100">
        <f>'SO 14-11-01 - Železniční ...'!J34</f>
        <v>0</v>
      </c>
      <c r="AX98" s="100">
        <f>'SO 14-11-01 - Železniční ...'!J35</f>
        <v>0</v>
      </c>
      <c r="AY98" s="100">
        <f>'SO 14-11-01 - Železniční ...'!J36</f>
        <v>0</v>
      </c>
      <c r="AZ98" s="100">
        <f>'SO 14-11-01 - Železniční ...'!F33</f>
        <v>0</v>
      </c>
      <c r="BA98" s="100">
        <f>'SO 14-11-01 - Železniční ...'!F34</f>
        <v>0</v>
      </c>
      <c r="BB98" s="100">
        <f>'SO 14-11-01 - Železniční ...'!F35</f>
        <v>0</v>
      </c>
      <c r="BC98" s="100">
        <f>'SO 14-11-01 - Železniční ...'!F36</f>
        <v>0</v>
      </c>
      <c r="BD98" s="102">
        <f>'SO 14-11-01 - Železniční ...'!F37</f>
        <v>0</v>
      </c>
      <c r="BT98" s="103" t="s">
        <v>84</v>
      </c>
      <c r="BV98" s="103" t="s">
        <v>79</v>
      </c>
      <c r="BW98" s="103" t="s">
        <v>95</v>
      </c>
      <c r="BX98" s="103" t="s">
        <v>5</v>
      </c>
      <c r="CL98" s="103" t="s">
        <v>1</v>
      </c>
      <c r="CM98" s="103" t="s">
        <v>86</v>
      </c>
    </row>
    <row r="99" spans="1:91" s="7" customFormat="1" ht="25.05" customHeight="1">
      <c r="A99" s="104" t="s">
        <v>87</v>
      </c>
      <c r="B99" s="94"/>
      <c r="C99" s="95"/>
      <c r="D99" s="295" t="s">
        <v>96</v>
      </c>
      <c r="E99" s="295"/>
      <c r="F99" s="295"/>
      <c r="G99" s="295"/>
      <c r="H99" s="295"/>
      <c r="I99" s="96"/>
      <c r="J99" s="295" t="s">
        <v>97</v>
      </c>
      <c r="K99" s="295"/>
      <c r="L99" s="295"/>
      <c r="M99" s="295"/>
      <c r="N99" s="295"/>
      <c r="O99" s="295"/>
      <c r="P99" s="295"/>
      <c r="Q99" s="295"/>
      <c r="R99" s="295"/>
      <c r="S99" s="295"/>
      <c r="T99" s="295"/>
      <c r="U99" s="295"/>
      <c r="V99" s="295"/>
      <c r="W99" s="295"/>
      <c r="X99" s="295"/>
      <c r="Y99" s="295"/>
      <c r="Z99" s="295"/>
      <c r="AA99" s="295"/>
      <c r="AB99" s="295"/>
      <c r="AC99" s="295"/>
      <c r="AD99" s="295"/>
      <c r="AE99" s="295"/>
      <c r="AF99" s="295"/>
      <c r="AG99" s="293">
        <f>'SO 14-23-01 - Opěrná zeď ...'!J30</f>
        <v>0</v>
      </c>
      <c r="AH99" s="294"/>
      <c r="AI99" s="294"/>
      <c r="AJ99" s="294"/>
      <c r="AK99" s="294"/>
      <c r="AL99" s="294"/>
      <c r="AM99" s="294"/>
      <c r="AN99" s="293">
        <f t="shared" si="0"/>
        <v>0</v>
      </c>
      <c r="AO99" s="294"/>
      <c r="AP99" s="294"/>
      <c r="AQ99" s="97" t="s">
        <v>83</v>
      </c>
      <c r="AR99" s="98"/>
      <c r="AS99" s="99">
        <v>0</v>
      </c>
      <c r="AT99" s="100">
        <f t="shared" si="1"/>
        <v>0</v>
      </c>
      <c r="AU99" s="101">
        <f>'SO 14-23-01 - Opěrná zeď ...'!P131</f>
        <v>0</v>
      </c>
      <c r="AV99" s="100">
        <f>'SO 14-23-01 - Opěrná zeď ...'!J33</f>
        <v>0</v>
      </c>
      <c r="AW99" s="100">
        <f>'SO 14-23-01 - Opěrná zeď ...'!J34</f>
        <v>0</v>
      </c>
      <c r="AX99" s="100">
        <f>'SO 14-23-01 - Opěrná zeď ...'!J35</f>
        <v>0</v>
      </c>
      <c r="AY99" s="100">
        <f>'SO 14-23-01 - Opěrná zeď ...'!J36</f>
        <v>0</v>
      </c>
      <c r="AZ99" s="100">
        <f>'SO 14-23-01 - Opěrná zeď ...'!F33</f>
        <v>0</v>
      </c>
      <c r="BA99" s="100">
        <f>'SO 14-23-01 - Opěrná zeď ...'!F34</f>
        <v>0</v>
      </c>
      <c r="BB99" s="100">
        <f>'SO 14-23-01 - Opěrná zeď ...'!F35</f>
        <v>0</v>
      </c>
      <c r="BC99" s="100">
        <f>'SO 14-23-01 - Opěrná zeď ...'!F36</f>
        <v>0</v>
      </c>
      <c r="BD99" s="102">
        <f>'SO 14-23-01 - Opěrná zeď ...'!F37</f>
        <v>0</v>
      </c>
      <c r="BT99" s="103" t="s">
        <v>84</v>
      </c>
      <c r="BV99" s="103" t="s">
        <v>79</v>
      </c>
      <c r="BW99" s="103" t="s">
        <v>98</v>
      </c>
      <c r="BX99" s="103" t="s">
        <v>5</v>
      </c>
      <c r="CL99" s="103" t="s">
        <v>1</v>
      </c>
      <c r="CM99" s="103" t="s">
        <v>86</v>
      </c>
    </row>
    <row r="100" spans="1:91" s="7" customFormat="1" ht="25.05" customHeight="1">
      <c r="A100" s="104" t="s">
        <v>87</v>
      </c>
      <c r="B100" s="94"/>
      <c r="C100" s="95"/>
      <c r="D100" s="295" t="s">
        <v>99</v>
      </c>
      <c r="E100" s="295"/>
      <c r="F100" s="295"/>
      <c r="G100" s="295"/>
      <c r="H100" s="295"/>
      <c r="I100" s="96"/>
      <c r="J100" s="295" t="s">
        <v>17</v>
      </c>
      <c r="K100" s="295"/>
      <c r="L100" s="295"/>
      <c r="M100" s="295"/>
      <c r="N100" s="295"/>
      <c r="O100" s="295"/>
      <c r="P100" s="295"/>
      <c r="Q100" s="295"/>
      <c r="R100" s="295"/>
      <c r="S100" s="295"/>
      <c r="T100" s="295"/>
      <c r="U100" s="295"/>
      <c r="V100" s="295"/>
      <c r="W100" s="295"/>
      <c r="X100" s="295"/>
      <c r="Y100" s="295"/>
      <c r="Z100" s="295"/>
      <c r="AA100" s="295"/>
      <c r="AB100" s="295"/>
      <c r="AC100" s="295"/>
      <c r="AD100" s="295"/>
      <c r="AE100" s="295"/>
      <c r="AF100" s="295"/>
      <c r="AG100" s="293">
        <f>'VON - Oprava trati v úsek...'!J30</f>
        <v>0</v>
      </c>
      <c r="AH100" s="294"/>
      <c r="AI100" s="294"/>
      <c r="AJ100" s="294"/>
      <c r="AK100" s="294"/>
      <c r="AL100" s="294"/>
      <c r="AM100" s="294"/>
      <c r="AN100" s="293">
        <f t="shared" si="0"/>
        <v>0</v>
      </c>
      <c r="AO100" s="294"/>
      <c r="AP100" s="294"/>
      <c r="AQ100" s="97" t="s">
        <v>83</v>
      </c>
      <c r="AR100" s="98"/>
      <c r="AS100" s="112">
        <v>0</v>
      </c>
      <c r="AT100" s="113">
        <f t="shared" si="1"/>
        <v>0</v>
      </c>
      <c r="AU100" s="114">
        <f>'VON - Oprava trati v úsek...'!P117</f>
        <v>0</v>
      </c>
      <c r="AV100" s="113">
        <f>'VON - Oprava trati v úsek...'!J33</f>
        <v>0</v>
      </c>
      <c r="AW100" s="113">
        <f>'VON - Oprava trati v úsek...'!J34</f>
        <v>0</v>
      </c>
      <c r="AX100" s="113">
        <f>'VON - Oprava trati v úsek...'!J35</f>
        <v>0</v>
      </c>
      <c r="AY100" s="113">
        <f>'VON - Oprava trati v úsek...'!J36</f>
        <v>0</v>
      </c>
      <c r="AZ100" s="113">
        <f>'VON - Oprava trati v úsek...'!F33</f>
        <v>0</v>
      </c>
      <c r="BA100" s="113">
        <f>'VON - Oprava trati v úsek...'!F34</f>
        <v>0</v>
      </c>
      <c r="BB100" s="113">
        <f>'VON - Oprava trati v úsek...'!F35</f>
        <v>0</v>
      </c>
      <c r="BC100" s="113">
        <f>'VON - Oprava trati v úsek...'!F36</f>
        <v>0</v>
      </c>
      <c r="BD100" s="115">
        <f>'VON - Oprava trati v úsek...'!F37</f>
        <v>0</v>
      </c>
      <c r="BT100" s="103" t="s">
        <v>84</v>
      </c>
      <c r="BV100" s="103" t="s">
        <v>79</v>
      </c>
      <c r="BW100" s="103" t="s">
        <v>100</v>
      </c>
      <c r="BX100" s="103" t="s">
        <v>5</v>
      </c>
      <c r="CL100" s="103" t="s">
        <v>1</v>
      </c>
      <c r="CM100" s="103" t="s">
        <v>86</v>
      </c>
    </row>
    <row r="101" spans="1:91" s="2" customFormat="1" ht="30" customHeight="1">
      <c r="A101" s="35"/>
      <c r="B101" s="36"/>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40"/>
      <c r="AS101" s="35"/>
      <c r="AT101" s="35"/>
      <c r="AU101" s="35"/>
      <c r="AV101" s="35"/>
      <c r="AW101" s="35"/>
      <c r="AX101" s="35"/>
      <c r="AY101" s="35"/>
      <c r="AZ101" s="35"/>
      <c r="BA101" s="35"/>
      <c r="BB101" s="35"/>
      <c r="BC101" s="35"/>
      <c r="BD101" s="35"/>
      <c r="BE101" s="35"/>
    </row>
    <row r="102" spans="1:91" s="2" customFormat="1" ht="6.9" customHeight="1">
      <c r="A102" s="35"/>
      <c r="B102" s="55"/>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40"/>
      <c r="AS102" s="35"/>
      <c r="AT102" s="35"/>
      <c r="AU102" s="35"/>
      <c r="AV102" s="35"/>
      <c r="AW102" s="35"/>
      <c r="AX102" s="35"/>
      <c r="AY102" s="35"/>
      <c r="AZ102" s="35"/>
      <c r="BA102" s="35"/>
      <c r="BB102" s="35"/>
      <c r="BC102" s="35"/>
      <c r="BD102" s="35"/>
      <c r="BE102" s="35"/>
    </row>
  </sheetData>
  <sheetProtection algorithmName="SHA-512" hashValue="1uUbbjLsoJGLNkTKS5jjYYifmbL7IH98vfzziXleyfSggZliB+nvvR03ooksK1fxrZByl3NjxVbZjtX4e8te3g==" saltValue="u8YU5RmWyneBjZzC+J48XFbEv4MpN5hD88IVRDLGNJYGEcr96sig5zeNUF2p0u8+pEbTb1lHkDi7gK+q7qVgOw==" spinCount="100000" sheet="1" objects="1" scenarios="1" formatColumns="0" formatRows="0"/>
  <mergeCells count="62">
    <mergeCell ref="AS89:AT91"/>
    <mergeCell ref="AM89:AP89"/>
    <mergeCell ref="AM90:AP90"/>
    <mergeCell ref="E97:I97"/>
    <mergeCell ref="AG97:AM97"/>
    <mergeCell ref="C92:G92"/>
    <mergeCell ref="AG92:AM92"/>
    <mergeCell ref="AN92:AP92"/>
    <mergeCell ref="I92:AF92"/>
    <mergeCell ref="AG95:AM95"/>
    <mergeCell ref="AN95:AP95"/>
    <mergeCell ref="J95:AF95"/>
    <mergeCell ref="D95:H95"/>
    <mergeCell ref="D100:H100"/>
    <mergeCell ref="J100:AF100"/>
    <mergeCell ref="AG94:AM94"/>
    <mergeCell ref="AN94:AP94"/>
    <mergeCell ref="AG98:AM98"/>
    <mergeCell ref="AN98:AP98"/>
    <mergeCell ref="D98:H98"/>
    <mergeCell ref="J98:AF98"/>
    <mergeCell ref="AN99:AP99"/>
    <mergeCell ref="AG99:AM99"/>
    <mergeCell ref="D99:H99"/>
    <mergeCell ref="J99:AF99"/>
    <mergeCell ref="AN96:AP96"/>
    <mergeCell ref="E96:I96"/>
    <mergeCell ref="K96:AF96"/>
    <mergeCell ref="AG96:AM96"/>
    <mergeCell ref="W30:AE30"/>
    <mergeCell ref="AK30:AO30"/>
    <mergeCell ref="L30:P30"/>
    <mergeCell ref="AK31:AO31"/>
    <mergeCell ref="AN100:AP100"/>
    <mergeCell ref="AG100:AM100"/>
    <mergeCell ref="K97:AF97"/>
    <mergeCell ref="AN97:AP97"/>
    <mergeCell ref="L85:AO85"/>
    <mergeCell ref="AM87:AN87"/>
    <mergeCell ref="AK26:AO26"/>
    <mergeCell ref="L28:P28"/>
    <mergeCell ref="W28:AE28"/>
    <mergeCell ref="AK28:AO28"/>
    <mergeCell ref="AK29:AO29"/>
    <mergeCell ref="L29:P29"/>
    <mergeCell ref="W29:AE29"/>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s>
  <hyperlinks>
    <hyperlink ref="A96" location="'SO 14-10-01 - Železniční ...'!C2" display="/"/>
    <hyperlink ref="A97" location="'SO 14-10-01.1 - Snesení  ...'!C2" display="/"/>
    <hyperlink ref="A98" location="'SO 14-11-01 - Železniční ...'!C2" display="/"/>
    <hyperlink ref="A99" location="'SO 14-23-01 - Opěrná zeď ...'!C2" display="/"/>
    <hyperlink ref="A100" location="'VON - Oprava trati v úsek...'!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8"/>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3"/>
      <c r="M2" s="273"/>
      <c r="N2" s="273"/>
      <c r="O2" s="273"/>
      <c r="P2" s="273"/>
      <c r="Q2" s="273"/>
      <c r="R2" s="273"/>
      <c r="S2" s="273"/>
      <c r="T2" s="273"/>
      <c r="U2" s="273"/>
      <c r="V2" s="273"/>
      <c r="AT2" s="18" t="s">
        <v>85</v>
      </c>
    </row>
    <row r="3" spans="1:46" s="1" customFormat="1" ht="6.9" customHeight="1">
      <c r="B3" s="116"/>
      <c r="C3" s="117"/>
      <c r="D3" s="117"/>
      <c r="E3" s="117"/>
      <c r="F3" s="117"/>
      <c r="G3" s="117"/>
      <c r="H3" s="117"/>
      <c r="I3" s="117"/>
      <c r="J3" s="117"/>
      <c r="K3" s="117"/>
      <c r="L3" s="21"/>
      <c r="AT3" s="18" t="s">
        <v>86</v>
      </c>
    </row>
    <row r="4" spans="1:46" s="1" customFormat="1" ht="24.9" customHeight="1">
      <c r="B4" s="21"/>
      <c r="D4" s="118" t="s">
        <v>101</v>
      </c>
      <c r="L4" s="21"/>
      <c r="M4" s="119" t="s">
        <v>10</v>
      </c>
      <c r="AT4" s="18" t="s">
        <v>4</v>
      </c>
    </row>
    <row r="5" spans="1:46" s="1" customFormat="1" ht="6.9" customHeight="1">
      <c r="B5" s="21"/>
      <c r="L5" s="21"/>
    </row>
    <row r="6" spans="1:46" s="1" customFormat="1" ht="12" customHeight="1">
      <c r="B6" s="21"/>
      <c r="D6" s="120" t="s">
        <v>16</v>
      </c>
      <c r="L6" s="21"/>
    </row>
    <row r="7" spans="1:46" s="1" customFormat="1" ht="16.5" customHeight="1">
      <c r="B7" s="21"/>
      <c r="E7" s="321" t="str">
        <f>'Rekapitulace stavby'!K6</f>
        <v>Oprava trati v úseku Suchdol nad Odrou – Odry</v>
      </c>
      <c r="F7" s="322"/>
      <c r="G7" s="322"/>
      <c r="H7" s="322"/>
      <c r="L7" s="21"/>
    </row>
    <row r="8" spans="1:46" s="2" customFormat="1" ht="12" customHeight="1">
      <c r="A8" s="35"/>
      <c r="B8" s="40"/>
      <c r="C8" s="35"/>
      <c r="D8" s="120" t="s">
        <v>102</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23" t="s">
        <v>103</v>
      </c>
      <c r="F9" s="324"/>
      <c r="G9" s="324"/>
      <c r="H9" s="324"/>
      <c r="I9" s="35"/>
      <c r="J9" s="35"/>
      <c r="K9" s="35"/>
      <c r="L9" s="52"/>
      <c r="S9" s="35"/>
      <c r="T9" s="35"/>
      <c r="U9" s="35"/>
      <c r="V9" s="35"/>
      <c r="W9" s="35"/>
      <c r="X9" s="35"/>
      <c r="Y9" s="35"/>
      <c r="Z9" s="35"/>
      <c r="AA9" s="35"/>
      <c r="AB9" s="35"/>
      <c r="AC9" s="35"/>
      <c r="AD9" s="35"/>
      <c r="AE9" s="35"/>
    </row>
    <row r="10" spans="1:46" s="2" customFormat="1">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v>
      </c>
      <c r="G11" s="35"/>
      <c r="H11" s="35"/>
      <c r="I11" s="120"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20</v>
      </c>
      <c r="E12" s="35"/>
      <c r="F12" s="111" t="s">
        <v>21</v>
      </c>
      <c r="G12" s="35"/>
      <c r="H12" s="35"/>
      <c r="I12" s="120" t="s">
        <v>22</v>
      </c>
      <c r="J12" s="121" t="str">
        <f>'Rekapitulace stavby'!AN8</f>
        <v>20. 2. 2024</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24</v>
      </c>
      <c r="E14" s="35"/>
      <c r="F14" s="35"/>
      <c r="G14" s="35"/>
      <c r="H14" s="35"/>
      <c r="I14" s="120" t="s">
        <v>25</v>
      </c>
      <c r="J14" s="111"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20" t="s">
        <v>28</v>
      </c>
      <c r="J15" s="111" t="s">
        <v>29</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30</v>
      </c>
      <c r="E17" s="35"/>
      <c r="F17" s="35"/>
      <c r="G17" s="35"/>
      <c r="H17" s="35"/>
      <c r="I17" s="120"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5" t="str">
        <f>'Rekapitulace stavby'!E14</f>
        <v>Vyplň údaj</v>
      </c>
      <c r="F18" s="326"/>
      <c r="G18" s="326"/>
      <c r="H18" s="326"/>
      <c r="I18" s="120"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32</v>
      </c>
      <c r="E20" s="35"/>
      <c r="F20" s="35"/>
      <c r="G20" s="35"/>
      <c r="H20" s="35"/>
      <c r="I20" s="120" t="s">
        <v>25</v>
      </c>
      <c r="J20" s="111"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stavby'!E17="","",'Rekapitulace stavby'!E17)</f>
        <v xml:space="preserve"> </v>
      </c>
      <c r="F21" s="35"/>
      <c r="G21" s="35"/>
      <c r="H21" s="35"/>
      <c r="I21" s="120" t="s">
        <v>28</v>
      </c>
      <c r="J21" s="111"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35</v>
      </c>
      <c r="E23" s="35"/>
      <c r="F23" s="35"/>
      <c r="G23" s="35"/>
      <c r="H23" s="35"/>
      <c r="I23" s="120" t="s">
        <v>25</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20" t="s">
        <v>28</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36</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22"/>
      <c r="B27" s="123"/>
      <c r="C27" s="122"/>
      <c r="D27" s="122"/>
      <c r="E27" s="327" t="s">
        <v>1</v>
      </c>
      <c r="F27" s="327"/>
      <c r="G27" s="327"/>
      <c r="H27" s="327"/>
      <c r="I27" s="122"/>
      <c r="J27" s="122"/>
      <c r="K27" s="122"/>
      <c r="L27" s="124"/>
      <c r="S27" s="122"/>
      <c r="T27" s="122"/>
      <c r="U27" s="122"/>
      <c r="V27" s="122"/>
      <c r="W27" s="122"/>
      <c r="X27" s="122"/>
      <c r="Y27" s="122"/>
      <c r="Z27" s="122"/>
      <c r="AA27" s="122"/>
      <c r="AB27" s="122"/>
      <c r="AC27" s="122"/>
      <c r="AD27" s="122"/>
      <c r="AE27" s="122"/>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37</v>
      </c>
      <c r="E30" s="35"/>
      <c r="F30" s="35"/>
      <c r="G30" s="35"/>
      <c r="H30" s="35"/>
      <c r="I30" s="35"/>
      <c r="J30" s="127">
        <f>ROUND(J120, 2)</f>
        <v>0</v>
      </c>
      <c r="K30" s="35"/>
      <c r="L30" s="52"/>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8" t="s">
        <v>39</v>
      </c>
      <c r="G32" s="35"/>
      <c r="H32" s="35"/>
      <c r="I32" s="128" t="s">
        <v>38</v>
      </c>
      <c r="J32" s="128" t="s">
        <v>40</v>
      </c>
      <c r="K32" s="35"/>
      <c r="L32" s="52"/>
      <c r="S32" s="35"/>
      <c r="T32" s="35"/>
      <c r="U32" s="35"/>
      <c r="V32" s="35"/>
      <c r="W32" s="35"/>
      <c r="X32" s="35"/>
      <c r="Y32" s="35"/>
      <c r="Z32" s="35"/>
      <c r="AA32" s="35"/>
      <c r="AB32" s="35"/>
      <c r="AC32" s="35"/>
      <c r="AD32" s="35"/>
      <c r="AE32" s="35"/>
    </row>
    <row r="33" spans="1:31" s="2" customFormat="1" ht="14.4" customHeight="1">
      <c r="A33" s="35"/>
      <c r="B33" s="40"/>
      <c r="C33" s="35"/>
      <c r="D33" s="129" t="s">
        <v>41</v>
      </c>
      <c r="E33" s="120" t="s">
        <v>42</v>
      </c>
      <c r="F33" s="130">
        <f>ROUND((SUM(BE120:BE357)),  2)</f>
        <v>0</v>
      </c>
      <c r="G33" s="35"/>
      <c r="H33" s="35"/>
      <c r="I33" s="131">
        <v>0.21</v>
      </c>
      <c r="J33" s="130">
        <f>ROUND(((SUM(BE120:BE357))*I33),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20" t="s">
        <v>43</v>
      </c>
      <c r="F34" s="130">
        <f>ROUND((SUM(BF120:BF357)),  2)</f>
        <v>0</v>
      </c>
      <c r="G34" s="35"/>
      <c r="H34" s="35"/>
      <c r="I34" s="131">
        <v>0.12</v>
      </c>
      <c r="J34" s="130">
        <f>ROUND(((SUM(BF120:BF357))*I34),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20" t="s">
        <v>44</v>
      </c>
      <c r="F35" s="130">
        <f>ROUND((SUM(BG120:BG357)),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20" t="s">
        <v>45</v>
      </c>
      <c r="F36" s="130">
        <f>ROUND((SUM(BH120:BH357)),  2)</f>
        <v>0</v>
      </c>
      <c r="G36" s="35"/>
      <c r="H36" s="35"/>
      <c r="I36" s="131">
        <v>0.12</v>
      </c>
      <c r="J36" s="130">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20" t="s">
        <v>46</v>
      </c>
      <c r="F37" s="130">
        <f>ROUND((SUM(BI120:BI357)),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47</v>
      </c>
      <c r="E39" s="134"/>
      <c r="F39" s="134"/>
      <c r="G39" s="135" t="s">
        <v>48</v>
      </c>
      <c r="H39" s="136" t="s">
        <v>49</v>
      </c>
      <c r="I39" s="134"/>
      <c r="J39" s="137">
        <f>SUM(J30:J37)</f>
        <v>0</v>
      </c>
      <c r="K39" s="138"/>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9" t="s">
        <v>50</v>
      </c>
      <c r="E50" s="140"/>
      <c r="F50" s="140"/>
      <c r="G50" s="139" t="s">
        <v>51</v>
      </c>
      <c r="H50" s="140"/>
      <c r="I50" s="140"/>
      <c r="J50" s="140"/>
      <c r="K50" s="140"/>
      <c r="L50" s="52"/>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3.2">
      <c r="A61" s="35"/>
      <c r="B61" s="40"/>
      <c r="C61" s="35"/>
      <c r="D61" s="141" t="s">
        <v>52</v>
      </c>
      <c r="E61" s="142"/>
      <c r="F61" s="143" t="s">
        <v>53</v>
      </c>
      <c r="G61" s="141" t="s">
        <v>52</v>
      </c>
      <c r="H61" s="142"/>
      <c r="I61" s="142"/>
      <c r="J61" s="144" t="s">
        <v>53</v>
      </c>
      <c r="K61" s="142"/>
      <c r="L61" s="52"/>
      <c r="S61" s="35"/>
      <c r="T61" s="35"/>
      <c r="U61" s="35"/>
      <c r="V61" s="35"/>
      <c r="W61" s="35"/>
      <c r="X61" s="35"/>
      <c r="Y61" s="35"/>
      <c r="Z61" s="35"/>
      <c r="AA61" s="35"/>
      <c r="AB61" s="35"/>
      <c r="AC61" s="35"/>
      <c r="AD61" s="35"/>
      <c r="AE61" s="35"/>
    </row>
    <row r="62" spans="1:31">
      <c r="B62" s="21"/>
      <c r="L62" s="21"/>
    </row>
    <row r="63" spans="1:31">
      <c r="B63" s="21"/>
      <c r="L63" s="21"/>
    </row>
    <row r="64" spans="1:31">
      <c r="B64" s="21"/>
      <c r="L64" s="21"/>
    </row>
    <row r="65" spans="1:31" s="2" customFormat="1" ht="13.2">
      <c r="A65" s="35"/>
      <c r="B65" s="40"/>
      <c r="C65" s="35"/>
      <c r="D65" s="139" t="s">
        <v>54</v>
      </c>
      <c r="E65" s="145"/>
      <c r="F65" s="145"/>
      <c r="G65" s="139" t="s">
        <v>55</v>
      </c>
      <c r="H65" s="145"/>
      <c r="I65" s="145"/>
      <c r="J65" s="145"/>
      <c r="K65" s="145"/>
      <c r="L65" s="52"/>
      <c r="S65" s="35"/>
      <c r="T65" s="35"/>
      <c r="U65" s="35"/>
      <c r="V65" s="35"/>
      <c r="W65" s="35"/>
      <c r="X65" s="35"/>
      <c r="Y65" s="35"/>
      <c r="Z65" s="35"/>
      <c r="AA65" s="35"/>
      <c r="AB65" s="35"/>
      <c r="AC65" s="35"/>
      <c r="AD65" s="35"/>
      <c r="AE65" s="35"/>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3.2">
      <c r="A76" s="35"/>
      <c r="B76" s="40"/>
      <c r="C76" s="35"/>
      <c r="D76" s="141" t="s">
        <v>52</v>
      </c>
      <c r="E76" s="142"/>
      <c r="F76" s="143" t="s">
        <v>53</v>
      </c>
      <c r="G76" s="141" t="s">
        <v>52</v>
      </c>
      <c r="H76" s="142"/>
      <c r="I76" s="142"/>
      <c r="J76" s="144" t="s">
        <v>53</v>
      </c>
      <c r="K76" s="142"/>
      <c r="L76" s="52"/>
      <c r="S76" s="35"/>
      <c r="T76" s="35"/>
      <c r="U76" s="35"/>
      <c r="V76" s="35"/>
      <c r="W76" s="35"/>
      <c r="X76" s="35"/>
      <c r="Y76" s="35"/>
      <c r="Z76" s="35"/>
      <c r="AA76" s="35"/>
      <c r="AB76" s="35"/>
      <c r="AC76" s="35"/>
      <c r="AD76" s="35"/>
      <c r="AE76" s="35"/>
    </row>
    <row r="77" spans="1:31" s="2" customFormat="1" ht="14.4"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 customHeight="1">
      <c r="A82" s="35"/>
      <c r="B82" s="36"/>
      <c r="C82" s="24" t="s">
        <v>104</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9" t="str">
        <f>E7</f>
        <v>Oprava trati v úseku Suchdol nad Odrou – Odry</v>
      </c>
      <c r="F85" s="320"/>
      <c r="G85" s="320"/>
      <c r="H85" s="320"/>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102</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7" t="str">
        <f>E9</f>
        <v>SO 14-10-01 - Železniční svršek</v>
      </c>
      <c r="F87" s="318"/>
      <c r="G87" s="318"/>
      <c r="H87" s="318"/>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PS Suchdol n.O.</v>
      </c>
      <c r="G89" s="37"/>
      <c r="H89" s="37"/>
      <c r="I89" s="30" t="s">
        <v>22</v>
      </c>
      <c r="J89" s="67" t="str">
        <f>IF(J12="","",J12)</f>
        <v>20. 2. 2024</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Správa železnic, státní organizace, OŘ Ostrava</v>
      </c>
      <c r="G91" s="37"/>
      <c r="H91" s="37"/>
      <c r="I91" s="30" t="s">
        <v>32</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30</v>
      </c>
      <c r="D92" s="37"/>
      <c r="E92" s="37"/>
      <c r="F92" s="28" t="str">
        <f>IF(E18="","",E18)</f>
        <v>Vyplň údaj</v>
      </c>
      <c r="G92" s="37"/>
      <c r="H92" s="37"/>
      <c r="I92" s="30" t="s">
        <v>35</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105</v>
      </c>
      <c r="D94" s="151"/>
      <c r="E94" s="151"/>
      <c r="F94" s="151"/>
      <c r="G94" s="151"/>
      <c r="H94" s="151"/>
      <c r="I94" s="151"/>
      <c r="J94" s="152" t="s">
        <v>106</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53" t="s">
        <v>107</v>
      </c>
      <c r="D96" s="37"/>
      <c r="E96" s="37"/>
      <c r="F96" s="37"/>
      <c r="G96" s="37"/>
      <c r="H96" s="37"/>
      <c r="I96" s="37"/>
      <c r="J96" s="85">
        <f>J120</f>
        <v>0</v>
      </c>
      <c r="K96" s="37"/>
      <c r="L96" s="52"/>
      <c r="S96" s="35"/>
      <c r="T96" s="35"/>
      <c r="U96" s="35"/>
      <c r="V96" s="35"/>
      <c r="W96" s="35"/>
      <c r="X96" s="35"/>
      <c r="Y96" s="35"/>
      <c r="Z96" s="35"/>
      <c r="AA96" s="35"/>
      <c r="AB96" s="35"/>
      <c r="AC96" s="35"/>
      <c r="AD96" s="35"/>
      <c r="AE96" s="35"/>
      <c r="AU96" s="18" t="s">
        <v>108</v>
      </c>
    </row>
    <row r="97" spans="1:31" s="9" customFormat="1" ht="24.9" customHeight="1">
      <c r="B97" s="154"/>
      <c r="C97" s="155"/>
      <c r="D97" s="156" t="s">
        <v>109</v>
      </c>
      <c r="E97" s="157"/>
      <c r="F97" s="157"/>
      <c r="G97" s="157"/>
      <c r="H97" s="157"/>
      <c r="I97" s="157"/>
      <c r="J97" s="158">
        <f>J121</f>
        <v>0</v>
      </c>
      <c r="K97" s="155"/>
      <c r="L97" s="159"/>
    </row>
    <row r="98" spans="1:31" s="10" customFormat="1" ht="19.95" customHeight="1">
      <c r="B98" s="160"/>
      <c r="C98" s="105"/>
      <c r="D98" s="161" t="s">
        <v>110</v>
      </c>
      <c r="E98" s="162"/>
      <c r="F98" s="162"/>
      <c r="G98" s="162"/>
      <c r="H98" s="162"/>
      <c r="I98" s="162"/>
      <c r="J98" s="163">
        <f>J122</f>
        <v>0</v>
      </c>
      <c r="K98" s="105"/>
      <c r="L98" s="164"/>
    </row>
    <row r="99" spans="1:31" s="10" customFormat="1" ht="19.95" customHeight="1">
      <c r="B99" s="160"/>
      <c r="C99" s="105"/>
      <c r="D99" s="161" t="s">
        <v>111</v>
      </c>
      <c r="E99" s="162"/>
      <c r="F99" s="162"/>
      <c r="G99" s="162"/>
      <c r="H99" s="162"/>
      <c r="I99" s="162"/>
      <c r="J99" s="163">
        <f>J243</f>
        <v>0</v>
      </c>
      <c r="K99" s="105"/>
      <c r="L99" s="164"/>
    </row>
    <row r="100" spans="1:31" s="9" customFormat="1" ht="24.9" customHeight="1">
      <c r="B100" s="154"/>
      <c r="C100" s="155"/>
      <c r="D100" s="156" t="s">
        <v>112</v>
      </c>
      <c r="E100" s="157"/>
      <c r="F100" s="157"/>
      <c r="G100" s="157"/>
      <c r="H100" s="157"/>
      <c r="I100" s="157"/>
      <c r="J100" s="158">
        <f>J274</f>
        <v>0</v>
      </c>
      <c r="K100" s="155"/>
      <c r="L100" s="159"/>
    </row>
    <row r="101" spans="1:31" s="2" customFormat="1" ht="21.75" customHeight="1">
      <c r="A101" s="35"/>
      <c r="B101" s="36"/>
      <c r="C101" s="37"/>
      <c r="D101" s="37"/>
      <c r="E101" s="37"/>
      <c r="F101" s="37"/>
      <c r="G101" s="37"/>
      <c r="H101" s="37"/>
      <c r="I101" s="37"/>
      <c r="J101" s="37"/>
      <c r="K101" s="37"/>
      <c r="L101" s="52"/>
      <c r="S101" s="35"/>
      <c r="T101" s="35"/>
      <c r="U101" s="35"/>
      <c r="V101" s="35"/>
      <c r="W101" s="35"/>
      <c r="X101" s="35"/>
      <c r="Y101" s="35"/>
      <c r="Z101" s="35"/>
      <c r="AA101" s="35"/>
      <c r="AB101" s="35"/>
      <c r="AC101" s="35"/>
      <c r="AD101" s="35"/>
      <c r="AE101" s="35"/>
    </row>
    <row r="102" spans="1:31" s="2" customFormat="1" ht="6.9" customHeight="1">
      <c r="A102" s="35"/>
      <c r="B102" s="55"/>
      <c r="C102" s="56"/>
      <c r="D102" s="56"/>
      <c r="E102" s="56"/>
      <c r="F102" s="56"/>
      <c r="G102" s="56"/>
      <c r="H102" s="56"/>
      <c r="I102" s="56"/>
      <c r="J102" s="56"/>
      <c r="K102" s="56"/>
      <c r="L102" s="52"/>
      <c r="S102" s="35"/>
      <c r="T102" s="35"/>
      <c r="U102" s="35"/>
      <c r="V102" s="35"/>
      <c r="W102" s="35"/>
      <c r="X102" s="35"/>
      <c r="Y102" s="35"/>
      <c r="Z102" s="35"/>
      <c r="AA102" s="35"/>
      <c r="AB102" s="35"/>
      <c r="AC102" s="35"/>
      <c r="AD102" s="35"/>
      <c r="AE102" s="35"/>
    </row>
    <row r="106" spans="1:31" s="2" customFormat="1" ht="6.9" customHeight="1">
      <c r="A106" s="35"/>
      <c r="B106" s="57"/>
      <c r="C106" s="58"/>
      <c r="D106" s="58"/>
      <c r="E106" s="58"/>
      <c r="F106" s="58"/>
      <c r="G106" s="58"/>
      <c r="H106" s="58"/>
      <c r="I106" s="58"/>
      <c r="J106" s="58"/>
      <c r="K106" s="58"/>
      <c r="L106" s="52"/>
      <c r="S106" s="35"/>
      <c r="T106" s="35"/>
      <c r="U106" s="35"/>
      <c r="V106" s="35"/>
      <c r="W106" s="35"/>
      <c r="X106" s="35"/>
      <c r="Y106" s="35"/>
      <c r="Z106" s="35"/>
      <c r="AA106" s="35"/>
      <c r="AB106" s="35"/>
      <c r="AC106" s="35"/>
      <c r="AD106" s="35"/>
      <c r="AE106" s="35"/>
    </row>
    <row r="107" spans="1:31" s="2" customFormat="1" ht="24.9" customHeight="1">
      <c r="A107" s="35"/>
      <c r="B107" s="36"/>
      <c r="C107" s="24" t="s">
        <v>113</v>
      </c>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6.9" customHeight="1">
      <c r="A108" s="35"/>
      <c r="B108" s="36"/>
      <c r="C108" s="37"/>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2" customHeight="1">
      <c r="A109" s="35"/>
      <c r="B109" s="36"/>
      <c r="C109" s="30" t="s">
        <v>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16.5" customHeight="1">
      <c r="A110" s="35"/>
      <c r="B110" s="36"/>
      <c r="C110" s="37"/>
      <c r="D110" s="37"/>
      <c r="E110" s="319" t="str">
        <f>E7</f>
        <v>Oprava trati v úseku Suchdol nad Odrou – Odry</v>
      </c>
      <c r="F110" s="320"/>
      <c r="G110" s="320"/>
      <c r="H110" s="320"/>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102</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07" t="str">
        <f>E9</f>
        <v>SO 14-10-01 - Železniční svršek</v>
      </c>
      <c r="F112" s="318"/>
      <c r="G112" s="318"/>
      <c r="H112" s="318"/>
      <c r="I112" s="37"/>
      <c r="J112" s="37"/>
      <c r="K112" s="37"/>
      <c r="L112" s="52"/>
      <c r="S112" s="35"/>
      <c r="T112" s="35"/>
      <c r="U112" s="35"/>
      <c r="V112" s="35"/>
      <c r="W112" s="35"/>
      <c r="X112" s="35"/>
      <c r="Y112" s="35"/>
      <c r="Z112" s="35"/>
      <c r="AA112" s="35"/>
      <c r="AB112" s="35"/>
      <c r="AC112" s="35"/>
      <c r="AD112" s="35"/>
      <c r="AE112" s="35"/>
    </row>
    <row r="113" spans="1:65" s="2" customFormat="1" ht="6.9"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20</v>
      </c>
      <c r="D114" s="37"/>
      <c r="E114" s="37"/>
      <c r="F114" s="28" t="str">
        <f>F12</f>
        <v>PS Suchdol n.O.</v>
      </c>
      <c r="G114" s="37"/>
      <c r="H114" s="37"/>
      <c r="I114" s="30" t="s">
        <v>22</v>
      </c>
      <c r="J114" s="67" t="str">
        <f>IF(J12="","",J12)</f>
        <v>20. 2. 2024</v>
      </c>
      <c r="K114" s="37"/>
      <c r="L114" s="52"/>
      <c r="S114" s="35"/>
      <c r="T114" s="35"/>
      <c r="U114" s="35"/>
      <c r="V114" s="35"/>
      <c r="W114" s="35"/>
      <c r="X114" s="35"/>
      <c r="Y114" s="35"/>
      <c r="Z114" s="35"/>
      <c r="AA114" s="35"/>
      <c r="AB114" s="35"/>
      <c r="AC114" s="35"/>
      <c r="AD114" s="35"/>
      <c r="AE114" s="35"/>
    </row>
    <row r="115" spans="1:65" s="2" customFormat="1" ht="6.9"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5.15" customHeight="1">
      <c r="A116" s="35"/>
      <c r="B116" s="36"/>
      <c r="C116" s="30" t="s">
        <v>24</v>
      </c>
      <c r="D116" s="37"/>
      <c r="E116" s="37"/>
      <c r="F116" s="28" t="str">
        <f>E15</f>
        <v>Správa železnic, státní organizace, OŘ Ostrava</v>
      </c>
      <c r="G116" s="37"/>
      <c r="H116" s="37"/>
      <c r="I116" s="30" t="s">
        <v>32</v>
      </c>
      <c r="J116" s="33" t="str">
        <f>E21</f>
        <v xml:space="preserve"> </v>
      </c>
      <c r="K116" s="37"/>
      <c r="L116" s="52"/>
      <c r="S116" s="35"/>
      <c r="T116" s="35"/>
      <c r="U116" s="35"/>
      <c r="V116" s="35"/>
      <c r="W116" s="35"/>
      <c r="X116" s="35"/>
      <c r="Y116" s="35"/>
      <c r="Z116" s="35"/>
      <c r="AA116" s="35"/>
      <c r="AB116" s="35"/>
      <c r="AC116" s="35"/>
      <c r="AD116" s="35"/>
      <c r="AE116" s="35"/>
    </row>
    <row r="117" spans="1:65" s="2" customFormat="1" ht="15.15" customHeight="1">
      <c r="A117" s="35"/>
      <c r="B117" s="36"/>
      <c r="C117" s="30" t="s">
        <v>30</v>
      </c>
      <c r="D117" s="37"/>
      <c r="E117" s="37"/>
      <c r="F117" s="28" t="str">
        <f>IF(E18="","",E18)</f>
        <v>Vyplň údaj</v>
      </c>
      <c r="G117" s="37"/>
      <c r="H117" s="37"/>
      <c r="I117" s="30" t="s">
        <v>35</v>
      </c>
      <c r="J117" s="33" t="str">
        <f>E24</f>
        <v xml:space="preserve"> </v>
      </c>
      <c r="K117" s="37"/>
      <c r="L117" s="52"/>
      <c r="S117" s="35"/>
      <c r="T117" s="35"/>
      <c r="U117" s="35"/>
      <c r="V117" s="35"/>
      <c r="W117" s="35"/>
      <c r="X117" s="35"/>
      <c r="Y117" s="35"/>
      <c r="Z117" s="35"/>
      <c r="AA117" s="35"/>
      <c r="AB117" s="35"/>
      <c r="AC117" s="35"/>
      <c r="AD117" s="35"/>
      <c r="AE117" s="35"/>
    </row>
    <row r="118" spans="1:65" s="2" customFormat="1" ht="10.3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11" customFormat="1" ht="29.25" customHeight="1">
      <c r="A119" s="165"/>
      <c r="B119" s="166"/>
      <c r="C119" s="167" t="s">
        <v>114</v>
      </c>
      <c r="D119" s="168" t="s">
        <v>62</v>
      </c>
      <c r="E119" s="168" t="s">
        <v>58</v>
      </c>
      <c r="F119" s="168" t="s">
        <v>59</v>
      </c>
      <c r="G119" s="168" t="s">
        <v>115</v>
      </c>
      <c r="H119" s="168" t="s">
        <v>116</v>
      </c>
      <c r="I119" s="168" t="s">
        <v>117</v>
      </c>
      <c r="J119" s="168" t="s">
        <v>106</v>
      </c>
      <c r="K119" s="169" t="s">
        <v>118</v>
      </c>
      <c r="L119" s="170"/>
      <c r="M119" s="76" t="s">
        <v>1</v>
      </c>
      <c r="N119" s="77" t="s">
        <v>41</v>
      </c>
      <c r="O119" s="77" t="s">
        <v>119</v>
      </c>
      <c r="P119" s="77" t="s">
        <v>120</v>
      </c>
      <c r="Q119" s="77" t="s">
        <v>121</v>
      </c>
      <c r="R119" s="77" t="s">
        <v>122</v>
      </c>
      <c r="S119" s="77" t="s">
        <v>123</v>
      </c>
      <c r="T119" s="78" t="s">
        <v>124</v>
      </c>
      <c r="U119" s="165"/>
      <c r="V119" s="165"/>
      <c r="W119" s="165"/>
      <c r="X119" s="165"/>
      <c r="Y119" s="165"/>
      <c r="Z119" s="165"/>
      <c r="AA119" s="165"/>
      <c r="AB119" s="165"/>
      <c r="AC119" s="165"/>
      <c r="AD119" s="165"/>
      <c r="AE119" s="165"/>
    </row>
    <row r="120" spans="1:65" s="2" customFormat="1" ht="22.8" customHeight="1">
      <c r="A120" s="35"/>
      <c r="B120" s="36"/>
      <c r="C120" s="83" t="s">
        <v>125</v>
      </c>
      <c r="D120" s="37"/>
      <c r="E120" s="37"/>
      <c r="F120" s="37"/>
      <c r="G120" s="37"/>
      <c r="H120" s="37"/>
      <c r="I120" s="37"/>
      <c r="J120" s="171">
        <f>BK120</f>
        <v>0</v>
      </c>
      <c r="K120" s="37"/>
      <c r="L120" s="40"/>
      <c r="M120" s="79"/>
      <c r="N120" s="172"/>
      <c r="O120" s="80"/>
      <c r="P120" s="173">
        <f>P121+P274</f>
        <v>0</v>
      </c>
      <c r="Q120" s="80"/>
      <c r="R120" s="173">
        <f>R121+R274</f>
        <v>1489.6489509999994</v>
      </c>
      <c r="S120" s="80"/>
      <c r="T120" s="174">
        <f>T121+T274</f>
        <v>0</v>
      </c>
      <c r="U120" s="35"/>
      <c r="V120" s="35"/>
      <c r="W120" s="35"/>
      <c r="X120" s="35"/>
      <c r="Y120" s="35"/>
      <c r="Z120" s="35"/>
      <c r="AA120" s="35"/>
      <c r="AB120" s="35"/>
      <c r="AC120" s="35"/>
      <c r="AD120" s="35"/>
      <c r="AE120" s="35"/>
      <c r="AT120" s="18" t="s">
        <v>76</v>
      </c>
      <c r="AU120" s="18" t="s">
        <v>108</v>
      </c>
      <c r="BK120" s="175">
        <f>BK121+BK274</f>
        <v>0</v>
      </c>
    </row>
    <row r="121" spans="1:65" s="12" customFormat="1" ht="25.95" customHeight="1">
      <c r="B121" s="176"/>
      <c r="C121" s="177"/>
      <c r="D121" s="178" t="s">
        <v>76</v>
      </c>
      <c r="E121" s="179" t="s">
        <v>126</v>
      </c>
      <c r="F121" s="179" t="s">
        <v>127</v>
      </c>
      <c r="G121" s="177"/>
      <c r="H121" s="177"/>
      <c r="I121" s="180"/>
      <c r="J121" s="181">
        <f>BK121</f>
        <v>0</v>
      </c>
      <c r="K121" s="177"/>
      <c r="L121" s="182"/>
      <c r="M121" s="183"/>
      <c r="N121" s="184"/>
      <c r="O121" s="184"/>
      <c r="P121" s="185">
        <f>P122+P243</f>
        <v>0</v>
      </c>
      <c r="Q121" s="184"/>
      <c r="R121" s="185">
        <f>R122+R243</f>
        <v>1489.6489509999994</v>
      </c>
      <c r="S121" s="184"/>
      <c r="T121" s="186">
        <f>T122+T243</f>
        <v>0</v>
      </c>
      <c r="AR121" s="187" t="s">
        <v>84</v>
      </c>
      <c r="AT121" s="188" t="s">
        <v>76</v>
      </c>
      <c r="AU121" s="188" t="s">
        <v>77</v>
      </c>
      <c r="AY121" s="187" t="s">
        <v>128</v>
      </c>
      <c r="BK121" s="189">
        <f>BK122+BK243</f>
        <v>0</v>
      </c>
    </row>
    <row r="122" spans="1:65" s="12" customFormat="1" ht="22.8" customHeight="1">
      <c r="B122" s="176"/>
      <c r="C122" s="177"/>
      <c r="D122" s="178" t="s">
        <v>76</v>
      </c>
      <c r="E122" s="190" t="s">
        <v>129</v>
      </c>
      <c r="F122" s="190" t="s">
        <v>130</v>
      </c>
      <c r="G122" s="177"/>
      <c r="H122" s="177"/>
      <c r="I122" s="180"/>
      <c r="J122" s="191">
        <f>BK122</f>
        <v>0</v>
      </c>
      <c r="K122" s="177"/>
      <c r="L122" s="182"/>
      <c r="M122" s="183"/>
      <c r="N122" s="184"/>
      <c r="O122" s="184"/>
      <c r="P122" s="185">
        <f>SUM(P123:P242)</f>
        <v>0</v>
      </c>
      <c r="Q122" s="184"/>
      <c r="R122" s="185">
        <f>SUM(R123:R242)</f>
        <v>1489.6489509999994</v>
      </c>
      <c r="S122" s="184"/>
      <c r="T122" s="186">
        <f>SUM(T123:T242)</f>
        <v>0</v>
      </c>
      <c r="AR122" s="187" t="s">
        <v>84</v>
      </c>
      <c r="AT122" s="188" t="s">
        <v>76</v>
      </c>
      <c r="AU122" s="188" t="s">
        <v>84</v>
      </c>
      <c r="AY122" s="187" t="s">
        <v>128</v>
      </c>
      <c r="BK122" s="189">
        <f>SUM(BK123:BK242)</f>
        <v>0</v>
      </c>
    </row>
    <row r="123" spans="1:65" s="2" customFormat="1" ht="16.5" customHeight="1">
      <c r="A123" s="35"/>
      <c r="B123" s="36"/>
      <c r="C123" s="192" t="s">
        <v>84</v>
      </c>
      <c r="D123" s="192" t="s">
        <v>131</v>
      </c>
      <c r="E123" s="193" t="s">
        <v>132</v>
      </c>
      <c r="F123" s="194" t="s">
        <v>133</v>
      </c>
      <c r="G123" s="195" t="s">
        <v>134</v>
      </c>
      <c r="H123" s="196">
        <v>12</v>
      </c>
      <c r="I123" s="197"/>
      <c r="J123" s="198">
        <f>ROUND(I123*H123,2)</f>
        <v>0</v>
      </c>
      <c r="K123" s="194" t="s">
        <v>135</v>
      </c>
      <c r="L123" s="40"/>
      <c r="M123" s="199" t="s">
        <v>1</v>
      </c>
      <c r="N123" s="200" t="s">
        <v>42</v>
      </c>
      <c r="O123" s="72"/>
      <c r="P123" s="201">
        <f>O123*H123</f>
        <v>0</v>
      </c>
      <c r="Q123" s="201">
        <v>0</v>
      </c>
      <c r="R123" s="201">
        <f>Q123*H123</f>
        <v>0</v>
      </c>
      <c r="S123" s="201">
        <v>0</v>
      </c>
      <c r="T123" s="202">
        <f>S123*H123</f>
        <v>0</v>
      </c>
      <c r="U123" s="35"/>
      <c r="V123" s="35"/>
      <c r="W123" s="35"/>
      <c r="X123" s="35"/>
      <c r="Y123" s="35"/>
      <c r="Z123" s="35"/>
      <c r="AA123" s="35"/>
      <c r="AB123" s="35"/>
      <c r="AC123" s="35"/>
      <c r="AD123" s="35"/>
      <c r="AE123" s="35"/>
      <c r="AR123" s="203" t="s">
        <v>136</v>
      </c>
      <c r="AT123" s="203" t="s">
        <v>131</v>
      </c>
      <c r="AU123" s="203" t="s">
        <v>86</v>
      </c>
      <c r="AY123" s="18" t="s">
        <v>128</v>
      </c>
      <c r="BE123" s="204">
        <f>IF(N123="základní",J123,0)</f>
        <v>0</v>
      </c>
      <c r="BF123" s="204">
        <f>IF(N123="snížená",J123,0)</f>
        <v>0</v>
      </c>
      <c r="BG123" s="204">
        <f>IF(N123="zákl. přenesená",J123,0)</f>
        <v>0</v>
      </c>
      <c r="BH123" s="204">
        <f>IF(N123="sníž. přenesená",J123,0)</f>
        <v>0</v>
      </c>
      <c r="BI123" s="204">
        <f>IF(N123="nulová",J123,0)</f>
        <v>0</v>
      </c>
      <c r="BJ123" s="18" t="s">
        <v>84</v>
      </c>
      <c r="BK123" s="204">
        <f>ROUND(I123*H123,2)</f>
        <v>0</v>
      </c>
      <c r="BL123" s="18" t="s">
        <v>136</v>
      </c>
      <c r="BM123" s="203" t="s">
        <v>137</v>
      </c>
    </row>
    <row r="124" spans="1:65" s="2" customFormat="1" ht="28.8">
      <c r="A124" s="35"/>
      <c r="B124" s="36"/>
      <c r="C124" s="37"/>
      <c r="D124" s="205" t="s">
        <v>138</v>
      </c>
      <c r="E124" s="37"/>
      <c r="F124" s="206" t="s">
        <v>139</v>
      </c>
      <c r="G124" s="37"/>
      <c r="H124" s="37"/>
      <c r="I124" s="207"/>
      <c r="J124" s="37"/>
      <c r="K124" s="37"/>
      <c r="L124" s="40"/>
      <c r="M124" s="208"/>
      <c r="N124" s="209"/>
      <c r="O124" s="72"/>
      <c r="P124" s="72"/>
      <c r="Q124" s="72"/>
      <c r="R124" s="72"/>
      <c r="S124" s="72"/>
      <c r="T124" s="73"/>
      <c r="U124" s="35"/>
      <c r="V124" s="35"/>
      <c r="W124" s="35"/>
      <c r="X124" s="35"/>
      <c r="Y124" s="35"/>
      <c r="Z124" s="35"/>
      <c r="AA124" s="35"/>
      <c r="AB124" s="35"/>
      <c r="AC124" s="35"/>
      <c r="AD124" s="35"/>
      <c r="AE124" s="35"/>
      <c r="AT124" s="18" t="s">
        <v>138</v>
      </c>
      <c r="AU124" s="18" t="s">
        <v>86</v>
      </c>
    </row>
    <row r="125" spans="1:65" s="2" customFormat="1" ht="16.5" customHeight="1">
      <c r="A125" s="35"/>
      <c r="B125" s="36"/>
      <c r="C125" s="192" t="s">
        <v>86</v>
      </c>
      <c r="D125" s="192" t="s">
        <v>131</v>
      </c>
      <c r="E125" s="193" t="s">
        <v>140</v>
      </c>
      <c r="F125" s="194" t="s">
        <v>141</v>
      </c>
      <c r="G125" s="195" t="s">
        <v>142</v>
      </c>
      <c r="H125" s="196">
        <v>14</v>
      </c>
      <c r="I125" s="197"/>
      <c r="J125" s="198">
        <f>ROUND(I125*H125,2)</f>
        <v>0</v>
      </c>
      <c r="K125" s="194" t="s">
        <v>135</v>
      </c>
      <c r="L125" s="40"/>
      <c r="M125" s="199" t="s">
        <v>1</v>
      </c>
      <c r="N125" s="200" t="s">
        <v>42</v>
      </c>
      <c r="O125" s="72"/>
      <c r="P125" s="201">
        <f>O125*H125</f>
        <v>0</v>
      </c>
      <c r="Q125" s="201">
        <v>0</v>
      </c>
      <c r="R125" s="201">
        <f>Q125*H125</f>
        <v>0</v>
      </c>
      <c r="S125" s="201">
        <v>0</v>
      </c>
      <c r="T125" s="202">
        <f>S125*H125</f>
        <v>0</v>
      </c>
      <c r="U125" s="35"/>
      <c r="V125" s="35"/>
      <c r="W125" s="35"/>
      <c r="X125" s="35"/>
      <c r="Y125" s="35"/>
      <c r="Z125" s="35"/>
      <c r="AA125" s="35"/>
      <c r="AB125" s="35"/>
      <c r="AC125" s="35"/>
      <c r="AD125" s="35"/>
      <c r="AE125" s="35"/>
      <c r="AR125" s="203" t="s">
        <v>136</v>
      </c>
      <c r="AT125" s="203" t="s">
        <v>131</v>
      </c>
      <c r="AU125" s="203" t="s">
        <v>86</v>
      </c>
      <c r="AY125" s="18" t="s">
        <v>128</v>
      </c>
      <c r="BE125" s="204">
        <f>IF(N125="základní",J125,0)</f>
        <v>0</v>
      </c>
      <c r="BF125" s="204">
        <f>IF(N125="snížená",J125,0)</f>
        <v>0</v>
      </c>
      <c r="BG125" s="204">
        <f>IF(N125="zákl. přenesená",J125,0)</f>
        <v>0</v>
      </c>
      <c r="BH125" s="204">
        <f>IF(N125="sníž. přenesená",J125,0)</f>
        <v>0</v>
      </c>
      <c r="BI125" s="204">
        <f>IF(N125="nulová",J125,0)</f>
        <v>0</v>
      </c>
      <c r="BJ125" s="18" t="s">
        <v>84</v>
      </c>
      <c r="BK125" s="204">
        <f>ROUND(I125*H125,2)</f>
        <v>0</v>
      </c>
      <c r="BL125" s="18" t="s">
        <v>136</v>
      </c>
      <c r="BM125" s="203" t="s">
        <v>143</v>
      </c>
    </row>
    <row r="126" spans="1:65" s="2" customFormat="1" ht="19.2">
      <c r="A126" s="35"/>
      <c r="B126" s="36"/>
      <c r="C126" s="37"/>
      <c r="D126" s="205" t="s">
        <v>138</v>
      </c>
      <c r="E126" s="37"/>
      <c r="F126" s="206" t="s">
        <v>144</v>
      </c>
      <c r="G126" s="37"/>
      <c r="H126" s="37"/>
      <c r="I126" s="207"/>
      <c r="J126" s="37"/>
      <c r="K126" s="37"/>
      <c r="L126" s="40"/>
      <c r="M126" s="208"/>
      <c r="N126" s="209"/>
      <c r="O126" s="72"/>
      <c r="P126" s="72"/>
      <c r="Q126" s="72"/>
      <c r="R126" s="72"/>
      <c r="S126" s="72"/>
      <c r="T126" s="73"/>
      <c r="U126" s="35"/>
      <c r="V126" s="35"/>
      <c r="W126" s="35"/>
      <c r="X126" s="35"/>
      <c r="Y126" s="35"/>
      <c r="Z126" s="35"/>
      <c r="AA126" s="35"/>
      <c r="AB126" s="35"/>
      <c r="AC126" s="35"/>
      <c r="AD126" s="35"/>
      <c r="AE126" s="35"/>
      <c r="AT126" s="18" t="s">
        <v>138</v>
      </c>
      <c r="AU126" s="18" t="s">
        <v>86</v>
      </c>
    </row>
    <row r="127" spans="1:65" s="2" customFormat="1" ht="16.5" customHeight="1">
      <c r="A127" s="35"/>
      <c r="B127" s="36"/>
      <c r="C127" s="192" t="s">
        <v>145</v>
      </c>
      <c r="D127" s="192" t="s">
        <v>131</v>
      </c>
      <c r="E127" s="193" t="s">
        <v>146</v>
      </c>
      <c r="F127" s="194" t="s">
        <v>147</v>
      </c>
      <c r="G127" s="195" t="s">
        <v>148</v>
      </c>
      <c r="H127" s="196">
        <v>163.82900000000001</v>
      </c>
      <c r="I127" s="197"/>
      <c r="J127" s="198">
        <f>ROUND(I127*H127,2)</f>
        <v>0</v>
      </c>
      <c r="K127" s="194" t="s">
        <v>135</v>
      </c>
      <c r="L127" s="40"/>
      <c r="M127" s="199" t="s">
        <v>1</v>
      </c>
      <c r="N127" s="200" t="s">
        <v>42</v>
      </c>
      <c r="O127" s="72"/>
      <c r="P127" s="201">
        <f>O127*H127</f>
        <v>0</v>
      </c>
      <c r="Q127" s="201">
        <v>0</v>
      </c>
      <c r="R127" s="201">
        <f>Q127*H127</f>
        <v>0</v>
      </c>
      <c r="S127" s="201">
        <v>0</v>
      </c>
      <c r="T127" s="202">
        <f>S127*H127</f>
        <v>0</v>
      </c>
      <c r="U127" s="35"/>
      <c r="V127" s="35"/>
      <c r="W127" s="35"/>
      <c r="X127" s="35"/>
      <c r="Y127" s="35"/>
      <c r="Z127" s="35"/>
      <c r="AA127" s="35"/>
      <c r="AB127" s="35"/>
      <c r="AC127" s="35"/>
      <c r="AD127" s="35"/>
      <c r="AE127" s="35"/>
      <c r="AR127" s="203" t="s">
        <v>136</v>
      </c>
      <c r="AT127" s="203" t="s">
        <v>131</v>
      </c>
      <c r="AU127" s="203" t="s">
        <v>86</v>
      </c>
      <c r="AY127" s="18" t="s">
        <v>128</v>
      </c>
      <c r="BE127" s="204">
        <f>IF(N127="základní",J127,0)</f>
        <v>0</v>
      </c>
      <c r="BF127" s="204">
        <f>IF(N127="snížená",J127,0)</f>
        <v>0</v>
      </c>
      <c r="BG127" s="204">
        <f>IF(N127="zákl. přenesená",J127,0)</f>
        <v>0</v>
      </c>
      <c r="BH127" s="204">
        <f>IF(N127="sníž. přenesená",J127,0)</f>
        <v>0</v>
      </c>
      <c r="BI127" s="204">
        <f>IF(N127="nulová",J127,0)</f>
        <v>0</v>
      </c>
      <c r="BJ127" s="18" t="s">
        <v>84</v>
      </c>
      <c r="BK127" s="204">
        <f>ROUND(I127*H127,2)</f>
        <v>0</v>
      </c>
      <c r="BL127" s="18" t="s">
        <v>136</v>
      </c>
      <c r="BM127" s="203" t="s">
        <v>149</v>
      </c>
    </row>
    <row r="128" spans="1:65" s="2" customFormat="1" ht="28.8">
      <c r="A128" s="35"/>
      <c r="B128" s="36"/>
      <c r="C128" s="37"/>
      <c r="D128" s="205" t="s">
        <v>138</v>
      </c>
      <c r="E128" s="37"/>
      <c r="F128" s="206" t="s">
        <v>150</v>
      </c>
      <c r="G128" s="37"/>
      <c r="H128" s="37"/>
      <c r="I128" s="207"/>
      <c r="J128" s="37"/>
      <c r="K128" s="37"/>
      <c r="L128" s="40"/>
      <c r="M128" s="208"/>
      <c r="N128" s="209"/>
      <c r="O128" s="72"/>
      <c r="P128" s="72"/>
      <c r="Q128" s="72"/>
      <c r="R128" s="72"/>
      <c r="S128" s="72"/>
      <c r="T128" s="73"/>
      <c r="U128" s="35"/>
      <c r="V128" s="35"/>
      <c r="W128" s="35"/>
      <c r="X128" s="35"/>
      <c r="Y128" s="35"/>
      <c r="Z128" s="35"/>
      <c r="AA128" s="35"/>
      <c r="AB128" s="35"/>
      <c r="AC128" s="35"/>
      <c r="AD128" s="35"/>
      <c r="AE128" s="35"/>
      <c r="AT128" s="18" t="s">
        <v>138</v>
      </c>
      <c r="AU128" s="18" t="s">
        <v>86</v>
      </c>
    </row>
    <row r="129" spans="1:65" s="13" customFormat="1">
      <c r="B129" s="210"/>
      <c r="C129" s="211"/>
      <c r="D129" s="205" t="s">
        <v>151</v>
      </c>
      <c r="E129" s="212" t="s">
        <v>1</v>
      </c>
      <c r="F129" s="213" t="s">
        <v>152</v>
      </c>
      <c r="G129" s="211"/>
      <c r="H129" s="214">
        <v>163.82900000000001</v>
      </c>
      <c r="I129" s="215"/>
      <c r="J129" s="211"/>
      <c r="K129" s="211"/>
      <c r="L129" s="216"/>
      <c r="M129" s="217"/>
      <c r="N129" s="218"/>
      <c r="O129" s="218"/>
      <c r="P129" s="218"/>
      <c r="Q129" s="218"/>
      <c r="R129" s="218"/>
      <c r="S129" s="218"/>
      <c r="T129" s="219"/>
      <c r="AT129" s="220" t="s">
        <v>151</v>
      </c>
      <c r="AU129" s="220" t="s">
        <v>86</v>
      </c>
      <c r="AV129" s="13" t="s">
        <v>86</v>
      </c>
      <c r="AW129" s="13" t="s">
        <v>34</v>
      </c>
      <c r="AX129" s="13" t="s">
        <v>84</v>
      </c>
      <c r="AY129" s="220" t="s">
        <v>128</v>
      </c>
    </row>
    <row r="130" spans="1:65" s="2" customFormat="1" ht="16.5" customHeight="1">
      <c r="A130" s="35"/>
      <c r="B130" s="36"/>
      <c r="C130" s="192" t="s">
        <v>136</v>
      </c>
      <c r="D130" s="192" t="s">
        <v>131</v>
      </c>
      <c r="E130" s="193" t="s">
        <v>153</v>
      </c>
      <c r="F130" s="194" t="s">
        <v>154</v>
      </c>
      <c r="G130" s="195" t="s">
        <v>155</v>
      </c>
      <c r="H130" s="196">
        <v>747.9</v>
      </c>
      <c r="I130" s="197"/>
      <c r="J130" s="198">
        <f>ROUND(I130*H130,2)</f>
        <v>0</v>
      </c>
      <c r="K130" s="194" t="s">
        <v>135</v>
      </c>
      <c r="L130" s="40"/>
      <c r="M130" s="199" t="s">
        <v>1</v>
      </c>
      <c r="N130" s="200" t="s">
        <v>42</v>
      </c>
      <c r="O130" s="72"/>
      <c r="P130" s="201">
        <f>O130*H130</f>
        <v>0</v>
      </c>
      <c r="Q130" s="201">
        <v>0</v>
      </c>
      <c r="R130" s="201">
        <f>Q130*H130</f>
        <v>0</v>
      </c>
      <c r="S130" s="201">
        <v>0</v>
      </c>
      <c r="T130" s="202">
        <f>S130*H130</f>
        <v>0</v>
      </c>
      <c r="U130" s="35"/>
      <c r="V130" s="35"/>
      <c r="W130" s="35"/>
      <c r="X130" s="35"/>
      <c r="Y130" s="35"/>
      <c r="Z130" s="35"/>
      <c r="AA130" s="35"/>
      <c r="AB130" s="35"/>
      <c r="AC130" s="35"/>
      <c r="AD130" s="35"/>
      <c r="AE130" s="35"/>
      <c r="AR130" s="203" t="s">
        <v>136</v>
      </c>
      <c r="AT130" s="203" t="s">
        <v>131</v>
      </c>
      <c r="AU130" s="203" t="s">
        <v>86</v>
      </c>
      <c r="AY130" s="18" t="s">
        <v>128</v>
      </c>
      <c r="BE130" s="204">
        <f>IF(N130="základní",J130,0)</f>
        <v>0</v>
      </c>
      <c r="BF130" s="204">
        <f>IF(N130="snížená",J130,0)</f>
        <v>0</v>
      </c>
      <c r="BG130" s="204">
        <f>IF(N130="zákl. přenesená",J130,0)</f>
        <v>0</v>
      </c>
      <c r="BH130" s="204">
        <f>IF(N130="sníž. přenesená",J130,0)</f>
        <v>0</v>
      </c>
      <c r="BI130" s="204">
        <f>IF(N130="nulová",J130,0)</f>
        <v>0</v>
      </c>
      <c r="BJ130" s="18" t="s">
        <v>84</v>
      </c>
      <c r="BK130" s="204">
        <f>ROUND(I130*H130,2)</f>
        <v>0</v>
      </c>
      <c r="BL130" s="18" t="s">
        <v>136</v>
      </c>
      <c r="BM130" s="203" t="s">
        <v>156</v>
      </c>
    </row>
    <row r="131" spans="1:65" s="2" customFormat="1" ht="28.8">
      <c r="A131" s="35"/>
      <c r="B131" s="36"/>
      <c r="C131" s="37"/>
      <c r="D131" s="205" t="s">
        <v>138</v>
      </c>
      <c r="E131" s="37"/>
      <c r="F131" s="206" t="s">
        <v>157</v>
      </c>
      <c r="G131" s="37"/>
      <c r="H131" s="37"/>
      <c r="I131" s="207"/>
      <c r="J131" s="37"/>
      <c r="K131" s="37"/>
      <c r="L131" s="40"/>
      <c r="M131" s="208"/>
      <c r="N131" s="209"/>
      <c r="O131" s="72"/>
      <c r="P131" s="72"/>
      <c r="Q131" s="72"/>
      <c r="R131" s="72"/>
      <c r="S131" s="72"/>
      <c r="T131" s="73"/>
      <c r="U131" s="35"/>
      <c r="V131" s="35"/>
      <c r="W131" s="35"/>
      <c r="X131" s="35"/>
      <c r="Y131" s="35"/>
      <c r="Z131" s="35"/>
      <c r="AA131" s="35"/>
      <c r="AB131" s="35"/>
      <c r="AC131" s="35"/>
      <c r="AD131" s="35"/>
      <c r="AE131" s="35"/>
      <c r="AT131" s="18" t="s">
        <v>138</v>
      </c>
      <c r="AU131" s="18" t="s">
        <v>86</v>
      </c>
    </row>
    <row r="132" spans="1:65" s="13" customFormat="1">
      <c r="B132" s="210"/>
      <c r="C132" s="211"/>
      <c r="D132" s="205" t="s">
        <v>151</v>
      </c>
      <c r="E132" s="212" t="s">
        <v>1</v>
      </c>
      <c r="F132" s="213" t="s">
        <v>158</v>
      </c>
      <c r="G132" s="211"/>
      <c r="H132" s="214">
        <v>747.9</v>
      </c>
      <c r="I132" s="215"/>
      <c r="J132" s="211"/>
      <c r="K132" s="211"/>
      <c r="L132" s="216"/>
      <c r="M132" s="217"/>
      <c r="N132" s="218"/>
      <c r="O132" s="218"/>
      <c r="P132" s="218"/>
      <c r="Q132" s="218"/>
      <c r="R132" s="218"/>
      <c r="S132" s="218"/>
      <c r="T132" s="219"/>
      <c r="AT132" s="220" t="s">
        <v>151</v>
      </c>
      <c r="AU132" s="220" t="s">
        <v>86</v>
      </c>
      <c r="AV132" s="13" t="s">
        <v>86</v>
      </c>
      <c r="AW132" s="13" t="s">
        <v>34</v>
      </c>
      <c r="AX132" s="13" t="s">
        <v>84</v>
      </c>
      <c r="AY132" s="220" t="s">
        <v>128</v>
      </c>
    </row>
    <row r="133" spans="1:65" s="2" customFormat="1" ht="16.5" customHeight="1">
      <c r="A133" s="35"/>
      <c r="B133" s="36"/>
      <c r="C133" s="192" t="s">
        <v>129</v>
      </c>
      <c r="D133" s="192" t="s">
        <v>131</v>
      </c>
      <c r="E133" s="193" t="s">
        <v>159</v>
      </c>
      <c r="F133" s="194" t="s">
        <v>160</v>
      </c>
      <c r="G133" s="195" t="s">
        <v>155</v>
      </c>
      <c r="H133" s="196">
        <v>747.9</v>
      </c>
      <c r="I133" s="197"/>
      <c r="J133" s="198">
        <f>ROUND(I133*H133,2)</f>
        <v>0</v>
      </c>
      <c r="K133" s="194" t="s">
        <v>135</v>
      </c>
      <c r="L133" s="40"/>
      <c r="M133" s="199" t="s">
        <v>1</v>
      </c>
      <c r="N133" s="200" t="s">
        <v>42</v>
      </c>
      <c r="O133" s="72"/>
      <c r="P133" s="201">
        <f>O133*H133</f>
        <v>0</v>
      </c>
      <c r="Q133" s="201">
        <v>0</v>
      </c>
      <c r="R133" s="201">
        <f>Q133*H133</f>
        <v>0</v>
      </c>
      <c r="S133" s="201">
        <v>0</v>
      </c>
      <c r="T133" s="202">
        <f>S133*H133</f>
        <v>0</v>
      </c>
      <c r="U133" s="35"/>
      <c r="V133" s="35"/>
      <c r="W133" s="35"/>
      <c r="X133" s="35"/>
      <c r="Y133" s="35"/>
      <c r="Z133" s="35"/>
      <c r="AA133" s="35"/>
      <c r="AB133" s="35"/>
      <c r="AC133" s="35"/>
      <c r="AD133" s="35"/>
      <c r="AE133" s="35"/>
      <c r="AR133" s="203" t="s">
        <v>136</v>
      </c>
      <c r="AT133" s="203" t="s">
        <v>131</v>
      </c>
      <c r="AU133" s="203" t="s">
        <v>86</v>
      </c>
      <c r="AY133" s="18" t="s">
        <v>128</v>
      </c>
      <c r="BE133" s="204">
        <f>IF(N133="základní",J133,0)</f>
        <v>0</v>
      </c>
      <c r="BF133" s="204">
        <f>IF(N133="snížená",J133,0)</f>
        <v>0</v>
      </c>
      <c r="BG133" s="204">
        <f>IF(N133="zákl. přenesená",J133,0)</f>
        <v>0</v>
      </c>
      <c r="BH133" s="204">
        <f>IF(N133="sníž. přenesená",J133,0)</f>
        <v>0</v>
      </c>
      <c r="BI133" s="204">
        <f>IF(N133="nulová",J133,0)</f>
        <v>0</v>
      </c>
      <c r="BJ133" s="18" t="s">
        <v>84</v>
      </c>
      <c r="BK133" s="204">
        <f>ROUND(I133*H133,2)</f>
        <v>0</v>
      </c>
      <c r="BL133" s="18" t="s">
        <v>136</v>
      </c>
      <c r="BM133" s="203" t="s">
        <v>161</v>
      </c>
    </row>
    <row r="134" spans="1:65" s="2" customFormat="1" ht="28.8">
      <c r="A134" s="35"/>
      <c r="B134" s="36"/>
      <c r="C134" s="37"/>
      <c r="D134" s="205" t="s">
        <v>138</v>
      </c>
      <c r="E134" s="37"/>
      <c r="F134" s="206" t="s">
        <v>162</v>
      </c>
      <c r="G134" s="37"/>
      <c r="H134" s="37"/>
      <c r="I134" s="207"/>
      <c r="J134" s="37"/>
      <c r="K134" s="37"/>
      <c r="L134" s="40"/>
      <c r="M134" s="208"/>
      <c r="N134" s="209"/>
      <c r="O134" s="72"/>
      <c r="P134" s="72"/>
      <c r="Q134" s="72"/>
      <c r="R134" s="72"/>
      <c r="S134" s="72"/>
      <c r="T134" s="73"/>
      <c r="U134" s="35"/>
      <c r="V134" s="35"/>
      <c r="W134" s="35"/>
      <c r="X134" s="35"/>
      <c r="Y134" s="35"/>
      <c r="Z134" s="35"/>
      <c r="AA134" s="35"/>
      <c r="AB134" s="35"/>
      <c r="AC134" s="35"/>
      <c r="AD134" s="35"/>
      <c r="AE134" s="35"/>
      <c r="AT134" s="18" t="s">
        <v>138</v>
      </c>
      <c r="AU134" s="18" t="s">
        <v>86</v>
      </c>
    </row>
    <row r="135" spans="1:65" s="13" customFormat="1">
      <c r="B135" s="210"/>
      <c r="C135" s="211"/>
      <c r="D135" s="205" t="s">
        <v>151</v>
      </c>
      <c r="E135" s="212" t="s">
        <v>1</v>
      </c>
      <c r="F135" s="213" t="s">
        <v>158</v>
      </c>
      <c r="G135" s="211"/>
      <c r="H135" s="214">
        <v>747.9</v>
      </c>
      <c r="I135" s="215"/>
      <c r="J135" s="211"/>
      <c r="K135" s="211"/>
      <c r="L135" s="216"/>
      <c r="M135" s="217"/>
      <c r="N135" s="218"/>
      <c r="O135" s="218"/>
      <c r="P135" s="218"/>
      <c r="Q135" s="218"/>
      <c r="R135" s="218"/>
      <c r="S135" s="218"/>
      <c r="T135" s="219"/>
      <c r="AT135" s="220" t="s">
        <v>151</v>
      </c>
      <c r="AU135" s="220" t="s">
        <v>86</v>
      </c>
      <c r="AV135" s="13" t="s">
        <v>86</v>
      </c>
      <c r="AW135" s="13" t="s">
        <v>34</v>
      </c>
      <c r="AX135" s="13" t="s">
        <v>84</v>
      </c>
      <c r="AY135" s="220" t="s">
        <v>128</v>
      </c>
    </row>
    <row r="136" spans="1:65" s="2" customFormat="1" ht="16.5" customHeight="1">
      <c r="A136" s="35"/>
      <c r="B136" s="36"/>
      <c r="C136" s="192" t="s">
        <v>163</v>
      </c>
      <c r="D136" s="192" t="s">
        <v>131</v>
      </c>
      <c r="E136" s="193" t="s">
        <v>164</v>
      </c>
      <c r="F136" s="194" t="s">
        <v>165</v>
      </c>
      <c r="G136" s="195" t="s">
        <v>155</v>
      </c>
      <c r="H136" s="196">
        <v>56.36</v>
      </c>
      <c r="I136" s="197"/>
      <c r="J136" s="198">
        <f>ROUND(I136*H136,2)</f>
        <v>0</v>
      </c>
      <c r="K136" s="194" t="s">
        <v>135</v>
      </c>
      <c r="L136" s="40"/>
      <c r="M136" s="199" t="s">
        <v>1</v>
      </c>
      <c r="N136" s="200" t="s">
        <v>42</v>
      </c>
      <c r="O136" s="72"/>
      <c r="P136" s="201">
        <f>O136*H136</f>
        <v>0</v>
      </c>
      <c r="Q136" s="201">
        <v>0</v>
      </c>
      <c r="R136" s="201">
        <f>Q136*H136</f>
        <v>0</v>
      </c>
      <c r="S136" s="201">
        <v>0</v>
      </c>
      <c r="T136" s="202">
        <f>S136*H136</f>
        <v>0</v>
      </c>
      <c r="U136" s="35"/>
      <c r="V136" s="35"/>
      <c r="W136" s="35"/>
      <c r="X136" s="35"/>
      <c r="Y136" s="35"/>
      <c r="Z136" s="35"/>
      <c r="AA136" s="35"/>
      <c r="AB136" s="35"/>
      <c r="AC136" s="35"/>
      <c r="AD136" s="35"/>
      <c r="AE136" s="35"/>
      <c r="AR136" s="203" t="s">
        <v>136</v>
      </c>
      <c r="AT136" s="203" t="s">
        <v>131</v>
      </c>
      <c r="AU136" s="203" t="s">
        <v>86</v>
      </c>
      <c r="AY136" s="18" t="s">
        <v>128</v>
      </c>
      <c r="BE136" s="204">
        <f>IF(N136="základní",J136,0)</f>
        <v>0</v>
      </c>
      <c r="BF136" s="204">
        <f>IF(N136="snížená",J136,0)</f>
        <v>0</v>
      </c>
      <c r="BG136" s="204">
        <f>IF(N136="zákl. přenesená",J136,0)</f>
        <v>0</v>
      </c>
      <c r="BH136" s="204">
        <f>IF(N136="sníž. přenesená",J136,0)</f>
        <v>0</v>
      </c>
      <c r="BI136" s="204">
        <f>IF(N136="nulová",J136,0)</f>
        <v>0</v>
      </c>
      <c r="BJ136" s="18" t="s">
        <v>84</v>
      </c>
      <c r="BK136" s="204">
        <f>ROUND(I136*H136,2)</f>
        <v>0</v>
      </c>
      <c r="BL136" s="18" t="s">
        <v>136</v>
      </c>
      <c r="BM136" s="203" t="s">
        <v>166</v>
      </c>
    </row>
    <row r="137" spans="1:65" s="2" customFormat="1" ht="28.8">
      <c r="A137" s="35"/>
      <c r="B137" s="36"/>
      <c r="C137" s="37"/>
      <c r="D137" s="205" t="s">
        <v>138</v>
      </c>
      <c r="E137" s="37"/>
      <c r="F137" s="206" t="s">
        <v>167</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138</v>
      </c>
      <c r="AU137" s="18" t="s">
        <v>86</v>
      </c>
    </row>
    <row r="138" spans="1:65" s="13" customFormat="1">
      <c r="B138" s="210"/>
      <c r="C138" s="211"/>
      <c r="D138" s="205" t="s">
        <v>151</v>
      </c>
      <c r="E138" s="212" t="s">
        <v>1</v>
      </c>
      <c r="F138" s="213" t="s">
        <v>168</v>
      </c>
      <c r="G138" s="211"/>
      <c r="H138" s="214">
        <v>56.36</v>
      </c>
      <c r="I138" s="215"/>
      <c r="J138" s="211"/>
      <c r="K138" s="211"/>
      <c r="L138" s="216"/>
      <c r="M138" s="217"/>
      <c r="N138" s="218"/>
      <c r="O138" s="218"/>
      <c r="P138" s="218"/>
      <c r="Q138" s="218"/>
      <c r="R138" s="218"/>
      <c r="S138" s="218"/>
      <c r="T138" s="219"/>
      <c r="AT138" s="220" t="s">
        <v>151</v>
      </c>
      <c r="AU138" s="220" t="s">
        <v>86</v>
      </c>
      <c r="AV138" s="13" t="s">
        <v>86</v>
      </c>
      <c r="AW138" s="13" t="s">
        <v>34</v>
      </c>
      <c r="AX138" s="13" t="s">
        <v>84</v>
      </c>
      <c r="AY138" s="220" t="s">
        <v>128</v>
      </c>
    </row>
    <row r="139" spans="1:65" s="2" customFormat="1" ht="16.5" customHeight="1">
      <c r="A139" s="35"/>
      <c r="B139" s="36"/>
      <c r="C139" s="221" t="s">
        <v>169</v>
      </c>
      <c r="D139" s="221" t="s">
        <v>170</v>
      </c>
      <c r="E139" s="222" t="s">
        <v>171</v>
      </c>
      <c r="F139" s="223" t="s">
        <v>172</v>
      </c>
      <c r="G139" s="224" t="s">
        <v>148</v>
      </c>
      <c r="H139" s="225">
        <v>1367.242</v>
      </c>
      <c r="I139" s="226"/>
      <c r="J139" s="227">
        <f>ROUND(I139*H139,2)</f>
        <v>0</v>
      </c>
      <c r="K139" s="223" t="s">
        <v>135</v>
      </c>
      <c r="L139" s="228"/>
      <c r="M139" s="229" t="s">
        <v>1</v>
      </c>
      <c r="N139" s="230" t="s">
        <v>42</v>
      </c>
      <c r="O139" s="72"/>
      <c r="P139" s="201">
        <f>O139*H139</f>
        <v>0</v>
      </c>
      <c r="Q139" s="201">
        <v>1</v>
      </c>
      <c r="R139" s="201">
        <f>Q139*H139</f>
        <v>1367.242</v>
      </c>
      <c r="S139" s="201">
        <v>0</v>
      </c>
      <c r="T139" s="202">
        <f>S139*H139</f>
        <v>0</v>
      </c>
      <c r="U139" s="35"/>
      <c r="V139" s="35"/>
      <c r="W139" s="35"/>
      <c r="X139" s="35"/>
      <c r="Y139" s="35"/>
      <c r="Z139" s="35"/>
      <c r="AA139" s="35"/>
      <c r="AB139" s="35"/>
      <c r="AC139" s="35"/>
      <c r="AD139" s="35"/>
      <c r="AE139" s="35"/>
      <c r="AR139" s="203" t="s">
        <v>173</v>
      </c>
      <c r="AT139" s="203" t="s">
        <v>170</v>
      </c>
      <c r="AU139" s="203" t="s">
        <v>86</v>
      </c>
      <c r="AY139" s="18" t="s">
        <v>128</v>
      </c>
      <c r="BE139" s="204">
        <f>IF(N139="základní",J139,0)</f>
        <v>0</v>
      </c>
      <c r="BF139" s="204">
        <f>IF(N139="snížená",J139,0)</f>
        <v>0</v>
      </c>
      <c r="BG139" s="204">
        <f>IF(N139="zákl. přenesená",J139,0)</f>
        <v>0</v>
      </c>
      <c r="BH139" s="204">
        <f>IF(N139="sníž. přenesená",J139,0)</f>
        <v>0</v>
      </c>
      <c r="BI139" s="204">
        <f>IF(N139="nulová",J139,0)</f>
        <v>0</v>
      </c>
      <c r="BJ139" s="18" t="s">
        <v>84</v>
      </c>
      <c r="BK139" s="204">
        <f>ROUND(I139*H139,2)</f>
        <v>0</v>
      </c>
      <c r="BL139" s="18" t="s">
        <v>173</v>
      </c>
      <c r="BM139" s="203" t="s">
        <v>174</v>
      </c>
    </row>
    <row r="140" spans="1:65" s="2" customFormat="1">
      <c r="A140" s="35"/>
      <c r="B140" s="36"/>
      <c r="C140" s="37"/>
      <c r="D140" s="205" t="s">
        <v>138</v>
      </c>
      <c r="E140" s="37"/>
      <c r="F140" s="206" t="s">
        <v>172</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8" t="s">
        <v>138</v>
      </c>
      <c r="AU140" s="18" t="s">
        <v>86</v>
      </c>
    </row>
    <row r="141" spans="1:65" s="13" customFormat="1">
      <c r="B141" s="210"/>
      <c r="C141" s="211"/>
      <c r="D141" s="205" t="s">
        <v>151</v>
      </c>
      <c r="E141" s="212" t="s">
        <v>1</v>
      </c>
      <c r="F141" s="213" t="s">
        <v>175</v>
      </c>
      <c r="G141" s="211"/>
      <c r="H141" s="214">
        <v>1271.43</v>
      </c>
      <c r="I141" s="215"/>
      <c r="J141" s="211"/>
      <c r="K141" s="211"/>
      <c r="L141" s="216"/>
      <c r="M141" s="217"/>
      <c r="N141" s="218"/>
      <c r="O141" s="218"/>
      <c r="P141" s="218"/>
      <c r="Q141" s="218"/>
      <c r="R141" s="218"/>
      <c r="S141" s="218"/>
      <c r="T141" s="219"/>
      <c r="AT141" s="220" t="s">
        <v>151</v>
      </c>
      <c r="AU141" s="220" t="s">
        <v>86</v>
      </c>
      <c r="AV141" s="13" t="s">
        <v>86</v>
      </c>
      <c r="AW141" s="13" t="s">
        <v>34</v>
      </c>
      <c r="AX141" s="13" t="s">
        <v>77</v>
      </c>
      <c r="AY141" s="220" t="s">
        <v>128</v>
      </c>
    </row>
    <row r="142" spans="1:65" s="13" customFormat="1">
      <c r="B142" s="210"/>
      <c r="C142" s="211"/>
      <c r="D142" s="205" t="s">
        <v>151</v>
      </c>
      <c r="E142" s="212" t="s">
        <v>1</v>
      </c>
      <c r="F142" s="213" t="s">
        <v>176</v>
      </c>
      <c r="G142" s="211"/>
      <c r="H142" s="214">
        <v>95.811999999999998</v>
      </c>
      <c r="I142" s="215"/>
      <c r="J142" s="211"/>
      <c r="K142" s="211"/>
      <c r="L142" s="216"/>
      <c r="M142" s="217"/>
      <c r="N142" s="218"/>
      <c r="O142" s="218"/>
      <c r="P142" s="218"/>
      <c r="Q142" s="218"/>
      <c r="R142" s="218"/>
      <c r="S142" s="218"/>
      <c r="T142" s="219"/>
      <c r="AT142" s="220" t="s">
        <v>151</v>
      </c>
      <c r="AU142" s="220" t="s">
        <v>86</v>
      </c>
      <c r="AV142" s="13" t="s">
        <v>86</v>
      </c>
      <c r="AW142" s="13" t="s">
        <v>34</v>
      </c>
      <c r="AX142" s="13" t="s">
        <v>77</v>
      </c>
      <c r="AY142" s="220" t="s">
        <v>128</v>
      </c>
    </row>
    <row r="143" spans="1:65" s="14" customFormat="1">
      <c r="B143" s="231"/>
      <c r="C143" s="232"/>
      <c r="D143" s="205" t="s">
        <v>151</v>
      </c>
      <c r="E143" s="233" t="s">
        <v>1</v>
      </c>
      <c r="F143" s="234" t="s">
        <v>177</v>
      </c>
      <c r="G143" s="232"/>
      <c r="H143" s="235">
        <v>1367.242</v>
      </c>
      <c r="I143" s="236"/>
      <c r="J143" s="232"/>
      <c r="K143" s="232"/>
      <c r="L143" s="237"/>
      <c r="M143" s="238"/>
      <c r="N143" s="239"/>
      <c r="O143" s="239"/>
      <c r="P143" s="239"/>
      <c r="Q143" s="239"/>
      <c r="R143" s="239"/>
      <c r="S143" s="239"/>
      <c r="T143" s="240"/>
      <c r="AT143" s="241" t="s">
        <v>151</v>
      </c>
      <c r="AU143" s="241" t="s">
        <v>86</v>
      </c>
      <c r="AV143" s="14" t="s">
        <v>136</v>
      </c>
      <c r="AW143" s="14" t="s">
        <v>34</v>
      </c>
      <c r="AX143" s="14" t="s">
        <v>84</v>
      </c>
      <c r="AY143" s="241" t="s">
        <v>128</v>
      </c>
    </row>
    <row r="144" spans="1:65" s="2" customFormat="1" ht="16.5" customHeight="1">
      <c r="A144" s="35"/>
      <c r="B144" s="36"/>
      <c r="C144" s="192" t="s">
        <v>178</v>
      </c>
      <c r="D144" s="192" t="s">
        <v>131</v>
      </c>
      <c r="E144" s="193" t="s">
        <v>179</v>
      </c>
      <c r="F144" s="194" t="s">
        <v>180</v>
      </c>
      <c r="G144" s="195" t="s">
        <v>181</v>
      </c>
      <c r="H144" s="196">
        <v>0.3</v>
      </c>
      <c r="I144" s="197"/>
      <c r="J144" s="198">
        <f>ROUND(I144*H144,2)</f>
        <v>0</v>
      </c>
      <c r="K144" s="194" t="s">
        <v>135</v>
      </c>
      <c r="L144" s="40"/>
      <c r="M144" s="199" t="s">
        <v>1</v>
      </c>
      <c r="N144" s="200" t="s">
        <v>42</v>
      </c>
      <c r="O144" s="72"/>
      <c r="P144" s="201">
        <f>O144*H144</f>
        <v>0</v>
      </c>
      <c r="Q144" s="201">
        <v>0</v>
      </c>
      <c r="R144" s="201">
        <f>Q144*H144</f>
        <v>0</v>
      </c>
      <c r="S144" s="201">
        <v>0</v>
      </c>
      <c r="T144" s="202">
        <f>S144*H144</f>
        <v>0</v>
      </c>
      <c r="U144" s="35"/>
      <c r="V144" s="35"/>
      <c r="W144" s="35"/>
      <c r="X144" s="35"/>
      <c r="Y144" s="35"/>
      <c r="Z144" s="35"/>
      <c r="AA144" s="35"/>
      <c r="AB144" s="35"/>
      <c r="AC144" s="35"/>
      <c r="AD144" s="35"/>
      <c r="AE144" s="35"/>
      <c r="AR144" s="203" t="s">
        <v>136</v>
      </c>
      <c r="AT144" s="203" t="s">
        <v>131</v>
      </c>
      <c r="AU144" s="203" t="s">
        <v>86</v>
      </c>
      <c r="AY144" s="18" t="s">
        <v>128</v>
      </c>
      <c r="BE144" s="204">
        <f>IF(N144="základní",J144,0)</f>
        <v>0</v>
      </c>
      <c r="BF144" s="204">
        <f>IF(N144="snížená",J144,0)</f>
        <v>0</v>
      </c>
      <c r="BG144" s="204">
        <f>IF(N144="zákl. přenesená",J144,0)</f>
        <v>0</v>
      </c>
      <c r="BH144" s="204">
        <f>IF(N144="sníž. přenesená",J144,0)</f>
        <v>0</v>
      </c>
      <c r="BI144" s="204">
        <f>IF(N144="nulová",J144,0)</f>
        <v>0</v>
      </c>
      <c r="BJ144" s="18" t="s">
        <v>84</v>
      </c>
      <c r="BK144" s="204">
        <f>ROUND(I144*H144,2)</f>
        <v>0</v>
      </c>
      <c r="BL144" s="18" t="s">
        <v>136</v>
      </c>
      <c r="BM144" s="203" t="s">
        <v>182</v>
      </c>
    </row>
    <row r="145" spans="1:65" s="2" customFormat="1" ht="28.8">
      <c r="A145" s="35"/>
      <c r="B145" s="36"/>
      <c r="C145" s="37"/>
      <c r="D145" s="205" t="s">
        <v>138</v>
      </c>
      <c r="E145" s="37"/>
      <c r="F145" s="206" t="s">
        <v>183</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138</v>
      </c>
      <c r="AU145" s="18" t="s">
        <v>86</v>
      </c>
    </row>
    <row r="146" spans="1:65" s="2" customFormat="1" ht="16.5" customHeight="1">
      <c r="A146" s="35"/>
      <c r="B146" s="36"/>
      <c r="C146" s="192" t="s">
        <v>184</v>
      </c>
      <c r="D146" s="192" t="s">
        <v>131</v>
      </c>
      <c r="E146" s="193" t="s">
        <v>185</v>
      </c>
      <c r="F146" s="194" t="s">
        <v>186</v>
      </c>
      <c r="G146" s="195" t="s">
        <v>181</v>
      </c>
      <c r="H146" s="196">
        <v>1.1539999999999999</v>
      </c>
      <c r="I146" s="197"/>
      <c r="J146" s="198">
        <f>ROUND(I146*H146,2)</f>
        <v>0</v>
      </c>
      <c r="K146" s="194" t="s">
        <v>135</v>
      </c>
      <c r="L146" s="40"/>
      <c r="M146" s="199" t="s">
        <v>1</v>
      </c>
      <c r="N146" s="200" t="s">
        <v>42</v>
      </c>
      <c r="O146" s="72"/>
      <c r="P146" s="201">
        <f>O146*H146</f>
        <v>0</v>
      </c>
      <c r="Q146" s="201">
        <v>0</v>
      </c>
      <c r="R146" s="201">
        <f>Q146*H146</f>
        <v>0</v>
      </c>
      <c r="S146" s="201">
        <v>0</v>
      </c>
      <c r="T146" s="202">
        <f>S146*H146</f>
        <v>0</v>
      </c>
      <c r="U146" s="35"/>
      <c r="V146" s="35"/>
      <c r="W146" s="35"/>
      <c r="X146" s="35"/>
      <c r="Y146" s="35"/>
      <c r="Z146" s="35"/>
      <c r="AA146" s="35"/>
      <c r="AB146" s="35"/>
      <c r="AC146" s="35"/>
      <c r="AD146" s="35"/>
      <c r="AE146" s="35"/>
      <c r="AR146" s="203" t="s">
        <v>136</v>
      </c>
      <c r="AT146" s="203" t="s">
        <v>131</v>
      </c>
      <c r="AU146" s="203" t="s">
        <v>86</v>
      </c>
      <c r="AY146" s="18" t="s">
        <v>128</v>
      </c>
      <c r="BE146" s="204">
        <f>IF(N146="základní",J146,0)</f>
        <v>0</v>
      </c>
      <c r="BF146" s="204">
        <f>IF(N146="snížená",J146,0)</f>
        <v>0</v>
      </c>
      <c r="BG146" s="204">
        <f>IF(N146="zákl. přenesená",J146,0)</f>
        <v>0</v>
      </c>
      <c r="BH146" s="204">
        <f>IF(N146="sníž. přenesená",J146,0)</f>
        <v>0</v>
      </c>
      <c r="BI146" s="204">
        <f>IF(N146="nulová",J146,0)</f>
        <v>0</v>
      </c>
      <c r="BJ146" s="18" t="s">
        <v>84</v>
      </c>
      <c r="BK146" s="204">
        <f>ROUND(I146*H146,2)</f>
        <v>0</v>
      </c>
      <c r="BL146" s="18" t="s">
        <v>136</v>
      </c>
      <c r="BM146" s="203" t="s">
        <v>187</v>
      </c>
    </row>
    <row r="147" spans="1:65" s="2" customFormat="1" ht="57.6">
      <c r="A147" s="35"/>
      <c r="B147" s="36"/>
      <c r="C147" s="37"/>
      <c r="D147" s="205" t="s">
        <v>138</v>
      </c>
      <c r="E147" s="37"/>
      <c r="F147" s="206" t="s">
        <v>188</v>
      </c>
      <c r="G147" s="37"/>
      <c r="H147" s="37"/>
      <c r="I147" s="207"/>
      <c r="J147" s="37"/>
      <c r="K147" s="37"/>
      <c r="L147" s="40"/>
      <c r="M147" s="208"/>
      <c r="N147" s="209"/>
      <c r="O147" s="72"/>
      <c r="P147" s="72"/>
      <c r="Q147" s="72"/>
      <c r="R147" s="72"/>
      <c r="S147" s="72"/>
      <c r="T147" s="73"/>
      <c r="U147" s="35"/>
      <c r="V147" s="35"/>
      <c r="W147" s="35"/>
      <c r="X147" s="35"/>
      <c r="Y147" s="35"/>
      <c r="Z147" s="35"/>
      <c r="AA147" s="35"/>
      <c r="AB147" s="35"/>
      <c r="AC147" s="35"/>
      <c r="AD147" s="35"/>
      <c r="AE147" s="35"/>
      <c r="AT147" s="18" t="s">
        <v>138</v>
      </c>
      <c r="AU147" s="18" t="s">
        <v>86</v>
      </c>
    </row>
    <row r="148" spans="1:65" s="2" customFormat="1" ht="16.5" customHeight="1">
      <c r="A148" s="35"/>
      <c r="B148" s="36"/>
      <c r="C148" s="192" t="s">
        <v>189</v>
      </c>
      <c r="D148" s="192" t="s">
        <v>131</v>
      </c>
      <c r="E148" s="193" t="s">
        <v>190</v>
      </c>
      <c r="F148" s="194" t="s">
        <v>191</v>
      </c>
      <c r="G148" s="195" t="s">
        <v>181</v>
      </c>
      <c r="H148" s="196">
        <v>0.874</v>
      </c>
      <c r="I148" s="197"/>
      <c r="J148" s="198">
        <f>ROUND(I148*H148,2)</f>
        <v>0</v>
      </c>
      <c r="K148" s="194" t="s">
        <v>135</v>
      </c>
      <c r="L148" s="40"/>
      <c r="M148" s="199" t="s">
        <v>1</v>
      </c>
      <c r="N148" s="200" t="s">
        <v>42</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136</v>
      </c>
      <c r="AT148" s="203" t="s">
        <v>131</v>
      </c>
      <c r="AU148" s="203" t="s">
        <v>86</v>
      </c>
      <c r="AY148" s="18" t="s">
        <v>128</v>
      </c>
      <c r="BE148" s="204">
        <f>IF(N148="základní",J148,0)</f>
        <v>0</v>
      </c>
      <c r="BF148" s="204">
        <f>IF(N148="snížená",J148,0)</f>
        <v>0</v>
      </c>
      <c r="BG148" s="204">
        <f>IF(N148="zákl. přenesená",J148,0)</f>
        <v>0</v>
      </c>
      <c r="BH148" s="204">
        <f>IF(N148="sníž. přenesená",J148,0)</f>
        <v>0</v>
      </c>
      <c r="BI148" s="204">
        <f>IF(N148="nulová",J148,0)</f>
        <v>0</v>
      </c>
      <c r="BJ148" s="18" t="s">
        <v>84</v>
      </c>
      <c r="BK148" s="204">
        <f>ROUND(I148*H148,2)</f>
        <v>0</v>
      </c>
      <c r="BL148" s="18" t="s">
        <v>136</v>
      </c>
      <c r="BM148" s="203" t="s">
        <v>192</v>
      </c>
    </row>
    <row r="149" spans="1:65" s="2" customFormat="1" ht="48">
      <c r="A149" s="35"/>
      <c r="B149" s="36"/>
      <c r="C149" s="37"/>
      <c r="D149" s="205" t="s">
        <v>138</v>
      </c>
      <c r="E149" s="37"/>
      <c r="F149" s="206" t="s">
        <v>193</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138</v>
      </c>
      <c r="AU149" s="18" t="s">
        <v>86</v>
      </c>
    </row>
    <row r="150" spans="1:65" s="2" customFormat="1" ht="16.5" customHeight="1">
      <c r="A150" s="35"/>
      <c r="B150" s="36"/>
      <c r="C150" s="192" t="s">
        <v>194</v>
      </c>
      <c r="D150" s="192" t="s">
        <v>131</v>
      </c>
      <c r="E150" s="193" t="s">
        <v>164</v>
      </c>
      <c r="F150" s="194" t="s">
        <v>165</v>
      </c>
      <c r="G150" s="195" t="s">
        <v>155</v>
      </c>
      <c r="H150" s="196">
        <v>70</v>
      </c>
      <c r="I150" s="197"/>
      <c r="J150" s="198">
        <f>ROUND(I150*H150,2)</f>
        <v>0</v>
      </c>
      <c r="K150" s="194" t="s">
        <v>135</v>
      </c>
      <c r="L150" s="40"/>
      <c r="M150" s="199" t="s">
        <v>1</v>
      </c>
      <c r="N150" s="200" t="s">
        <v>42</v>
      </c>
      <c r="O150" s="72"/>
      <c r="P150" s="201">
        <f>O150*H150</f>
        <v>0</v>
      </c>
      <c r="Q150" s="201">
        <v>0</v>
      </c>
      <c r="R150" s="201">
        <f>Q150*H150</f>
        <v>0</v>
      </c>
      <c r="S150" s="201">
        <v>0</v>
      </c>
      <c r="T150" s="202">
        <f>S150*H150</f>
        <v>0</v>
      </c>
      <c r="U150" s="35"/>
      <c r="V150" s="35"/>
      <c r="W150" s="35"/>
      <c r="X150" s="35"/>
      <c r="Y150" s="35"/>
      <c r="Z150" s="35"/>
      <c r="AA150" s="35"/>
      <c r="AB150" s="35"/>
      <c r="AC150" s="35"/>
      <c r="AD150" s="35"/>
      <c r="AE150" s="35"/>
      <c r="AR150" s="203" t="s">
        <v>136</v>
      </c>
      <c r="AT150" s="203" t="s">
        <v>131</v>
      </c>
      <c r="AU150" s="203" t="s">
        <v>86</v>
      </c>
      <c r="AY150" s="18" t="s">
        <v>128</v>
      </c>
      <c r="BE150" s="204">
        <f>IF(N150="základní",J150,0)</f>
        <v>0</v>
      </c>
      <c r="BF150" s="204">
        <f>IF(N150="snížená",J150,0)</f>
        <v>0</v>
      </c>
      <c r="BG150" s="204">
        <f>IF(N150="zákl. přenesená",J150,0)</f>
        <v>0</v>
      </c>
      <c r="BH150" s="204">
        <f>IF(N150="sníž. přenesená",J150,0)</f>
        <v>0</v>
      </c>
      <c r="BI150" s="204">
        <f>IF(N150="nulová",J150,0)</f>
        <v>0</v>
      </c>
      <c r="BJ150" s="18" t="s">
        <v>84</v>
      </c>
      <c r="BK150" s="204">
        <f>ROUND(I150*H150,2)</f>
        <v>0</v>
      </c>
      <c r="BL150" s="18" t="s">
        <v>136</v>
      </c>
      <c r="BM150" s="203" t="s">
        <v>195</v>
      </c>
    </row>
    <row r="151" spans="1:65" s="2" customFormat="1" ht="28.8">
      <c r="A151" s="35"/>
      <c r="B151" s="36"/>
      <c r="C151" s="37"/>
      <c r="D151" s="205" t="s">
        <v>138</v>
      </c>
      <c r="E151" s="37"/>
      <c r="F151" s="206" t="s">
        <v>167</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138</v>
      </c>
      <c r="AU151" s="18" t="s">
        <v>86</v>
      </c>
    </row>
    <row r="152" spans="1:65" s="2" customFormat="1" ht="16.5" customHeight="1">
      <c r="A152" s="35"/>
      <c r="B152" s="36"/>
      <c r="C152" s="221" t="s">
        <v>8</v>
      </c>
      <c r="D152" s="221" t="s">
        <v>170</v>
      </c>
      <c r="E152" s="222" t="s">
        <v>171</v>
      </c>
      <c r="F152" s="223" t="s">
        <v>172</v>
      </c>
      <c r="G152" s="224" t="s">
        <v>148</v>
      </c>
      <c r="H152" s="225">
        <v>119</v>
      </c>
      <c r="I152" s="226"/>
      <c r="J152" s="227">
        <f>ROUND(I152*H152,2)</f>
        <v>0</v>
      </c>
      <c r="K152" s="223" t="s">
        <v>135</v>
      </c>
      <c r="L152" s="228"/>
      <c r="M152" s="229" t="s">
        <v>1</v>
      </c>
      <c r="N152" s="230" t="s">
        <v>42</v>
      </c>
      <c r="O152" s="72"/>
      <c r="P152" s="201">
        <f>O152*H152</f>
        <v>0</v>
      </c>
      <c r="Q152" s="201">
        <v>1</v>
      </c>
      <c r="R152" s="201">
        <f>Q152*H152</f>
        <v>119</v>
      </c>
      <c r="S152" s="201">
        <v>0</v>
      </c>
      <c r="T152" s="202">
        <f>S152*H152</f>
        <v>0</v>
      </c>
      <c r="U152" s="35"/>
      <c r="V152" s="35"/>
      <c r="W152" s="35"/>
      <c r="X152" s="35"/>
      <c r="Y152" s="35"/>
      <c r="Z152" s="35"/>
      <c r="AA152" s="35"/>
      <c r="AB152" s="35"/>
      <c r="AC152" s="35"/>
      <c r="AD152" s="35"/>
      <c r="AE152" s="35"/>
      <c r="AR152" s="203" t="s">
        <v>173</v>
      </c>
      <c r="AT152" s="203" t="s">
        <v>170</v>
      </c>
      <c r="AU152" s="203" t="s">
        <v>86</v>
      </c>
      <c r="AY152" s="18" t="s">
        <v>128</v>
      </c>
      <c r="BE152" s="204">
        <f>IF(N152="základní",J152,0)</f>
        <v>0</v>
      </c>
      <c r="BF152" s="204">
        <f>IF(N152="snížená",J152,0)</f>
        <v>0</v>
      </c>
      <c r="BG152" s="204">
        <f>IF(N152="zákl. přenesená",J152,0)</f>
        <v>0</v>
      </c>
      <c r="BH152" s="204">
        <f>IF(N152="sníž. přenesená",J152,0)</f>
        <v>0</v>
      </c>
      <c r="BI152" s="204">
        <f>IF(N152="nulová",J152,0)</f>
        <v>0</v>
      </c>
      <c r="BJ152" s="18" t="s">
        <v>84</v>
      </c>
      <c r="BK152" s="204">
        <f>ROUND(I152*H152,2)</f>
        <v>0</v>
      </c>
      <c r="BL152" s="18" t="s">
        <v>173</v>
      </c>
      <c r="BM152" s="203" t="s">
        <v>196</v>
      </c>
    </row>
    <row r="153" spans="1:65" s="2" customFormat="1">
      <c r="A153" s="35"/>
      <c r="B153" s="36"/>
      <c r="C153" s="37"/>
      <c r="D153" s="205" t="s">
        <v>138</v>
      </c>
      <c r="E153" s="37"/>
      <c r="F153" s="206" t="s">
        <v>172</v>
      </c>
      <c r="G153" s="37"/>
      <c r="H153" s="37"/>
      <c r="I153" s="207"/>
      <c r="J153" s="37"/>
      <c r="K153" s="37"/>
      <c r="L153" s="40"/>
      <c r="M153" s="208"/>
      <c r="N153" s="209"/>
      <c r="O153" s="72"/>
      <c r="P153" s="72"/>
      <c r="Q153" s="72"/>
      <c r="R153" s="72"/>
      <c r="S153" s="72"/>
      <c r="T153" s="73"/>
      <c r="U153" s="35"/>
      <c r="V153" s="35"/>
      <c r="W153" s="35"/>
      <c r="X153" s="35"/>
      <c r="Y153" s="35"/>
      <c r="Z153" s="35"/>
      <c r="AA153" s="35"/>
      <c r="AB153" s="35"/>
      <c r="AC153" s="35"/>
      <c r="AD153" s="35"/>
      <c r="AE153" s="35"/>
      <c r="AT153" s="18" t="s">
        <v>138</v>
      </c>
      <c r="AU153" s="18" t="s">
        <v>86</v>
      </c>
    </row>
    <row r="154" spans="1:65" s="13" customFormat="1">
      <c r="B154" s="210"/>
      <c r="C154" s="211"/>
      <c r="D154" s="205" t="s">
        <v>151</v>
      </c>
      <c r="E154" s="212" t="s">
        <v>1</v>
      </c>
      <c r="F154" s="213" t="s">
        <v>197</v>
      </c>
      <c r="G154" s="211"/>
      <c r="H154" s="214">
        <v>119</v>
      </c>
      <c r="I154" s="215"/>
      <c r="J154" s="211"/>
      <c r="K154" s="211"/>
      <c r="L154" s="216"/>
      <c r="M154" s="217"/>
      <c r="N154" s="218"/>
      <c r="O154" s="218"/>
      <c r="P154" s="218"/>
      <c r="Q154" s="218"/>
      <c r="R154" s="218"/>
      <c r="S154" s="218"/>
      <c r="T154" s="219"/>
      <c r="AT154" s="220" t="s">
        <v>151</v>
      </c>
      <c r="AU154" s="220" t="s">
        <v>86</v>
      </c>
      <c r="AV154" s="13" t="s">
        <v>86</v>
      </c>
      <c r="AW154" s="13" t="s">
        <v>34</v>
      </c>
      <c r="AX154" s="13" t="s">
        <v>84</v>
      </c>
      <c r="AY154" s="220" t="s">
        <v>128</v>
      </c>
    </row>
    <row r="155" spans="1:65" s="2" customFormat="1" ht="16.5" customHeight="1">
      <c r="A155" s="35"/>
      <c r="B155" s="36"/>
      <c r="C155" s="192" t="s">
        <v>198</v>
      </c>
      <c r="D155" s="192" t="s">
        <v>131</v>
      </c>
      <c r="E155" s="193" t="s">
        <v>199</v>
      </c>
      <c r="F155" s="194" t="s">
        <v>200</v>
      </c>
      <c r="G155" s="195" t="s">
        <v>142</v>
      </c>
      <c r="H155" s="196">
        <v>1200</v>
      </c>
      <c r="I155" s="197"/>
      <c r="J155" s="198">
        <f>ROUND(I155*H155,2)</f>
        <v>0</v>
      </c>
      <c r="K155" s="194" t="s">
        <v>135</v>
      </c>
      <c r="L155" s="40"/>
      <c r="M155" s="199" t="s">
        <v>1</v>
      </c>
      <c r="N155" s="200" t="s">
        <v>42</v>
      </c>
      <c r="O155" s="72"/>
      <c r="P155" s="201">
        <f>O155*H155</f>
        <v>0</v>
      </c>
      <c r="Q155" s="201">
        <v>0</v>
      </c>
      <c r="R155" s="201">
        <f>Q155*H155</f>
        <v>0</v>
      </c>
      <c r="S155" s="201">
        <v>0</v>
      </c>
      <c r="T155" s="202">
        <f>S155*H155</f>
        <v>0</v>
      </c>
      <c r="U155" s="35"/>
      <c r="V155" s="35"/>
      <c r="W155" s="35"/>
      <c r="X155" s="35"/>
      <c r="Y155" s="35"/>
      <c r="Z155" s="35"/>
      <c r="AA155" s="35"/>
      <c r="AB155" s="35"/>
      <c r="AC155" s="35"/>
      <c r="AD155" s="35"/>
      <c r="AE155" s="35"/>
      <c r="AR155" s="203" t="s">
        <v>136</v>
      </c>
      <c r="AT155" s="203" t="s">
        <v>131</v>
      </c>
      <c r="AU155" s="203" t="s">
        <v>86</v>
      </c>
      <c r="AY155" s="18" t="s">
        <v>128</v>
      </c>
      <c r="BE155" s="204">
        <f>IF(N155="základní",J155,0)</f>
        <v>0</v>
      </c>
      <c r="BF155" s="204">
        <f>IF(N155="snížená",J155,0)</f>
        <v>0</v>
      </c>
      <c r="BG155" s="204">
        <f>IF(N155="zákl. přenesená",J155,0)</f>
        <v>0</v>
      </c>
      <c r="BH155" s="204">
        <f>IF(N155="sníž. přenesená",J155,0)</f>
        <v>0</v>
      </c>
      <c r="BI155" s="204">
        <f>IF(N155="nulová",J155,0)</f>
        <v>0</v>
      </c>
      <c r="BJ155" s="18" t="s">
        <v>84</v>
      </c>
      <c r="BK155" s="204">
        <f>ROUND(I155*H155,2)</f>
        <v>0</v>
      </c>
      <c r="BL155" s="18" t="s">
        <v>136</v>
      </c>
      <c r="BM155" s="203" t="s">
        <v>201</v>
      </c>
    </row>
    <row r="156" spans="1:65" s="2" customFormat="1" ht="28.8">
      <c r="A156" s="35"/>
      <c r="B156" s="36"/>
      <c r="C156" s="37"/>
      <c r="D156" s="205" t="s">
        <v>138</v>
      </c>
      <c r="E156" s="37"/>
      <c r="F156" s="206" t="s">
        <v>202</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138</v>
      </c>
      <c r="AU156" s="18" t="s">
        <v>86</v>
      </c>
    </row>
    <row r="157" spans="1:65" s="2" customFormat="1" ht="16.5" customHeight="1">
      <c r="A157" s="35"/>
      <c r="B157" s="36"/>
      <c r="C157" s="221" t="s">
        <v>203</v>
      </c>
      <c r="D157" s="221" t="s">
        <v>170</v>
      </c>
      <c r="E157" s="222" t="s">
        <v>204</v>
      </c>
      <c r="F157" s="223" t="s">
        <v>205</v>
      </c>
      <c r="G157" s="224" t="s">
        <v>142</v>
      </c>
      <c r="H157" s="225">
        <v>1200</v>
      </c>
      <c r="I157" s="226"/>
      <c r="J157" s="227">
        <f>ROUND(I157*H157,2)</f>
        <v>0</v>
      </c>
      <c r="K157" s="223" t="s">
        <v>135</v>
      </c>
      <c r="L157" s="228"/>
      <c r="M157" s="229" t="s">
        <v>1</v>
      </c>
      <c r="N157" s="230" t="s">
        <v>42</v>
      </c>
      <c r="O157" s="72"/>
      <c r="P157" s="201">
        <f>O157*H157</f>
        <v>0</v>
      </c>
      <c r="Q157" s="201">
        <v>1.8000000000000001E-4</v>
      </c>
      <c r="R157" s="201">
        <f>Q157*H157</f>
        <v>0.21600000000000003</v>
      </c>
      <c r="S157" s="201">
        <v>0</v>
      </c>
      <c r="T157" s="202">
        <f>S157*H157</f>
        <v>0</v>
      </c>
      <c r="U157" s="35"/>
      <c r="V157" s="35"/>
      <c r="W157" s="35"/>
      <c r="X157" s="35"/>
      <c r="Y157" s="35"/>
      <c r="Z157" s="35"/>
      <c r="AA157" s="35"/>
      <c r="AB157" s="35"/>
      <c r="AC157" s="35"/>
      <c r="AD157" s="35"/>
      <c r="AE157" s="35"/>
      <c r="AR157" s="203" t="s">
        <v>173</v>
      </c>
      <c r="AT157" s="203" t="s">
        <v>170</v>
      </c>
      <c r="AU157" s="203" t="s">
        <v>86</v>
      </c>
      <c r="AY157" s="18" t="s">
        <v>128</v>
      </c>
      <c r="BE157" s="204">
        <f>IF(N157="základní",J157,0)</f>
        <v>0</v>
      </c>
      <c r="BF157" s="204">
        <f>IF(N157="snížená",J157,0)</f>
        <v>0</v>
      </c>
      <c r="BG157" s="204">
        <f>IF(N157="zákl. přenesená",J157,0)</f>
        <v>0</v>
      </c>
      <c r="BH157" s="204">
        <f>IF(N157="sníž. přenesená",J157,0)</f>
        <v>0</v>
      </c>
      <c r="BI157" s="204">
        <f>IF(N157="nulová",J157,0)</f>
        <v>0</v>
      </c>
      <c r="BJ157" s="18" t="s">
        <v>84</v>
      </c>
      <c r="BK157" s="204">
        <f>ROUND(I157*H157,2)</f>
        <v>0</v>
      </c>
      <c r="BL157" s="18" t="s">
        <v>173</v>
      </c>
      <c r="BM157" s="203" t="s">
        <v>206</v>
      </c>
    </row>
    <row r="158" spans="1:65" s="2" customFormat="1">
      <c r="A158" s="35"/>
      <c r="B158" s="36"/>
      <c r="C158" s="37"/>
      <c r="D158" s="205" t="s">
        <v>138</v>
      </c>
      <c r="E158" s="37"/>
      <c r="F158" s="206" t="s">
        <v>205</v>
      </c>
      <c r="G158" s="37"/>
      <c r="H158" s="37"/>
      <c r="I158" s="207"/>
      <c r="J158" s="37"/>
      <c r="K158" s="37"/>
      <c r="L158" s="40"/>
      <c r="M158" s="208"/>
      <c r="N158" s="209"/>
      <c r="O158" s="72"/>
      <c r="P158" s="72"/>
      <c r="Q158" s="72"/>
      <c r="R158" s="72"/>
      <c r="S158" s="72"/>
      <c r="T158" s="73"/>
      <c r="U158" s="35"/>
      <c r="V158" s="35"/>
      <c r="W158" s="35"/>
      <c r="X158" s="35"/>
      <c r="Y158" s="35"/>
      <c r="Z158" s="35"/>
      <c r="AA158" s="35"/>
      <c r="AB158" s="35"/>
      <c r="AC158" s="35"/>
      <c r="AD158" s="35"/>
      <c r="AE158" s="35"/>
      <c r="AT158" s="18" t="s">
        <v>138</v>
      </c>
      <c r="AU158" s="18" t="s">
        <v>86</v>
      </c>
    </row>
    <row r="159" spans="1:65" s="2" customFormat="1" ht="16.5" customHeight="1">
      <c r="A159" s="35"/>
      <c r="B159" s="36"/>
      <c r="C159" s="192" t="s">
        <v>207</v>
      </c>
      <c r="D159" s="192" t="s">
        <v>131</v>
      </c>
      <c r="E159" s="193" t="s">
        <v>140</v>
      </c>
      <c r="F159" s="194" t="s">
        <v>141</v>
      </c>
      <c r="G159" s="195" t="s">
        <v>142</v>
      </c>
      <c r="H159" s="196">
        <v>44</v>
      </c>
      <c r="I159" s="197"/>
      <c r="J159" s="198">
        <f>ROUND(I159*H159,2)</f>
        <v>0</v>
      </c>
      <c r="K159" s="194" t="s">
        <v>135</v>
      </c>
      <c r="L159" s="40"/>
      <c r="M159" s="199" t="s">
        <v>1</v>
      </c>
      <c r="N159" s="200" t="s">
        <v>42</v>
      </c>
      <c r="O159" s="72"/>
      <c r="P159" s="201">
        <f>O159*H159</f>
        <v>0</v>
      </c>
      <c r="Q159" s="201">
        <v>0</v>
      </c>
      <c r="R159" s="201">
        <f>Q159*H159</f>
        <v>0</v>
      </c>
      <c r="S159" s="201">
        <v>0</v>
      </c>
      <c r="T159" s="202">
        <f>S159*H159</f>
        <v>0</v>
      </c>
      <c r="U159" s="35"/>
      <c r="V159" s="35"/>
      <c r="W159" s="35"/>
      <c r="X159" s="35"/>
      <c r="Y159" s="35"/>
      <c r="Z159" s="35"/>
      <c r="AA159" s="35"/>
      <c r="AB159" s="35"/>
      <c r="AC159" s="35"/>
      <c r="AD159" s="35"/>
      <c r="AE159" s="35"/>
      <c r="AR159" s="203" t="s">
        <v>136</v>
      </c>
      <c r="AT159" s="203" t="s">
        <v>131</v>
      </c>
      <c r="AU159" s="203" t="s">
        <v>86</v>
      </c>
      <c r="AY159" s="18" t="s">
        <v>128</v>
      </c>
      <c r="BE159" s="204">
        <f>IF(N159="základní",J159,0)</f>
        <v>0</v>
      </c>
      <c r="BF159" s="204">
        <f>IF(N159="snížená",J159,0)</f>
        <v>0</v>
      </c>
      <c r="BG159" s="204">
        <f>IF(N159="zákl. přenesená",J159,0)</f>
        <v>0</v>
      </c>
      <c r="BH159" s="204">
        <f>IF(N159="sníž. přenesená",J159,0)</f>
        <v>0</v>
      </c>
      <c r="BI159" s="204">
        <f>IF(N159="nulová",J159,0)</f>
        <v>0</v>
      </c>
      <c r="BJ159" s="18" t="s">
        <v>84</v>
      </c>
      <c r="BK159" s="204">
        <f>ROUND(I159*H159,2)</f>
        <v>0</v>
      </c>
      <c r="BL159" s="18" t="s">
        <v>136</v>
      </c>
      <c r="BM159" s="203" t="s">
        <v>208</v>
      </c>
    </row>
    <row r="160" spans="1:65" s="2" customFormat="1" ht="19.2">
      <c r="A160" s="35"/>
      <c r="B160" s="36"/>
      <c r="C160" s="37"/>
      <c r="D160" s="205" t="s">
        <v>138</v>
      </c>
      <c r="E160" s="37"/>
      <c r="F160" s="206" t="s">
        <v>144</v>
      </c>
      <c r="G160" s="37"/>
      <c r="H160" s="37"/>
      <c r="I160" s="207"/>
      <c r="J160" s="37"/>
      <c r="K160" s="37"/>
      <c r="L160" s="40"/>
      <c r="M160" s="208"/>
      <c r="N160" s="209"/>
      <c r="O160" s="72"/>
      <c r="P160" s="72"/>
      <c r="Q160" s="72"/>
      <c r="R160" s="72"/>
      <c r="S160" s="72"/>
      <c r="T160" s="73"/>
      <c r="U160" s="35"/>
      <c r="V160" s="35"/>
      <c r="W160" s="35"/>
      <c r="X160" s="35"/>
      <c r="Y160" s="35"/>
      <c r="Z160" s="35"/>
      <c r="AA160" s="35"/>
      <c r="AB160" s="35"/>
      <c r="AC160" s="35"/>
      <c r="AD160" s="35"/>
      <c r="AE160" s="35"/>
      <c r="AT160" s="18" t="s">
        <v>138</v>
      </c>
      <c r="AU160" s="18" t="s">
        <v>86</v>
      </c>
    </row>
    <row r="161" spans="1:65" s="13" customFormat="1">
      <c r="B161" s="210"/>
      <c r="C161" s="211"/>
      <c r="D161" s="205" t="s">
        <v>151</v>
      </c>
      <c r="E161" s="212" t="s">
        <v>1</v>
      </c>
      <c r="F161" s="213" t="s">
        <v>209</v>
      </c>
      <c r="G161" s="211"/>
      <c r="H161" s="214">
        <v>44</v>
      </c>
      <c r="I161" s="215"/>
      <c r="J161" s="211"/>
      <c r="K161" s="211"/>
      <c r="L161" s="216"/>
      <c r="M161" s="217"/>
      <c r="N161" s="218"/>
      <c r="O161" s="218"/>
      <c r="P161" s="218"/>
      <c r="Q161" s="218"/>
      <c r="R161" s="218"/>
      <c r="S161" s="218"/>
      <c r="T161" s="219"/>
      <c r="AT161" s="220" t="s">
        <v>151</v>
      </c>
      <c r="AU161" s="220" t="s">
        <v>86</v>
      </c>
      <c r="AV161" s="13" t="s">
        <v>86</v>
      </c>
      <c r="AW161" s="13" t="s">
        <v>34</v>
      </c>
      <c r="AX161" s="13" t="s">
        <v>84</v>
      </c>
      <c r="AY161" s="220" t="s">
        <v>128</v>
      </c>
    </row>
    <row r="162" spans="1:65" s="2" customFormat="1" ht="16.5" customHeight="1">
      <c r="A162" s="35"/>
      <c r="B162" s="36"/>
      <c r="C162" s="192" t="s">
        <v>210</v>
      </c>
      <c r="D162" s="192" t="s">
        <v>131</v>
      </c>
      <c r="E162" s="193" t="s">
        <v>211</v>
      </c>
      <c r="F162" s="194" t="s">
        <v>212</v>
      </c>
      <c r="G162" s="195" t="s">
        <v>213</v>
      </c>
      <c r="H162" s="196">
        <v>780</v>
      </c>
      <c r="I162" s="197"/>
      <c r="J162" s="198">
        <f>ROUND(I162*H162,2)</f>
        <v>0</v>
      </c>
      <c r="K162" s="194" t="s">
        <v>135</v>
      </c>
      <c r="L162" s="40"/>
      <c r="M162" s="199" t="s">
        <v>1</v>
      </c>
      <c r="N162" s="200" t="s">
        <v>42</v>
      </c>
      <c r="O162" s="72"/>
      <c r="P162" s="201">
        <f>O162*H162</f>
        <v>0</v>
      </c>
      <c r="Q162" s="201">
        <v>0</v>
      </c>
      <c r="R162" s="201">
        <f>Q162*H162</f>
        <v>0</v>
      </c>
      <c r="S162" s="201">
        <v>0</v>
      </c>
      <c r="T162" s="202">
        <f>S162*H162</f>
        <v>0</v>
      </c>
      <c r="U162" s="35"/>
      <c r="V162" s="35"/>
      <c r="W162" s="35"/>
      <c r="X162" s="35"/>
      <c r="Y162" s="35"/>
      <c r="Z162" s="35"/>
      <c r="AA162" s="35"/>
      <c r="AB162" s="35"/>
      <c r="AC162" s="35"/>
      <c r="AD162" s="35"/>
      <c r="AE162" s="35"/>
      <c r="AR162" s="203" t="s">
        <v>136</v>
      </c>
      <c r="AT162" s="203" t="s">
        <v>131</v>
      </c>
      <c r="AU162" s="203" t="s">
        <v>86</v>
      </c>
      <c r="AY162" s="18" t="s">
        <v>128</v>
      </c>
      <c r="BE162" s="204">
        <f>IF(N162="základní",J162,0)</f>
        <v>0</v>
      </c>
      <c r="BF162" s="204">
        <f>IF(N162="snížená",J162,0)</f>
        <v>0</v>
      </c>
      <c r="BG162" s="204">
        <f>IF(N162="zákl. přenesená",J162,0)</f>
        <v>0</v>
      </c>
      <c r="BH162" s="204">
        <f>IF(N162="sníž. přenesená",J162,0)</f>
        <v>0</v>
      </c>
      <c r="BI162" s="204">
        <f>IF(N162="nulová",J162,0)</f>
        <v>0</v>
      </c>
      <c r="BJ162" s="18" t="s">
        <v>84</v>
      </c>
      <c r="BK162" s="204">
        <f>ROUND(I162*H162,2)</f>
        <v>0</v>
      </c>
      <c r="BL162" s="18" t="s">
        <v>136</v>
      </c>
      <c r="BM162" s="203" t="s">
        <v>214</v>
      </c>
    </row>
    <row r="163" spans="1:65" s="2" customFormat="1" ht="38.4">
      <c r="A163" s="35"/>
      <c r="B163" s="36"/>
      <c r="C163" s="37"/>
      <c r="D163" s="205" t="s">
        <v>138</v>
      </c>
      <c r="E163" s="37"/>
      <c r="F163" s="206" t="s">
        <v>215</v>
      </c>
      <c r="G163" s="37"/>
      <c r="H163" s="37"/>
      <c r="I163" s="207"/>
      <c r="J163" s="37"/>
      <c r="K163" s="37"/>
      <c r="L163" s="40"/>
      <c r="M163" s="208"/>
      <c r="N163" s="209"/>
      <c r="O163" s="72"/>
      <c r="P163" s="72"/>
      <c r="Q163" s="72"/>
      <c r="R163" s="72"/>
      <c r="S163" s="72"/>
      <c r="T163" s="73"/>
      <c r="U163" s="35"/>
      <c r="V163" s="35"/>
      <c r="W163" s="35"/>
      <c r="X163" s="35"/>
      <c r="Y163" s="35"/>
      <c r="Z163" s="35"/>
      <c r="AA163" s="35"/>
      <c r="AB163" s="35"/>
      <c r="AC163" s="35"/>
      <c r="AD163" s="35"/>
      <c r="AE163" s="35"/>
      <c r="AT163" s="18" t="s">
        <v>138</v>
      </c>
      <c r="AU163" s="18" t="s">
        <v>86</v>
      </c>
    </row>
    <row r="164" spans="1:65" s="13" customFormat="1">
      <c r="B164" s="210"/>
      <c r="C164" s="211"/>
      <c r="D164" s="205" t="s">
        <v>151</v>
      </c>
      <c r="E164" s="212" t="s">
        <v>1</v>
      </c>
      <c r="F164" s="213" t="s">
        <v>216</v>
      </c>
      <c r="G164" s="211"/>
      <c r="H164" s="214">
        <v>780</v>
      </c>
      <c r="I164" s="215"/>
      <c r="J164" s="211"/>
      <c r="K164" s="211"/>
      <c r="L164" s="216"/>
      <c r="M164" s="217"/>
      <c r="N164" s="218"/>
      <c r="O164" s="218"/>
      <c r="P164" s="218"/>
      <c r="Q164" s="218"/>
      <c r="R164" s="218"/>
      <c r="S164" s="218"/>
      <c r="T164" s="219"/>
      <c r="AT164" s="220" t="s">
        <v>151</v>
      </c>
      <c r="AU164" s="220" t="s">
        <v>86</v>
      </c>
      <c r="AV164" s="13" t="s">
        <v>86</v>
      </c>
      <c r="AW164" s="13" t="s">
        <v>34</v>
      </c>
      <c r="AX164" s="13" t="s">
        <v>84</v>
      </c>
      <c r="AY164" s="220" t="s">
        <v>128</v>
      </c>
    </row>
    <row r="165" spans="1:65" s="2" customFormat="1" ht="16.5" customHeight="1">
      <c r="A165" s="35"/>
      <c r="B165" s="36"/>
      <c r="C165" s="192" t="s">
        <v>217</v>
      </c>
      <c r="D165" s="192" t="s">
        <v>131</v>
      </c>
      <c r="E165" s="193" t="s">
        <v>218</v>
      </c>
      <c r="F165" s="194" t="s">
        <v>219</v>
      </c>
      <c r="G165" s="195" t="s">
        <v>213</v>
      </c>
      <c r="H165" s="196">
        <v>14</v>
      </c>
      <c r="I165" s="197"/>
      <c r="J165" s="198">
        <f>ROUND(I165*H165,2)</f>
        <v>0</v>
      </c>
      <c r="K165" s="194" t="s">
        <v>135</v>
      </c>
      <c r="L165" s="40"/>
      <c r="M165" s="199" t="s">
        <v>1</v>
      </c>
      <c r="N165" s="200" t="s">
        <v>42</v>
      </c>
      <c r="O165" s="72"/>
      <c r="P165" s="201">
        <f>O165*H165</f>
        <v>0</v>
      </c>
      <c r="Q165" s="201">
        <v>0</v>
      </c>
      <c r="R165" s="201">
        <f>Q165*H165</f>
        <v>0</v>
      </c>
      <c r="S165" s="201">
        <v>0</v>
      </c>
      <c r="T165" s="202">
        <f>S165*H165</f>
        <v>0</v>
      </c>
      <c r="U165" s="35"/>
      <c r="V165" s="35"/>
      <c r="W165" s="35"/>
      <c r="X165" s="35"/>
      <c r="Y165" s="35"/>
      <c r="Z165" s="35"/>
      <c r="AA165" s="35"/>
      <c r="AB165" s="35"/>
      <c r="AC165" s="35"/>
      <c r="AD165" s="35"/>
      <c r="AE165" s="35"/>
      <c r="AR165" s="203" t="s">
        <v>136</v>
      </c>
      <c r="AT165" s="203" t="s">
        <v>131</v>
      </c>
      <c r="AU165" s="203" t="s">
        <v>86</v>
      </c>
      <c r="AY165" s="18" t="s">
        <v>128</v>
      </c>
      <c r="BE165" s="204">
        <f>IF(N165="základní",J165,0)</f>
        <v>0</v>
      </c>
      <c r="BF165" s="204">
        <f>IF(N165="snížená",J165,0)</f>
        <v>0</v>
      </c>
      <c r="BG165" s="204">
        <f>IF(N165="zákl. přenesená",J165,0)</f>
        <v>0</v>
      </c>
      <c r="BH165" s="204">
        <f>IF(N165="sníž. přenesená",J165,0)</f>
        <v>0</v>
      </c>
      <c r="BI165" s="204">
        <f>IF(N165="nulová",J165,0)</f>
        <v>0</v>
      </c>
      <c r="BJ165" s="18" t="s">
        <v>84</v>
      </c>
      <c r="BK165" s="204">
        <f>ROUND(I165*H165,2)</f>
        <v>0</v>
      </c>
      <c r="BL165" s="18" t="s">
        <v>136</v>
      </c>
      <c r="BM165" s="203" t="s">
        <v>220</v>
      </c>
    </row>
    <row r="166" spans="1:65" s="2" customFormat="1" ht="38.4">
      <c r="A166" s="35"/>
      <c r="B166" s="36"/>
      <c r="C166" s="37"/>
      <c r="D166" s="205" t="s">
        <v>138</v>
      </c>
      <c r="E166" s="37"/>
      <c r="F166" s="206" t="s">
        <v>221</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138</v>
      </c>
      <c r="AU166" s="18" t="s">
        <v>86</v>
      </c>
    </row>
    <row r="167" spans="1:65" s="13" customFormat="1">
      <c r="B167" s="210"/>
      <c r="C167" s="211"/>
      <c r="D167" s="205" t="s">
        <v>151</v>
      </c>
      <c r="E167" s="212" t="s">
        <v>1</v>
      </c>
      <c r="F167" s="213" t="s">
        <v>222</v>
      </c>
      <c r="G167" s="211"/>
      <c r="H167" s="214">
        <v>14</v>
      </c>
      <c r="I167" s="215"/>
      <c r="J167" s="211"/>
      <c r="K167" s="211"/>
      <c r="L167" s="216"/>
      <c r="M167" s="217"/>
      <c r="N167" s="218"/>
      <c r="O167" s="218"/>
      <c r="P167" s="218"/>
      <c r="Q167" s="218"/>
      <c r="R167" s="218"/>
      <c r="S167" s="218"/>
      <c r="T167" s="219"/>
      <c r="AT167" s="220" t="s">
        <v>151</v>
      </c>
      <c r="AU167" s="220" t="s">
        <v>86</v>
      </c>
      <c r="AV167" s="13" t="s">
        <v>86</v>
      </c>
      <c r="AW167" s="13" t="s">
        <v>34</v>
      </c>
      <c r="AX167" s="13" t="s">
        <v>84</v>
      </c>
      <c r="AY167" s="220" t="s">
        <v>128</v>
      </c>
    </row>
    <row r="168" spans="1:65" s="2" customFormat="1" ht="16.5" customHeight="1">
      <c r="A168" s="35"/>
      <c r="B168" s="36"/>
      <c r="C168" s="192" t="s">
        <v>223</v>
      </c>
      <c r="D168" s="192" t="s">
        <v>131</v>
      </c>
      <c r="E168" s="193" t="s">
        <v>224</v>
      </c>
      <c r="F168" s="194" t="s">
        <v>225</v>
      </c>
      <c r="G168" s="195" t="s">
        <v>213</v>
      </c>
      <c r="H168" s="196">
        <v>14</v>
      </c>
      <c r="I168" s="197"/>
      <c r="J168" s="198">
        <f>ROUND(I168*H168,2)</f>
        <v>0</v>
      </c>
      <c r="K168" s="194" t="s">
        <v>135</v>
      </c>
      <c r="L168" s="40"/>
      <c r="M168" s="199" t="s">
        <v>1</v>
      </c>
      <c r="N168" s="200" t="s">
        <v>42</v>
      </c>
      <c r="O168" s="72"/>
      <c r="P168" s="201">
        <f>O168*H168</f>
        <v>0</v>
      </c>
      <c r="Q168" s="201">
        <v>0</v>
      </c>
      <c r="R168" s="201">
        <f>Q168*H168</f>
        <v>0</v>
      </c>
      <c r="S168" s="201">
        <v>0</v>
      </c>
      <c r="T168" s="202">
        <f>S168*H168</f>
        <v>0</v>
      </c>
      <c r="U168" s="35"/>
      <c r="V168" s="35"/>
      <c r="W168" s="35"/>
      <c r="X168" s="35"/>
      <c r="Y168" s="35"/>
      <c r="Z168" s="35"/>
      <c r="AA168" s="35"/>
      <c r="AB168" s="35"/>
      <c r="AC168" s="35"/>
      <c r="AD168" s="35"/>
      <c r="AE168" s="35"/>
      <c r="AR168" s="203" t="s">
        <v>136</v>
      </c>
      <c r="AT168" s="203" t="s">
        <v>131</v>
      </c>
      <c r="AU168" s="203" t="s">
        <v>86</v>
      </c>
      <c r="AY168" s="18" t="s">
        <v>128</v>
      </c>
      <c r="BE168" s="204">
        <f>IF(N168="základní",J168,0)</f>
        <v>0</v>
      </c>
      <c r="BF168" s="204">
        <f>IF(N168="snížená",J168,0)</f>
        <v>0</v>
      </c>
      <c r="BG168" s="204">
        <f>IF(N168="zákl. přenesená",J168,0)</f>
        <v>0</v>
      </c>
      <c r="BH168" s="204">
        <f>IF(N168="sníž. přenesená",J168,0)</f>
        <v>0</v>
      </c>
      <c r="BI168" s="204">
        <f>IF(N168="nulová",J168,0)</f>
        <v>0</v>
      </c>
      <c r="BJ168" s="18" t="s">
        <v>84</v>
      </c>
      <c r="BK168" s="204">
        <f>ROUND(I168*H168,2)</f>
        <v>0</v>
      </c>
      <c r="BL168" s="18" t="s">
        <v>136</v>
      </c>
      <c r="BM168" s="203" t="s">
        <v>226</v>
      </c>
    </row>
    <row r="169" spans="1:65" s="2" customFormat="1" ht="19.2">
      <c r="A169" s="35"/>
      <c r="B169" s="36"/>
      <c r="C169" s="37"/>
      <c r="D169" s="205" t="s">
        <v>138</v>
      </c>
      <c r="E169" s="37"/>
      <c r="F169" s="206" t="s">
        <v>227</v>
      </c>
      <c r="G169" s="37"/>
      <c r="H169" s="37"/>
      <c r="I169" s="207"/>
      <c r="J169" s="37"/>
      <c r="K169" s="37"/>
      <c r="L169" s="40"/>
      <c r="M169" s="208"/>
      <c r="N169" s="209"/>
      <c r="O169" s="72"/>
      <c r="P169" s="72"/>
      <c r="Q169" s="72"/>
      <c r="R169" s="72"/>
      <c r="S169" s="72"/>
      <c r="T169" s="73"/>
      <c r="U169" s="35"/>
      <c r="V169" s="35"/>
      <c r="W169" s="35"/>
      <c r="X169" s="35"/>
      <c r="Y169" s="35"/>
      <c r="Z169" s="35"/>
      <c r="AA169" s="35"/>
      <c r="AB169" s="35"/>
      <c r="AC169" s="35"/>
      <c r="AD169" s="35"/>
      <c r="AE169" s="35"/>
      <c r="AT169" s="18" t="s">
        <v>138</v>
      </c>
      <c r="AU169" s="18" t="s">
        <v>86</v>
      </c>
    </row>
    <row r="170" spans="1:65" s="13" customFormat="1">
      <c r="B170" s="210"/>
      <c r="C170" s="211"/>
      <c r="D170" s="205" t="s">
        <v>151</v>
      </c>
      <c r="E170" s="212" t="s">
        <v>1</v>
      </c>
      <c r="F170" s="213" t="s">
        <v>222</v>
      </c>
      <c r="G170" s="211"/>
      <c r="H170" s="214">
        <v>14</v>
      </c>
      <c r="I170" s="215"/>
      <c r="J170" s="211"/>
      <c r="K170" s="211"/>
      <c r="L170" s="216"/>
      <c r="M170" s="217"/>
      <c r="N170" s="218"/>
      <c r="O170" s="218"/>
      <c r="P170" s="218"/>
      <c r="Q170" s="218"/>
      <c r="R170" s="218"/>
      <c r="S170" s="218"/>
      <c r="T170" s="219"/>
      <c r="AT170" s="220" t="s">
        <v>151</v>
      </c>
      <c r="AU170" s="220" t="s">
        <v>86</v>
      </c>
      <c r="AV170" s="13" t="s">
        <v>86</v>
      </c>
      <c r="AW170" s="13" t="s">
        <v>34</v>
      </c>
      <c r="AX170" s="13" t="s">
        <v>84</v>
      </c>
      <c r="AY170" s="220" t="s">
        <v>128</v>
      </c>
    </row>
    <row r="171" spans="1:65" s="2" customFormat="1" ht="16.5" customHeight="1">
      <c r="A171" s="35"/>
      <c r="B171" s="36"/>
      <c r="C171" s="192" t="s">
        <v>228</v>
      </c>
      <c r="D171" s="192" t="s">
        <v>131</v>
      </c>
      <c r="E171" s="193" t="s">
        <v>229</v>
      </c>
      <c r="F171" s="194" t="s">
        <v>230</v>
      </c>
      <c r="G171" s="195" t="s">
        <v>142</v>
      </c>
      <c r="H171" s="196">
        <v>480</v>
      </c>
      <c r="I171" s="197"/>
      <c r="J171" s="198">
        <f>ROUND(I171*H171,2)</f>
        <v>0</v>
      </c>
      <c r="K171" s="194" t="s">
        <v>135</v>
      </c>
      <c r="L171" s="40"/>
      <c r="M171" s="199" t="s">
        <v>1</v>
      </c>
      <c r="N171" s="200" t="s">
        <v>42</v>
      </c>
      <c r="O171" s="72"/>
      <c r="P171" s="201">
        <f>O171*H171</f>
        <v>0</v>
      </c>
      <c r="Q171" s="201">
        <v>0</v>
      </c>
      <c r="R171" s="201">
        <f>Q171*H171</f>
        <v>0</v>
      </c>
      <c r="S171" s="201">
        <v>0</v>
      </c>
      <c r="T171" s="202">
        <f>S171*H171</f>
        <v>0</v>
      </c>
      <c r="U171" s="35"/>
      <c r="V171" s="35"/>
      <c r="W171" s="35"/>
      <c r="X171" s="35"/>
      <c r="Y171" s="35"/>
      <c r="Z171" s="35"/>
      <c r="AA171" s="35"/>
      <c r="AB171" s="35"/>
      <c r="AC171" s="35"/>
      <c r="AD171" s="35"/>
      <c r="AE171" s="35"/>
      <c r="AR171" s="203" t="s">
        <v>136</v>
      </c>
      <c r="AT171" s="203" t="s">
        <v>131</v>
      </c>
      <c r="AU171" s="203" t="s">
        <v>86</v>
      </c>
      <c r="AY171" s="18" t="s">
        <v>128</v>
      </c>
      <c r="BE171" s="204">
        <f>IF(N171="základní",J171,0)</f>
        <v>0</v>
      </c>
      <c r="BF171" s="204">
        <f>IF(N171="snížená",J171,0)</f>
        <v>0</v>
      </c>
      <c r="BG171" s="204">
        <f>IF(N171="zákl. přenesená",J171,0)</f>
        <v>0</v>
      </c>
      <c r="BH171" s="204">
        <f>IF(N171="sníž. přenesená",J171,0)</f>
        <v>0</v>
      </c>
      <c r="BI171" s="204">
        <f>IF(N171="nulová",J171,0)</f>
        <v>0</v>
      </c>
      <c r="BJ171" s="18" t="s">
        <v>84</v>
      </c>
      <c r="BK171" s="204">
        <f>ROUND(I171*H171,2)</f>
        <v>0</v>
      </c>
      <c r="BL171" s="18" t="s">
        <v>136</v>
      </c>
      <c r="BM171" s="203" t="s">
        <v>231</v>
      </c>
    </row>
    <row r="172" spans="1:65" s="2" customFormat="1" ht="19.2">
      <c r="A172" s="35"/>
      <c r="B172" s="36"/>
      <c r="C172" s="37"/>
      <c r="D172" s="205" t="s">
        <v>138</v>
      </c>
      <c r="E172" s="37"/>
      <c r="F172" s="206" t="s">
        <v>232</v>
      </c>
      <c r="G172" s="37"/>
      <c r="H172" s="37"/>
      <c r="I172" s="207"/>
      <c r="J172" s="37"/>
      <c r="K172" s="37"/>
      <c r="L172" s="40"/>
      <c r="M172" s="208"/>
      <c r="N172" s="209"/>
      <c r="O172" s="72"/>
      <c r="P172" s="72"/>
      <c r="Q172" s="72"/>
      <c r="R172" s="72"/>
      <c r="S172" s="72"/>
      <c r="T172" s="73"/>
      <c r="U172" s="35"/>
      <c r="V172" s="35"/>
      <c r="W172" s="35"/>
      <c r="X172" s="35"/>
      <c r="Y172" s="35"/>
      <c r="Z172" s="35"/>
      <c r="AA172" s="35"/>
      <c r="AB172" s="35"/>
      <c r="AC172" s="35"/>
      <c r="AD172" s="35"/>
      <c r="AE172" s="35"/>
      <c r="AT172" s="18" t="s">
        <v>138</v>
      </c>
      <c r="AU172" s="18" t="s">
        <v>86</v>
      </c>
    </row>
    <row r="173" spans="1:65" s="2" customFormat="1" ht="16.5" customHeight="1">
      <c r="A173" s="35"/>
      <c r="B173" s="36"/>
      <c r="C173" s="221" t="s">
        <v>233</v>
      </c>
      <c r="D173" s="221" t="s">
        <v>170</v>
      </c>
      <c r="E173" s="222" t="s">
        <v>234</v>
      </c>
      <c r="F173" s="223" t="s">
        <v>235</v>
      </c>
      <c r="G173" s="224" t="s">
        <v>142</v>
      </c>
      <c r="H173" s="225">
        <v>480</v>
      </c>
      <c r="I173" s="226"/>
      <c r="J173" s="227">
        <f>ROUND(I173*H173,2)</f>
        <v>0</v>
      </c>
      <c r="K173" s="223" t="s">
        <v>135</v>
      </c>
      <c r="L173" s="228"/>
      <c r="M173" s="229" t="s">
        <v>1</v>
      </c>
      <c r="N173" s="230" t="s">
        <v>42</v>
      </c>
      <c r="O173" s="72"/>
      <c r="P173" s="201">
        <f>O173*H173</f>
        <v>0</v>
      </c>
      <c r="Q173" s="201">
        <v>4.0999999999999999E-4</v>
      </c>
      <c r="R173" s="201">
        <f>Q173*H173</f>
        <v>0.1968</v>
      </c>
      <c r="S173" s="201">
        <v>0</v>
      </c>
      <c r="T173" s="202">
        <f>S173*H173</f>
        <v>0</v>
      </c>
      <c r="U173" s="35"/>
      <c r="V173" s="35"/>
      <c r="W173" s="35"/>
      <c r="X173" s="35"/>
      <c r="Y173" s="35"/>
      <c r="Z173" s="35"/>
      <c r="AA173" s="35"/>
      <c r="AB173" s="35"/>
      <c r="AC173" s="35"/>
      <c r="AD173" s="35"/>
      <c r="AE173" s="35"/>
      <c r="AR173" s="203" t="s">
        <v>173</v>
      </c>
      <c r="AT173" s="203" t="s">
        <v>170</v>
      </c>
      <c r="AU173" s="203" t="s">
        <v>86</v>
      </c>
      <c r="AY173" s="18" t="s">
        <v>128</v>
      </c>
      <c r="BE173" s="204">
        <f>IF(N173="základní",J173,0)</f>
        <v>0</v>
      </c>
      <c r="BF173" s="204">
        <f>IF(N173="snížená",J173,0)</f>
        <v>0</v>
      </c>
      <c r="BG173" s="204">
        <f>IF(N173="zákl. přenesená",J173,0)</f>
        <v>0</v>
      </c>
      <c r="BH173" s="204">
        <f>IF(N173="sníž. přenesená",J173,0)</f>
        <v>0</v>
      </c>
      <c r="BI173" s="204">
        <f>IF(N173="nulová",J173,0)</f>
        <v>0</v>
      </c>
      <c r="BJ173" s="18" t="s">
        <v>84</v>
      </c>
      <c r="BK173" s="204">
        <f>ROUND(I173*H173,2)</f>
        <v>0</v>
      </c>
      <c r="BL173" s="18" t="s">
        <v>173</v>
      </c>
      <c r="BM173" s="203" t="s">
        <v>236</v>
      </c>
    </row>
    <row r="174" spans="1:65" s="2" customFormat="1">
      <c r="A174" s="35"/>
      <c r="B174" s="36"/>
      <c r="C174" s="37"/>
      <c r="D174" s="205" t="s">
        <v>138</v>
      </c>
      <c r="E174" s="37"/>
      <c r="F174" s="206" t="s">
        <v>235</v>
      </c>
      <c r="G174" s="37"/>
      <c r="H174" s="37"/>
      <c r="I174" s="207"/>
      <c r="J174" s="37"/>
      <c r="K174" s="37"/>
      <c r="L174" s="40"/>
      <c r="M174" s="208"/>
      <c r="N174" s="209"/>
      <c r="O174" s="72"/>
      <c r="P174" s="72"/>
      <c r="Q174" s="72"/>
      <c r="R174" s="72"/>
      <c r="S174" s="72"/>
      <c r="T174" s="73"/>
      <c r="U174" s="35"/>
      <c r="V174" s="35"/>
      <c r="W174" s="35"/>
      <c r="X174" s="35"/>
      <c r="Y174" s="35"/>
      <c r="Z174" s="35"/>
      <c r="AA174" s="35"/>
      <c r="AB174" s="35"/>
      <c r="AC174" s="35"/>
      <c r="AD174" s="35"/>
      <c r="AE174" s="35"/>
      <c r="AT174" s="18" t="s">
        <v>138</v>
      </c>
      <c r="AU174" s="18" t="s">
        <v>86</v>
      </c>
    </row>
    <row r="175" spans="1:65" s="2" customFormat="1" ht="16.5" customHeight="1">
      <c r="A175" s="35"/>
      <c r="B175" s="36"/>
      <c r="C175" s="221" t="s">
        <v>7</v>
      </c>
      <c r="D175" s="221" t="s">
        <v>170</v>
      </c>
      <c r="E175" s="222" t="s">
        <v>237</v>
      </c>
      <c r="F175" s="223" t="s">
        <v>238</v>
      </c>
      <c r="G175" s="224" t="s">
        <v>142</v>
      </c>
      <c r="H175" s="225">
        <v>480</v>
      </c>
      <c r="I175" s="226"/>
      <c r="J175" s="227">
        <f>ROUND(I175*H175,2)</f>
        <v>0</v>
      </c>
      <c r="K175" s="223" t="s">
        <v>135</v>
      </c>
      <c r="L175" s="228"/>
      <c r="M175" s="229" t="s">
        <v>1</v>
      </c>
      <c r="N175" s="230" t="s">
        <v>42</v>
      </c>
      <c r="O175" s="72"/>
      <c r="P175" s="201">
        <f>O175*H175</f>
        <v>0</v>
      </c>
      <c r="Q175" s="201">
        <v>1.4999999999999999E-4</v>
      </c>
      <c r="R175" s="201">
        <f>Q175*H175</f>
        <v>7.1999999999999995E-2</v>
      </c>
      <c r="S175" s="201">
        <v>0</v>
      </c>
      <c r="T175" s="202">
        <f>S175*H175</f>
        <v>0</v>
      </c>
      <c r="U175" s="35"/>
      <c r="V175" s="35"/>
      <c r="W175" s="35"/>
      <c r="X175" s="35"/>
      <c r="Y175" s="35"/>
      <c r="Z175" s="35"/>
      <c r="AA175" s="35"/>
      <c r="AB175" s="35"/>
      <c r="AC175" s="35"/>
      <c r="AD175" s="35"/>
      <c r="AE175" s="35"/>
      <c r="AR175" s="203" t="s">
        <v>173</v>
      </c>
      <c r="AT175" s="203" t="s">
        <v>170</v>
      </c>
      <c r="AU175" s="203" t="s">
        <v>86</v>
      </c>
      <c r="AY175" s="18" t="s">
        <v>128</v>
      </c>
      <c r="BE175" s="204">
        <f>IF(N175="základní",J175,0)</f>
        <v>0</v>
      </c>
      <c r="BF175" s="204">
        <f>IF(N175="snížená",J175,0)</f>
        <v>0</v>
      </c>
      <c r="BG175" s="204">
        <f>IF(N175="zákl. přenesená",J175,0)</f>
        <v>0</v>
      </c>
      <c r="BH175" s="204">
        <f>IF(N175="sníž. přenesená",J175,0)</f>
        <v>0</v>
      </c>
      <c r="BI175" s="204">
        <f>IF(N175="nulová",J175,0)</f>
        <v>0</v>
      </c>
      <c r="BJ175" s="18" t="s">
        <v>84</v>
      </c>
      <c r="BK175" s="204">
        <f>ROUND(I175*H175,2)</f>
        <v>0</v>
      </c>
      <c r="BL175" s="18" t="s">
        <v>173</v>
      </c>
      <c r="BM175" s="203" t="s">
        <v>239</v>
      </c>
    </row>
    <row r="176" spans="1:65" s="2" customFormat="1">
      <c r="A176" s="35"/>
      <c r="B176" s="36"/>
      <c r="C176" s="37"/>
      <c r="D176" s="205" t="s">
        <v>138</v>
      </c>
      <c r="E176" s="37"/>
      <c r="F176" s="206" t="s">
        <v>238</v>
      </c>
      <c r="G176" s="37"/>
      <c r="H176" s="37"/>
      <c r="I176" s="207"/>
      <c r="J176" s="37"/>
      <c r="K176" s="37"/>
      <c r="L176" s="40"/>
      <c r="M176" s="208"/>
      <c r="N176" s="209"/>
      <c r="O176" s="72"/>
      <c r="P176" s="72"/>
      <c r="Q176" s="72"/>
      <c r="R176" s="72"/>
      <c r="S176" s="72"/>
      <c r="T176" s="73"/>
      <c r="U176" s="35"/>
      <c r="V176" s="35"/>
      <c r="W176" s="35"/>
      <c r="X176" s="35"/>
      <c r="Y176" s="35"/>
      <c r="Z176" s="35"/>
      <c r="AA176" s="35"/>
      <c r="AB176" s="35"/>
      <c r="AC176" s="35"/>
      <c r="AD176" s="35"/>
      <c r="AE176" s="35"/>
      <c r="AT176" s="18" t="s">
        <v>138</v>
      </c>
      <c r="AU176" s="18" t="s">
        <v>86</v>
      </c>
    </row>
    <row r="177" spans="1:65" s="2" customFormat="1" ht="16.5" customHeight="1">
      <c r="A177" s="35"/>
      <c r="B177" s="36"/>
      <c r="C177" s="221" t="s">
        <v>240</v>
      </c>
      <c r="D177" s="221" t="s">
        <v>170</v>
      </c>
      <c r="E177" s="222" t="s">
        <v>241</v>
      </c>
      <c r="F177" s="223" t="s">
        <v>242</v>
      </c>
      <c r="G177" s="224" t="s">
        <v>142</v>
      </c>
      <c r="H177" s="225">
        <v>480</v>
      </c>
      <c r="I177" s="226"/>
      <c r="J177" s="227">
        <f>ROUND(I177*H177,2)</f>
        <v>0</v>
      </c>
      <c r="K177" s="223" t="s">
        <v>135</v>
      </c>
      <c r="L177" s="228"/>
      <c r="M177" s="229" t="s">
        <v>1</v>
      </c>
      <c r="N177" s="230" t="s">
        <v>42</v>
      </c>
      <c r="O177" s="72"/>
      <c r="P177" s="201">
        <f>O177*H177</f>
        <v>0</v>
      </c>
      <c r="Q177" s="201">
        <v>9.0000000000000006E-5</v>
      </c>
      <c r="R177" s="201">
        <f>Q177*H177</f>
        <v>4.3200000000000002E-2</v>
      </c>
      <c r="S177" s="201">
        <v>0</v>
      </c>
      <c r="T177" s="202">
        <f>S177*H177</f>
        <v>0</v>
      </c>
      <c r="U177" s="35"/>
      <c r="V177" s="35"/>
      <c r="W177" s="35"/>
      <c r="X177" s="35"/>
      <c r="Y177" s="35"/>
      <c r="Z177" s="35"/>
      <c r="AA177" s="35"/>
      <c r="AB177" s="35"/>
      <c r="AC177" s="35"/>
      <c r="AD177" s="35"/>
      <c r="AE177" s="35"/>
      <c r="AR177" s="203" t="s">
        <v>173</v>
      </c>
      <c r="AT177" s="203" t="s">
        <v>170</v>
      </c>
      <c r="AU177" s="203" t="s">
        <v>86</v>
      </c>
      <c r="AY177" s="18" t="s">
        <v>128</v>
      </c>
      <c r="BE177" s="204">
        <f>IF(N177="základní",J177,0)</f>
        <v>0</v>
      </c>
      <c r="BF177" s="204">
        <f>IF(N177="snížená",J177,0)</f>
        <v>0</v>
      </c>
      <c r="BG177" s="204">
        <f>IF(N177="zákl. přenesená",J177,0)</f>
        <v>0</v>
      </c>
      <c r="BH177" s="204">
        <f>IF(N177="sníž. přenesená",J177,0)</f>
        <v>0</v>
      </c>
      <c r="BI177" s="204">
        <f>IF(N177="nulová",J177,0)</f>
        <v>0</v>
      </c>
      <c r="BJ177" s="18" t="s">
        <v>84</v>
      </c>
      <c r="BK177" s="204">
        <f>ROUND(I177*H177,2)</f>
        <v>0</v>
      </c>
      <c r="BL177" s="18" t="s">
        <v>173</v>
      </c>
      <c r="BM177" s="203" t="s">
        <v>243</v>
      </c>
    </row>
    <row r="178" spans="1:65" s="2" customFormat="1">
      <c r="A178" s="35"/>
      <c r="B178" s="36"/>
      <c r="C178" s="37"/>
      <c r="D178" s="205" t="s">
        <v>138</v>
      </c>
      <c r="E178" s="37"/>
      <c r="F178" s="206" t="s">
        <v>242</v>
      </c>
      <c r="G178" s="37"/>
      <c r="H178" s="37"/>
      <c r="I178" s="207"/>
      <c r="J178" s="37"/>
      <c r="K178" s="37"/>
      <c r="L178" s="40"/>
      <c r="M178" s="208"/>
      <c r="N178" s="209"/>
      <c r="O178" s="72"/>
      <c r="P178" s="72"/>
      <c r="Q178" s="72"/>
      <c r="R178" s="72"/>
      <c r="S178" s="72"/>
      <c r="T178" s="73"/>
      <c r="U178" s="35"/>
      <c r="V178" s="35"/>
      <c r="W178" s="35"/>
      <c r="X178" s="35"/>
      <c r="Y178" s="35"/>
      <c r="Z178" s="35"/>
      <c r="AA178" s="35"/>
      <c r="AB178" s="35"/>
      <c r="AC178" s="35"/>
      <c r="AD178" s="35"/>
      <c r="AE178" s="35"/>
      <c r="AT178" s="18" t="s">
        <v>138</v>
      </c>
      <c r="AU178" s="18" t="s">
        <v>86</v>
      </c>
    </row>
    <row r="179" spans="1:65" s="2" customFormat="1" ht="16.5" customHeight="1">
      <c r="A179" s="35"/>
      <c r="B179" s="36"/>
      <c r="C179" s="221" t="s">
        <v>244</v>
      </c>
      <c r="D179" s="221" t="s">
        <v>170</v>
      </c>
      <c r="E179" s="222" t="s">
        <v>245</v>
      </c>
      <c r="F179" s="223" t="s">
        <v>246</v>
      </c>
      <c r="G179" s="224" t="s">
        <v>142</v>
      </c>
      <c r="H179" s="225">
        <v>480</v>
      </c>
      <c r="I179" s="226"/>
      <c r="J179" s="227">
        <f>ROUND(I179*H179,2)</f>
        <v>0</v>
      </c>
      <c r="K179" s="223" t="s">
        <v>135</v>
      </c>
      <c r="L179" s="228"/>
      <c r="M179" s="229" t="s">
        <v>1</v>
      </c>
      <c r="N179" s="230" t="s">
        <v>42</v>
      </c>
      <c r="O179" s="72"/>
      <c r="P179" s="201">
        <f>O179*H179</f>
        <v>0</v>
      </c>
      <c r="Q179" s="201">
        <v>5.0000000000000002E-5</v>
      </c>
      <c r="R179" s="201">
        <f>Q179*H179</f>
        <v>2.4E-2</v>
      </c>
      <c r="S179" s="201">
        <v>0</v>
      </c>
      <c r="T179" s="202">
        <f>S179*H179</f>
        <v>0</v>
      </c>
      <c r="U179" s="35"/>
      <c r="V179" s="35"/>
      <c r="W179" s="35"/>
      <c r="X179" s="35"/>
      <c r="Y179" s="35"/>
      <c r="Z179" s="35"/>
      <c r="AA179" s="35"/>
      <c r="AB179" s="35"/>
      <c r="AC179" s="35"/>
      <c r="AD179" s="35"/>
      <c r="AE179" s="35"/>
      <c r="AR179" s="203" t="s">
        <v>173</v>
      </c>
      <c r="AT179" s="203" t="s">
        <v>170</v>
      </c>
      <c r="AU179" s="203" t="s">
        <v>86</v>
      </c>
      <c r="AY179" s="18" t="s">
        <v>128</v>
      </c>
      <c r="BE179" s="204">
        <f>IF(N179="základní",J179,0)</f>
        <v>0</v>
      </c>
      <c r="BF179" s="204">
        <f>IF(N179="snížená",J179,0)</f>
        <v>0</v>
      </c>
      <c r="BG179" s="204">
        <f>IF(N179="zákl. přenesená",J179,0)</f>
        <v>0</v>
      </c>
      <c r="BH179" s="204">
        <f>IF(N179="sníž. přenesená",J179,0)</f>
        <v>0</v>
      </c>
      <c r="BI179" s="204">
        <f>IF(N179="nulová",J179,0)</f>
        <v>0</v>
      </c>
      <c r="BJ179" s="18" t="s">
        <v>84</v>
      </c>
      <c r="BK179" s="204">
        <f>ROUND(I179*H179,2)</f>
        <v>0</v>
      </c>
      <c r="BL179" s="18" t="s">
        <v>173</v>
      </c>
      <c r="BM179" s="203" t="s">
        <v>247</v>
      </c>
    </row>
    <row r="180" spans="1:65" s="2" customFormat="1">
      <c r="A180" s="35"/>
      <c r="B180" s="36"/>
      <c r="C180" s="37"/>
      <c r="D180" s="205" t="s">
        <v>138</v>
      </c>
      <c r="E180" s="37"/>
      <c r="F180" s="206" t="s">
        <v>246</v>
      </c>
      <c r="G180" s="37"/>
      <c r="H180" s="37"/>
      <c r="I180" s="207"/>
      <c r="J180" s="37"/>
      <c r="K180" s="37"/>
      <c r="L180" s="40"/>
      <c r="M180" s="208"/>
      <c r="N180" s="209"/>
      <c r="O180" s="72"/>
      <c r="P180" s="72"/>
      <c r="Q180" s="72"/>
      <c r="R180" s="72"/>
      <c r="S180" s="72"/>
      <c r="T180" s="73"/>
      <c r="U180" s="35"/>
      <c r="V180" s="35"/>
      <c r="W180" s="35"/>
      <c r="X180" s="35"/>
      <c r="Y180" s="35"/>
      <c r="Z180" s="35"/>
      <c r="AA180" s="35"/>
      <c r="AB180" s="35"/>
      <c r="AC180" s="35"/>
      <c r="AD180" s="35"/>
      <c r="AE180" s="35"/>
      <c r="AT180" s="18" t="s">
        <v>138</v>
      </c>
      <c r="AU180" s="18" t="s">
        <v>86</v>
      </c>
    </row>
    <row r="181" spans="1:65" s="2" customFormat="1" ht="16.5" customHeight="1">
      <c r="A181" s="35"/>
      <c r="B181" s="36"/>
      <c r="C181" s="192" t="s">
        <v>248</v>
      </c>
      <c r="D181" s="192" t="s">
        <v>131</v>
      </c>
      <c r="E181" s="193" t="s">
        <v>249</v>
      </c>
      <c r="F181" s="194" t="s">
        <v>250</v>
      </c>
      <c r="G181" s="195" t="s">
        <v>251</v>
      </c>
      <c r="H181" s="196">
        <v>42</v>
      </c>
      <c r="I181" s="197"/>
      <c r="J181" s="198">
        <f>ROUND(I181*H181,2)</f>
        <v>0</v>
      </c>
      <c r="K181" s="194" t="s">
        <v>135</v>
      </c>
      <c r="L181" s="40"/>
      <c r="M181" s="199" t="s">
        <v>1</v>
      </c>
      <c r="N181" s="200" t="s">
        <v>42</v>
      </c>
      <c r="O181" s="72"/>
      <c r="P181" s="201">
        <f>O181*H181</f>
        <v>0</v>
      </c>
      <c r="Q181" s="201">
        <v>0</v>
      </c>
      <c r="R181" s="201">
        <f>Q181*H181</f>
        <v>0</v>
      </c>
      <c r="S181" s="201">
        <v>0</v>
      </c>
      <c r="T181" s="202">
        <f>S181*H181</f>
        <v>0</v>
      </c>
      <c r="U181" s="35"/>
      <c r="V181" s="35"/>
      <c r="W181" s="35"/>
      <c r="X181" s="35"/>
      <c r="Y181" s="35"/>
      <c r="Z181" s="35"/>
      <c r="AA181" s="35"/>
      <c r="AB181" s="35"/>
      <c r="AC181" s="35"/>
      <c r="AD181" s="35"/>
      <c r="AE181" s="35"/>
      <c r="AR181" s="203" t="s">
        <v>136</v>
      </c>
      <c r="AT181" s="203" t="s">
        <v>131</v>
      </c>
      <c r="AU181" s="203" t="s">
        <v>86</v>
      </c>
      <c r="AY181" s="18" t="s">
        <v>128</v>
      </c>
      <c r="BE181" s="204">
        <f>IF(N181="základní",J181,0)</f>
        <v>0</v>
      </c>
      <c r="BF181" s="204">
        <f>IF(N181="snížená",J181,0)</f>
        <v>0</v>
      </c>
      <c r="BG181" s="204">
        <f>IF(N181="zákl. přenesená",J181,0)</f>
        <v>0</v>
      </c>
      <c r="BH181" s="204">
        <f>IF(N181="sníž. přenesená",J181,0)</f>
        <v>0</v>
      </c>
      <c r="BI181" s="204">
        <f>IF(N181="nulová",J181,0)</f>
        <v>0</v>
      </c>
      <c r="BJ181" s="18" t="s">
        <v>84</v>
      </c>
      <c r="BK181" s="204">
        <f>ROUND(I181*H181,2)</f>
        <v>0</v>
      </c>
      <c r="BL181" s="18" t="s">
        <v>136</v>
      </c>
      <c r="BM181" s="203" t="s">
        <v>252</v>
      </c>
    </row>
    <row r="182" spans="1:65" s="2" customFormat="1" ht="38.4">
      <c r="A182" s="35"/>
      <c r="B182" s="36"/>
      <c r="C182" s="37"/>
      <c r="D182" s="205" t="s">
        <v>138</v>
      </c>
      <c r="E182" s="37"/>
      <c r="F182" s="206" t="s">
        <v>253</v>
      </c>
      <c r="G182" s="37"/>
      <c r="H182" s="37"/>
      <c r="I182" s="207"/>
      <c r="J182" s="37"/>
      <c r="K182" s="37"/>
      <c r="L182" s="40"/>
      <c r="M182" s="208"/>
      <c r="N182" s="209"/>
      <c r="O182" s="72"/>
      <c r="P182" s="72"/>
      <c r="Q182" s="72"/>
      <c r="R182" s="72"/>
      <c r="S182" s="72"/>
      <c r="T182" s="73"/>
      <c r="U182" s="35"/>
      <c r="V182" s="35"/>
      <c r="W182" s="35"/>
      <c r="X182" s="35"/>
      <c r="Y182" s="35"/>
      <c r="Z182" s="35"/>
      <c r="AA182" s="35"/>
      <c r="AB182" s="35"/>
      <c r="AC182" s="35"/>
      <c r="AD182" s="35"/>
      <c r="AE182" s="35"/>
      <c r="AT182" s="18" t="s">
        <v>138</v>
      </c>
      <c r="AU182" s="18" t="s">
        <v>86</v>
      </c>
    </row>
    <row r="183" spans="1:65" s="13" customFormat="1">
      <c r="B183" s="210"/>
      <c r="C183" s="211"/>
      <c r="D183" s="205" t="s">
        <v>151</v>
      </c>
      <c r="E183" s="212" t="s">
        <v>1</v>
      </c>
      <c r="F183" s="213" t="s">
        <v>254</v>
      </c>
      <c r="G183" s="211"/>
      <c r="H183" s="214">
        <v>42</v>
      </c>
      <c r="I183" s="215"/>
      <c r="J183" s="211"/>
      <c r="K183" s="211"/>
      <c r="L183" s="216"/>
      <c r="M183" s="217"/>
      <c r="N183" s="218"/>
      <c r="O183" s="218"/>
      <c r="P183" s="218"/>
      <c r="Q183" s="218"/>
      <c r="R183" s="218"/>
      <c r="S183" s="218"/>
      <c r="T183" s="219"/>
      <c r="AT183" s="220" t="s">
        <v>151</v>
      </c>
      <c r="AU183" s="220" t="s">
        <v>86</v>
      </c>
      <c r="AV183" s="13" t="s">
        <v>86</v>
      </c>
      <c r="AW183" s="13" t="s">
        <v>34</v>
      </c>
      <c r="AX183" s="13" t="s">
        <v>84</v>
      </c>
      <c r="AY183" s="220" t="s">
        <v>128</v>
      </c>
    </row>
    <row r="184" spans="1:65" s="2" customFormat="1" ht="16.5" customHeight="1">
      <c r="A184" s="35"/>
      <c r="B184" s="36"/>
      <c r="C184" s="192" t="s">
        <v>255</v>
      </c>
      <c r="D184" s="192" t="s">
        <v>131</v>
      </c>
      <c r="E184" s="193" t="s">
        <v>256</v>
      </c>
      <c r="F184" s="194" t="s">
        <v>257</v>
      </c>
      <c r="G184" s="195" t="s">
        <v>251</v>
      </c>
      <c r="H184" s="196">
        <v>4</v>
      </c>
      <c r="I184" s="197"/>
      <c r="J184" s="198">
        <f>ROUND(I184*H184,2)</f>
        <v>0</v>
      </c>
      <c r="K184" s="194" t="s">
        <v>135</v>
      </c>
      <c r="L184" s="40"/>
      <c r="M184" s="199" t="s">
        <v>1</v>
      </c>
      <c r="N184" s="200" t="s">
        <v>42</v>
      </c>
      <c r="O184" s="72"/>
      <c r="P184" s="201">
        <f>O184*H184</f>
        <v>0</v>
      </c>
      <c r="Q184" s="201">
        <v>0</v>
      </c>
      <c r="R184" s="201">
        <f>Q184*H184</f>
        <v>0</v>
      </c>
      <c r="S184" s="201">
        <v>0</v>
      </c>
      <c r="T184" s="202">
        <f>S184*H184</f>
        <v>0</v>
      </c>
      <c r="U184" s="35"/>
      <c r="V184" s="35"/>
      <c r="W184" s="35"/>
      <c r="X184" s="35"/>
      <c r="Y184" s="35"/>
      <c r="Z184" s="35"/>
      <c r="AA184" s="35"/>
      <c r="AB184" s="35"/>
      <c r="AC184" s="35"/>
      <c r="AD184" s="35"/>
      <c r="AE184" s="35"/>
      <c r="AR184" s="203" t="s">
        <v>136</v>
      </c>
      <c r="AT184" s="203" t="s">
        <v>131</v>
      </c>
      <c r="AU184" s="203" t="s">
        <v>86</v>
      </c>
      <c r="AY184" s="18" t="s">
        <v>128</v>
      </c>
      <c r="BE184" s="204">
        <f>IF(N184="základní",J184,0)</f>
        <v>0</v>
      </c>
      <c r="BF184" s="204">
        <f>IF(N184="snížená",J184,0)</f>
        <v>0</v>
      </c>
      <c r="BG184" s="204">
        <f>IF(N184="zákl. přenesená",J184,0)</f>
        <v>0</v>
      </c>
      <c r="BH184" s="204">
        <f>IF(N184="sníž. přenesená",J184,0)</f>
        <v>0</v>
      </c>
      <c r="BI184" s="204">
        <f>IF(N184="nulová",J184,0)</f>
        <v>0</v>
      </c>
      <c r="BJ184" s="18" t="s">
        <v>84</v>
      </c>
      <c r="BK184" s="204">
        <f>ROUND(I184*H184,2)</f>
        <v>0</v>
      </c>
      <c r="BL184" s="18" t="s">
        <v>136</v>
      </c>
      <c r="BM184" s="203" t="s">
        <v>258</v>
      </c>
    </row>
    <row r="185" spans="1:65" s="2" customFormat="1" ht="19.2">
      <c r="A185" s="35"/>
      <c r="B185" s="36"/>
      <c r="C185" s="37"/>
      <c r="D185" s="205" t="s">
        <v>138</v>
      </c>
      <c r="E185" s="37"/>
      <c r="F185" s="206" t="s">
        <v>259</v>
      </c>
      <c r="G185" s="37"/>
      <c r="H185" s="37"/>
      <c r="I185" s="207"/>
      <c r="J185" s="37"/>
      <c r="K185" s="37"/>
      <c r="L185" s="40"/>
      <c r="M185" s="208"/>
      <c r="N185" s="209"/>
      <c r="O185" s="72"/>
      <c r="P185" s="72"/>
      <c r="Q185" s="72"/>
      <c r="R185" s="72"/>
      <c r="S185" s="72"/>
      <c r="T185" s="73"/>
      <c r="U185" s="35"/>
      <c r="V185" s="35"/>
      <c r="W185" s="35"/>
      <c r="X185" s="35"/>
      <c r="Y185" s="35"/>
      <c r="Z185" s="35"/>
      <c r="AA185" s="35"/>
      <c r="AB185" s="35"/>
      <c r="AC185" s="35"/>
      <c r="AD185" s="35"/>
      <c r="AE185" s="35"/>
      <c r="AT185" s="18" t="s">
        <v>138</v>
      </c>
      <c r="AU185" s="18" t="s">
        <v>86</v>
      </c>
    </row>
    <row r="186" spans="1:65" s="2" customFormat="1" ht="16.5" customHeight="1">
      <c r="A186" s="35"/>
      <c r="B186" s="36"/>
      <c r="C186" s="192" t="s">
        <v>260</v>
      </c>
      <c r="D186" s="192" t="s">
        <v>131</v>
      </c>
      <c r="E186" s="193" t="s">
        <v>261</v>
      </c>
      <c r="F186" s="194" t="s">
        <v>262</v>
      </c>
      <c r="G186" s="195" t="s">
        <v>213</v>
      </c>
      <c r="H186" s="196">
        <v>1476</v>
      </c>
      <c r="I186" s="197"/>
      <c r="J186" s="198">
        <f>ROUND(I186*H186,2)</f>
        <v>0</v>
      </c>
      <c r="K186" s="194" t="s">
        <v>135</v>
      </c>
      <c r="L186" s="40"/>
      <c r="M186" s="199" t="s">
        <v>1</v>
      </c>
      <c r="N186" s="200" t="s">
        <v>42</v>
      </c>
      <c r="O186" s="72"/>
      <c r="P186" s="201">
        <f>O186*H186</f>
        <v>0</v>
      </c>
      <c r="Q186" s="201">
        <v>0</v>
      </c>
      <c r="R186" s="201">
        <f>Q186*H186</f>
        <v>0</v>
      </c>
      <c r="S186" s="201">
        <v>0</v>
      </c>
      <c r="T186" s="202">
        <f>S186*H186</f>
        <v>0</v>
      </c>
      <c r="U186" s="35"/>
      <c r="V186" s="35"/>
      <c r="W186" s="35"/>
      <c r="X186" s="35"/>
      <c r="Y186" s="35"/>
      <c r="Z186" s="35"/>
      <c r="AA186" s="35"/>
      <c r="AB186" s="35"/>
      <c r="AC186" s="35"/>
      <c r="AD186" s="35"/>
      <c r="AE186" s="35"/>
      <c r="AR186" s="203" t="s">
        <v>136</v>
      </c>
      <c r="AT186" s="203" t="s">
        <v>131</v>
      </c>
      <c r="AU186" s="203" t="s">
        <v>86</v>
      </c>
      <c r="AY186" s="18" t="s">
        <v>128</v>
      </c>
      <c r="BE186" s="204">
        <f>IF(N186="základní",J186,0)</f>
        <v>0</v>
      </c>
      <c r="BF186" s="204">
        <f>IF(N186="snížená",J186,0)</f>
        <v>0</v>
      </c>
      <c r="BG186" s="204">
        <f>IF(N186="zákl. přenesená",J186,0)</f>
        <v>0</v>
      </c>
      <c r="BH186" s="204">
        <f>IF(N186="sníž. přenesená",J186,0)</f>
        <v>0</v>
      </c>
      <c r="BI186" s="204">
        <f>IF(N186="nulová",J186,0)</f>
        <v>0</v>
      </c>
      <c r="BJ186" s="18" t="s">
        <v>84</v>
      </c>
      <c r="BK186" s="204">
        <f>ROUND(I186*H186,2)</f>
        <v>0</v>
      </c>
      <c r="BL186" s="18" t="s">
        <v>136</v>
      </c>
      <c r="BM186" s="203" t="s">
        <v>263</v>
      </c>
    </row>
    <row r="187" spans="1:65" s="2" customFormat="1" ht="28.8">
      <c r="A187" s="35"/>
      <c r="B187" s="36"/>
      <c r="C187" s="37"/>
      <c r="D187" s="205" t="s">
        <v>138</v>
      </c>
      <c r="E187" s="37"/>
      <c r="F187" s="206" t="s">
        <v>264</v>
      </c>
      <c r="G187" s="37"/>
      <c r="H187" s="37"/>
      <c r="I187" s="207"/>
      <c r="J187" s="37"/>
      <c r="K187" s="37"/>
      <c r="L187" s="40"/>
      <c r="M187" s="208"/>
      <c r="N187" s="209"/>
      <c r="O187" s="72"/>
      <c r="P187" s="72"/>
      <c r="Q187" s="72"/>
      <c r="R187" s="72"/>
      <c r="S187" s="72"/>
      <c r="T187" s="73"/>
      <c r="U187" s="35"/>
      <c r="V187" s="35"/>
      <c r="W187" s="35"/>
      <c r="X187" s="35"/>
      <c r="Y187" s="35"/>
      <c r="Z187" s="35"/>
      <c r="AA187" s="35"/>
      <c r="AB187" s="35"/>
      <c r="AC187" s="35"/>
      <c r="AD187" s="35"/>
      <c r="AE187" s="35"/>
      <c r="AT187" s="18" t="s">
        <v>138</v>
      </c>
      <c r="AU187" s="18" t="s">
        <v>86</v>
      </c>
    </row>
    <row r="188" spans="1:65" s="13" customFormat="1">
      <c r="B188" s="210"/>
      <c r="C188" s="211"/>
      <c r="D188" s="205" t="s">
        <v>151</v>
      </c>
      <c r="E188" s="212" t="s">
        <v>1</v>
      </c>
      <c r="F188" s="213" t="s">
        <v>265</v>
      </c>
      <c r="G188" s="211"/>
      <c r="H188" s="214">
        <v>1476</v>
      </c>
      <c r="I188" s="215"/>
      <c r="J188" s="211"/>
      <c r="K188" s="211"/>
      <c r="L188" s="216"/>
      <c r="M188" s="217"/>
      <c r="N188" s="218"/>
      <c r="O188" s="218"/>
      <c r="P188" s="218"/>
      <c r="Q188" s="218"/>
      <c r="R188" s="218"/>
      <c r="S188" s="218"/>
      <c r="T188" s="219"/>
      <c r="AT188" s="220" t="s">
        <v>151</v>
      </c>
      <c r="AU188" s="220" t="s">
        <v>86</v>
      </c>
      <c r="AV188" s="13" t="s">
        <v>86</v>
      </c>
      <c r="AW188" s="13" t="s">
        <v>34</v>
      </c>
      <c r="AX188" s="13" t="s">
        <v>84</v>
      </c>
      <c r="AY188" s="220" t="s">
        <v>128</v>
      </c>
    </row>
    <row r="189" spans="1:65" s="2" customFormat="1" ht="16.5" customHeight="1">
      <c r="A189" s="35"/>
      <c r="B189" s="36"/>
      <c r="C189" s="192" t="s">
        <v>266</v>
      </c>
      <c r="D189" s="192" t="s">
        <v>131</v>
      </c>
      <c r="E189" s="193" t="s">
        <v>267</v>
      </c>
      <c r="F189" s="194" t="s">
        <v>268</v>
      </c>
      <c r="G189" s="195" t="s">
        <v>213</v>
      </c>
      <c r="H189" s="196">
        <v>1476</v>
      </c>
      <c r="I189" s="197"/>
      <c r="J189" s="198">
        <f>ROUND(I189*H189,2)</f>
        <v>0</v>
      </c>
      <c r="K189" s="194" t="s">
        <v>135</v>
      </c>
      <c r="L189" s="40"/>
      <c r="M189" s="199" t="s">
        <v>1</v>
      </c>
      <c r="N189" s="200" t="s">
        <v>42</v>
      </c>
      <c r="O189" s="72"/>
      <c r="P189" s="201">
        <f>O189*H189</f>
        <v>0</v>
      </c>
      <c r="Q189" s="201">
        <v>0</v>
      </c>
      <c r="R189" s="201">
        <f>Q189*H189</f>
        <v>0</v>
      </c>
      <c r="S189" s="201">
        <v>0</v>
      </c>
      <c r="T189" s="202">
        <f>S189*H189</f>
        <v>0</v>
      </c>
      <c r="U189" s="35"/>
      <c r="V189" s="35"/>
      <c r="W189" s="35"/>
      <c r="X189" s="35"/>
      <c r="Y189" s="35"/>
      <c r="Z189" s="35"/>
      <c r="AA189" s="35"/>
      <c r="AB189" s="35"/>
      <c r="AC189" s="35"/>
      <c r="AD189" s="35"/>
      <c r="AE189" s="35"/>
      <c r="AR189" s="203" t="s">
        <v>136</v>
      </c>
      <c r="AT189" s="203" t="s">
        <v>131</v>
      </c>
      <c r="AU189" s="203" t="s">
        <v>86</v>
      </c>
      <c r="AY189" s="18" t="s">
        <v>128</v>
      </c>
      <c r="BE189" s="204">
        <f>IF(N189="základní",J189,0)</f>
        <v>0</v>
      </c>
      <c r="BF189" s="204">
        <f>IF(N189="snížená",J189,0)</f>
        <v>0</v>
      </c>
      <c r="BG189" s="204">
        <f>IF(N189="zákl. přenesená",J189,0)</f>
        <v>0</v>
      </c>
      <c r="BH189" s="204">
        <f>IF(N189="sníž. přenesená",J189,0)</f>
        <v>0</v>
      </c>
      <c r="BI189" s="204">
        <f>IF(N189="nulová",J189,0)</f>
        <v>0</v>
      </c>
      <c r="BJ189" s="18" t="s">
        <v>84</v>
      </c>
      <c r="BK189" s="204">
        <f>ROUND(I189*H189,2)</f>
        <v>0</v>
      </c>
      <c r="BL189" s="18" t="s">
        <v>136</v>
      </c>
      <c r="BM189" s="203" t="s">
        <v>269</v>
      </c>
    </row>
    <row r="190" spans="1:65" s="2" customFormat="1" ht="28.8">
      <c r="A190" s="35"/>
      <c r="B190" s="36"/>
      <c r="C190" s="37"/>
      <c r="D190" s="205" t="s">
        <v>138</v>
      </c>
      <c r="E190" s="37"/>
      <c r="F190" s="206" t="s">
        <v>270</v>
      </c>
      <c r="G190" s="37"/>
      <c r="H190" s="37"/>
      <c r="I190" s="207"/>
      <c r="J190" s="37"/>
      <c r="K190" s="37"/>
      <c r="L190" s="40"/>
      <c r="M190" s="208"/>
      <c r="N190" s="209"/>
      <c r="O190" s="72"/>
      <c r="P190" s="72"/>
      <c r="Q190" s="72"/>
      <c r="R190" s="72"/>
      <c r="S190" s="72"/>
      <c r="T190" s="73"/>
      <c r="U190" s="35"/>
      <c r="V190" s="35"/>
      <c r="W190" s="35"/>
      <c r="X190" s="35"/>
      <c r="Y190" s="35"/>
      <c r="Z190" s="35"/>
      <c r="AA190" s="35"/>
      <c r="AB190" s="35"/>
      <c r="AC190" s="35"/>
      <c r="AD190" s="35"/>
      <c r="AE190" s="35"/>
      <c r="AT190" s="18" t="s">
        <v>138</v>
      </c>
      <c r="AU190" s="18" t="s">
        <v>86</v>
      </c>
    </row>
    <row r="191" spans="1:65" s="13" customFormat="1">
      <c r="B191" s="210"/>
      <c r="C191" s="211"/>
      <c r="D191" s="205" t="s">
        <v>151</v>
      </c>
      <c r="E191" s="212" t="s">
        <v>1</v>
      </c>
      <c r="F191" s="213" t="s">
        <v>265</v>
      </c>
      <c r="G191" s="211"/>
      <c r="H191" s="214">
        <v>1476</v>
      </c>
      <c r="I191" s="215"/>
      <c r="J191" s="211"/>
      <c r="K191" s="211"/>
      <c r="L191" s="216"/>
      <c r="M191" s="217"/>
      <c r="N191" s="218"/>
      <c r="O191" s="218"/>
      <c r="P191" s="218"/>
      <c r="Q191" s="218"/>
      <c r="R191" s="218"/>
      <c r="S191" s="218"/>
      <c r="T191" s="219"/>
      <c r="AT191" s="220" t="s">
        <v>151</v>
      </c>
      <c r="AU191" s="220" t="s">
        <v>86</v>
      </c>
      <c r="AV191" s="13" t="s">
        <v>86</v>
      </c>
      <c r="AW191" s="13" t="s">
        <v>34</v>
      </c>
      <c r="AX191" s="13" t="s">
        <v>84</v>
      </c>
      <c r="AY191" s="220" t="s">
        <v>128</v>
      </c>
    </row>
    <row r="192" spans="1:65" s="2" customFormat="1" ht="16.5" customHeight="1">
      <c r="A192" s="35"/>
      <c r="B192" s="36"/>
      <c r="C192" s="192" t="s">
        <v>271</v>
      </c>
      <c r="D192" s="192" t="s">
        <v>131</v>
      </c>
      <c r="E192" s="193" t="s">
        <v>272</v>
      </c>
      <c r="F192" s="194" t="s">
        <v>273</v>
      </c>
      <c r="G192" s="195" t="s">
        <v>213</v>
      </c>
      <c r="H192" s="196">
        <v>374</v>
      </c>
      <c r="I192" s="197"/>
      <c r="J192" s="198">
        <f>ROUND(I192*H192,2)</f>
        <v>0</v>
      </c>
      <c r="K192" s="194" t="s">
        <v>135</v>
      </c>
      <c r="L192" s="40"/>
      <c r="M192" s="199" t="s">
        <v>1</v>
      </c>
      <c r="N192" s="200" t="s">
        <v>42</v>
      </c>
      <c r="O192" s="72"/>
      <c r="P192" s="201">
        <f>O192*H192</f>
        <v>0</v>
      </c>
      <c r="Q192" s="201">
        <v>0</v>
      </c>
      <c r="R192" s="201">
        <f>Q192*H192</f>
        <v>0</v>
      </c>
      <c r="S192" s="201">
        <v>0</v>
      </c>
      <c r="T192" s="202">
        <f>S192*H192</f>
        <v>0</v>
      </c>
      <c r="U192" s="35"/>
      <c r="V192" s="35"/>
      <c r="W192" s="35"/>
      <c r="X192" s="35"/>
      <c r="Y192" s="35"/>
      <c r="Z192" s="35"/>
      <c r="AA192" s="35"/>
      <c r="AB192" s="35"/>
      <c r="AC192" s="35"/>
      <c r="AD192" s="35"/>
      <c r="AE192" s="35"/>
      <c r="AR192" s="203" t="s">
        <v>136</v>
      </c>
      <c r="AT192" s="203" t="s">
        <v>131</v>
      </c>
      <c r="AU192" s="203" t="s">
        <v>86</v>
      </c>
      <c r="AY192" s="18" t="s">
        <v>128</v>
      </c>
      <c r="BE192" s="204">
        <f>IF(N192="základní",J192,0)</f>
        <v>0</v>
      </c>
      <c r="BF192" s="204">
        <f>IF(N192="snížená",J192,0)</f>
        <v>0</v>
      </c>
      <c r="BG192" s="204">
        <f>IF(N192="zákl. přenesená",J192,0)</f>
        <v>0</v>
      </c>
      <c r="BH192" s="204">
        <f>IF(N192="sníž. přenesená",J192,0)</f>
        <v>0</v>
      </c>
      <c r="BI192" s="204">
        <f>IF(N192="nulová",J192,0)</f>
        <v>0</v>
      </c>
      <c r="BJ192" s="18" t="s">
        <v>84</v>
      </c>
      <c r="BK192" s="204">
        <f>ROUND(I192*H192,2)</f>
        <v>0</v>
      </c>
      <c r="BL192" s="18" t="s">
        <v>136</v>
      </c>
      <c r="BM192" s="203" t="s">
        <v>274</v>
      </c>
    </row>
    <row r="193" spans="1:65" s="2" customFormat="1" ht="19.2">
      <c r="A193" s="35"/>
      <c r="B193" s="36"/>
      <c r="C193" s="37"/>
      <c r="D193" s="205" t="s">
        <v>138</v>
      </c>
      <c r="E193" s="37"/>
      <c r="F193" s="206" t="s">
        <v>275</v>
      </c>
      <c r="G193" s="37"/>
      <c r="H193" s="37"/>
      <c r="I193" s="207"/>
      <c r="J193" s="37"/>
      <c r="K193" s="37"/>
      <c r="L193" s="40"/>
      <c r="M193" s="208"/>
      <c r="N193" s="209"/>
      <c r="O193" s="72"/>
      <c r="P193" s="72"/>
      <c r="Q193" s="72"/>
      <c r="R193" s="72"/>
      <c r="S193" s="72"/>
      <c r="T193" s="73"/>
      <c r="U193" s="35"/>
      <c r="V193" s="35"/>
      <c r="W193" s="35"/>
      <c r="X193" s="35"/>
      <c r="Y193" s="35"/>
      <c r="Z193" s="35"/>
      <c r="AA193" s="35"/>
      <c r="AB193" s="35"/>
      <c r="AC193" s="35"/>
      <c r="AD193" s="35"/>
      <c r="AE193" s="35"/>
      <c r="AT193" s="18" t="s">
        <v>138</v>
      </c>
      <c r="AU193" s="18" t="s">
        <v>86</v>
      </c>
    </row>
    <row r="194" spans="1:65" s="13" customFormat="1">
      <c r="B194" s="210"/>
      <c r="C194" s="211"/>
      <c r="D194" s="205" t="s">
        <v>151</v>
      </c>
      <c r="E194" s="212" t="s">
        <v>1</v>
      </c>
      <c r="F194" s="213" t="s">
        <v>276</v>
      </c>
      <c r="G194" s="211"/>
      <c r="H194" s="214">
        <v>374</v>
      </c>
      <c r="I194" s="215"/>
      <c r="J194" s="211"/>
      <c r="K194" s="211"/>
      <c r="L194" s="216"/>
      <c r="M194" s="217"/>
      <c r="N194" s="218"/>
      <c r="O194" s="218"/>
      <c r="P194" s="218"/>
      <c r="Q194" s="218"/>
      <c r="R194" s="218"/>
      <c r="S194" s="218"/>
      <c r="T194" s="219"/>
      <c r="AT194" s="220" t="s">
        <v>151</v>
      </c>
      <c r="AU194" s="220" t="s">
        <v>86</v>
      </c>
      <c r="AV194" s="13" t="s">
        <v>86</v>
      </c>
      <c r="AW194" s="13" t="s">
        <v>34</v>
      </c>
      <c r="AX194" s="13" t="s">
        <v>84</v>
      </c>
      <c r="AY194" s="220" t="s">
        <v>128</v>
      </c>
    </row>
    <row r="195" spans="1:65" s="2" customFormat="1" ht="16.5" customHeight="1">
      <c r="A195" s="35"/>
      <c r="B195" s="36"/>
      <c r="C195" s="192" t="s">
        <v>277</v>
      </c>
      <c r="D195" s="192" t="s">
        <v>131</v>
      </c>
      <c r="E195" s="193" t="s">
        <v>278</v>
      </c>
      <c r="F195" s="194" t="s">
        <v>279</v>
      </c>
      <c r="G195" s="195" t="s">
        <v>181</v>
      </c>
      <c r="H195" s="196">
        <v>0.3</v>
      </c>
      <c r="I195" s="197"/>
      <c r="J195" s="198">
        <f>ROUND(I195*H195,2)</f>
        <v>0</v>
      </c>
      <c r="K195" s="194" t="s">
        <v>135</v>
      </c>
      <c r="L195" s="40"/>
      <c r="M195" s="199" t="s">
        <v>1</v>
      </c>
      <c r="N195" s="200" t="s">
        <v>42</v>
      </c>
      <c r="O195" s="72"/>
      <c r="P195" s="201">
        <f>O195*H195</f>
        <v>0</v>
      </c>
      <c r="Q195" s="201">
        <v>0</v>
      </c>
      <c r="R195" s="201">
        <f>Q195*H195</f>
        <v>0</v>
      </c>
      <c r="S195" s="201">
        <v>0</v>
      </c>
      <c r="T195" s="202">
        <f>S195*H195</f>
        <v>0</v>
      </c>
      <c r="U195" s="35"/>
      <c r="V195" s="35"/>
      <c r="W195" s="35"/>
      <c r="X195" s="35"/>
      <c r="Y195" s="35"/>
      <c r="Z195" s="35"/>
      <c r="AA195" s="35"/>
      <c r="AB195" s="35"/>
      <c r="AC195" s="35"/>
      <c r="AD195" s="35"/>
      <c r="AE195" s="35"/>
      <c r="AR195" s="203" t="s">
        <v>136</v>
      </c>
      <c r="AT195" s="203" t="s">
        <v>131</v>
      </c>
      <c r="AU195" s="203" t="s">
        <v>86</v>
      </c>
      <c r="AY195" s="18" t="s">
        <v>128</v>
      </c>
      <c r="BE195" s="204">
        <f>IF(N195="základní",J195,0)</f>
        <v>0</v>
      </c>
      <c r="BF195" s="204">
        <f>IF(N195="snížená",J195,0)</f>
        <v>0</v>
      </c>
      <c r="BG195" s="204">
        <f>IF(N195="zákl. přenesená",J195,0)</f>
        <v>0</v>
      </c>
      <c r="BH195" s="204">
        <f>IF(N195="sníž. přenesená",J195,0)</f>
        <v>0</v>
      </c>
      <c r="BI195" s="204">
        <f>IF(N195="nulová",J195,0)</f>
        <v>0</v>
      </c>
      <c r="BJ195" s="18" t="s">
        <v>84</v>
      </c>
      <c r="BK195" s="204">
        <f>ROUND(I195*H195,2)</f>
        <v>0</v>
      </c>
      <c r="BL195" s="18" t="s">
        <v>136</v>
      </c>
      <c r="BM195" s="203" t="s">
        <v>280</v>
      </c>
    </row>
    <row r="196" spans="1:65" s="2" customFormat="1" ht="28.8">
      <c r="A196" s="35"/>
      <c r="B196" s="36"/>
      <c r="C196" s="37"/>
      <c r="D196" s="205" t="s">
        <v>138</v>
      </c>
      <c r="E196" s="37"/>
      <c r="F196" s="206" t="s">
        <v>281</v>
      </c>
      <c r="G196" s="37"/>
      <c r="H196" s="37"/>
      <c r="I196" s="207"/>
      <c r="J196" s="37"/>
      <c r="K196" s="37"/>
      <c r="L196" s="40"/>
      <c r="M196" s="208"/>
      <c r="N196" s="209"/>
      <c r="O196" s="72"/>
      <c r="P196" s="72"/>
      <c r="Q196" s="72"/>
      <c r="R196" s="72"/>
      <c r="S196" s="72"/>
      <c r="T196" s="73"/>
      <c r="U196" s="35"/>
      <c r="V196" s="35"/>
      <c r="W196" s="35"/>
      <c r="X196" s="35"/>
      <c r="Y196" s="35"/>
      <c r="Z196" s="35"/>
      <c r="AA196" s="35"/>
      <c r="AB196" s="35"/>
      <c r="AC196" s="35"/>
      <c r="AD196" s="35"/>
      <c r="AE196" s="35"/>
      <c r="AT196" s="18" t="s">
        <v>138</v>
      </c>
      <c r="AU196" s="18" t="s">
        <v>86</v>
      </c>
    </row>
    <row r="197" spans="1:65" s="2" customFormat="1" ht="16.5" customHeight="1">
      <c r="A197" s="35"/>
      <c r="B197" s="36"/>
      <c r="C197" s="192" t="s">
        <v>282</v>
      </c>
      <c r="D197" s="192" t="s">
        <v>131</v>
      </c>
      <c r="E197" s="193" t="s">
        <v>283</v>
      </c>
      <c r="F197" s="194" t="s">
        <v>284</v>
      </c>
      <c r="G197" s="195" t="s">
        <v>142</v>
      </c>
      <c r="H197" s="196">
        <v>25</v>
      </c>
      <c r="I197" s="197"/>
      <c r="J197" s="198">
        <f>ROUND(I197*H197,2)</f>
        <v>0</v>
      </c>
      <c r="K197" s="194" t="s">
        <v>135</v>
      </c>
      <c r="L197" s="40"/>
      <c r="M197" s="199" t="s">
        <v>1</v>
      </c>
      <c r="N197" s="200" t="s">
        <v>42</v>
      </c>
      <c r="O197" s="72"/>
      <c r="P197" s="201">
        <f>O197*H197</f>
        <v>0</v>
      </c>
      <c r="Q197" s="201">
        <v>0</v>
      </c>
      <c r="R197" s="201">
        <f>Q197*H197</f>
        <v>0</v>
      </c>
      <c r="S197" s="201">
        <v>0</v>
      </c>
      <c r="T197" s="202">
        <f>S197*H197</f>
        <v>0</v>
      </c>
      <c r="U197" s="35"/>
      <c r="V197" s="35"/>
      <c r="W197" s="35"/>
      <c r="X197" s="35"/>
      <c r="Y197" s="35"/>
      <c r="Z197" s="35"/>
      <c r="AA197" s="35"/>
      <c r="AB197" s="35"/>
      <c r="AC197" s="35"/>
      <c r="AD197" s="35"/>
      <c r="AE197" s="35"/>
      <c r="AR197" s="203" t="s">
        <v>136</v>
      </c>
      <c r="AT197" s="203" t="s">
        <v>131</v>
      </c>
      <c r="AU197" s="203" t="s">
        <v>86</v>
      </c>
      <c r="AY197" s="18" t="s">
        <v>128</v>
      </c>
      <c r="BE197" s="204">
        <f>IF(N197="základní",J197,0)</f>
        <v>0</v>
      </c>
      <c r="BF197" s="204">
        <f>IF(N197="snížená",J197,0)</f>
        <v>0</v>
      </c>
      <c r="BG197" s="204">
        <f>IF(N197="zákl. přenesená",J197,0)</f>
        <v>0</v>
      </c>
      <c r="BH197" s="204">
        <f>IF(N197="sníž. přenesená",J197,0)</f>
        <v>0</v>
      </c>
      <c r="BI197" s="204">
        <f>IF(N197="nulová",J197,0)</f>
        <v>0</v>
      </c>
      <c r="BJ197" s="18" t="s">
        <v>84</v>
      </c>
      <c r="BK197" s="204">
        <f>ROUND(I197*H197,2)</f>
        <v>0</v>
      </c>
      <c r="BL197" s="18" t="s">
        <v>136</v>
      </c>
      <c r="BM197" s="203" t="s">
        <v>285</v>
      </c>
    </row>
    <row r="198" spans="1:65" s="2" customFormat="1" ht="19.2">
      <c r="A198" s="35"/>
      <c r="B198" s="36"/>
      <c r="C198" s="37"/>
      <c r="D198" s="205" t="s">
        <v>138</v>
      </c>
      <c r="E198" s="37"/>
      <c r="F198" s="206" t="s">
        <v>286</v>
      </c>
      <c r="G198" s="37"/>
      <c r="H198" s="37"/>
      <c r="I198" s="207"/>
      <c r="J198" s="37"/>
      <c r="K198" s="37"/>
      <c r="L198" s="40"/>
      <c r="M198" s="208"/>
      <c r="N198" s="209"/>
      <c r="O198" s="72"/>
      <c r="P198" s="72"/>
      <c r="Q198" s="72"/>
      <c r="R198" s="72"/>
      <c r="S198" s="72"/>
      <c r="T198" s="73"/>
      <c r="U198" s="35"/>
      <c r="V198" s="35"/>
      <c r="W198" s="35"/>
      <c r="X198" s="35"/>
      <c r="Y198" s="35"/>
      <c r="Z198" s="35"/>
      <c r="AA198" s="35"/>
      <c r="AB198" s="35"/>
      <c r="AC198" s="35"/>
      <c r="AD198" s="35"/>
      <c r="AE198" s="35"/>
      <c r="AT198" s="18" t="s">
        <v>138</v>
      </c>
      <c r="AU198" s="18" t="s">
        <v>86</v>
      </c>
    </row>
    <row r="199" spans="1:65" s="13" customFormat="1">
      <c r="B199" s="210"/>
      <c r="C199" s="211"/>
      <c r="D199" s="205" t="s">
        <v>151</v>
      </c>
      <c r="E199" s="212" t="s">
        <v>1</v>
      </c>
      <c r="F199" s="213" t="s">
        <v>287</v>
      </c>
      <c r="G199" s="211"/>
      <c r="H199" s="214">
        <v>25</v>
      </c>
      <c r="I199" s="215"/>
      <c r="J199" s="211"/>
      <c r="K199" s="211"/>
      <c r="L199" s="216"/>
      <c r="M199" s="217"/>
      <c r="N199" s="218"/>
      <c r="O199" s="218"/>
      <c r="P199" s="218"/>
      <c r="Q199" s="218"/>
      <c r="R199" s="218"/>
      <c r="S199" s="218"/>
      <c r="T199" s="219"/>
      <c r="AT199" s="220" t="s">
        <v>151</v>
      </c>
      <c r="AU199" s="220" t="s">
        <v>86</v>
      </c>
      <c r="AV199" s="13" t="s">
        <v>86</v>
      </c>
      <c r="AW199" s="13" t="s">
        <v>34</v>
      </c>
      <c r="AX199" s="13" t="s">
        <v>77</v>
      </c>
      <c r="AY199" s="220" t="s">
        <v>128</v>
      </c>
    </row>
    <row r="200" spans="1:65" s="14" customFormat="1">
      <c r="B200" s="231"/>
      <c r="C200" s="232"/>
      <c r="D200" s="205" t="s">
        <v>151</v>
      </c>
      <c r="E200" s="233" t="s">
        <v>1</v>
      </c>
      <c r="F200" s="234" t="s">
        <v>177</v>
      </c>
      <c r="G200" s="232"/>
      <c r="H200" s="235">
        <v>25</v>
      </c>
      <c r="I200" s="236"/>
      <c r="J200" s="232"/>
      <c r="K200" s="232"/>
      <c r="L200" s="237"/>
      <c r="M200" s="238"/>
      <c r="N200" s="239"/>
      <c r="O200" s="239"/>
      <c r="P200" s="239"/>
      <c r="Q200" s="239"/>
      <c r="R200" s="239"/>
      <c r="S200" s="239"/>
      <c r="T200" s="240"/>
      <c r="AT200" s="241" t="s">
        <v>151</v>
      </c>
      <c r="AU200" s="241" t="s">
        <v>86</v>
      </c>
      <c r="AV200" s="14" t="s">
        <v>136</v>
      </c>
      <c r="AW200" s="14" t="s">
        <v>34</v>
      </c>
      <c r="AX200" s="14" t="s">
        <v>84</v>
      </c>
      <c r="AY200" s="241" t="s">
        <v>128</v>
      </c>
    </row>
    <row r="201" spans="1:65" s="2" customFormat="1" ht="16.5" customHeight="1">
      <c r="A201" s="35"/>
      <c r="B201" s="36"/>
      <c r="C201" s="192" t="s">
        <v>288</v>
      </c>
      <c r="D201" s="192" t="s">
        <v>131</v>
      </c>
      <c r="E201" s="193" t="s">
        <v>289</v>
      </c>
      <c r="F201" s="194" t="s">
        <v>290</v>
      </c>
      <c r="G201" s="195" t="s">
        <v>142</v>
      </c>
      <c r="H201" s="196">
        <v>3</v>
      </c>
      <c r="I201" s="197"/>
      <c r="J201" s="198">
        <f>ROUND(I201*H201,2)</f>
        <v>0</v>
      </c>
      <c r="K201" s="194" t="s">
        <v>1</v>
      </c>
      <c r="L201" s="40"/>
      <c r="M201" s="199" t="s">
        <v>1</v>
      </c>
      <c r="N201" s="200" t="s">
        <v>42</v>
      </c>
      <c r="O201" s="72"/>
      <c r="P201" s="201">
        <f>O201*H201</f>
        <v>0</v>
      </c>
      <c r="Q201" s="201">
        <v>0</v>
      </c>
      <c r="R201" s="201">
        <f>Q201*H201</f>
        <v>0</v>
      </c>
      <c r="S201" s="201">
        <v>0</v>
      </c>
      <c r="T201" s="202">
        <f>S201*H201</f>
        <v>0</v>
      </c>
      <c r="U201" s="35"/>
      <c r="V201" s="35"/>
      <c r="W201" s="35"/>
      <c r="X201" s="35"/>
      <c r="Y201" s="35"/>
      <c r="Z201" s="35"/>
      <c r="AA201" s="35"/>
      <c r="AB201" s="35"/>
      <c r="AC201" s="35"/>
      <c r="AD201" s="35"/>
      <c r="AE201" s="35"/>
      <c r="AR201" s="203" t="s">
        <v>136</v>
      </c>
      <c r="AT201" s="203" t="s">
        <v>131</v>
      </c>
      <c r="AU201" s="203" t="s">
        <v>86</v>
      </c>
      <c r="AY201" s="18" t="s">
        <v>128</v>
      </c>
      <c r="BE201" s="204">
        <f>IF(N201="základní",J201,0)</f>
        <v>0</v>
      </c>
      <c r="BF201" s="204">
        <f>IF(N201="snížená",J201,0)</f>
        <v>0</v>
      </c>
      <c r="BG201" s="204">
        <f>IF(N201="zákl. přenesená",J201,0)</f>
        <v>0</v>
      </c>
      <c r="BH201" s="204">
        <f>IF(N201="sníž. přenesená",J201,0)</f>
        <v>0</v>
      </c>
      <c r="BI201" s="204">
        <f>IF(N201="nulová",J201,0)</f>
        <v>0</v>
      </c>
      <c r="BJ201" s="18" t="s">
        <v>84</v>
      </c>
      <c r="BK201" s="204">
        <f>ROUND(I201*H201,2)</f>
        <v>0</v>
      </c>
      <c r="BL201" s="18" t="s">
        <v>136</v>
      </c>
      <c r="BM201" s="203" t="s">
        <v>291</v>
      </c>
    </row>
    <row r="202" spans="1:65" s="2" customFormat="1" ht="19.2">
      <c r="A202" s="35"/>
      <c r="B202" s="36"/>
      <c r="C202" s="37"/>
      <c r="D202" s="205" t="s">
        <v>138</v>
      </c>
      <c r="E202" s="37"/>
      <c r="F202" s="206" t="s">
        <v>292</v>
      </c>
      <c r="G202" s="37"/>
      <c r="H202" s="37"/>
      <c r="I202" s="207"/>
      <c r="J202" s="37"/>
      <c r="K202" s="37"/>
      <c r="L202" s="40"/>
      <c r="M202" s="208"/>
      <c r="N202" s="209"/>
      <c r="O202" s="72"/>
      <c r="P202" s="72"/>
      <c r="Q202" s="72"/>
      <c r="R202" s="72"/>
      <c r="S202" s="72"/>
      <c r="T202" s="73"/>
      <c r="U202" s="35"/>
      <c r="V202" s="35"/>
      <c r="W202" s="35"/>
      <c r="X202" s="35"/>
      <c r="Y202" s="35"/>
      <c r="Z202" s="35"/>
      <c r="AA202" s="35"/>
      <c r="AB202" s="35"/>
      <c r="AC202" s="35"/>
      <c r="AD202" s="35"/>
      <c r="AE202" s="35"/>
      <c r="AT202" s="18" t="s">
        <v>138</v>
      </c>
      <c r="AU202" s="18" t="s">
        <v>86</v>
      </c>
    </row>
    <row r="203" spans="1:65" s="13" customFormat="1" ht="20.399999999999999">
      <c r="B203" s="210"/>
      <c r="C203" s="211"/>
      <c r="D203" s="205" t="s">
        <v>151</v>
      </c>
      <c r="E203" s="212" t="s">
        <v>1</v>
      </c>
      <c r="F203" s="213" t="s">
        <v>293</v>
      </c>
      <c r="G203" s="211"/>
      <c r="H203" s="214">
        <v>3</v>
      </c>
      <c r="I203" s="215"/>
      <c r="J203" s="211"/>
      <c r="K203" s="211"/>
      <c r="L203" s="216"/>
      <c r="M203" s="217"/>
      <c r="N203" s="218"/>
      <c r="O203" s="218"/>
      <c r="P203" s="218"/>
      <c r="Q203" s="218"/>
      <c r="R203" s="218"/>
      <c r="S203" s="218"/>
      <c r="T203" s="219"/>
      <c r="AT203" s="220" t="s">
        <v>151</v>
      </c>
      <c r="AU203" s="220" t="s">
        <v>86</v>
      </c>
      <c r="AV203" s="13" t="s">
        <v>86</v>
      </c>
      <c r="AW203" s="13" t="s">
        <v>34</v>
      </c>
      <c r="AX203" s="13" t="s">
        <v>77</v>
      </c>
      <c r="AY203" s="220" t="s">
        <v>128</v>
      </c>
    </row>
    <row r="204" spans="1:65" s="14" customFormat="1">
      <c r="B204" s="231"/>
      <c r="C204" s="232"/>
      <c r="D204" s="205" t="s">
        <v>151</v>
      </c>
      <c r="E204" s="233" t="s">
        <v>1</v>
      </c>
      <c r="F204" s="234" t="s">
        <v>177</v>
      </c>
      <c r="G204" s="232"/>
      <c r="H204" s="235">
        <v>3</v>
      </c>
      <c r="I204" s="236"/>
      <c r="J204" s="232"/>
      <c r="K204" s="232"/>
      <c r="L204" s="237"/>
      <c r="M204" s="238"/>
      <c r="N204" s="239"/>
      <c r="O204" s="239"/>
      <c r="P204" s="239"/>
      <c r="Q204" s="239"/>
      <c r="R204" s="239"/>
      <c r="S204" s="239"/>
      <c r="T204" s="240"/>
      <c r="AT204" s="241" t="s">
        <v>151</v>
      </c>
      <c r="AU204" s="241" t="s">
        <v>86</v>
      </c>
      <c r="AV204" s="14" t="s">
        <v>136</v>
      </c>
      <c r="AW204" s="14" t="s">
        <v>34</v>
      </c>
      <c r="AX204" s="14" t="s">
        <v>84</v>
      </c>
      <c r="AY204" s="241" t="s">
        <v>128</v>
      </c>
    </row>
    <row r="205" spans="1:65" s="2" customFormat="1" ht="16.5" customHeight="1">
      <c r="A205" s="35"/>
      <c r="B205" s="36"/>
      <c r="C205" s="221" t="s">
        <v>294</v>
      </c>
      <c r="D205" s="221" t="s">
        <v>170</v>
      </c>
      <c r="E205" s="222" t="s">
        <v>295</v>
      </c>
      <c r="F205" s="223" t="s">
        <v>296</v>
      </c>
      <c r="G205" s="224" t="s">
        <v>213</v>
      </c>
      <c r="H205" s="225">
        <v>0.6</v>
      </c>
      <c r="I205" s="226"/>
      <c r="J205" s="227">
        <f>ROUND(I205*H205,2)</f>
        <v>0</v>
      </c>
      <c r="K205" s="223" t="s">
        <v>135</v>
      </c>
      <c r="L205" s="228"/>
      <c r="M205" s="229" t="s">
        <v>1</v>
      </c>
      <c r="N205" s="230" t="s">
        <v>42</v>
      </c>
      <c r="O205" s="72"/>
      <c r="P205" s="201">
        <f>O205*H205</f>
        <v>0</v>
      </c>
      <c r="Q205" s="201">
        <v>2.5899999999999999E-3</v>
      </c>
      <c r="R205" s="201">
        <f>Q205*H205</f>
        <v>1.5539999999999998E-3</v>
      </c>
      <c r="S205" s="201">
        <v>0</v>
      </c>
      <c r="T205" s="202">
        <f>S205*H205</f>
        <v>0</v>
      </c>
      <c r="U205" s="35"/>
      <c r="V205" s="35"/>
      <c r="W205" s="35"/>
      <c r="X205" s="35"/>
      <c r="Y205" s="35"/>
      <c r="Z205" s="35"/>
      <c r="AA205" s="35"/>
      <c r="AB205" s="35"/>
      <c r="AC205" s="35"/>
      <c r="AD205" s="35"/>
      <c r="AE205" s="35"/>
      <c r="AR205" s="203" t="s">
        <v>173</v>
      </c>
      <c r="AT205" s="203" t="s">
        <v>170</v>
      </c>
      <c r="AU205" s="203" t="s">
        <v>86</v>
      </c>
      <c r="AY205" s="18" t="s">
        <v>128</v>
      </c>
      <c r="BE205" s="204">
        <f>IF(N205="základní",J205,0)</f>
        <v>0</v>
      </c>
      <c r="BF205" s="204">
        <f>IF(N205="snížená",J205,0)</f>
        <v>0</v>
      </c>
      <c r="BG205" s="204">
        <f>IF(N205="zákl. přenesená",J205,0)</f>
        <v>0</v>
      </c>
      <c r="BH205" s="204">
        <f>IF(N205="sníž. přenesená",J205,0)</f>
        <v>0</v>
      </c>
      <c r="BI205" s="204">
        <f>IF(N205="nulová",J205,0)</f>
        <v>0</v>
      </c>
      <c r="BJ205" s="18" t="s">
        <v>84</v>
      </c>
      <c r="BK205" s="204">
        <f>ROUND(I205*H205,2)</f>
        <v>0</v>
      </c>
      <c r="BL205" s="18" t="s">
        <v>173</v>
      </c>
      <c r="BM205" s="203" t="s">
        <v>297</v>
      </c>
    </row>
    <row r="206" spans="1:65" s="2" customFormat="1">
      <c r="A206" s="35"/>
      <c r="B206" s="36"/>
      <c r="C206" s="37"/>
      <c r="D206" s="205" t="s">
        <v>138</v>
      </c>
      <c r="E206" s="37"/>
      <c r="F206" s="206" t="s">
        <v>296</v>
      </c>
      <c r="G206" s="37"/>
      <c r="H206" s="37"/>
      <c r="I206" s="207"/>
      <c r="J206" s="37"/>
      <c r="K206" s="37"/>
      <c r="L206" s="40"/>
      <c r="M206" s="208"/>
      <c r="N206" s="209"/>
      <c r="O206" s="72"/>
      <c r="P206" s="72"/>
      <c r="Q206" s="72"/>
      <c r="R206" s="72"/>
      <c r="S206" s="72"/>
      <c r="T206" s="73"/>
      <c r="U206" s="35"/>
      <c r="V206" s="35"/>
      <c r="W206" s="35"/>
      <c r="X206" s="35"/>
      <c r="Y206" s="35"/>
      <c r="Z206" s="35"/>
      <c r="AA206" s="35"/>
      <c r="AB206" s="35"/>
      <c r="AC206" s="35"/>
      <c r="AD206" s="35"/>
      <c r="AE206" s="35"/>
      <c r="AT206" s="18" t="s">
        <v>138</v>
      </c>
      <c r="AU206" s="18" t="s">
        <v>86</v>
      </c>
    </row>
    <row r="207" spans="1:65" s="13" customFormat="1">
      <c r="B207" s="210"/>
      <c r="C207" s="211"/>
      <c r="D207" s="205" t="s">
        <v>151</v>
      </c>
      <c r="E207" s="212" t="s">
        <v>1</v>
      </c>
      <c r="F207" s="213" t="s">
        <v>298</v>
      </c>
      <c r="G207" s="211"/>
      <c r="H207" s="214">
        <v>0.6</v>
      </c>
      <c r="I207" s="215"/>
      <c r="J207" s="211"/>
      <c r="K207" s="211"/>
      <c r="L207" s="216"/>
      <c r="M207" s="217"/>
      <c r="N207" s="218"/>
      <c r="O207" s="218"/>
      <c r="P207" s="218"/>
      <c r="Q207" s="218"/>
      <c r="R207" s="218"/>
      <c r="S207" s="218"/>
      <c r="T207" s="219"/>
      <c r="AT207" s="220" t="s">
        <v>151</v>
      </c>
      <c r="AU207" s="220" t="s">
        <v>86</v>
      </c>
      <c r="AV207" s="13" t="s">
        <v>86</v>
      </c>
      <c r="AW207" s="13" t="s">
        <v>34</v>
      </c>
      <c r="AX207" s="13" t="s">
        <v>77</v>
      </c>
      <c r="AY207" s="220" t="s">
        <v>128</v>
      </c>
    </row>
    <row r="208" spans="1:65" s="14" customFormat="1">
      <c r="B208" s="231"/>
      <c r="C208" s="232"/>
      <c r="D208" s="205" t="s">
        <v>151</v>
      </c>
      <c r="E208" s="233" t="s">
        <v>1</v>
      </c>
      <c r="F208" s="234" t="s">
        <v>177</v>
      </c>
      <c r="G208" s="232"/>
      <c r="H208" s="235">
        <v>0.6</v>
      </c>
      <c r="I208" s="236"/>
      <c r="J208" s="232"/>
      <c r="K208" s="232"/>
      <c r="L208" s="237"/>
      <c r="M208" s="238"/>
      <c r="N208" s="239"/>
      <c r="O208" s="239"/>
      <c r="P208" s="239"/>
      <c r="Q208" s="239"/>
      <c r="R208" s="239"/>
      <c r="S208" s="239"/>
      <c r="T208" s="240"/>
      <c r="AT208" s="241" t="s">
        <v>151</v>
      </c>
      <c r="AU208" s="241" t="s">
        <v>86</v>
      </c>
      <c r="AV208" s="14" t="s">
        <v>136</v>
      </c>
      <c r="AW208" s="14" t="s">
        <v>34</v>
      </c>
      <c r="AX208" s="14" t="s">
        <v>84</v>
      </c>
      <c r="AY208" s="241" t="s">
        <v>128</v>
      </c>
    </row>
    <row r="209" spans="1:65" s="2" customFormat="1" ht="16.5" customHeight="1">
      <c r="A209" s="35"/>
      <c r="B209" s="36"/>
      <c r="C209" s="221" t="s">
        <v>299</v>
      </c>
      <c r="D209" s="221" t="s">
        <v>170</v>
      </c>
      <c r="E209" s="222" t="s">
        <v>300</v>
      </c>
      <c r="F209" s="223" t="s">
        <v>301</v>
      </c>
      <c r="G209" s="224" t="s">
        <v>155</v>
      </c>
      <c r="H209" s="225">
        <v>0.251</v>
      </c>
      <c r="I209" s="226"/>
      <c r="J209" s="227">
        <f>ROUND(I209*H209,2)</f>
        <v>0</v>
      </c>
      <c r="K209" s="223" t="s">
        <v>1</v>
      </c>
      <c r="L209" s="228"/>
      <c r="M209" s="229" t="s">
        <v>1</v>
      </c>
      <c r="N209" s="230" t="s">
        <v>42</v>
      </c>
      <c r="O209" s="72"/>
      <c r="P209" s="201">
        <f>O209*H209</f>
        <v>0</v>
      </c>
      <c r="Q209" s="201">
        <v>2.4289999999999998</v>
      </c>
      <c r="R209" s="201">
        <f>Q209*H209</f>
        <v>0.60967899999999997</v>
      </c>
      <c r="S209" s="201">
        <v>0</v>
      </c>
      <c r="T209" s="202">
        <f>S209*H209</f>
        <v>0</v>
      </c>
      <c r="U209" s="35"/>
      <c r="V209" s="35"/>
      <c r="W209" s="35"/>
      <c r="X209" s="35"/>
      <c r="Y209" s="35"/>
      <c r="Z209" s="35"/>
      <c r="AA209" s="35"/>
      <c r="AB209" s="35"/>
      <c r="AC209" s="35"/>
      <c r="AD209" s="35"/>
      <c r="AE209" s="35"/>
      <c r="AR209" s="203" t="s">
        <v>173</v>
      </c>
      <c r="AT209" s="203" t="s">
        <v>170</v>
      </c>
      <c r="AU209" s="203" t="s">
        <v>86</v>
      </c>
      <c r="AY209" s="18" t="s">
        <v>128</v>
      </c>
      <c r="BE209" s="204">
        <f>IF(N209="základní",J209,0)</f>
        <v>0</v>
      </c>
      <c r="BF209" s="204">
        <f>IF(N209="snížená",J209,0)</f>
        <v>0</v>
      </c>
      <c r="BG209" s="204">
        <f>IF(N209="zákl. přenesená",J209,0)</f>
        <v>0</v>
      </c>
      <c r="BH209" s="204">
        <f>IF(N209="sníž. přenesená",J209,0)</f>
        <v>0</v>
      </c>
      <c r="BI209" s="204">
        <f>IF(N209="nulová",J209,0)</f>
        <v>0</v>
      </c>
      <c r="BJ209" s="18" t="s">
        <v>84</v>
      </c>
      <c r="BK209" s="204">
        <f>ROUND(I209*H209,2)</f>
        <v>0</v>
      </c>
      <c r="BL209" s="18" t="s">
        <v>173</v>
      </c>
      <c r="BM209" s="203" t="s">
        <v>302</v>
      </c>
    </row>
    <row r="210" spans="1:65" s="2" customFormat="1">
      <c r="A210" s="35"/>
      <c r="B210" s="36"/>
      <c r="C210" s="37"/>
      <c r="D210" s="205" t="s">
        <v>138</v>
      </c>
      <c r="E210" s="37"/>
      <c r="F210" s="206" t="s">
        <v>303</v>
      </c>
      <c r="G210" s="37"/>
      <c r="H210" s="37"/>
      <c r="I210" s="207"/>
      <c r="J210" s="37"/>
      <c r="K210" s="37"/>
      <c r="L210" s="40"/>
      <c r="M210" s="208"/>
      <c r="N210" s="209"/>
      <c r="O210" s="72"/>
      <c r="P210" s="72"/>
      <c r="Q210" s="72"/>
      <c r="R210" s="72"/>
      <c r="S210" s="72"/>
      <c r="T210" s="73"/>
      <c r="U210" s="35"/>
      <c r="V210" s="35"/>
      <c r="W210" s="35"/>
      <c r="X210" s="35"/>
      <c r="Y210" s="35"/>
      <c r="Z210" s="35"/>
      <c r="AA210" s="35"/>
      <c r="AB210" s="35"/>
      <c r="AC210" s="35"/>
      <c r="AD210" s="35"/>
      <c r="AE210" s="35"/>
      <c r="AT210" s="18" t="s">
        <v>138</v>
      </c>
      <c r="AU210" s="18" t="s">
        <v>86</v>
      </c>
    </row>
    <row r="211" spans="1:65" s="13" customFormat="1">
      <c r="B211" s="210"/>
      <c r="C211" s="211"/>
      <c r="D211" s="205" t="s">
        <v>151</v>
      </c>
      <c r="E211" s="212" t="s">
        <v>1</v>
      </c>
      <c r="F211" s="213" t="s">
        <v>304</v>
      </c>
      <c r="G211" s="211"/>
      <c r="H211" s="214">
        <v>0.251</v>
      </c>
      <c r="I211" s="215"/>
      <c r="J211" s="211"/>
      <c r="K211" s="211"/>
      <c r="L211" s="216"/>
      <c r="M211" s="217"/>
      <c r="N211" s="218"/>
      <c r="O211" s="218"/>
      <c r="P211" s="218"/>
      <c r="Q211" s="218"/>
      <c r="R211" s="218"/>
      <c r="S211" s="218"/>
      <c r="T211" s="219"/>
      <c r="AT211" s="220" t="s">
        <v>151</v>
      </c>
      <c r="AU211" s="220" t="s">
        <v>86</v>
      </c>
      <c r="AV211" s="13" t="s">
        <v>86</v>
      </c>
      <c r="AW211" s="13" t="s">
        <v>34</v>
      </c>
      <c r="AX211" s="13" t="s">
        <v>77</v>
      </c>
      <c r="AY211" s="220" t="s">
        <v>128</v>
      </c>
    </row>
    <row r="212" spans="1:65" s="14" customFormat="1">
      <c r="B212" s="231"/>
      <c r="C212" s="232"/>
      <c r="D212" s="205" t="s">
        <v>151</v>
      </c>
      <c r="E212" s="233" t="s">
        <v>1</v>
      </c>
      <c r="F212" s="234" t="s">
        <v>177</v>
      </c>
      <c r="G212" s="232"/>
      <c r="H212" s="235">
        <v>0.251</v>
      </c>
      <c r="I212" s="236"/>
      <c r="J212" s="232"/>
      <c r="K212" s="232"/>
      <c r="L212" s="237"/>
      <c r="M212" s="238"/>
      <c r="N212" s="239"/>
      <c r="O212" s="239"/>
      <c r="P212" s="239"/>
      <c r="Q212" s="239"/>
      <c r="R212" s="239"/>
      <c r="S212" s="239"/>
      <c r="T212" s="240"/>
      <c r="AT212" s="241" t="s">
        <v>151</v>
      </c>
      <c r="AU212" s="241" t="s">
        <v>86</v>
      </c>
      <c r="AV212" s="14" t="s">
        <v>136</v>
      </c>
      <c r="AW212" s="14" t="s">
        <v>34</v>
      </c>
      <c r="AX212" s="14" t="s">
        <v>84</v>
      </c>
      <c r="AY212" s="241" t="s">
        <v>128</v>
      </c>
    </row>
    <row r="213" spans="1:65" s="2" customFormat="1" ht="16.5" customHeight="1">
      <c r="A213" s="35"/>
      <c r="B213" s="36"/>
      <c r="C213" s="192" t="s">
        <v>305</v>
      </c>
      <c r="D213" s="192" t="s">
        <v>131</v>
      </c>
      <c r="E213" s="193" t="s">
        <v>306</v>
      </c>
      <c r="F213" s="194" t="s">
        <v>307</v>
      </c>
      <c r="G213" s="195" t="s">
        <v>142</v>
      </c>
      <c r="H213" s="196">
        <v>1</v>
      </c>
      <c r="I213" s="197"/>
      <c r="J213" s="198">
        <f>ROUND(I213*H213,2)</f>
        <v>0</v>
      </c>
      <c r="K213" s="194" t="s">
        <v>1</v>
      </c>
      <c r="L213" s="40"/>
      <c r="M213" s="199" t="s">
        <v>1</v>
      </c>
      <c r="N213" s="200" t="s">
        <v>42</v>
      </c>
      <c r="O213" s="72"/>
      <c r="P213" s="201">
        <f>O213*H213</f>
        <v>0</v>
      </c>
      <c r="Q213" s="201">
        <v>0</v>
      </c>
      <c r="R213" s="201">
        <f>Q213*H213</f>
        <v>0</v>
      </c>
      <c r="S213" s="201">
        <v>0</v>
      </c>
      <c r="T213" s="202">
        <f>S213*H213</f>
        <v>0</v>
      </c>
      <c r="U213" s="35"/>
      <c r="V213" s="35"/>
      <c r="W213" s="35"/>
      <c r="X213" s="35"/>
      <c r="Y213" s="35"/>
      <c r="Z213" s="35"/>
      <c r="AA213" s="35"/>
      <c r="AB213" s="35"/>
      <c r="AC213" s="35"/>
      <c r="AD213" s="35"/>
      <c r="AE213" s="35"/>
      <c r="AR213" s="203" t="s">
        <v>136</v>
      </c>
      <c r="AT213" s="203" t="s">
        <v>131</v>
      </c>
      <c r="AU213" s="203" t="s">
        <v>86</v>
      </c>
      <c r="AY213" s="18" t="s">
        <v>128</v>
      </c>
      <c r="BE213" s="204">
        <f>IF(N213="základní",J213,0)</f>
        <v>0</v>
      </c>
      <c r="BF213" s="204">
        <f>IF(N213="snížená",J213,0)</f>
        <v>0</v>
      </c>
      <c r="BG213" s="204">
        <f>IF(N213="zákl. přenesená",J213,0)</f>
        <v>0</v>
      </c>
      <c r="BH213" s="204">
        <f>IF(N213="sníž. přenesená",J213,0)</f>
        <v>0</v>
      </c>
      <c r="BI213" s="204">
        <f>IF(N213="nulová",J213,0)</f>
        <v>0</v>
      </c>
      <c r="BJ213" s="18" t="s">
        <v>84</v>
      </c>
      <c r="BK213" s="204">
        <f>ROUND(I213*H213,2)</f>
        <v>0</v>
      </c>
      <c r="BL213" s="18" t="s">
        <v>136</v>
      </c>
      <c r="BM213" s="203" t="s">
        <v>308</v>
      </c>
    </row>
    <row r="214" spans="1:65" s="2" customFormat="1" ht="19.2">
      <c r="A214" s="35"/>
      <c r="B214" s="36"/>
      <c r="C214" s="37"/>
      <c r="D214" s="205" t="s">
        <v>138</v>
      </c>
      <c r="E214" s="37"/>
      <c r="F214" s="206" t="s">
        <v>309</v>
      </c>
      <c r="G214" s="37"/>
      <c r="H214" s="37"/>
      <c r="I214" s="207"/>
      <c r="J214" s="37"/>
      <c r="K214" s="37"/>
      <c r="L214" s="40"/>
      <c r="M214" s="208"/>
      <c r="N214" s="209"/>
      <c r="O214" s="72"/>
      <c r="P214" s="72"/>
      <c r="Q214" s="72"/>
      <c r="R214" s="72"/>
      <c r="S214" s="72"/>
      <c r="T214" s="73"/>
      <c r="U214" s="35"/>
      <c r="V214" s="35"/>
      <c r="W214" s="35"/>
      <c r="X214" s="35"/>
      <c r="Y214" s="35"/>
      <c r="Z214" s="35"/>
      <c r="AA214" s="35"/>
      <c r="AB214" s="35"/>
      <c r="AC214" s="35"/>
      <c r="AD214" s="35"/>
      <c r="AE214" s="35"/>
      <c r="AT214" s="18" t="s">
        <v>138</v>
      </c>
      <c r="AU214" s="18" t="s">
        <v>86</v>
      </c>
    </row>
    <row r="215" spans="1:65" s="13" customFormat="1">
      <c r="B215" s="210"/>
      <c r="C215" s="211"/>
      <c r="D215" s="205" t="s">
        <v>151</v>
      </c>
      <c r="E215" s="212" t="s">
        <v>1</v>
      </c>
      <c r="F215" s="213" t="s">
        <v>310</v>
      </c>
      <c r="G215" s="211"/>
      <c r="H215" s="214">
        <v>1</v>
      </c>
      <c r="I215" s="215"/>
      <c r="J215" s="211"/>
      <c r="K215" s="211"/>
      <c r="L215" s="216"/>
      <c r="M215" s="217"/>
      <c r="N215" s="218"/>
      <c r="O215" s="218"/>
      <c r="P215" s="218"/>
      <c r="Q215" s="218"/>
      <c r="R215" s="218"/>
      <c r="S215" s="218"/>
      <c r="T215" s="219"/>
      <c r="AT215" s="220" t="s">
        <v>151</v>
      </c>
      <c r="AU215" s="220" t="s">
        <v>86</v>
      </c>
      <c r="AV215" s="13" t="s">
        <v>86</v>
      </c>
      <c r="AW215" s="13" t="s">
        <v>34</v>
      </c>
      <c r="AX215" s="13" t="s">
        <v>77</v>
      </c>
      <c r="AY215" s="220" t="s">
        <v>128</v>
      </c>
    </row>
    <row r="216" spans="1:65" s="14" customFormat="1">
      <c r="B216" s="231"/>
      <c r="C216" s="232"/>
      <c r="D216" s="205" t="s">
        <v>151</v>
      </c>
      <c r="E216" s="233" t="s">
        <v>1</v>
      </c>
      <c r="F216" s="234" t="s">
        <v>177</v>
      </c>
      <c r="G216" s="232"/>
      <c r="H216" s="235">
        <v>1</v>
      </c>
      <c r="I216" s="236"/>
      <c r="J216" s="232"/>
      <c r="K216" s="232"/>
      <c r="L216" s="237"/>
      <c r="M216" s="238"/>
      <c r="N216" s="239"/>
      <c r="O216" s="239"/>
      <c r="P216" s="239"/>
      <c r="Q216" s="239"/>
      <c r="R216" s="239"/>
      <c r="S216" s="239"/>
      <c r="T216" s="240"/>
      <c r="AT216" s="241" t="s">
        <v>151</v>
      </c>
      <c r="AU216" s="241" t="s">
        <v>86</v>
      </c>
      <c r="AV216" s="14" t="s">
        <v>136</v>
      </c>
      <c r="AW216" s="14" t="s">
        <v>34</v>
      </c>
      <c r="AX216" s="14" t="s">
        <v>84</v>
      </c>
      <c r="AY216" s="241" t="s">
        <v>128</v>
      </c>
    </row>
    <row r="217" spans="1:65" s="2" customFormat="1" ht="16.5" customHeight="1">
      <c r="A217" s="35"/>
      <c r="B217" s="36"/>
      <c r="C217" s="221" t="s">
        <v>311</v>
      </c>
      <c r="D217" s="221" t="s">
        <v>170</v>
      </c>
      <c r="E217" s="222" t="s">
        <v>312</v>
      </c>
      <c r="F217" s="223" t="s">
        <v>313</v>
      </c>
      <c r="G217" s="224" t="s">
        <v>142</v>
      </c>
      <c r="H217" s="225">
        <v>4</v>
      </c>
      <c r="I217" s="226"/>
      <c r="J217" s="227">
        <f>ROUND(I217*H217,2)</f>
        <v>0</v>
      </c>
      <c r="K217" s="223" t="s">
        <v>135</v>
      </c>
      <c r="L217" s="228"/>
      <c r="M217" s="229" t="s">
        <v>1</v>
      </c>
      <c r="N217" s="230" t="s">
        <v>42</v>
      </c>
      <c r="O217" s="72"/>
      <c r="P217" s="201">
        <f>O217*H217</f>
        <v>0</v>
      </c>
      <c r="Q217" s="201">
        <v>0</v>
      </c>
      <c r="R217" s="201">
        <f>Q217*H217</f>
        <v>0</v>
      </c>
      <c r="S217" s="201">
        <v>0</v>
      </c>
      <c r="T217" s="202">
        <f>S217*H217</f>
        <v>0</v>
      </c>
      <c r="U217" s="35"/>
      <c r="V217" s="35"/>
      <c r="W217" s="35"/>
      <c r="X217" s="35"/>
      <c r="Y217" s="35"/>
      <c r="Z217" s="35"/>
      <c r="AA217" s="35"/>
      <c r="AB217" s="35"/>
      <c r="AC217" s="35"/>
      <c r="AD217" s="35"/>
      <c r="AE217" s="35"/>
      <c r="AR217" s="203" t="s">
        <v>173</v>
      </c>
      <c r="AT217" s="203" t="s">
        <v>170</v>
      </c>
      <c r="AU217" s="203" t="s">
        <v>86</v>
      </c>
      <c r="AY217" s="18" t="s">
        <v>128</v>
      </c>
      <c r="BE217" s="204">
        <f>IF(N217="základní",J217,0)</f>
        <v>0</v>
      </c>
      <c r="BF217" s="204">
        <f>IF(N217="snížená",J217,0)</f>
        <v>0</v>
      </c>
      <c r="BG217" s="204">
        <f>IF(N217="zákl. přenesená",J217,0)</f>
        <v>0</v>
      </c>
      <c r="BH217" s="204">
        <f>IF(N217="sníž. přenesená",J217,0)</f>
        <v>0</v>
      </c>
      <c r="BI217" s="204">
        <f>IF(N217="nulová",J217,0)</f>
        <v>0</v>
      </c>
      <c r="BJ217" s="18" t="s">
        <v>84</v>
      </c>
      <c r="BK217" s="204">
        <f>ROUND(I217*H217,2)</f>
        <v>0</v>
      </c>
      <c r="BL217" s="18" t="s">
        <v>173</v>
      </c>
      <c r="BM217" s="203" t="s">
        <v>314</v>
      </c>
    </row>
    <row r="218" spans="1:65" s="2" customFormat="1">
      <c r="A218" s="35"/>
      <c r="B218" s="36"/>
      <c r="C218" s="37"/>
      <c r="D218" s="205" t="s">
        <v>138</v>
      </c>
      <c r="E218" s="37"/>
      <c r="F218" s="206" t="s">
        <v>313</v>
      </c>
      <c r="G218" s="37"/>
      <c r="H218" s="37"/>
      <c r="I218" s="207"/>
      <c r="J218" s="37"/>
      <c r="K218" s="37"/>
      <c r="L218" s="40"/>
      <c r="M218" s="208"/>
      <c r="N218" s="209"/>
      <c r="O218" s="72"/>
      <c r="P218" s="72"/>
      <c r="Q218" s="72"/>
      <c r="R218" s="72"/>
      <c r="S218" s="72"/>
      <c r="T218" s="73"/>
      <c r="U218" s="35"/>
      <c r="V218" s="35"/>
      <c r="W218" s="35"/>
      <c r="X218" s="35"/>
      <c r="Y218" s="35"/>
      <c r="Z218" s="35"/>
      <c r="AA218" s="35"/>
      <c r="AB218" s="35"/>
      <c r="AC218" s="35"/>
      <c r="AD218" s="35"/>
      <c r="AE218" s="35"/>
      <c r="AT218" s="18" t="s">
        <v>138</v>
      </c>
      <c r="AU218" s="18" t="s">
        <v>86</v>
      </c>
    </row>
    <row r="219" spans="1:65" s="13" customFormat="1">
      <c r="B219" s="210"/>
      <c r="C219" s="211"/>
      <c r="D219" s="205" t="s">
        <v>151</v>
      </c>
      <c r="E219" s="212" t="s">
        <v>1</v>
      </c>
      <c r="F219" s="213" t="s">
        <v>315</v>
      </c>
      <c r="G219" s="211"/>
      <c r="H219" s="214">
        <v>1</v>
      </c>
      <c r="I219" s="215"/>
      <c r="J219" s="211"/>
      <c r="K219" s="211"/>
      <c r="L219" s="216"/>
      <c r="M219" s="217"/>
      <c r="N219" s="218"/>
      <c r="O219" s="218"/>
      <c r="P219" s="218"/>
      <c r="Q219" s="218"/>
      <c r="R219" s="218"/>
      <c r="S219" s="218"/>
      <c r="T219" s="219"/>
      <c r="AT219" s="220" t="s">
        <v>151</v>
      </c>
      <c r="AU219" s="220" t="s">
        <v>86</v>
      </c>
      <c r="AV219" s="13" t="s">
        <v>86</v>
      </c>
      <c r="AW219" s="13" t="s">
        <v>34</v>
      </c>
      <c r="AX219" s="13" t="s">
        <v>77</v>
      </c>
      <c r="AY219" s="220" t="s">
        <v>128</v>
      </c>
    </row>
    <row r="220" spans="1:65" s="13" customFormat="1">
      <c r="B220" s="210"/>
      <c r="C220" s="211"/>
      <c r="D220" s="205" t="s">
        <v>151</v>
      </c>
      <c r="E220" s="212" t="s">
        <v>1</v>
      </c>
      <c r="F220" s="213" t="s">
        <v>316</v>
      </c>
      <c r="G220" s="211"/>
      <c r="H220" s="214">
        <v>3</v>
      </c>
      <c r="I220" s="215"/>
      <c r="J220" s="211"/>
      <c r="K220" s="211"/>
      <c r="L220" s="216"/>
      <c r="M220" s="217"/>
      <c r="N220" s="218"/>
      <c r="O220" s="218"/>
      <c r="P220" s="218"/>
      <c r="Q220" s="218"/>
      <c r="R220" s="218"/>
      <c r="S220" s="218"/>
      <c r="T220" s="219"/>
      <c r="AT220" s="220" t="s">
        <v>151</v>
      </c>
      <c r="AU220" s="220" t="s">
        <v>86</v>
      </c>
      <c r="AV220" s="13" t="s">
        <v>86</v>
      </c>
      <c r="AW220" s="13" t="s">
        <v>34</v>
      </c>
      <c r="AX220" s="13" t="s">
        <v>77</v>
      </c>
      <c r="AY220" s="220" t="s">
        <v>128</v>
      </c>
    </row>
    <row r="221" spans="1:65" s="14" customFormat="1">
      <c r="B221" s="231"/>
      <c r="C221" s="232"/>
      <c r="D221" s="205" t="s">
        <v>151</v>
      </c>
      <c r="E221" s="233" t="s">
        <v>1</v>
      </c>
      <c r="F221" s="234" t="s">
        <v>177</v>
      </c>
      <c r="G221" s="232"/>
      <c r="H221" s="235">
        <v>4</v>
      </c>
      <c r="I221" s="236"/>
      <c r="J221" s="232"/>
      <c r="K221" s="232"/>
      <c r="L221" s="237"/>
      <c r="M221" s="238"/>
      <c r="N221" s="239"/>
      <c r="O221" s="239"/>
      <c r="P221" s="239"/>
      <c r="Q221" s="239"/>
      <c r="R221" s="239"/>
      <c r="S221" s="239"/>
      <c r="T221" s="240"/>
      <c r="AT221" s="241" t="s">
        <v>151</v>
      </c>
      <c r="AU221" s="241" t="s">
        <v>86</v>
      </c>
      <c r="AV221" s="14" t="s">
        <v>136</v>
      </c>
      <c r="AW221" s="14" t="s">
        <v>34</v>
      </c>
      <c r="AX221" s="14" t="s">
        <v>84</v>
      </c>
      <c r="AY221" s="241" t="s">
        <v>128</v>
      </c>
    </row>
    <row r="222" spans="1:65" s="2" customFormat="1" ht="16.5" customHeight="1">
      <c r="A222" s="35"/>
      <c r="B222" s="36"/>
      <c r="C222" s="221" t="s">
        <v>317</v>
      </c>
      <c r="D222" s="221" t="s">
        <v>170</v>
      </c>
      <c r="E222" s="222" t="s">
        <v>318</v>
      </c>
      <c r="F222" s="223" t="s">
        <v>319</v>
      </c>
      <c r="G222" s="224" t="s">
        <v>148</v>
      </c>
      <c r="H222" s="225">
        <v>8.9999999999999993E-3</v>
      </c>
      <c r="I222" s="226"/>
      <c r="J222" s="227">
        <f>ROUND(I222*H222,2)</f>
        <v>0</v>
      </c>
      <c r="K222" s="223" t="s">
        <v>1</v>
      </c>
      <c r="L222" s="228"/>
      <c r="M222" s="229" t="s">
        <v>1</v>
      </c>
      <c r="N222" s="230" t="s">
        <v>42</v>
      </c>
      <c r="O222" s="72"/>
      <c r="P222" s="201">
        <f>O222*H222</f>
        <v>0</v>
      </c>
      <c r="Q222" s="201">
        <v>0</v>
      </c>
      <c r="R222" s="201">
        <f>Q222*H222</f>
        <v>0</v>
      </c>
      <c r="S222" s="201">
        <v>0</v>
      </c>
      <c r="T222" s="202">
        <f>S222*H222</f>
        <v>0</v>
      </c>
      <c r="U222" s="35"/>
      <c r="V222" s="35"/>
      <c r="W222" s="35"/>
      <c r="X222" s="35"/>
      <c r="Y222" s="35"/>
      <c r="Z222" s="35"/>
      <c r="AA222" s="35"/>
      <c r="AB222" s="35"/>
      <c r="AC222" s="35"/>
      <c r="AD222" s="35"/>
      <c r="AE222" s="35"/>
      <c r="AR222" s="203" t="s">
        <v>173</v>
      </c>
      <c r="AT222" s="203" t="s">
        <v>170</v>
      </c>
      <c r="AU222" s="203" t="s">
        <v>86</v>
      </c>
      <c r="AY222" s="18" t="s">
        <v>128</v>
      </c>
      <c r="BE222" s="204">
        <f>IF(N222="základní",J222,0)</f>
        <v>0</v>
      </c>
      <c r="BF222" s="204">
        <f>IF(N222="snížená",J222,0)</f>
        <v>0</v>
      </c>
      <c r="BG222" s="204">
        <f>IF(N222="zákl. přenesená",J222,0)</f>
        <v>0</v>
      </c>
      <c r="BH222" s="204">
        <f>IF(N222="sníž. přenesená",J222,0)</f>
        <v>0</v>
      </c>
      <c r="BI222" s="204">
        <f>IF(N222="nulová",J222,0)</f>
        <v>0</v>
      </c>
      <c r="BJ222" s="18" t="s">
        <v>84</v>
      </c>
      <c r="BK222" s="204">
        <f>ROUND(I222*H222,2)</f>
        <v>0</v>
      </c>
      <c r="BL222" s="18" t="s">
        <v>173</v>
      </c>
      <c r="BM222" s="203" t="s">
        <v>320</v>
      </c>
    </row>
    <row r="223" spans="1:65" s="2" customFormat="1">
      <c r="A223" s="35"/>
      <c r="B223" s="36"/>
      <c r="C223" s="37"/>
      <c r="D223" s="205" t="s">
        <v>138</v>
      </c>
      <c r="E223" s="37"/>
      <c r="F223" s="206" t="s">
        <v>319</v>
      </c>
      <c r="G223" s="37"/>
      <c r="H223" s="37"/>
      <c r="I223" s="207"/>
      <c r="J223" s="37"/>
      <c r="K223" s="37"/>
      <c r="L223" s="40"/>
      <c r="M223" s="208"/>
      <c r="N223" s="209"/>
      <c r="O223" s="72"/>
      <c r="P223" s="72"/>
      <c r="Q223" s="72"/>
      <c r="R223" s="72"/>
      <c r="S223" s="72"/>
      <c r="T223" s="73"/>
      <c r="U223" s="35"/>
      <c r="V223" s="35"/>
      <c r="W223" s="35"/>
      <c r="X223" s="35"/>
      <c r="Y223" s="35"/>
      <c r="Z223" s="35"/>
      <c r="AA223" s="35"/>
      <c r="AB223" s="35"/>
      <c r="AC223" s="35"/>
      <c r="AD223" s="35"/>
      <c r="AE223" s="35"/>
      <c r="AT223" s="18" t="s">
        <v>138</v>
      </c>
      <c r="AU223" s="18" t="s">
        <v>86</v>
      </c>
    </row>
    <row r="224" spans="1:65" s="13" customFormat="1">
      <c r="B224" s="210"/>
      <c r="C224" s="211"/>
      <c r="D224" s="205" t="s">
        <v>151</v>
      </c>
      <c r="E224" s="212" t="s">
        <v>1</v>
      </c>
      <c r="F224" s="213" t="s">
        <v>321</v>
      </c>
      <c r="G224" s="211"/>
      <c r="H224" s="214">
        <v>8.9999999999999993E-3</v>
      </c>
      <c r="I224" s="215"/>
      <c r="J224" s="211"/>
      <c r="K224" s="211"/>
      <c r="L224" s="216"/>
      <c r="M224" s="217"/>
      <c r="N224" s="218"/>
      <c r="O224" s="218"/>
      <c r="P224" s="218"/>
      <c r="Q224" s="218"/>
      <c r="R224" s="218"/>
      <c r="S224" s="218"/>
      <c r="T224" s="219"/>
      <c r="AT224" s="220" t="s">
        <v>151</v>
      </c>
      <c r="AU224" s="220" t="s">
        <v>86</v>
      </c>
      <c r="AV224" s="13" t="s">
        <v>86</v>
      </c>
      <c r="AW224" s="13" t="s">
        <v>34</v>
      </c>
      <c r="AX224" s="13" t="s">
        <v>77</v>
      </c>
      <c r="AY224" s="220" t="s">
        <v>128</v>
      </c>
    </row>
    <row r="225" spans="1:65" s="14" customFormat="1">
      <c r="B225" s="231"/>
      <c r="C225" s="232"/>
      <c r="D225" s="205" t="s">
        <v>151</v>
      </c>
      <c r="E225" s="233" t="s">
        <v>1</v>
      </c>
      <c r="F225" s="234" t="s">
        <v>177</v>
      </c>
      <c r="G225" s="232"/>
      <c r="H225" s="235">
        <v>8.9999999999999993E-3</v>
      </c>
      <c r="I225" s="236"/>
      <c r="J225" s="232"/>
      <c r="K225" s="232"/>
      <c r="L225" s="237"/>
      <c r="M225" s="238"/>
      <c r="N225" s="239"/>
      <c r="O225" s="239"/>
      <c r="P225" s="239"/>
      <c r="Q225" s="239"/>
      <c r="R225" s="239"/>
      <c r="S225" s="239"/>
      <c r="T225" s="240"/>
      <c r="AT225" s="241" t="s">
        <v>151</v>
      </c>
      <c r="AU225" s="241" t="s">
        <v>86</v>
      </c>
      <c r="AV225" s="14" t="s">
        <v>136</v>
      </c>
      <c r="AW225" s="14" t="s">
        <v>34</v>
      </c>
      <c r="AX225" s="14" t="s">
        <v>84</v>
      </c>
      <c r="AY225" s="241" t="s">
        <v>128</v>
      </c>
    </row>
    <row r="226" spans="1:65" s="2" customFormat="1" ht="16.5" customHeight="1">
      <c r="A226" s="35"/>
      <c r="B226" s="36"/>
      <c r="C226" s="192" t="s">
        <v>322</v>
      </c>
      <c r="D226" s="192" t="s">
        <v>131</v>
      </c>
      <c r="E226" s="193" t="s">
        <v>323</v>
      </c>
      <c r="F226" s="194" t="s">
        <v>324</v>
      </c>
      <c r="G226" s="195" t="s">
        <v>142</v>
      </c>
      <c r="H226" s="196">
        <v>4</v>
      </c>
      <c r="I226" s="197"/>
      <c r="J226" s="198">
        <f>ROUND(I226*H226,2)</f>
        <v>0</v>
      </c>
      <c r="K226" s="194" t="s">
        <v>135</v>
      </c>
      <c r="L226" s="40"/>
      <c r="M226" s="199" t="s">
        <v>1</v>
      </c>
      <c r="N226" s="200" t="s">
        <v>42</v>
      </c>
      <c r="O226" s="72"/>
      <c r="P226" s="201">
        <f>O226*H226</f>
        <v>0</v>
      </c>
      <c r="Q226" s="201">
        <v>0</v>
      </c>
      <c r="R226" s="201">
        <f>Q226*H226</f>
        <v>0</v>
      </c>
      <c r="S226" s="201">
        <v>0</v>
      </c>
      <c r="T226" s="202">
        <f>S226*H226</f>
        <v>0</v>
      </c>
      <c r="U226" s="35"/>
      <c r="V226" s="35"/>
      <c r="W226" s="35"/>
      <c r="X226" s="35"/>
      <c r="Y226" s="35"/>
      <c r="Z226" s="35"/>
      <c r="AA226" s="35"/>
      <c r="AB226" s="35"/>
      <c r="AC226" s="35"/>
      <c r="AD226" s="35"/>
      <c r="AE226" s="35"/>
      <c r="AR226" s="203" t="s">
        <v>136</v>
      </c>
      <c r="AT226" s="203" t="s">
        <v>131</v>
      </c>
      <c r="AU226" s="203" t="s">
        <v>86</v>
      </c>
      <c r="AY226" s="18" t="s">
        <v>128</v>
      </c>
      <c r="BE226" s="204">
        <f>IF(N226="základní",J226,0)</f>
        <v>0</v>
      </c>
      <c r="BF226" s="204">
        <f>IF(N226="snížená",J226,0)</f>
        <v>0</v>
      </c>
      <c r="BG226" s="204">
        <f>IF(N226="zákl. přenesená",J226,0)</f>
        <v>0</v>
      </c>
      <c r="BH226" s="204">
        <f>IF(N226="sníž. přenesená",J226,0)</f>
        <v>0</v>
      </c>
      <c r="BI226" s="204">
        <f>IF(N226="nulová",J226,0)</f>
        <v>0</v>
      </c>
      <c r="BJ226" s="18" t="s">
        <v>84</v>
      </c>
      <c r="BK226" s="204">
        <f>ROUND(I226*H226,2)</f>
        <v>0</v>
      </c>
      <c r="BL226" s="18" t="s">
        <v>136</v>
      </c>
      <c r="BM226" s="203" t="s">
        <v>325</v>
      </c>
    </row>
    <row r="227" spans="1:65" s="2" customFormat="1" ht="19.2">
      <c r="A227" s="35"/>
      <c r="B227" s="36"/>
      <c r="C227" s="37"/>
      <c r="D227" s="205" t="s">
        <v>138</v>
      </c>
      <c r="E227" s="37"/>
      <c r="F227" s="206" t="s">
        <v>326</v>
      </c>
      <c r="G227" s="37"/>
      <c r="H227" s="37"/>
      <c r="I227" s="207"/>
      <c r="J227" s="37"/>
      <c r="K227" s="37"/>
      <c r="L227" s="40"/>
      <c r="M227" s="208"/>
      <c r="N227" s="209"/>
      <c r="O227" s="72"/>
      <c r="P227" s="72"/>
      <c r="Q227" s="72"/>
      <c r="R227" s="72"/>
      <c r="S227" s="72"/>
      <c r="T227" s="73"/>
      <c r="U227" s="35"/>
      <c r="V227" s="35"/>
      <c r="W227" s="35"/>
      <c r="X227" s="35"/>
      <c r="Y227" s="35"/>
      <c r="Z227" s="35"/>
      <c r="AA227" s="35"/>
      <c r="AB227" s="35"/>
      <c r="AC227" s="35"/>
      <c r="AD227" s="35"/>
      <c r="AE227" s="35"/>
      <c r="AT227" s="18" t="s">
        <v>138</v>
      </c>
      <c r="AU227" s="18" t="s">
        <v>86</v>
      </c>
    </row>
    <row r="228" spans="1:65" s="2" customFormat="1" ht="16.5" customHeight="1">
      <c r="A228" s="35"/>
      <c r="B228" s="36"/>
      <c r="C228" s="192" t="s">
        <v>327</v>
      </c>
      <c r="D228" s="192" t="s">
        <v>131</v>
      </c>
      <c r="E228" s="193" t="s">
        <v>328</v>
      </c>
      <c r="F228" s="194" t="s">
        <v>329</v>
      </c>
      <c r="G228" s="195" t="s">
        <v>142</v>
      </c>
      <c r="H228" s="196">
        <v>4</v>
      </c>
      <c r="I228" s="197"/>
      <c r="J228" s="198">
        <f>ROUND(I228*H228,2)</f>
        <v>0</v>
      </c>
      <c r="K228" s="194" t="s">
        <v>135</v>
      </c>
      <c r="L228" s="40"/>
      <c r="M228" s="199" t="s">
        <v>1</v>
      </c>
      <c r="N228" s="200" t="s">
        <v>42</v>
      </c>
      <c r="O228" s="72"/>
      <c r="P228" s="201">
        <f>O228*H228</f>
        <v>0</v>
      </c>
      <c r="Q228" s="201">
        <v>0</v>
      </c>
      <c r="R228" s="201">
        <f>Q228*H228</f>
        <v>0</v>
      </c>
      <c r="S228" s="201">
        <v>0</v>
      </c>
      <c r="T228" s="202">
        <f>S228*H228</f>
        <v>0</v>
      </c>
      <c r="U228" s="35"/>
      <c r="V228" s="35"/>
      <c r="W228" s="35"/>
      <c r="X228" s="35"/>
      <c r="Y228" s="35"/>
      <c r="Z228" s="35"/>
      <c r="AA228" s="35"/>
      <c r="AB228" s="35"/>
      <c r="AC228" s="35"/>
      <c r="AD228" s="35"/>
      <c r="AE228" s="35"/>
      <c r="AR228" s="203" t="s">
        <v>136</v>
      </c>
      <c r="AT228" s="203" t="s">
        <v>131</v>
      </c>
      <c r="AU228" s="203" t="s">
        <v>86</v>
      </c>
      <c r="AY228" s="18" t="s">
        <v>128</v>
      </c>
      <c r="BE228" s="204">
        <f>IF(N228="základní",J228,0)</f>
        <v>0</v>
      </c>
      <c r="BF228" s="204">
        <f>IF(N228="snížená",J228,0)</f>
        <v>0</v>
      </c>
      <c r="BG228" s="204">
        <f>IF(N228="zákl. přenesená",J228,0)</f>
        <v>0</v>
      </c>
      <c r="BH228" s="204">
        <f>IF(N228="sníž. přenesená",J228,0)</f>
        <v>0</v>
      </c>
      <c r="BI228" s="204">
        <f>IF(N228="nulová",J228,0)</f>
        <v>0</v>
      </c>
      <c r="BJ228" s="18" t="s">
        <v>84</v>
      </c>
      <c r="BK228" s="204">
        <f>ROUND(I228*H228,2)</f>
        <v>0</v>
      </c>
      <c r="BL228" s="18" t="s">
        <v>136</v>
      </c>
      <c r="BM228" s="203" t="s">
        <v>330</v>
      </c>
    </row>
    <row r="229" spans="1:65" s="2" customFormat="1" ht="28.8">
      <c r="A229" s="35"/>
      <c r="B229" s="36"/>
      <c r="C229" s="37"/>
      <c r="D229" s="205" t="s">
        <v>138</v>
      </c>
      <c r="E229" s="37"/>
      <c r="F229" s="206" t="s">
        <v>331</v>
      </c>
      <c r="G229" s="37"/>
      <c r="H229" s="37"/>
      <c r="I229" s="207"/>
      <c r="J229" s="37"/>
      <c r="K229" s="37"/>
      <c r="L229" s="40"/>
      <c r="M229" s="208"/>
      <c r="N229" s="209"/>
      <c r="O229" s="72"/>
      <c r="P229" s="72"/>
      <c r="Q229" s="72"/>
      <c r="R229" s="72"/>
      <c r="S229" s="72"/>
      <c r="T229" s="73"/>
      <c r="U229" s="35"/>
      <c r="V229" s="35"/>
      <c r="W229" s="35"/>
      <c r="X229" s="35"/>
      <c r="Y229" s="35"/>
      <c r="Z229" s="35"/>
      <c r="AA229" s="35"/>
      <c r="AB229" s="35"/>
      <c r="AC229" s="35"/>
      <c r="AD229" s="35"/>
      <c r="AE229" s="35"/>
      <c r="AT229" s="18" t="s">
        <v>138</v>
      </c>
      <c r="AU229" s="18" t="s">
        <v>86</v>
      </c>
    </row>
    <row r="230" spans="1:65" s="2" customFormat="1" ht="16.5" customHeight="1">
      <c r="A230" s="35"/>
      <c r="B230" s="36"/>
      <c r="C230" s="192" t="s">
        <v>332</v>
      </c>
      <c r="D230" s="192" t="s">
        <v>131</v>
      </c>
      <c r="E230" s="193" t="s">
        <v>333</v>
      </c>
      <c r="F230" s="194" t="s">
        <v>334</v>
      </c>
      <c r="G230" s="195" t="s">
        <v>142</v>
      </c>
      <c r="H230" s="196">
        <v>2</v>
      </c>
      <c r="I230" s="197"/>
      <c r="J230" s="198">
        <f>ROUND(I230*H230,2)</f>
        <v>0</v>
      </c>
      <c r="K230" s="194" t="s">
        <v>135</v>
      </c>
      <c r="L230" s="40"/>
      <c r="M230" s="199" t="s">
        <v>1</v>
      </c>
      <c r="N230" s="200" t="s">
        <v>42</v>
      </c>
      <c r="O230" s="72"/>
      <c r="P230" s="201">
        <f>O230*H230</f>
        <v>0</v>
      </c>
      <c r="Q230" s="201">
        <v>0</v>
      </c>
      <c r="R230" s="201">
        <f>Q230*H230</f>
        <v>0</v>
      </c>
      <c r="S230" s="201">
        <v>0</v>
      </c>
      <c r="T230" s="202">
        <f>S230*H230</f>
        <v>0</v>
      </c>
      <c r="U230" s="35"/>
      <c r="V230" s="35"/>
      <c r="W230" s="35"/>
      <c r="X230" s="35"/>
      <c r="Y230" s="35"/>
      <c r="Z230" s="35"/>
      <c r="AA230" s="35"/>
      <c r="AB230" s="35"/>
      <c r="AC230" s="35"/>
      <c r="AD230" s="35"/>
      <c r="AE230" s="35"/>
      <c r="AR230" s="203" t="s">
        <v>136</v>
      </c>
      <c r="AT230" s="203" t="s">
        <v>131</v>
      </c>
      <c r="AU230" s="203" t="s">
        <v>86</v>
      </c>
      <c r="AY230" s="18" t="s">
        <v>128</v>
      </c>
      <c r="BE230" s="204">
        <f>IF(N230="základní",J230,0)</f>
        <v>0</v>
      </c>
      <c r="BF230" s="204">
        <f>IF(N230="snížená",J230,0)</f>
        <v>0</v>
      </c>
      <c r="BG230" s="204">
        <f>IF(N230="zákl. přenesená",J230,0)</f>
        <v>0</v>
      </c>
      <c r="BH230" s="204">
        <f>IF(N230="sníž. přenesená",J230,0)</f>
        <v>0</v>
      </c>
      <c r="BI230" s="204">
        <f>IF(N230="nulová",J230,0)</f>
        <v>0</v>
      </c>
      <c r="BJ230" s="18" t="s">
        <v>84</v>
      </c>
      <c r="BK230" s="204">
        <f>ROUND(I230*H230,2)</f>
        <v>0</v>
      </c>
      <c r="BL230" s="18" t="s">
        <v>136</v>
      </c>
      <c r="BM230" s="203" t="s">
        <v>335</v>
      </c>
    </row>
    <row r="231" spans="1:65" s="2" customFormat="1" ht="19.2">
      <c r="A231" s="35"/>
      <c r="B231" s="36"/>
      <c r="C231" s="37"/>
      <c r="D231" s="205" t="s">
        <v>138</v>
      </c>
      <c r="E231" s="37"/>
      <c r="F231" s="206" t="s">
        <v>336</v>
      </c>
      <c r="G231" s="37"/>
      <c r="H231" s="37"/>
      <c r="I231" s="207"/>
      <c r="J231" s="37"/>
      <c r="K231" s="37"/>
      <c r="L231" s="40"/>
      <c r="M231" s="208"/>
      <c r="N231" s="209"/>
      <c r="O231" s="72"/>
      <c r="P231" s="72"/>
      <c r="Q231" s="72"/>
      <c r="R231" s="72"/>
      <c r="S231" s="72"/>
      <c r="T231" s="73"/>
      <c r="U231" s="35"/>
      <c r="V231" s="35"/>
      <c r="W231" s="35"/>
      <c r="X231" s="35"/>
      <c r="Y231" s="35"/>
      <c r="Z231" s="35"/>
      <c r="AA231" s="35"/>
      <c r="AB231" s="35"/>
      <c r="AC231" s="35"/>
      <c r="AD231" s="35"/>
      <c r="AE231" s="35"/>
      <c r="AT231" s="18" t="s">
        <v>138</v>
      </c>
      <c r="AU231" s="18" t="s">
        <v>86</v>
      </c>
    </row>
    <row r="232" spans="1:65" s="2" customFormat="1" ht="16.5" customHeight="1">
      <c r="A232" s="35"/>
      <c r="B232" s="36"/>
      <c r="C232" s="192" t="s">
        <v>337</v>
      </c>
      <c r="D232" s="192" t="s">
        <v>131</v>
      </c>
      <c r="E232" s="193" t="s">
        <v>338</v>
      </c>
      <c r="F232" s="194" t="s">
        <v>339</v>
      </c>
      <c r="G232" s="195" t="s">
        <v>142</v>
      </c>
      <c r="H232" s="196">
        <v>2</v>
      </c>
      <c r="I232" s="197"/>
      <c r="J232" s="198">
        <f>ROUND(I232*H232,2)</f>
        <v>0</v>
      </c>
      <c r="K232" s="194" t="s">
        <v>135</v>
      </c>
      <c r="L232" s="40"/>
      <c r="M232" s="199" t="s">
        <v>1</v>
      </c>
      <c r="N232" s="200" t="s">
        <v>42</v>
      </c>
      <c r="O232" s="72"/>
      <c r="P232" s="201">
        <f>O232*H232</f>
        <v>0</v>
      </c>
      <c r="Q232" s="201">
        <v>0</v>
      </c>
      <c r="R232" s="201">
        <f>Q232*H232</f>
        <v>0</v>
      </c>
      <c r="S232" s="201">
        <v>0</v>
      </c>
      <c r="T232" s="202">
        <f>S232*H232</f>
        <v>0</v>
      </c>
      <c r="U232" s="35"/>
      <c r="V232" s="35"/>
      <c r="W232" s="35"/>
      <c r="X232" s="35"/>
      <c r="Y232" s="35"/>
      <c r="Z232" s="35"/>
      <c r="AA232" s="35"/>
      <c r="AB232" s="35"/>
      <c r="AC232" s="35"/>
      <c r="AD232" s="35"/>
      <c r="AE232" s="35"/>
      <c r="AR232" s="203" t="s">
        <v>136</v>
      </c>
      <c r="AT232" s="203" t="s">
        <v>131</v>
      </c>
      <c r="AU232" s="203" t="s">
        <v>86</v>
      </c>
      <c r="AY232" s="18" t="s">
        <v>128</v>
      </c>
      <c r="BE232" s="204">
        <f>IF(N232="základní",J232,0)</f>
        <v>0</v>
      </c>
      <c r="BF232" s="204">
        <f>IF(N232="snížená",J232,0)</f>
        <v>0</v>
      </c>
      <c r="BG232" s="204">
        <f>IF(N232="zákl. přenesená",J232,0)</f>
        <v>0</v>
      </c>
      <c r="BH232" s="204">
        <f>IF(N232="sníž. přenesená",J232,0)</f>
        <v>0</v>
      </c>
      <c r="BI232" s="204">
        <f>IF(N232="nulová",J232,0)</f>
        <v>0</v>
      </c>
      <c r="BJ232" s="18" t="s">
        <v>84</v>
      </c>
      <c r="BK232" s="204">
        <f>ROUND(I232*H232,2)</f>
        <v>0</v>
      </c>
      <c r="BL232" s="18" t="s">
        <v>136</v>
      </c>
      <c r="BM232" s="203" t="s">
        <v>340</v>
      </c>
    </row>
    <row r="233" spans="1:65" s="2" customFormat="1" ht="28.8">
      <c r="A233" s="35"/>
      <c r="B233" s="36"/>
      <c r="C233" s="37"/>
      <c r="D233" s="205" t="s">
        <v>138</v>
      </c>
      <c r="E233" s="37"/>
      <c r="F233" s="206" t="s">
        <v>341</v>
      </c>
      <c r="G233" s="37"/>
      <c r="H233" s="37"/>
      <c r="I233" s="207"/>
      <c r="J233" s="37"/>
      <c r="K233" s="37"/>
      <c r="L233" s="40"/>
      <c r="M233" s="208"/>
      <c r="N233" s="209"/>
      <c r="O233" s="72"/>
      <c r="P233" s="72"/>
      <c r="Q233" s="72"/>
      <c r="R233" s="72"/>
      <c r="S233" s="72"/>
      <c r="T233" s="73"/>
      <c r="U233" s="35"/>
      <c r="V233" s="35"/>
      <c r="W233" s="35"/>
      <c r="X233" s="35"/>
      <c r="Y233" s="35"/>
      <c r="Z233" s="35"/>
      <c r="AA233" s="35"/>
      <c r="AB233" s="35"/>
      <c r="AC233" s="35"/>
      <c r="AD233" s="35"/>
      <c r="AE233" s="35"/>
      <c r="AT233" s="18" t="s">
        <v>138</v>
      </c>
      <c r="AU233" s="18" t="s">
        <v>86</v>
      </c>
    </row>
    <row r="234" spans="1:65" s="2" customFormat="1" ht="16.5" customHeight="1">
      <c r="A234" s="35"/>
      <c r="B234" s="36"/>
      <c r="C234" s="221" t="s">
        <v>342</v>
      </c>
      <c r="D234" s="221" t="s">
        <v>170</v>
      </c>
      <c r="E234" s="222" t="s">
        <v>343</v>
      </c>
      <c r="F234" s="223" t="s">
        <v>344</v>
      </c>
      <c r="G234" s="224" t="s">
        <v>155</v>
      </c>
      <c r="H234" s="225">
        <v>0.34200000000000003</v>
      </c>
      <c r="I234" s="226"/>
      <c r="J234" s="227">
        <f>ROUND(I234*H234,2)</f>
        <v>0</v>
      </c>
      <c r="K234" s="223" t="s">
        <v>135</v>
      </c>
      <c r="L234" s="228"/>
      <c r="M234" s="229" t="s">
        <v>1</v>
      </c>
      <c r="N234" s="230" t="s">
        <v>42</v>
      </c>
      <c r="O234" s="72"/>
      <c r="P234" s="201">
        <f>O234*H234</f>
        <v>0</v>
      </c>
      <c r="Q234" s="201">
        <v>2.4289999999999998</v>
      </c>
      <c r="R234" s="201">
        <f>Q234*H234</f>
        <v>0.83071799999999996</v>
      </c>
      <c r="S234" s="201">
        <v>0</v>
      </c>
      <c r="T234" s="202">
        <f>S234*H234</f>
        <v>0</v>
      </c>
      <c r="U234" s="35"/>
      <c r="V234" s="35"/>
      <c r="W234" s="35"/>
      <c r="X234" s="35"/>
      <c r="Y234" s="35"/>
      <c r="Z234" s="35"/>
      <c r="AA234" s="35"/>
      <c r="AB234" s="35"/>
      <c r="AC234" s="35"/>
      <c r="AD234" s="35"/>
      <c r="AE234" s="35"/>
      <c r="AR234" s="203" t="s">
        <v>178</v>
      </c>
      <c r="AT234" s="203" t="s">
        <v>170</v>
      </c>
      <c r="AU234" s="203" t="s">
        <v>86</v>
      </c>
      <c r="AY234" s="18" t="s">
        <v>128</v>
      </c>
      <c r="BE234" s="204">
        <f>IF(N234="základní",J234,0)</f>
        <v>0</v>
      </c>
      <c r="BF234" s="204">
        <f>IF(N234="snížená",J234,0)</f>
        <v>0</v>
      </c>
      <c r="BG234" s="204">
        <f>IF(N234="zákl. přenesená",J234,0)</f>
        <v>0</v>
      </c>
      <c r="BH234" s="204">
        <f>IF(N234="sníž. přenesená",J234,0)</f>
        <v>0</v>
      </c>
      <c r="BI234" s="204">
        <f>IF(N234="nulová",J234,0)</f>
        <v>0</v>
      </c>
      <c r="BJ234" s="18" t="s">
        <v>84</v>
      </c>
      <c r="BK234" s="204">
        <f>ROUND(I234*H234,2)</f>
        <v>0</v>
      </c>
      <c r="BL234" s="18" t="s">
        <v>136</v>
      </c>
      <c r="BM234" s="203" t="s">
        <v>345</v>
      </c>
    </row>
    <row r="235" spans="1:65" s="2" customFormat="1">
      <c r="A235" s="35"/>
      <c r="B235" s="36"/>
      <c r="C235" s="37"/>
      <c r="D235" s="205" t="s">
        <v>138</v>
      </c>
      <c r="E235" s="37"/>
      <c r="F235" s="206" t="s">
        <v>344</v>
      </c>
      <c r="G235" s="37"/>
      <c r="H235" s="37"/>
      <c r="I235" s="207"/>
      <c r="J235" s="37"/>
      <c r="K235" s="37"/>
      <c r="L235" s="40"/>
      <c r="M235" s="208"/>
      <c r="N235" s="209"/>
      <c r="O235" s="72"/>
      <c r="P235" s="72"/>
      <c r="Q235" s="72"/>
      <c r="R235" s="72"/>
      <c r="S235" s="72"/>
      <c r="T235" s="73"/>
      <c r="U235" s="35"/>
      <c r="V235" s="35"/>
      <c r="W235" s="35"/>
      <c r="X235" s="35"/>
      <c r="Y235" s="35"/>
      <c r="Z235" s="35"/>
      <c r="AA235" s="35"/>
      <c r="AB235" s="35"/>
      <c r="AC235" s="35"/>
      <c r="AD235" s="35"/>
      <c r="AE235" s="35"/>
      <c r="AT235" s="18" t="s">
        <v>138</v>
      </c>
      <c r="AU235" s="18" t="s">
        <v>86</v>
      </c>
    </row>
    <row r="236" spans="1:65" s="13" customFormat="1">
      <c r="B236" s="210"/>
      <c r="C236" s="211"/>
      <c r="D236" s="205" t="s">
        <v>151</v>
      </c>
      <c r="E236" s="212" t="s">
        <v>1</v>
      </c>
      <c r="F236" s="213" t="s">
        <v>346</v>
      </c>
      <c r="G236" s="211"/>
      <c r="H236" s="214">
        <v>0.34200000000000003</v>
      </c>
      <c r="I236" s="215"/>
      <c r="J236" s="211"/>
      <c r="K236" s="211"/>
      <c r="L236" s="216"/>
      <c r="M236" s="217"/>
      <c r="N236" s="218"/>
      <c r="O236" s="218"/>
      <c r="P236" s="218"/>
      <c r="Q236" s="218"/>
      <c r="R236" s="218"/>
      <c r="S236" s="218"/>
      <c r="T236" s="219"/>
      <c r="AT236" s="220" t="s">
        <v>151</v>
      </c>
      <c r="AU236" s="220" t="s">
        <v>86</v>
      </c>
      <c r="AV236" s="13" t="s">
        <v>86</v>
      </c>
      <c r="AW236" s="13" t="s">
        <v>34</v>
      </c>
      <c r="AX236" s="13" t="s">
        <v>84</v>
      </c>
      <c r="AY236" s="220" t="s">
        <v>128</v>
      </c>
    </row>
    <row r="237" spans="1:65" s="2" customFormat="1" ht="16.5" customHeight="1">
      <c r="A237" s="35"/>
      <c r="B237" s="36"/>
      <c r="C237" s="192" t="s">
        <v>347</v>
      </c>
      <c r="D237" s="192" t="s">
        <v>131</v>
      </c>
      <c r="E237" s="193" t="s">
        <v>348</v>
      </c>
      <c r="F237" s="194" t="s">
        <v>349</v>
      </c>
      <c r="G237" s="195" t="s">
        <v>142</v>
      </c>
      <c r="H237" s="196">
        <v>7</v>
      </c>
      <c r="I237" s="197"/>
      <c r="J237" s="198">
        <f>ROUND(I237*H237,2)</f>
        <v>0</v>
      </c>
      <c r="K237" s="194" t="s">
        <v>135</v>
      </c>
      <c r="L237" s="40"/>
      <c r="M237" s="199" t="s">
        <v>1</v>
      </c>
      <c r="N237" s="200" t="s">
        <v>42</v>
      </c>
      <c r="O237" s="72"/>
      <c r="P237" s="201">
        <f>O237*H237</f>
        <v>0</v>
      </c>
      <c r="Q237" s="201">
        <v>0</v>
      </c>
      <c r="R237" s="201">
        <f>Q237*H237</f>
        <v>0</v>
      </c>
      <c r="S237" s="201">
        <v>0</v>
      </c>
      <c r="T237" s="202">
        <f>S237*H237</f>
        <v>0</v>
      </c>
      <c r="U237" s="35"/>
      <c r="V237" s="35"/>
      <c r="W237" s="35"/>
      <c r="X237" s="35"/>
      <c r="Y237" s="35"/>
      <c r="Z237" s="35"/>
      <c r="AA237" s="35"/>
      <c r="AB237" s="35"/>
      <c r="AC237" s="35"/>
      <c r="AD237" s="35"/>
      <c r="AE237" s="35"/>
      <c r="AR237" s="203" t="s">
        <v>136</v>
      </c>
      <c r="AT237" s="203" t="s">
        <v>131</v>
      </c>
      <c r="AU237" s="203" t="s">
        <v>86</v>
      </c>
      <c r="AY237" s="18" t="s">
        <v>128</v>
      </c>
      <c r="BE237" s="204">
        <f>IF(N237="základní",J237,0)</f>
        <v>0</v>
      </c>
      <c r="BF237" s="204">
        <f>IF(N237="snížená",J237,0)</f>
        <v>0</v>
      </c>
      <c r="BG237" s="204">
        <f>IF(N237="zákl. přenesená",J237,0)</f>
        <v>0</v>
      </c>
      <c r="BH237" s="204">
        <f>IF(N237="sníž. přenesená",J237,0)</f>
        <v>0</v>
      </c>
      <c r="BI237" s="204">
        <f>IF(N237="nulová",J237,0)</f>
        <v>0</v>
      </c>
      <c r="BJ237" s="18" t="s">
        <v>84</v>
      </c>
      <c r="BK237" s="204">
        <f>ROUND(I237*H237,2)</f>
        <v>0</v>
      </c>
      <c r="BL237" s="18" t="s">
        <v>136</v>
      </c>
      <c r="BM237" s="203" t="s">
        <v>350</v>
      </c>
    </row>
    <row r="238" spans="1:65" s="2" customFormat="1" ht="19.2">
      <c r="A238" s="35"/>
      <c r="B238" s="36"/>
      <c r="C238" s="37"/>
      <c r="D238" s="205" t="s">
        <v>138</v>
      </c>
      <c r="E238" s="37"/>
      <c r="F238" s="206" t="s">
        <v>351</v>
      </c>
      <c r="G238" s="37"/>
      <c r="H238" s="37"/>
      <c r="I238" s="207"/>
      <c r="J238" s="37"/>
      <c r="K238" s="37"/>
      <c r="L238" s="40"/>
      <c r="M238" s="208"/>
      <c r="N238" s="209"/>
      <c r="O238" s="72"/>
      <c r="P238" s="72"/>
      <c r="Q238" s="72"/>
      <c r="R238" s="72"/>
      <c r="S238" s="72"/>
      <c r="T238" s="73"/>
      <c r="U238" s="35"/>
      <c r="V238" s="35"/>
      <c r="W238" s="35"/>
      <c r="X238" s="35"/>
      <c r="Y238" s="35"/>
      <c r="Z238" s="35"/>
      <c r="AA238" s="35"/>
      <c r="AB238" s="35"/>
      <c r="AC238" s="35"/>
      <c r="AD238" s="35"/>
      <c r="AE238" s="35"/>
      <c r="AT238" s="18" t="s">
        <v>138</v>
      </c>
      <c r="AU238" s="18" t="s">
        <v>86</v>
      </c>
    </row>
    <row r="239" spans="1:65" s="2" customFormat="1" ht="16.5" customHeight="1">
      <c r="A239" s="35"/>
      <c r="B239" s="36"/>
      <c r="C239" s="192" t="s">
        <v>352</v>
      </c>
      <c r="D239" s="192" t="s">
        <v>131</v>
      </c>
      <c r="E239" s="193" t="s">
        <v>353</v>
      </c>
      <c r="F239" s="194" t="s">
        <v>354</v>
      </c>
      <c r="G239" s="195" t="s">
        <v>142</v>
      </c>
      <c r="H239" s="196">
        <v>9</v>
      </c>
      <c r="I239" s="197"/>
      <c r="J239" s="198">
        <f>ROUND(I239*H239,2)</f>
        <v>0</v>
      </c>
      <c r="K239" s="194" t="s">
        <v>135</v>
      </c>
      <c r="L239" s="40"/>
      <c r="M239" s="199" t="s">
        <v>1</v>
      </c>
      <c r="N239" s="200" t="s">
        <v>42</v>
      </c>
      <c r="O239" s="72"/>
      <c r="P239" s="201">
        <f>O239*H239</f>
        <v>0</v>
      </c>
      <c r="Q239" s="201">
        <v>0</v>
      </c>
      <c r="R239" s="201">
        <f>Q239*H239</f>
        <v>0</v>
      </c>
      <c r="S239" s="201">
        <v>0</v>
      </c>
      <c r="T239" s="202">
        <f>S239*H239</f>
        <v>0</v>
      </c>
      <c r="U239" s="35"/>
      <c r="V239" s="35"/>
      <c r="W239" s="35"/>
      <c r="X239" s="35"/>
      <c r="Y239" s="35"/>
      <c r="Z239" s="35"/>
      <c r="AA239" s="35"/>
      <c r="AB239" s="35"/>
      <c r="AC239" s="35"/>
      <c r="AD239" s="35"/>
      <c r="AE239" s="35"/>
      <c r="AR239" s="203" t="s">
        <v>136</v>
      </c>
      <c r="AT239" s="203" t="s">
        <v>131</v>
      </c>
      <c r="AU239" s="203" t="s">
        <v>86</v>
      </c>
      <c r="AY239" s="18" t="s">
        <v>128</v>
      </c>
      <c r="BE239" s="204">
        <f>IF(N239="základní",J239,0)</f>
        <v>0</v>
      </c>
      <c r="BF239" s="204">
        <f>IF(N239="snížená",J239,0)</f>
        <v>0</v>
      </c>
      <c r="BG239" s="204">
        <f>IF(N239="zákl. přenesená",J239,0)</f>
        <v>0</v>
      </c>
      <c r="BH239" s="204">
        <f>IF(N239="sníž. přenesená",J239,0)</f>
        <v>0</v>
      </c>
      <c r="BI239" s="204">
        <f>IF(N239="nulová",J239,0)</f>
        <v>0</v>
      </c>
      <c r="BJ239" s="18" t="s">
        <v>84</v>
      </c>
      <c r="BK239" s="204">
        <f>ROUND(I239*H239,2)</f>
        <v>0</v>
      </c>
      <c r="BL239" s="18" t="s">
        <v>136</v>
      </c>
      <c r="BM239" s="203" t="s">
        <v>355</v>
      </c>
    </row>
    <row r="240" spans="1:65" s="2" customFormat="1" ht="19.2">
      <c r="A240" s="35"/>
      <c r="B240" s="36"/>
      <c r="C240" s="37"/>
      <c r="D240" s="205" t="s">
        <v>138</v>
      </c>
      <c r="E240" s="37"/>
      <c r="F240" s="206" t="s">
        <v>356</v>
      </c>
      <c r="G240" s="37"/>
      <c r="H240" s="37"/>
      <c r="I240" s="207"/>
      <c r="J240" s="37"/>
      <c r="K240" s="37"/>
      <c r="L240" s="40"/>
      <c r="M240" s="208"/>
      <c r="N240" s="209"/>
      <c r="O240" s="72"/>
      <c r="P240" s="72"/>
      <c r="Q240" s="72"/>
      <c r="R240" s="72"/>
      <c r="S240" s="72"/>
      <c r="T240" s="73"/>
      <c r="U240" s="35"/>
      <c r="V240" s="35"/>
      <c r="W240" s="35"/>
      <c r="X240" s="35"/>
      <c r="Y240" s="35"/>
      <c r="Z240" s="35"/>
      <c r="AA240" s="35"/>
      <c r="AB240" s="35"/>
      <c r="AC240" s="35"/>
      <c r="AD240" s="35"/>
      <c r="AE240" s="35"/>
      <c r="AT240" s="18" t="s">
        <v>138</v>
      </c>
      <c r="AU240" s="18" t="s">
        <v>86</v>
      </c>
    </row>
    <row r="241" spans="1:65" s="2" customFormat="1" ht="16.5" customHeight="1">
      <c r="A241" s="35"/>
      <c r="B241" s="36"/>
      <c r="C241" s="221" t="s">
        <v>357</v>
      </c>
      <c r="D241" s="221" t="s">
        <v>170</v>
      </c>
      <c r="E241" s="222" t="s">
        <v>358</v>
      </c>
      <c r="F241" s="223" t="s">
        <v>359</v>
      </c>
      <c r="G241" s="224" t="s">
        <v>142</v>
      </c>
      <c r="H241" s="225">
        <v>9</v>
      </c>
      <c r="I241" s="226"/>
      <c r="J241" s="227">
        <f>ROUND(I241*H241,2)</f>
        <v>0</v>
      </c>
      <c r="K241" s="223" t="s">
        <v>135</v>
      </c>
      <c r="L241" s="228"/>
      <c r="M241" s="229" t="s">
        <v>1</v>
      </c>
      <c r="N241" s="230" t="s">
        <v>42</v>
      </c>
      <c r="O241" s="72"/>
      <c r="P241" s="201">
        <f>O241*H241</f>
        <v>0</v>
      </c>
      <c r="Q241" s="201">
        <v>0.157</v>
      </c>
      <c r="R241" s="201">
        <f>Q241*H241</f>
        <v>1.413</v>
      </c>
      <c r="S241" s="201">
        <v>0</v>
      </c>
      <c r="T241" s="202">
        <f>S241*H241</f>
        <v>0</v>
      </c>
      <c r="U241" s="35"/>
      <c r="V241" s="35"/>
      <c r="W241" s="35"/>
      <c r="X241" s="35"/>
      <c r="Y241" s="35"/>
      <c r="Z241" s="35"/>
      <c r="AA241" s="35"/>
      <c r="AB241" s="35"/>
      <c r="AC241" s="35"/>
      <c r="AD241" s="35"/>
      <c r="AE241" s="35"/>
      <c r="AR241" s="203" t="s">
        <v>178</v>
      </c>
      <c r="AT241" s="203" t="s">
        <v>170</v>
      </c>
      <c r="AU241" s="203" t="s">
        <v>86</v>
      </c>
      <c r="AY241" s="18" t="s">
        <v>128</v>
      </c>
      <c r="BE241" s="204">
        <f>IF(N241="základní",J241,0)</f>
        <v>0</v>
      </c>
      <c r="BF241" s="204">
        <f>IF(N241="snížená",J241,0)</f>
        <v>0</v>
      </c>
      <c r="BG241" s="204">
        <f>IF(N241="zákl. přenesená",J241,0)</f>
        <v>0</v>
      </c>
      <c r="BH241" s="204">
        <f>IF(N241="sníž. přenesená",J241,0)</f>
        <v>0</v>
      </c>
      <c r="BI241" s="204">
        <f>IF(N241="nulová",J241,0)</f>
        <v>0</v>
      </c>
      <c r="BJ241" s="18" t="s">
        <v>84</v>
      </c>
      <c r="BK241" s="204">
        <f>ROUND(I241*H241,2)</f>
        <v>0</v>
      </c>
      <c r="BL241" s="18" t="s">
        <v>136</v>
      </c>
      <c r="BM241" s="203" t="s">
        <v>360</v>
      </c>
    </row>
    <row r="242" spans="1:65" s="2" customFormat="1">
      <c r="A242" s="35"/>
      <c r="B242" s="36"/>
      <c r="C242" s="37"/>
      <c r="D242" s="205" t="s">
        <v>138</v>
      </c>
      <c r="E242" s="37"/>
      <c r="F242" s="206" t="s">
        <v>359</v>
      </c>
      <c r="G242" s="37"/>
      <c r="H242" s="37"/>
      <c r="I242" s="207"/>
      <c r="J242" s="37"/>
      <c r="K242" s="37"/>
      <c r="L242" s="40"/>
      <c r="M242" s="208"/>
      <c r="N242" s="209"/>
      <c r="O242" s="72"/>
      <c r="P242" s="72"/>
      <c r="Q242" s="72"/>
      <c r="R242" s="72"/>
      <c r="S242" s="72"/>
      <c r="T242" s="73"/>
      <c r="U242" s="35"/>
      <c r="V242" s="35"/>
      <c r="W242" s="35"/>
      <c r="X242" s="35"/>
      <c r="Y242" s="35"/>
      <c r="Z242" s="35"/>
      <c r="AA242" s="35"/>
      <c r="AB242" s="35"/>
      <c r="AC242" s="35"/>
      <c r="AD242" s="35"/>
      <c r="AE242" s="35"/>
      <c r="AT242" s="18" t="s">
        <v>138</v>
      </c>
      <c r="AU242" s="18" t="s">
        <v>86</v>
      </c>
    </row>
    <row r="243" spans="1:65" s="12" customFormat="1" ht="22.8" customHeight="1">
      <c r="B243" s="176"/>
      <c r="C243" s="177"/>
      <c r="D243" s="178" t="s">
        <v>76</v>
      </c>
      <c r="E243" s="190" t="s">
        <v>361</v>
      </c>
      <c r="F243" s="190" t="s">
        <v>362</v>
      </c>
      <c r="G243" s="177"/>
      <c r="H243" s="177"/>
      <c r="I243" s="180"/>
      <c r="J243" s="191">
        <f>BK243</f>
        <v>0</v>
      </c>
      <c r="K243" s="177"/>
      <c r="L243" s="182"/>
      <c r="M243" s="183"/>
      <c r="N243" s="184"/>
      <c r="O243" s="184"/>
      <c r="P243" s="185">
        <f>SUM(P244:P273)</f>
        <v>0</v>
      </c>
      <c r="Q243" s="184"/>
      <c r="R243" s="185">
        <f>SUM(R244:R273)</f>
        <v>0</v>
      </c>
      <c r="S243" s="184"/>
      <c r="T243" s="186">
        <f>SUM(T244:T273)</f>
        <v>0</v>
      </c>
      <c r="AR243" s="187" t="s">
        <v>84</v>
      </c>
      <c r="AT243" s="188" t="s">
        <v>76</v>
      </c>
      <c r="AU243" s="188" t="s">
        <v>84</v>
      </c>
      <c r="AY243" s="187" t="s">
        <v>128</v>
      </c>
      <c r="BK243" s="189">
        <f>SUM(BK244:BK273)</f>
        <v>0</v>
      </c>
    </row>
    <row r="244" spans="1:65" s="2" customFormat="1" ht="16.5" customHeight="1">
      <c r="A244" s="35"/>
      <c r="B244" s="36"/>
      <c r="C244" s="192" t="s">
        <v>363</v>
      </c>
      <c r="D244" s="192" t="s">
        <v>131</v>
      </c>
      <c r="E244" s="193" t="s">
        <v>364</v>
      </c>
      <c r="F244" s="194" t="s">
        <v>365</v>
      </c>
      <c r="G244" s="195" t="s">
        <v>142</v>
      </c>
      <c r="H244" s="196">
        <v>1</v>
      </c>
      <c r="I244" s="197"/>
      <c r="J244" s="198">
        <f>ROUND(I244*H244,2)</f>
        <v>0</v>
      </c>
      <c r="K244" s="194" t="s">
        <v>135</v>
      </c>
      <c r="L244" s="40"/>
      <c r="M244" s="199" t="s">
        <v>1</v>
      </c>
      <c r="N244" s="200" t="s">
        <v>42</v>
      </c>
      <c r="O244" s="72"/>
      <c r="P244" s="201">
        <f>O244*H244</f>
        <v>0</v>
      </c>
      <c r="Q244" s="201">
        <v>0</v>
      </c>
      <c r="R244" s="201">
        <f>Q244*H244</f>
        <v>0</v>
      </c>
      <c r="S244" s="201">
        <v>0</v>
      </c>
      <c r="T244" s="202">
        <f>S244*H244</f>
        <v>0</v>
      </c>
      <c r="U244" s="35"/>
      <c r="V244" s="35"/>
      <c r="W244" s="35"/>
      <c r="X244" s="35"/>
      <c r="Y244" s="35"/>
      <c r="Z244" s="35"/>
      <c r="AA244" s="35"/>
      <c r="AB244" s="35"/>
      <c r="AC244" s="35"/>
      <c r="AD244" s="35"/>
      <c r="AE244" s="35"/>
      <c r="AR244" s="203" t="s">
        <v>136</v>
      </c>
      <c r="AT244" s="203" t="s">
        <v>131</v>
      </c>
      <c r="AU244" s="203" t="s">
        <v>86</v>
      </c>
      <c r="AY244" s="18" t="s">
        <v>128</v>
      </c>
      <c r="BE244" s="204">
        <f>IF(N244="základní",J244,0)</f>
        <v>0</v>
      </c>
      <c r="BF244" s="204">
        <f>IF(N244="snížená",J244,0)</f>
        <v>0</v>
      </c>
      <c r="BG244" s="204">
        <f>IF(N244="zákl. přenesená",J244,0)</f>
        <v>0</v>
      </c>
      <c r="BH244" s="204">
        <f>IF(N244="sníž. přenesená",J244,0)</f>
        <v>0</v>
      </c>
      <c r="BI244" s="204">
        <f>IF(N244="nulová",J244,0)</f>
        <v>0</v>
      </c>
      <c r="BJ244" s="18" t="s">
        <v>84</v>
      </c>
      <c r="BK244" s="204">
        <f>ROUND(I244*H244,2)</f>
        <v>0</v>
      </c>
      <c r="BL244" s="18" t="s">
        <v>136</v>
      </c>
      <c r="BM244" s="203" t="s">
        <v>366</v>
      </c>
    </row>
    <row r="245" spans="1:65" s="2" customFormat="1">
      <c r="A245" s="35"/>
      <c r="B245" s="36"/>
      <c r="C245" s="37"/>
      <c r="D245" s="205" t="s">
        <v>138</v>
      </c>
      <c r="E245" s="37"/>
      <c r="F245" s="206" t="s">
        <v>365</v>
      </c>
      <c r="G245" s="37"/>
      <c r="H245" s="37"/>
      <c r="I245" s="207"/>
      <c r="J245" s="37"/>
      <c r="K245" s="37"/>
      <c r="L245" s="40"/>
      <c r="M245" s="208"/>
      <c r="N245" s="209"/>
      <c r="O245" s="72"/>
      <c r="P245" s="72"/>
      <c r="Q245" s="72"/>
      <c r="R245" s="72"/>
      <c r="S245" s="72"/>
      <c r="T245" s="73"/>
      <c r="U245" s="35"/>
      <c r="V245" s="35"/>
      <c r="W245" s="35"/>
      <c r="X245" s="35"/>
      <c r="Y245" s="35"/>
      <c r="Z245" s="35"/>
      <c r="AA245" s="35"/>
      <c r="AB245" s="35"/>
      <c r="AC245" s="35"/>
      <c r="AD245" s="35"/>
      <c r="AE245" s="35"/>
      <c r="AT245" s="18" t="s">
        <v>138</v>
      </c>
      <c r="AU245" s="18" t="s">
        <v>86</v>
      </c>
    </row>
    <row r="246" spans="1:65" s="2" customFormat="1" ht="16.5" customHeight="1">
      <c r="A246" s="35"/>
      <c r="B246" s="36"/>
      <c r="C246" s="192" t="s">
        <v>367</v>
      </c>
      <c r="D246" s="192" t="s">
        <v>131</v>
      </c>
      <c r="E246" s="193" t="s">
        <v>368</v>
      </c>
      <c r="F246" s="194" t="s">
        <v>369</v>
      </c>
      <c r="G246" s="195" t="s">
        <v>142</v>
      </c>
      <c r="H246" s="196">
        <v>1</v>
      </c>
      <c r="I246" s="197"/>
      <c r="J246" s="198">
        <f>ROUND(I246*H246,2)</f>
        <v>0</v>
      </c>
      <c r="K246" s="194" t="s">
        <v>135</v>
      </c>
      <c r="L246" s="40"/>
      <c r="M246" s="199" t="s">
        <v>1</v>
      </c>
      <c r="N246" s="200" t="s">
        <v>42</v>
      </c>
      <c r="O246" s="72"/>
      <c r="P246" s="201">
        <f>O246*H246</f>
        <v>0</v>
      </c>
      <c r="Q246" s="201">
        <v>0</v>
      </c>
      <c r="R246" s="201">
        <f>Q246*H246</f>
        <v>0</v>
      </c>
      <c r="S246" s="201">
        <v>0</v>
      </c>
      <c r="T246" s="202">
        <f>S246*H246</f>
        <v>0</v>
      </c>
      <c r="U246" s="35"/>
      <c r="V246" s="35"/>
      <c r="W246" s="35"/>
      <c r="X246" s="35"/>
      <c r="Y246" s="35"/>
      <c r="Z246" s="35"/>
      <c r="AA246" s="35"/>
      <c r="AB246" s="35"/>
      <c r="AC246" s="35"/>
      <c r="AD246" s="35"/>
      <c r="AE246" s="35"/>
      <c r="AR246" s="203" t="s">
        <v>136</v>
      </c>
      <c r="AT246" s="203" t="s">
        <v>131</v>
      </c>
      <c r="AU246" s="203" t="s">
        <v>86</v>
      </c>
      <c r="AY246" s="18" t="s">
        <v>128</v>
      </c>
      <c r="BE246" s="204">
        <f>IF(N246="základní",J246,0)</f>
        <v>0</v>
      </c>
      <c r="BF246" s="204">
        <f>IF(N246="snížená",J246,0)</f>
        <v>0</v>
      </c>
      <c r="BG246" s="204">
        <f>IF(N246="zákl. přenesená",J246,0)</f>
        <v>0</v>
      </c>
      <c r="BH246" s="204">
        <f>IF(N246="sníž. přenesená",J246,0)</f>
        <v>0</v>
      </c>
      <c r="BI246" s="204">
        <f>IF(N246="nulová",J246,0)</f>
        <v>0</v>
      </c>
      <c r="BJ246" s="18" t="s">
        <v>84</v>
      </c>
      <c r="BK246" s="204">
        <f>ROUND(I246*H246,2)</f>
        <v>0</v>
      </c>
      <c r="BL246" s="18" t="s">
        <v>136</v>
      </c>
      <c r="BM246" s="203" t="s">
        <v>370</v>
      </c>
    </row>
    <row r="247" spans="1:65" s="2" customFormat="1">
      <c r="A247" s="35"/>
      <c r="B247" s="36"/>
      <c r="C247" s="37"/>
      <c r="D247" s="205" t="s">
        <v>138</v>
      </c>
      <c r="E247" s="37"/>
      <c r="F247" s="206" t="s">
        <v>371</v>
      </c>
      <c r="G247" s="37"/>
      <c r="H247" s="37"/>
      <c r="I247" s="207"/>
      <c r="J247" s="37"/>
      <c r="K247" s="37"/>
      <c r="L247" s="40"/>
      <c r="M247" s="208"/>
      <c r="N247" s="209"/>
      <c r="O247" s="72"/>
      <c r="P247" s="72"/>
      <c r="Q247" s="72"/>
      <c r="R247" s="72"/>
      <c r="S247" s="72"/>
      <c r="T247" s="73"/>
      <c r="U247" s="35"/>
      <c r="V247" s="35"/>
      <c r="W247" s="35"/>
      <c r="X247" s="35"/>
      <c r="Y247" s="35"/>
      <c r="Z247" s="35"/>
      <c r="AA247" s="35"/>
      <c r="AB247" s="35"/>
      <c r="AC247" s="35"/>
      <c r="AD247" s="35"/>
      <c r="AE247" s="35"/>
      <c r="AT247" s="18" t="s">
        <v>138</v>
      </c>
      <c r="AU247" s="18" t="s">
        <v>86</v>
      </c>
    </row>
    <row r="248" spans="1:65" s="2" customFormat="1" ht="21.75" customHeight="1">
      <c r="A248" s="35"/>
      <c r="B248" s="36"/>
      <c r="C248" s="192" t="s">
        <v>372</v>
      </c>
      <c r="D248" s="192" t="s">
        <v>131</v>
      </c>
      <c r="E248" s="193" t="s">
        <v>373</v>
      </c>
      <c r="F248" s="194" t="s">
        <v>374</v>
      </c>
      <c r="G248" s="195" t="s">
        <v>142</v>
      </c>
      <c r="H248" s="196">
        <v>1</v>
      </c>
      <c r="I248" s="197"/>
      <c r="J248" s="198">
        <f>ROUND(I248*H248,2)</f>
        <v>0</v>
      </c>
      <c r="K248" s="194" t="s">
        <v>135</v>
      </c>
      <c r="L248" s="40"/>
      <c r="M248" s="199" t="s">
        <v>1</v>
      </c>
      <c r="N248" s="200" t="s">
        <v>42</v>
      </c>
      <c r="O248" s="72"/>
      <c r="P248" s="201">
        <f>O248*H248</f>
        <v>0</v>
      </c>
      <c r="Q248" s="201">
        <v>0</v>
      </c>
      <c r="R248" s="201">
        <f>Q248*H248</f>
        <v>0</v>
      </c>
      <c r="S248" s="201">
        <v>0</v>
      </c>
      <c r="T248" s="202">
        <f>S248*H248</f>
        <v>0</v>
      </c>
      <c r="U248" s="35"/>
      <c r="V248" s="35"/>
      <c r="W248" s="35"/>
      <c r="X248" s="35"/>
      <c r="Y248" s="35"/>
      <c r="Z248" s="35"/>
      <c r="AA248" s="35"/>
      <c r="AB248" s="35"/>
      <c r="AC248" s="35"/>
      <c r="AD248" s="35"/>
      <c r="AE248" s="35"/>
      <c r="AR248" s="203" t="s">
        <v>136</v>
      </c>
      <c r="AT248" s="203" t="s">
        <v>131</v>
      </c>
      <c r="AU248" s="203" t="s">
        <v>86</v>
      </c>
      <c r="AY248" s="18" t="s">
        <v>128</v>
      </c>
      <c r="BE248" s="204">
        <f>IF(N248="základní",J248,0)</f>
        <v>0</v>
      </c>
      <c r="BF248" s="204">
        <f>IF(N248="snížená",J248,0)</f>
        <v>0</v>
      </c>
      <c r="BG248" s="204">
        <f>IF(N248="zákl. přenesená",J248,0)</f>
        <v>0</v>
      </c>
      <c r="BH248" s="204">
        <f>IF(N248="sníž. přenesená",J248,0)</f>
        <v>0</v>
      </c>
      <c r="BI248" s="204">
        <f>IF(N248="nulová",J248,0)</f>
        <v>0</v>
      </c>
      <c r="BJ248" s="18" t="s">
        <v>84</v>
      </c>
      <c r="BK248" s="204">
        <f>ROUND(I248*H248,2)</f>
        <v>0</v>
      </c>
      <c r="BL248" s="18" t="s">
        <v>136</v>
      </c>
      <c r="BM248" s="203" t="s">
        <v>375</v>
      </c>
    </row>
    <row r="249" spans="1:65" s="2" customFormat="1">
      <c r="A249" s="35"/>
      <c r="B249" s="36"/>
      <c r="C249" s="37"/>
      <c r="D249" s="205" t="s">
        <v>138</v>
      </c>
      <c r="E249" s="37"/>
      <c r="F249" s="206" t="s">
        <v>374</v>
      </c>
      <c r="G249" s="37"/>
      <c r="H249" s="37"/>
      <c r="I249" s="207"/>
      <c r="J249" s="37"/>
      <c r="K249" s="37"/>
      <c r="L249" s="40"/>
      <c r="M249" s="208"/>
      <c r="N249" s="209"/>
      <c r="O249" s="72"/>
      <c r="P249" s="72"/>
      <c r="Q249" s="72"/>
      <c r="R249" s="72"/>
      <c r="S249" s="72"/>
      <c r="T249" s="73"/>
      <c r="U249" s="35"/>
      <c r="V249" s="35"/>
      <c r="W249" s="35"/>
      <c r="X249" s="35"/>
      <c r="Y249" s="35"/>
      <c r="Z249" s="35"/>
      <c r="AA249" s="35"/>
      <c r="AB249" s="35"/>
      <c r="AC249" s="35"/>
      <c r="AD249" s="35"/>
      <c r="AE249" s="35"/>
      <c r="AT249" s="18" t="s">
        <v>138</v>
      </c>
      <c r="AU249" s="18" t="s">
        <v>86</v>
      </c>
    </row>
    <row r="250" spans="1:65" s="2" customFormat="1" ht="21.75" customHeight="1">
      <c r="A250" s="35"/>
      <c r="B250" s="36"/>
      <c r="C250" s="192" t="s">
        <v>376</v>
      </c>
      <c r="D250" s="192" t="s">
        <v>131</v>
      </c>
      <c r="E250" s="193" t="s">
        <v>377</v>
      </c>
      <c r="F250" s="194" t="s">
        <v>378</v>
      </c>
      <c r="G250" s="195" t="s">
        <v>142</v>
      </c>
      <c r="H250" s="196">
        <v>1</v>
      </c>
      <c r="I250" s="197"/>
      <c r="J250" s="198">
        <f>ROUND(I250*H250,2)</f>
        <v>0</v>
      </c>
      <c r="K250" s="194" t="s">
        <v>135</v>
      </c>
      <c r="L250" s="40"/>
      <c r="M250" s="199" t="s">
        <v>1</v>
      </c>
      <c r="N250" s="200" t="s">
        <v>42</v>
      </c>
      <c r="O250" s="72"/>
      <c r="P250" s="201">
        <f>O250*H250</f>
        <v>0</v>
      </c>
      <c r="Q250" s="201">
        <v>0</v>
      </c>
      <c r="R250" s="201">
        <f>Q250*H250</f>
        <v>0</v>
      </c>
      <c r="S250" s="201">
        <v>0</v>
      </c>
      <c r="T250" s="202">
        <f>S250*H250</f>
        <v>0</v>
      </c>
      <c r="U250" s="35"/>
      <c r="V250" s="35"/>
      <c r="W250" s="35"/>
      <c r="X250" s="35"/>
      <c r="Y250" s="35"/>
      <c r="Z250" s="35"/>
      <c r="AA250" s="35"/>
      <c r="AB250" s="35"/>
      <c r="AC250" s="35"/>
      <c r="AD250" s="35"/>
      <c r="AE250" s="35"/>
      <c r="AR250" s="203" t="s">
        <v>136</v>
      </c>
      <c r="AT250" s="203" t="s">
        <v>131</v>
      </c>
      <c r="AU250" s="203" t="s">
        <v>86</v>
      </c>
      <c r="AY250" s="18" t="s">
        <v>128</v>
      </c>
      <c r="BE250" s="204">
        <f>IF(N250="základní",J250,0)</f>
        <v>0</v>
      </c>
      <c r="BF250" s="204">
        <f>IF(N250="snížená",J250,0)</f>
        <v>0</v>
      </c>
      <c r="BG250" s="204">
        <f>IF(N250="zákl. přenesená",J250,0)</f>
        <v>0</v>
      </c>
      <c r="BH250" s="204">
        <f>IF(N250="sníž. přenesená",J250,0)</f>
        <v>0</v>
      </c>
      <c r="BI250" s="204">
        <f>IF(N250="nulová",J250,0)</f>
        <v>0</v>
      </c>
      <c r="BJ250" s="18" t="s">
        <v>84</v>
      </c>
      <c r="BK250" s="204">
        <f>ROUND(I250*H250,2)</f>
        <v>0</v>
      </c>
      <c r="BL250" s="18" t="s">
        <v>136</v>
      </c>
      <c r="BM250" s="203" t="s">
        <v>379</v>
      </c>
    </row>
    <row r="251" spans="1:65" s="2" customFormat="1">
      <c r="A251" s="35"/>
      <c r="B251" s="36"/>
      <c r="C251" s="37"/>
      <c r="D251" s="205" t="s">
        <v>138</v>
      </c>
      <c r="E251" s="37"/>
      <c r="F251" s="206" t="s">
        <v>378</v>
      </c>
      <c r="G251" s="37"/>
      <c r="H251" s="37"/>
      <c r="I251" s="207"/>
      <c r="J251" s="37"/>
      <c r="K251" s="37"/>
      <c r="L251" s="40"/>
      <c r="M251" s="208"/>
      <c r="N251" s="209"/>
      <c r="O251" s="72"/>
      <c r="P251" s="72"/>
      <c r="Q251" s="72"/>
      <c r="R251" s="72"/>
      <c r="S251" s="72"/>
      <c r="T251" s="73"/>
      <c r="U251" s="35"/>
      <c r="V251" s="35"/>
      <c r="W251" s="35"/>
      <c r="X251" s="35"/>
      <c r="Y251" s="35"/>
      <c r="Z251" s="35"/>
      <c r="AA251" s="35"/>
      <c r="AB251" s="35"/>
      <c r="AC251" s="35"/>
      <c r="AD251" s="35"/>
      <c r="AE251" s="35"/>
      <c r="AT251" s="18" t="s">
        <v>138</v>
      </c>
      <c r="AU251" s="18" t="s">
        <v>86</v>
      </c>
    </row>
    <row r="252" spans="1:65" s="2" customFormat="1" ht="16.5" customHeight="1">
      <c r="A252" s="35"/>
      <c r="B252" s="36"/>
      <c r="C252" s="192" t="s">
        <v>380</v>
      </c>
      <c r="D252" s="192" t="s">
        <v>131</v>
      </c>
      <c r="E252" s="193" t="s">
        <v>381</v>
      </c>
      <c r="F252" s="194" t="s">
        <v>382</v>
      </c>
      <c r="G252" s="195" t="s">
        <v>142</v>
      </c>
      <c r="H252" s="196">
        <v>1</v>
      </c>
      <c r="I252" s="197"/>
      <c r="J252" s="198">
        <f>ROUND(I252*H252,2)</f>
        <v>0</v>
      </c>
      <c r="K252" s="194" t="s">
        <v>135</v>
      </c>
      <c r="L252" s="40"/>
      <c r="M252" s="199" t="s">
        <v>1</v>
      </c>
      <c r="N252" s="200" t="s">
        <v>42</v>
      </c>
      <c r="O252" s="72"/>
      <c r="P252" s="201">
        <f>O252*H252</f>
        <v>0</v>
      </c>
      <c r="Q252" s="201">
        <v>0</v>
      </c>
      <c r="R252" s="201">
        <f>Q252*H252</f>
        <v>0</v>
      </c>
      <c r="S252" s="201">
        <v>0</v>
      </c>
      <c r="T252" s="202">
        <f>S252*H252</f>
        <v>0</v>
      </c>
      <c r="U252" s="35"/>
      <c r="V252" s="35"/>
      <c r="W252" s="35"/>
      <c r="X252" s="35"/>
      <c r="Y252" s="35"/>
      <c r="Z252" s="35"/>
      <c r="AA252" s="35"/>
      <c r="AB252" s="35"/>
      <c r="AC252" s="35"/>
      <c r="AD252" s="35"/>
      <c r="AE252" s="35"/>
      <c r="AR252" s="203" t="s">
        <v>136</v>
      </c>
      <c r="AT252" s="203" t="s">
        <v>131</v>
      </c>
      <c r="AU252" s="203" t="s">
        <v>86</v>
      </c>
      <c r="AY252" s="18" t="s">
        <v>128</v>
      </c>
      <c r="BE252" s="204">
        <f>IF(N252="základní",J252,0)</f>
        <v>0</v>
      </c>
      <c r="BF252" s="204">
        <f>IF(N252="snížená",J252,0)</f>
        <v>0</v>
      </c>
      <c r="BG252" s="204">
        <f>IF(N252="zákl. přenesená",J252,0)</f>
        <v>0</v>
      </c>
      <c r="BH252" s="204">
        <f>IF(N252="sníž. přenesená",J252,0)</f>
        <v>0</v>
      </c>
      <c r="BI252" s="204">
        <f>IF(N252="nulová",J252,0)</f>
        <v>0</v>
      </c>
      <c r="BJ252" s="18" t="s">
        <v>84</v>
      </c>
      <c r="BK252" s="204">
        <f>ROUND(I252*H252,2)</f>
        <v>0</v>
      </c>
      <c r="BL252" s="18" t="s">
        <v>136</v>
      </c>
      <c r="BM252" s="203" t="s">
        <v>383</v>
      </c>
    </row>
    <row r="253" spans="1:65" s="2" customFormat="1" ht="19.2">
      <c r="A253" s="35"/>
      <c r="B253" s="36"/>
      <c r="C253" s="37"/>
      <c r="D253" s="205" t="s">
        <v>138</v>
      </c>
      <c r="E253" s="37"/>
      <c r="F253" s="206" t="s">
        <v>384</v>
      </c>
      <c r="G253" s="37"/>
      <c r="H253" s="37"/>
      <c r="I253" s="207"/>
      <c r="J253" s="37"/>
      <c r="K253" s="37"/>
      <c r="L253" s="40"/>
      <c r="M253" s="208"/>
      <c r="N253" s="209"/>
      <c r="O253" s="72"/>
      <c r="P253" s="72"/>
      <c r="Q253" s="72"/>
      <c r="R253" s="72"/>
      <c r="S253" s="72"/>
      <c r="T253" s="73"/>
      <c r="U253" s="35"/>
      <c r="V253" s="35"/>
      <c r="W253" s="35"/>
      <c r="X253" s="35"/>
      <c r="Y253" s="35"/>
      <c r="Z253" s="35"/>
      <c r="AA253" s="35"/>
      <c r="AB253" s="35"/>
      <c r="AC253" s="35"/>
      <c r="AD253" s="35"/>
      <c r="AE253" s="35"/>
      <c r="AT253" s="18" t="s">
        <v>138</v>
      </c>
      <c r="AU253" s="18" t="s">
        <v>86</v>
      </c>
    </row>
    <row r="254" spans="1:65" s="2" customFormat="1" ht="16.5" customHeight="1">
      <c r="A254" s="35"/>
      <c r="B254" s="36"/>
      <c r="C254" s="192" t="s">
        <v>385</v>
      </c>
      <c r="D254" s="192" t="s">
        <v>131</v>
      </c>
      <c r="E254" s="193" t="s">
        <v>386</v>
      </c>
      <c r="F254" s="194" t="s">
        <v>387</v>
      </c>
      <c r="G254" s="195" t="s">
        <v>142</v>
      </c>
      <c r="H254" s="196">
        <v>1</v>
      </c>
      <c r="I254" s="197"/>
      <c r="J254" s="198">
        <f>ROUND(I254*H254,2)</f>
        <v>0</v>
      </c>
      <c r="K254" s="194" t="s">
        <v>135</v>
      </c>
      <c r="L254" s="40"/>
      <c r="M254" s="199" t="s">
        <v>1</v>
      </c>
      <c r="N254" s="200" t="s">
        <v>42</v>
      </c>
      <c r="O254" s="72"/>
      <c r="P254" s="201">
        <f>O254*H254</f>
        <v>0</v>
      </c>
      <c r="Q254" s="201">
        <v>0</v>
      </c>
      <c r="R254" s="201">
        <f>Q254*H254</f>
        <v>0</v>
      </c>
      <c r="S254" s="201">
        <v>0</v>
      </c>
      <c r="T254" s="202">
        <f>S254*H254</f>
        <v>0</v>
      </c>
      <c r="U254" s="35"/>
      <c r="V254" s="35"/>
      <c r="W254" s="35"/>
      <c r="X254" s="35"/>
      <c r="Y254" s="35"/>
      <c r="Z254" s="35"/>
      <c r="AA254" s="35"/>
      <c r="AB254" s="35"/>
      <c r="AC254" s="35"/>
      <c r="AD254" s="35"/>
      <c r="AE254" s="35"/>
      <c r="AR254" s="203" t="s">
        <v>136</v>
      </c>
      <c r="AT254" s="203" t="s">
        <v>131</v>
      </c>
      <c r="AU254" s="203" t="s">
        <v>86</v>
      </c>
      <c r="AY254" s="18" t="s">
        <v>128</v>
      </c>
      <c r="BE254" s="204">
        <f>IF(N254="základní",J254,0)</f>
        <v>0</v>
      </c>
      <c r="BF254" s="204">
        <f>IF(N254="snížená",J254,0)</f>
        <v>0</v>
      </c>
      <c r="BG254" s="204">
        <f>IF(N254="zákl. přenesená",J254,0)</f>
        <v>0</v>
      </c>
      <c r="BH254" s="204">
        <f>IF(N254="sníž. přenesená",J254,0)</f>
        <v>0</v>
      </c>
      <c r="BI254" s="204">
        <f>IF(N254="nulová",J254,0)</f>
        <v>0</v>
      </c>
      <c r="BJ254" s="18" t="s">
        <v>84</v>
      </c>
      <c r="BK254" s="204">
        <f>ROUND(I254*H254,2)</f>
        <v>0</v>
      </c>
      <c r="BL254" s="18" t="s">
        <v>136</v>
      </c>
      <c r="BM254" s="203" t="s">
        <v>388</v>
      </c>
    </row>
    <row r="255" spans="1:65" s="2" customFormat="1">
      <c r="A255" s="35"/>
      <c r="B255" s="36"/>
      <c r="C255" s="37"/>
      <c r="D255" s="205" t="s">
        <v>138</v>
      </c>
      <c r="E255" s="37"/>
      <c r="F255" s="206" t="s">
        <v>387</v>
      </c>
      <c r="G255" s="37"/>
      <c r="H255" s="37"/>
      <c r="I255" s="207"/>
      <c r="J255" s="37"/>
      <c r="K255" s="37"/>
      <c r="L255" s="40"/>
      <c r="M255" s="208"/>
      <c r="N255" s="209"/>
      <c r="O255" s="72"/>
      <c r="P255" s="72"/>
      <c r="Q255" s="72"/>
      <c r="R255" s="72"/>
      <c r="S255" s="72"/>
      <c r="T255" s="73"/>
      <c r="U255" s="35"/>
      <c r="V255" s="35"/>
      <c r="W255" s="35"/>
      <c r="X255" s="35"/>
      <c r="Y255" s="35"/>
      <c r="Z255" s="35"/>
      <c r="AA255" s="35"/>
      <c r="AB255" s="35"/>
      <c r="AC255" s="35"/>
      <c r="AD255" s="35"/>
      <c r="AE255" s="35"/>
      <c r="AT255" s="18" t="s">
        <v>138</v>
      </c>
      <c r="AU255" s="18" t="s">
        <v>86</v>
      </c>
    </row>
    <row r="256" spans="1:65" s="2" customFormat="1" ht="16.5" customHeight="1">
      <c r="A256" s="35"/>
      <c r="B256" s="36"/>
      <c r="C256" s="192" t="s">
        <v>389</v>
      </c>
      <c r="D256" s="192" t="s">
        <v>131</v>
      </c>
      <c r="E256" s="193" t="s">
        <v>390</v>
      </c>
      <c r="F256" s="194" t="s">
        <v>391</v>
      </c>
      <c r="G256" s="195" t="s">
        <v>142</v>
      </c>
      <c r="H256" s="196">
        <v>1</v>
      </c>
      <c r="I256" s="197"/>
      <c r="J256" s="198">
        <f>ROUND(I256*H256,2)</f>
        <v>0</v>
      </c>
      <c r="K256" s="194" t="s">
        <v>135</v>
      </c>
      <c r="L256" s="40"/>
      <c r="M256" s="199" t="s">
        <v>1</v>
      </c>
      <c r="N256" s="200" t="s">
        <v>42</v>
      </c>
      <c r="O256" s="72"/>
      <c r="P256" s="201">
        <f>O256*H256</f>
        <v>0</v>
      </c>
      <c r="Q256" s="201">
        <v>0</v>
      </c>
      <c r="R256" s="201">
        <f>Q256*H256</f>
        <v>0</v>
      </c>
      <c r="S256" s="201">
        <v>0</v>
      </c>
      <c r="T256" s="202">
        <f>S256*H256</f>
        <v>0</v>
      </c>
      <c r="U256" s="35"/>
      <c r="V256" s="35"/>
      <c r="W256" s="35"/>
      <c r="X256" s="35"/>
      <c r="Y256" s="35"/>
      <c r="Z256" s="35"/>
      <c r="AA256" s="35"/>
      <c r="AB256" s="35"/>
      <c r="AC256" s="35"/>
      <c r="AD256" s="35"/>
      <c r="AE256" s="35"/>
      <c r="AR256" s="203" t="s">
        <v>136</v>
      </c>
      <c r="AT256" s="203" t="s">
        <v>131</v>
      </c>
      <c r="AU256" s="203" t="s">
        <v>86</v>
      </c>
      <c r="AY256" s="18" t="s">
        <v>128</v>
      </c>
      <c r="BE256" s="204">
        <f>IF(N256="základní",J256,0)</f>
        <v>0</v>
      </c>
      <c r="BF256" s="204">
        <f>IF(N256="snížená",J256,0)</f>
        <v>0</v>
      </c>
      <c r="BG256" s="204">
        <f>IF(N256="zákl. přenesená",J256,0)</f>
        <v>0</v>
      </c>
      <c r="BH256" s="204">
        <f>IF(N256="sníž. přenesená",J256,0)</f>
        <v>0</v>
      </c>
      <c r="BI256" s="204">
        <f>IF(N256="nulová",J256,0)</f>
        <v>0</v>
      </c>
      <c r="BJ256" s="18" t="s">
        <v>84</v>
      </c>
      <c r="BK256" s="204">
        <f>ROUND(I256*H256,2)</f>
        <v>0</v>
      </c>
      <c r="BL256" s="18" t="s">
        <v>136</v>
      </c>
      <c r="BM256" s="203" t="s">
        <v>392</v>
      </c>
    </row>
    <row r="257" spans="1:65" s="2" customFormat="1" ht="19.2">
      <c r="A257" s="35"/>
      <c r="B257" s="36"/>
      <c r="C257" s="37"/>
      <c r="D257" s="205" t="s">
        <v>138</v>
      </c>
      <c r="E257" s="37"/>
      <c r="F257" s="206" t="s">
        <v>393</v>
      </c>
      <c r="G257" s="37"/>
      <c r="H257" s="37"/>
      <c r="I257" s="207"/>
      <c r="J257" s="37"/>
      <c r="K257" s="37"/>
      <c r="L257" s="40"/>
      <c r="M257" s="208"/>
      <c r="N257" s="209"/>
      <c r="O257" s="72"/>
      <c r="P257" s="72"/>
      <c r="Q257" s="72"/>
      <c r="R257" s="72"/>
      <c r="S257" s="72"/>
      <c r="T257" s="73"/>
      <c r="U257" s="35"/>
      <c r="V257" s="35"/>
      <c r="W257" s="35"/>
      <c r="X257" s="35"/>
      <c r="Y257" s="35"/>
      <c r="Z257" s="35"/>
      <c r="AA257" s="35"/>
      <c r="AB257" s="35"/>
      <c r="AC257" s="35"/>
      <c r="AD257" s="35"/>
      <c r="AE257" s="35"/>
      <c r="AT257" s="18" t="s">
        <v>138</v>
      </c>
      <c r="AU257" s="18" t="s">
        <v>86</v>
      </c>
    </row>
    <row r="258" spans="1:65" s="2" customFormat="1" ht="16.5" customHeight="1">
      <c r="A258" s="35"/>
      <c r="B258" s="36"/>
      <c r="C258" s="192" t="s">
        <v>394</v>
      </c>
      <c r="D258" s="192" t="s">
        <v>131</v>
      </c>
      <c r="E258" s="193" t="s">
        <v>395</v>
      </c>
      <c r="F258" s="194" t="s">
        <v>396</v>
      </c>
      <c r="G258" s="195" t="s">
        <v>142</v>
      </c>
      <c r="H258" s="196">
        <v>2</v>
      </c>
      <c r="I258" s="197"/>
      <c r="J258" s="198">
        <f>ROUND(I258*H258,2)</f>
        <v>0</v>
      </c>
      <c r="K258" s="194" t="s">
        <v>135</v>
      </c>
      <c r="L258" s="40"/>
      <c r="M258" s="199" t="s">
        <v>1</v>
      </c>
      <c r="N258" s="200" t="s">
        <v>42</v>
      </c>
      <c r="O258" s="72"/>
      <c r="P258" s="201">
        <f>O258*H258</f>
        <v>0</v>
      </c>
      <c r="Q258" s="201">
        <v>0</v>
      </c>
      <c r="R258" s="201">
        <f>Q258*H258</f>
        <v>0</v>
      </c>
      <c r="S258" s="201">
        <v>0</v>
      </c>
      <c r="T258" s="202">
        <f>S258*H258</f>
        <v>0</v>
      </c>
      <c r="U258" s="35"/>
      <c r="V258" s="35"/>
      <c r="W258" s="35"/>
      <c r="X258" s="35"/>
      <c r="Y258" s="35"/>
      <c r="Z258" s="35"/>
      <c r="AA258" s="35"/>
      <c r="AB258" s="35"/>
      <c r="AC258" s="35"/>
      <c r="AD258" s="35"/>
      <c r="AE258" s="35"/>
      <c r="AR258" s="203" t="s">
        <v>136</v>
      </c>
      <c r="AT258" s="203" t="s">
        <v>131</v>
      </c>
      <c r="AU258" s="203" t="s">
        <v>86</v>
      </c>
      <c r="AY258" s="18" t="s">
        <v>128</v>
      </c>
      <c r="BE258" s="204">
        <f>IF(N258="základní",J258,0)</f>
        <v>0</v>
      </c>
      <c r="BF258" s="204">
        <f>IF(N258="snížená",J258,0)</f>
        <v>0</v>
      </c>
      <c r="BG258" s="204">
        <f>IF(N258="zákl. přenesená",J258,0)</f>
        <v>0</v>
      </c>
      <c r="BH258" s="204">
        <f>IF(N258="sníž. přenesená",J258,0)</f>
        <v>0</v>
      </c>
      <c r="BI258" s="204">
        <f>IF(N258="nulová",J258,0)</f>
        <v>0</v>
      </c>
      <c r="BJ258" s="18" t="s">
        <v>84</v>
      </c>
      <c r="BK258" s="204">
        <f>ROUND(I258*H258,2)</f>
        <v>0</v>
      </c>
      <c r="BL258" s="18" t="s">
        <v>136</v>
      </c>
      <c r="BM258" s="203" t="s">
        <v>397</v>
      </c>
    </row>
    <row r="259" spans="1:65" s="2" customFormat="1">
      <c r="A259" s="35"/>
      <c r="B259" s="36"/>
      <c r="C259" s="37"/>
      <c r="D259" s="205" t="s">
        <v>138</v>
      </c>
      <c r="E259" s="37"/>
      <c r="F259" s="206" t="s">
        <v>396</v>
      </c>
      <c r="G259" s="37"/>
      <c r="H259" s="37"/>
      <c r="I259" s="207"/>
      <c r="J259" s="37"/>
      <c r="K259" s="37"/>
      <c r="L259" s="40"/>
      <c r="M259" s="208"/>
      <c r="N259" s="209"/>
      <c r="O259" s="72"/>
      <c r="P259" s="72"/>
      <c r="Q259" s="72"/>
      <c r="R259" s="72"/>
      <c r="S259" s="72"/>
      <c r="T259" s="73"/>
      <c r="U259" s="35"/>
      <c r="V259" s="35"/>
      <c r="W259" s="35"/>
      <c r="X259" s="35"/>
      <c r="Y259" s="35"/>
      <c r="Z259" s="35"/>
      <c r="AA259" s="35"/>
      <c r="AB259" s="35"/>
      <c r="AC259" s="35"/>
      <c r="AD259" s="35"/>
      <c r="AE259" s="35"/>
      <c r="AT259" s="18" t="s">
        <v>138</v>
      </c>
      <c r="AU259" s="18" t="s">
        <v>86</v>
      </c>
    </row>
    <row r="260" spans="1:65" s="2" customFormat="1" ht="16.5" customHeight="1">
      <c r="A260" s="35"/>
      <c r="B260" s="36"/>
      <c r="C260" s="192" t="s">
        <v>398</v>
      </c>
      <c r="D260" s="192" t="s">
        <v>131</v>
      </c>
      <c r="E260" s="193" t="s">
        <v>399</v>
      </c>
      <c r="F260" s="194" t="s">
        <v>400</v>
      </c>
      <c r="G260" s="195" t="s">
        <v>142</v>
      </c>
      <c r="H260" s="196">
        <v>1</v>
      </c>
      <c r="I260" s="197"/>
      <c r="J260" s="198">
        <f>ROUND(I260*H260,2)</f>
        <v>0</v>
      </c>
      <c r="K260" s="194" t="s">
        <v>135</v>
      </c>
      <c r="L260" s="40"/>
      <c r="M260" s="199" t="s">
        <v>1</v>
      </c>
      <c r="N260" s="200" t="s">
        <v>42</v>
      </c>
      <c r="O260" s="72"/>
      <c r="P260" s="201">
        <f>O260*H260</f>
        <v>0</v>
      </c>
      <c r="Q260" s="201">
        <v>0</v>
      </c>
      <c r="R260" s="201">
        <f>Q260*H260</f>
        <v>0</v>
      </c>
      <c r="S260" s="201">
        <v>0</v>
      </c>
      <c r="T260" s="202">
        <f>S260*H260</f>
        <v>0</v>
      </c>
      <c r="U260" s="35"/>
      <c r="V260" s="35"/>
      <c r="W260" s="35"/>
      <c r="X260" s="35"/>
      <c r="Y260" s="35"/>
      <c r="Z260" s="35"/>
      <c r="AA260" s="35"/>
      <c r="AB260" s="35"/>
      <c r="AC260" s="35"/>
      <c r="AD260" s="35"/>
      <c r="AE260" s="35"/>
      <c r="AR260" s="203" t="s">
        <v>136</v>
      </c>
      <c r="AT260" s="203" t="s">
        <v>131</v>
      </c>
      <c r="AU260" s="203" t="s">
        <v>86</v>
      </c>
      <c r="AY260" s="18" t="s">
        <v>128</v>
      </c>
      <c r="BE260" s="204">
        <f>IF(N260="základní",J260,0)</f>
        <v>0</v>
      </c>
      <c r="BF260" s="204">
        <f>IF(N260="snížená",J260,0)</f>
        <v>0</v>
      </c>
      <c r="BG260" s="204">
        <f>IF(N260="zákl. přenesená",J260,0)</f>
        <v>0</v>
      </c>
      <c r="BH260" s="204">
        <f>IF(N260="sníž. přenesená",J260,0)</f>
        <v>0</v>
      </c>
      <c r="BI260" s="204">
        <f>IF(N260="nulová",J260,0)</f>
        <v>0</v>
      </c>
      <c r="BJ260" s="18" t="s">
        <v>84</v>
      </c>
      <c r="BK260" s="204">
        <f>ROUND(I260*H260,2)</f>
        <v>0</v>
      </c>
      <c r="BL260" s="18" t="s">
        <v>136</v>
      </c>
      <c r="BM260" s="203" t="s">
        <v>401</v>
      </c>
    </row>
    <row r="261" spans="1:65" s="2" customFormat="1" ht="28.8">
      <c r="A261" s="35"/>
      <c r="B261" s="36"/>
      <c r="C261" s="37"/>
      <c r="D261" s="205" t="s">
        <v>138</v>
      </c>
      <c r="E261" s="37"/>
      <c r="F261" s="206" t="s">
        <v>402</v>
      </c>
      <c r="G261" s="37"/>
      <c r="H261" s="37"/>
      <c r="I261" s="207"/>
      <c r="J261" s="37"/>
      <c r="K261" s="37"/>
      <c r="L261" s="40"/>
      <c r="M261" s="208"/>
      <c r="N261" s="209"/>
      <c r="O261" s="72"/>
      <c r="P261" s="72"/>
      <c r="Q261" s="72"/>
      <c r="R261" s="72"/>
      <c r="S261" s="72"/>
      <c r="T261" s="73"/>
      <c r="U261" s="35"/>
      <c r="V261" s="35"/>
      <c r="W261" s="35"/>
      <c r="X261" s="35"/>
      <c r="Y261" s="35"/>
      <c r="Z261" s="35"/>
      <c r="AA261" s="35"/>
      <c r="AB261" s="35"/>
      <c r="AC261" s="35"/>
      <c r="AD261" s="35"/>
      <c r="AE261" s="35"/>
      <c r="AT261" s="18" t="s">
        <v>138</v>
      </c>
      <c r="AU261" s="18" t="s">
        <v>86</v>
      </c>
    </row>
    <row r="262" spans="1:65" s="2" customFormat="1" ht="16.5" customHeight="1">
      <c r="A262" s="35"/>
      <c r="B262" s="36"/>
      <c r="C262" s="192" t="s">
        <v>403</v>
      </c>
      <c r="D262" s="192" t="s">
        <v>131</v>
      </c>
      <c r="E262" s="193" t="s">
        <v>404</v>
      </c>
      <c r="F262" s="194" t="s">
        <v>405</v>
      </c>
      <c r="G262" s="195" t="s">
        <v>142</v>
      </c>
      <c r="H262" s="196">
        <v>1</v>
      </c>
      <c r="I262" s="197"/>
      <c r="J262" s="198">
        <f>ROUND(I262*H262,2)</f>
        <v>0</v>
      </c>
      <c r="K262" s="194" t="s">
        <v>135</v>
      </c>
      <c r="L262" s="40"/>
      <c r="M262" s="199" t="s">
        <v>1</v>
      </c>
      <c r="N262" s="200" t="s">
        <v>42</v>
      </c>
      <c r="O262" s="72"/>
      <c r="P262" s="201">
        <f>O262*H262</f>
        <v>0</v>
      </c>
      <c r="Q262" s="201">
        <v>0</v>
      </c>
      <c r="R262" s="201">
        <f>Q262*H262</f>
        <v>0</v>
      </c>
      <c r="S262" s="201">
        <v>0</v>
      </c>
      <c r="T262" s="202">
        <f>S262*H262</f>
        <v>0</v>
      </c>
      <c r="U262" s="35"/>
      <c r="V262" s="35"/>
      <c r="W262" s="35"/>
      <c r="X262" s="35"/>
      <c r="Y262" s="35"/>
      <c r="Z262" s="35"/>
      <c r="AA262" s="35"/>
      <c r="AB262" s="35"/>
      <c r="AC262" s="35"/>
      <c r="AD262" s="35"/>
      <c r="AE262" s="35"/>
      <c r="AR262" s="203" t="s">
        <v>136</v>
      </c>
      <c r="AT262" s="203" t="s">
        <v>131</v>
      </c>
      <c r="AU262" s="203" t="s">
        <v>86</v>
      </c>
      <c r="AY262" s="18" t="s">
        <v>128</v>
      </c>
      <c r="BE262" s="204">
        <f>IF(N262="základní",J262,0)</f>
        <v>0</v>
      </c>
      <c r="BF262" s="204">
        <f>IF(N262="snížená",J262,0)</f>
        <v>0</v>
      </c>
      <c r="BG262" s="204">
        <f>IF(N262="zákl. přenesená",J262,0)</f>
        <v>0</v>
      </c>
      <c r="BH262" s="204">
        <f>IF(N262="sníž. přenesená",J262,0)</f>
        <v>0</v>
      </c>
      <c r="BI262" s="204">
        <f>IF(N262="nulová",J262,0)</f>
        <v>0</v>
      </c>
      <c r="BJ262" s="18" t="s">
        <v>84</v>
      </c>
      <c r="BK262" s="204">
        <f>ROUND(I262*H262,2)</f>
        <v>0</v>
      </c>
      <c r="BL262" s="18" t="s">
        <v>136</v>
      </c>
      <c r="BM262" s="203" t="s">
        <v>406</v>
      </c>
    </row>
    <row r="263" spans="1:65" s="2" customFormat="1" ht="28.8">
      <c r="A263" s="35"/>
      <c r="B263" s="36"/>
      <c r="C263" s="37"/>
      <c r="D263" s="205" t="s">
        <v>138</v>
      </c>
      <c r="E263" s="37"/>
      <c r="F263" s="206" t="s">
        <v>407</v>
      </c>
      <c r="G263" s="37"/>
      <c r="H263" s="37"/>
      <c r="I263" s="207"/>
      <c r="J263" s="37"/>
      <c r="K263" s="37"/>
      <c r="L263" s="40"/>
      <c r="M263" s="208"/>
      <c r="N263" s="209"/>
      <c r="O263" s="72"/>
      <c r="P263" s="72"/>
      <c r="Q263" s="72"/>
      <c r="R263" s="72"/>
      <c r="S263" s="72"/>
      <c r="T263" s="73"/>
      <c r="U263" s="35"/>
      <c r="V263" s="35"/>
      <c r="W263" s="35"/>
      <c r="X263" s="35"/>
      <c r="Y263" s="35"/>
      <c r="Z263" s="35"/>
      <c r="AA263" s="35"/>
      <c r="AB263" s="35"/>
      <c r="AC263" s="35"/>
      <c r="AD263" s="35"/>
      <c r="AE263" s="35"/>
      <c r="AT263" s="18" t="s">
        <v>138</v>
      </c>
      <c r="AU263" s="18" t="s">
        <v>86</v>
      </c>
    </row>
    <row r="264" spans="1:65" s="2" customFormat="1" ht="16.5" customHeight="1">
      <c r="A264" s="35"/>
      <c r="B264" s="36"/>
      <c r="C264" s="192" t="s">
        <v>408</v>
      </c>
      <c r="D264" s="192" t="s">
        <v>131</v>
      </c>
      <c r="E264" s="193" t="s">
        <v>409</v>
      </c>
      <c r="F264" s="194" t="s">
        <v>410</v>
      </c>
      <c r="G264" s="195" t="s">
        <v>142</v>
      </c>
      <c r="H264" s="196">
        <v>1</v>
      </c>
      <c r="I264" s="197"/>
      <c r="J264" s="198">
        <f>ROUND(I264*H264,2)</f>
        <v>0</v>
      </c>
      <c r="K264" s="194" t="s">
        <v>135</v>
      </c>
      <c r="L264" s="40"/>
      <c r="M264" s="199" t="s">
        <v>1</v>
      </c>
      <c r="N264" s="200" t="s">
        <v>42</v>
      </c>
      <c r="O264" s="72"/>
      <c r="P264" s="201">
        <f>O264*H264</f>
        <v>0</v>
      </c>
      <c r="Q264" s="201">
        <v>0</v>
      </c>
      <c r="R264" s="201">
        <f>Q264*H264</f>
        <v>0</v>
      </c>
      <c r="S264" s="201">
        <v>0</v>
      </c>
      <c r="T264" s="202">
        <f>S264*H264</f>
        <v>0</v>
      </c>
      <c r="U264" s="35"/>
      <c r="V264" s="35"/>
      <c r="W264" s="35"/>
      <c r="X264" s="35"/>
      <c r="Y264" s="35"/>
      <c r="Z264" s="35"/>
      <c r="AA264" s="35"/>
      <c r="AB264" s="35"/>
      <c r="AC264" s="35"/>
      <c r="AD264" s="35"/>
      <c r="AE264" s="35"/>
      <c r="AR264" s="203" t="s">
        <v>136</v>
      </c>
      <c r="AT264" s="203" t="s">
        <v>131</v>
      </c>
      <c r="AU264" s="203" t="s">
        <v>86</v>
      </c>
      <c r="AY264" s="18" t="s">
        <v>128</v>
      </c>
      <c r="BE264" s="204">
        <f>IF(N264="základní",J264,0)</f>
        <v>0</v>
      </c>
      <c r="BF264" s="204">
        <f>IF(N264="snížená",J264,0)</f>
        <v>0</v>
      </c>
      <c r="BG264" s="204">
        <f>IF(N264="zákl. přenesená",J264,0)</f>
        <v>0</v>
      </c>
      <c r="BH264" s="204">
        <f>IF(N264="sníž. přenesená",J264,0)</f>
        <v>0</v>
      </c>
      <c r="BI264" s="204">
        <f>IF(N264="nulová",J264,0)</f>
        <v>0</v>
      </c>
      <c r="BJ264" s="18" t="s">
        <v>84</v>
      </c>
      <c r="BK264" s="204">
        <f>ROUND(I264*H264,2)</f>
        <v>0</v>
      </c>
      <c r="BL264" s="18" t="s">
        <v>136</v>
      </c>
      <c r="BM264" s="203" t="s">
        <v>411</v>
      </c>
    </row>
    <row r="265" spans="1:65" s="2" customFormat="1">
      <c r="A265" s="35"/>
      <c r="B265" s="36"/>
      <c r="C265" s="37"/>
      <c r="D265" s="205" t="s">
        <v>138</v>
      </c>
      <c r="E265" s="37"/>
      <c r="F265" s="206" t="s">
        <v>410</v>
      </c>
      <c r="G265" s="37"/>
      <c r="H265" s="37"/>
      <c r="I265" s="207"/>
      <c r="J265" s="37"/>
      <c r="K265" s="37"/>
      <c r="L265" s="40"/>
      <c r="M265" s="208"/>
      <c r="N265" s="209"/>
      <c r="O265" s="72"/>
      <c r="P265" s="72"/>
      <c r="Q265" s="72"/>
      <c r="R265" s="72"/>
      <c r="S265" s="72"/>
      <c r="T265" s="73"/>
      <c r="U265" s="35"/>
      <c r="V265" s="35"/>
      <c r="W265" s="35"/>
      <c r="X265" s="35"/>
      <c r="Y265" s="35"/>
      <c r="Z265" s="35"/>
      <c r="AA265" s="35"/>
      <c r="AB265" s="35"/>
      <c r="AC265" s="35"/>
      <c r="AD265" s="35"/>
      <c r="AE265" s="35"/>
      <c r="AT265" s="18" t="s">
        <v>138</v>
      </c>
      <c r="AU265" s="18" t="s">
        <v>86</v>
      </c>
    </row>
    <row r="266" spans="1:65" s="2" customFormat="1" ht="21.75" customHeight="1">
      <c r="A266" s="35"/>
      <c r="B266" s="36"/>
      <c r="C266" s="192" t="s">
        <v>412</v>
      </c>
      <c r="D266" s="192" t="s">
        <v>131</v>
      </c>
      <c r="E266" s="193" t="s">
        <v>413</v>
      </c>
      <c r="F266" s="194" t="s">
        <v>414</v>
      </c>
      <c r="G266" s="195" t="s">
        <v>213</v>
      </c>
      <c r="H266" s="196">
        <v>1</v>
      </c>
      <c r="I266" s="197"/>
      <c r="J266" s="198">
        <f>ROUND(I266*H266,2)</f>
        <v>0</v>
      </c>
      <c r="K266" s="194" t="s">
        <v>135</v>
      </c>
      <c r="L266" s="40"/>
      <c r="M266" s="199" t="s">
        <v>1</v>
      </c>
      <c r="N266" s="200" t="s">
        <v>42</v>
      </c>
      <c r="O266" s="72"/>
      <c r="P266" s="201">
        <f>O266*H266</f>
        <v>0</v>
      </c>
      <c r="Q266" s="201">
        <v>0</v>
      </c>
      <c r="R266" s="201">
        <f>Q266*H266</f>
        <v>0</v>
      </c>
      <c r="S266" s="201">
        <v>0</v>
      </c>
      <c r="T266" s="202">
        <f>S266*H266</f>
        <v>0</v>
      </c>
      <c r="U266" s="35"/>
      <c r="V266" s="35"/>
      <c r="W266" s="35"/>
      <c r="X266" s="35"/>
      <c r="Y266" s="35"/>
      <c r="Z266" s="35"/>
      <c r="AA266" s="35"/>
      <c r="AB266" s="35"/>
      <c r="AC266" s="35"/>
      <c r="AD266" s="35"/>
      <c r="AE266" s="35"/>
      <c r="AR266" s="203" t="s">
        <v>136</v>
      </c>
      <c r="AT266" s="203" t="s">
        <v>131</v>
      </c>
      <c r="AU266" s="203" t="s">
        <v>86</v>
      </c>
      <c r="AY266" s="18" t="s">
        <v>128</v>
      </c>
      <c r="BE266" s="204">
        <f>IF(N266="základní",J266,0)</f>
        <v>0</v>
      </c>
      <c r="BF266" s="204">
        <f>IF(N266="snížená",J266,0)</f>
        <v>0</v>
      </c>
      <c r="BG266" s="204">
        <f>IF(N266="zákl. přenesená",J266,0)</f>
        <v>0</v>
      </c>
      <c r="BH266" s="204">
        <f>IF(N266="sníž. přenesená",J266,0)</f>
        <v>0</v>
      </c>
      <c r="BI266" s="204">
        <f>IF(N266="nulová",J266,0)</f>
        <v>0</v>
      </c>
      <c r="BJ266" s="18" t="s">
        <v>84</v>
      </c>
      <c r="BK266" s="204">
        <f>ROUND(I266*H266,2)</f>
        <v>0</v>
      </c>
      <c r="BL266" s="18" t="s">
        <v>136</v>
      </c>
      <c r="BM266" s="203" t="s">
        <v>415</v>
      </c>
    </row>
    <row r="267" spans="1:65" s="2" customFormat="1" ht="28.8">
      <c r="A267" s="35"/>
      <c r="B267" s="36"/>
      <c r="C267" s="37"/>
      <c r="D267" s="205" t="s">
        <v>138</v>
      </c>
      <c r="E267" s="37"/>
      <c r="F267" s="206" t="s">
        <v>416</v>
      </c>
      <c r="G267" s="37"/>
      <c r="H267" s="37"/>
      <c r="I267" s="207"/>
      <c r="J267" s="37"/>
      <c r="K267" s="37"/>
      <c r="L267" s="40"/>
      <c r="M267" s="208"/>
      <c r="N267" s="209"/>
      <c r="O267" s="72"/>
      <c r="P267" s="72"/>
      <c r="Q267" s="72"/>
      <c r="R267" s="72"/>
      <c r="S267" s="72"/>
      <c r="T267" s="73"/>
      <c r="U267" s="35"/>
      <c r="V267" s="35"/>
      <c r="W267" s="35"/>
      <c r="X267" s="35"/>
      <c r="Y267" s="35"/>
      <c r="Z267" s="35"/>
      <c r="AA267" s="35"/>
      <c r="AB267" s="35"/>
      <c r="AC267" s="35"/>
      <c r="AD267" s="35"/>
      <c r="AE267" s="35"/>
      <c r="AT267" s="18" t="s">
        <v>138</v>
      </c>
      <c r="AU267" s="18" t="s">
        <v>86</v>
      </c>
    </row>
    <row r="268" spans="1:65" s="2" customFormat="1" ht="16.5" customHeight="1">
      <c r="A268" s="35"/>
      <c r="B268" s="36"/>
      <c r="C268" s="221" t="s">
        <v>417</v>
      </c>
      <c r="D268" s="221" t="s">
        <v>170</v>
      </c>
      <c r="E268" s="222" t="s">
        <v>418</v>
      </c>
      <c r="F268" s="223" t="s">
        <v>419</v>
      </c>
      <c r="G268" s="224" t="s">
        <v>213</v>
      </c>
      <c r="H268" s="225">
        <v>20</v>
      </c>
      <c r="I268" s="226"/>
      <c r="J268" s="227">
        <f>ROUND(I268*H268,2)</f>
        <v>0</v>
      </c>
      <c r="K268" s="223" t="s">
        <v>135</v>
      </c>
      <c r="L268" s="228"/>
      <c r="M268" s="229" t="s">
        <v>1</v>
      </c>
      <c r="N268" s="230" t="s">
        <v>42</v>
      </c>
      <c r="O268" s="72"/>
      <c r="P268" s="201">
        <f>O268*H268</f>
        <v>0</v>
      </c>
      <c r="Q268" s="201">
        <v>0</v>
      </c>
      <c r="R268" s="201">
        <f>Q268*H268</f>
        <v>0</v>
      </c>
      <c r="S268" s="201">
        <v>0</v>
      </c>
      <c r="T268" s="202">
        <f>S268*H268</f>
        <v>0</v>
      </c>
      <c r="U268" s="35"/>
      <c r="V268" s="35"/>
      <c r="W268" s="35"/>
      <c r="X268" s="35"/>
      <c r="Y268" s="35"/>
      <c r="Z268" s="35"/>
      <c r="AA268" s="35"/>
      <c r="AB268" s="35"/>
      <c r="AC268" s="35"/>
      <c r="AD268" s="35"/>
      <c r="AE268" s="35"/>
      <c r="AR268" s="203" t="s">
        <v>420</v>
      </c>
      <c r="AT268" s="203" t="s">
        <v>170</v>
      </c>
      <c r="AU268" s="203" t="s">
        <v>86</v>
      </c>
      <c r="AY268" s="18" t="s">
        <v>128</v>
      </c>
      <c r="BE268" s="204">
        <f>IF(N268="základní",J268,0)</f>
        <v>0</v>
      </c>
      <c r="BF268" s="204">
        <f>IF(N268="snížená",J268,0)</f>
        <v>0</v>
      </c>
      <c r="BG268" s="204">
        <f>IF(N268="zákl. přenesená",J268,0)</f>
        <v>0</v>
      </c>
      <c r="BH268" s="204">
        <f>IF(N268="sníž. přenesená",J268,0)</f>
        <v>0</v>
      </c>
      <c r="BI268" s="204">
        <f>IF(N268="nulová",J268,0)</f>
        <v>0</v>
      </c>
      <c r="BJ268" s="18" t="s">
        <v>84</v>
      </c>
      <c r="BK268" s="204">
        <f>ROUND(I268*H268,2)</f>
        <v>0</v>
      </c>
      <c r="BL268" s="18" t="s">
        <v>421</v>
      </c>
      <c r="BM268" s="203" t="s">
        <v>422</v>
      </c>
    </row>
    <row r="269" spans="1:65" s="2" customFormat="1">
      <c r="A269" s="35"/>
      <c r="B269" s="36"/>
      <c r="C269" s="37"/>
      <c r="D269" s="205" t="s">
        <v>138</v>
      </c>
      <c r="E269" s="37"/>
      <c r="F269" s="206" t="s">
        <v>419</v>
      </c>
      <c r="G269" s="37"/>
      <c r="H269" s="37"/>
      <c r="I269" s="207"/>
      <c r="J269" s="37"/>
      <c r="K269" s="37"/>
      <c r="L269" s="40"/>
      <c r="M269" s="208"/>
      <c r="N269" s="209"/>
      <c r="O269" s="72"/>
      <c r="P269" s="72"/>
      <c r="Q269" s="72"/>
      <c r="R269" s="72"/>
      <c r="S269" s="72"/>
      <c r="T269" s="73"/>
      <c r="U269" s="35"/>
      <c r="V269" s="35"/>
      <c r="W269" s="35"/>
      <c r="X269" s="35"/>
      <c r="Y269" s="35"/>
      <c r="Z269" s="35"/>
      <c r="AA269" s="35"/>
      <c r="AB269" s="35"/>
      <c r="AC269" s="35"/>
      <c r="AD269" s="35"/>
      <c r="AE269" s="35"/>
      <c r="AT269" s="18" t="s">
        <v>138</v>
      </c>
      <c r="AU269" s="18" t="s">
        <v>86</v>
      </c>
    </row>
    <row r="270" spans="1:65" s="2" customFormat="1" ht="16.5" customHeight="1">
      <c r="A270" s="35"/>
      <c r="B270" s="36"/>
      <c r="C270" s="192" t="s">
        <v>423</v>
      </c>
      <c r="D270" s="192" t="s">
        <v>131</v>
      </c>
      <c r="E270" s="193" t="s">
        <v>424</v>
      </c>
      <c r="F270" s="194" t="s">
        <v>425</v>
      </c>
      <c r="G270" s="195" t="s">
        <v>213</v>
      </c>
      <c r="H270" s="196">
        <v>30</v>
      </c>
      <c r="I270" s="197"/>
      <c r="J270" s="198">
        <f>ROUND(I270*H270,2)</f>
        <v>0</v>
      </c>
      <c r="K270" s="194" t="s">
        <v>1</v>
      </c>
      <c r="L270" s="40"/>
      <c r="M270" s="199" t="s">
        <v>1</v>
      </c>
      <c r="N270" s="200" t="s">
        <v>42</v>
      </c>
      <c r="O270" s="72"/>
      <c r="P270" s="201">
        <f>O270*H270</f>
        <v>0</v>
      </c>
      <c r="Q270" s="201">
        <v>0</v>
      </c>
      <c r="R270" s="201">
        <f>Q270*H270</f>
        <v>0</v>
      </c>
      <c r="S270" s="201">
        <v>0</v>
      </c>
      <c r="T270" s="202">
        <f>S270*H270</f>
        <v>0</v>
      </c>
      <c r="U270" s="35"/>
      <c r="V270" s="35"/>
      <c r="W270" s="35"/>
      <c r="X270" s="35"/>
      <c r="Y270" s="35"/>
      <c r="Z270" s="35"/>
      <c r="AA270" s="35"/>
      <c r="AB270" s="35"/>
      <c r="AC270" s="35"/>
      <c r="AD270" s="35"/>
      <c r="AE270" s="35"/>
      <c r="AR270" s="203" t="s">
        <v>136</v>
      </c>
      <c r="AT270" s="203" t="s">
        <v>131</v>
      </c>
      <c r="AU270" s="203" t="s">
        <v>86</v>
      </c>
      <c r="AY270" s="18" t="s">
        <v>128</v>
      </c>
      <c r="BE270" s="204">
        <f>IF(N270="základní",J270,0)</f>
        <v>0</v>
      </c>
      <c r="BF270" s="204">
        <f>IF(N270="snížená",J270,0)</f>
        <v>0</v>
      </c>
      <c r="BG270" s="204">
        <f>IF(N270="zákl. přenesená",J270,0)</f>
        <v>0</v>
      </c>
      <c r="BH270" s="204">
        <f>IF(N270="sníž. přenesená",J270,0)</f>
        <v>0</v>
      </c>
      <c r="BI270" s="204">
        <f>IF(N270="nulová",J270,0)</f>
        <v>0</v>
      </c>
      <c r="BJ270" s="18" t="s">
        <v>84</v>
      </c>
      <c r="BK270" s="204">
        <f>ROUND(I270*H270,2)</f>
        <v>0</v>
      </c>
      <c r="BL270" s="18" t="s">
        <v>136</v>
      </c>
      <c r="BM270" s="203" t="s">
        <v>426</v>
      </c>
    </row>
    <row r="271" spans="1:65" s="2" customFormat="1" ht="19.2">
      <c r="A271" s="35"/>
      <c r="B271" s="36"/>
      <c r="C271" s="37"/>
      <c r="D271" s="205" t="s">
        <v>138</v>
      </c>
      <c r="E271" s="37"/>
      <c r="F271" s="206" t="s">
        <v>427</v>
      </c>
      <c r="G271" s="37"/>
      <c r="H271" s="37"/>
      <c r="I271" s="207"/>
      <c r="J271" s="37"/>
      <c r="K271" s="37"/>
      <c r="L271" s="40"/>
      <c r="M271" s="208"/>
      <c r="N271" s="209"/>
      <c r="O271" s="72"/>
      <c r="P271" s="72"/>
      <c r="Q271" s="72"/>
      <c r="R271" s="72"/>
      <c r="S271" s="72"/>
      <c r="T271" s="73"/>
      <c r="U271" s="35"/>
      <c r="V271" s="35"/>
      <c r="W271" s="35"/>
      <c r="X271" s="35"/>
      <c r="Y271" s="35"/>
      <c r="Z271" s="35"/>
      <c r="AA271" s="35"/>
      <c r="AB271" s="35"/>
      <c r="AC271" s="35"/>
      <c r="AD271" s="35"/>
      <c r="AE271" s="35"/>
      <c r="AT271" s="18" t="s">
        <v>138</v>
      </c>
      <c r="AU271" s="18" t="s">
        <v>86</v>
      </c>
    </row>
    <row r="272" spans="1:65" s="2" customFormat="1" ht="16.5" customHeight="1">
      <c r="A272" s="35"/>
      <c r="B272" s="36"/>
      <c r="C272" s="192" t="s">
        <v>428</v>
      </c>
      <c r="D272" s="192" t="s">
        <v>131</v>
      </c>
      <c r="E272" s="193" t="s">
        <v>429</v>
      </c>
      <c r="F272" s="194" t="s">
        <v>430</v>
      </c>
      <c r="G272" s="195" t="s">
        <v>213</v>
      </c>
      <c r="H272" s="196">
        <v>30</v>
      </c>
      <c r="I272" s="197"/>
      <c r="J272" s="198">
        <f>ROUND(I272*H272,2)</f>
        <v>0</v>
      </c>
      <c r="K272" s="194" t="s">
        <v>1</v>
      </c>
      <c r="L272" s="40"/>
      <c r="M272" s="199" t="s">
        <v>1</v>
      </c>
      <c r="N272" s="200" t="s">
        <v>42</v>
      </c>
      <c r="O272" s="72"/>
      <c r="P272" s="201">
        <f>O272*H272</f>
        <v>0</v>
      </c>
      <c r="Q272" s="201">
        <v>0</v>
      </c>
      <c r="R272" s="201">
        <f>Q272*H272</f>
        <v>0</v>
      </c>
      <c r="S272" s="201">
        <v>0</v>
      </c>
      <c r="T272" s="202">
        <f>S272*H272</f>
        <v>0</v>
      </c>
      <c r="U272" s="35"/>
      <c r="V272" s="35"/>
      <c r="W272" s="35"/>
      <c r="X272" s="35"/>
      <c r="Y272" s="35"/>
      <c r="Z272" s="35"/>
      <c r="AA272" s="35"/>
      <c r="AB272" s="35"/>
      <c r="AC272" s="35"/>
      <c r="AD272" s="35"/>
      <c r="AE272" s="35"/>
      <c r="AR272" s="203" t="s">
        <v>136</v>
      </c>
      <c r="AT272" s="203" t="s">
        <v>131</v>
      </c>
      <c r="AU272" s="203" t="s">
        <v>86</v>
      </c>
      <c r="AY272" s="18" t="s">
        <v>128</v>
      </c>
      <c r="BE272" s="204">
        <f>IF(N272="základní",J272,0)</f>
        <v>0</v>
      </c>
      <c r="BF272" s="204">
        <f>IF(N272="snížená",J272,0)</f>
        <v>0</v>
      </c>
      <c r="BG272" s="204">
        <f>IF(N272="zákl. přenesená",J272,0)</f>
        <v>0</v>
      </c>
      <c r="BH272" s="204">
        <f>IF(N272="sníž. přenesená",J272,0)</f>
        <v>0</v>
      </c>
      <c r="BI272" s="204">
        <f>IF(N272="nulová",J272,0)</f>
        <v>0</v>
      </c>
      <c r="BJ272" s="18" t="s">
        <v>84</v>
      </c>
      <c r="BK272" s="204">
        <f>ROUND(I272*H272,2)</f>
        <v>0</v>
      </c>
      <c r="BL272" s="18" t="s">
        <v>136</v>
      </c>
      <c r="BM272" s="203" t="s">
        <v>431</v>
      </c>
    </row>
    <row r="273" spans="1:65" s="2" customFormat="1" ht="19.2">
      <c r="A273" s="35"/>
      <c r="B273" s="36"/>
      <c r="C273" s="37"/>
      <c r="D273" s="205" t="s">
        <v>138</v>
      </c>
      <c r="E273" s="37"/>
      <c r="F273" s="206" t="s">
        <v>432</v>
      </c>
      <c r="G273" s="37"/>
      <c r="H273" s="37"/>
      <c r="I273" s="207"/>
      <c r="J273" s="37"/>
      <c r="K273" s="37"/>
      <c r="L273" s="40"/>
      <c r="M273" s="208"/>
      <c r="N273" s="209"/>
      <c r="O273" s="72"/>
      <c r="P273" s="72"/>
      <c r="Q273" s="72"/>
      <c r="R273" s="72"/>
      <c r="S273" s="72"/>
      <c r="T273" s="73"/>
      <c r="U273" s="35"/>
      <c r="V273" s="35"/>
      <c r="W273" s="35"/>
      <c r="X273" s="35"/>
      <c r="Y273" s="35"/>
      <c r="Z273" s="35"/>
      <c r="AA273" s="35"/>
      <c r="AB273" s="35"/>
      <c r="AC273" s="35"/>
      <c r="AD273" s="35"/>
      <c r="AE273" s="35"/>
      <c r="AT273" s="18" t="s">
        <v>138</v>
      </c>
      <c r="AU273" s="18" t="s">
        <v>86</v>
      </c>
    </row>
    <row r="274" spans="1:65" s="12" customFormat="1" ht="25.95" customHeight="1">
      <c r="B274" s="176"/>
      <c r="C274" s="177"/>
      <c r="D274" s="178" t="s">
        <v>76</v>
      </c>
      <c r="E274" s="179" t="s">
        <v>433</v>
      </c>
      <c r="F274" s="179" t="s">
        <v>434</v>
      </c>
      <c r="G274" s="177"/>
      <c r="H274" s="177"/>
      <c r="I274" s="180"/>
      <c r="J274" s="181">
        <f>BK274</f>
        <v>0</v>
      </c>
      <c r="K274" s="177"/>
      <c r="L274" s="182"/>
      <c r="M274" s="183"/>
      <c r="N274" s="184"/>
      <c r="O274" s="184"/>
      <c r="P274" s="185">
        <f>SUM(P275:P357)</f>
        <v>0</v>
      </c>
      <c r="Q274" s="184"/>
      <c r="R274" s="185">
        <f>SUM(R275:R357)</f>
        <v>0</v>
      </c>
      <c r="S274" s="184"/>
      <c r="T274" s="186">
        <f>SUM(T275:T357)</f>
        <v>0</v>
      </c>
      <c r="AR274" s="187" t="s">
        <v>136</v>
      </c>
      <c r="AT274" s="188" t="s">
        <v>76</v>
      </c>
      <c r="AU274" s="188" t="s">
        <v>77</v>
      </c>
      <c r="AY274" s="187" t="s">
        <v>128</v>
      </c>
      <c r="BK274" s="189">
        <f>SUM(BK275:BK357)</f>
        <v>0</v>
      </c>
    </row>
    <row r="275" spans="1:65" s="2" customFormat="1" ht="16.5" customHeight="1">
      <c r="A275" s="35"/>
      <c r="B275" s="36"/>
      <c r="C275" s="192" t="s">
        <v>435</v>
      </c>
      <c r="D275" s="192" t="s">
        <v>131</v>
      </c>
      <c r="E275" s="193" t="s">
        <v>436</v>
      </c>
      <c r="F275" s="194" t="s">
        <v>437</v>
      </c>
      <c r="G275" s="195" t="s">
        <v>148</v>
      </c>
      <c r="H275" s="196">
        <v>4.9390000000000001</v>
      </c>
      <c r="I275" s="197"/>
      <c r="J275" s="198">
        <f>ROUND(I275*H275,2)</f>
        <v>0</v>
      </c>
      <c r="K275" s="194" t="s">
        <v>135</v>
      </c>
      <c r="L275" s="40"/>
      <c r="M275" s="199" t="s">
        <v>1</v>
      </c>
      <c r="N275" s="200" t="s">
        <v>42</v>
      </c>
      <c r="O275" s="72"/>
      <c r="P275" s="201">
        <f>O275*H275</f>
        <v>0</v>
      </c>
      <c r="Q275" s="201">
        <v>0</v>
      </c>
      <c r="R275" s="201">
        <f>Q275*H275</f>
        <v>0</v>
      </c>
      <c r="S275" s="201">
        <v>0</v>
      </c>
      <c r="T275" s="202">
        <f>S275*H275</f>
        <v>0</v>
      </c>
      <c r="U275" s="35"/>
      <c r="V275" s="35"/>
      <c r="W275" s="35"/>
      <c r="X275" s="35"/>
      <c r="Y275" s="35"/>
      <c r="Z275" s="35"/>
      <c r="AA275" s="35"/>
      <c r="AB275" s="35"/>
      <c r="AC275" s="35"/>
      <c r="AD275" s="35"/>
      <c r="AE275" s="35"/>
      <c r="AR275" s="203" t="s">
        <v>438</v>
      </c>
      <c r="AT275" s="203" t="s">
        <v>131</v>
      </c>
      <c r="AU275" s="203" t="s">
        <v>84</v>
      </c>
      <c r="AY275" s="18" t="s">
        <v>128</v>
      </c>
      <c r="BE275" s="204">
        <f>IF(N275="základní",J275,0)</f>
        <v>0</v>
      </c>
      <c r="BF275" s="204">
        <f>IF(N275="snížená",J275,0)</f>
        <v>0</v>
      </c>
      <c r="BG275" s="204">
        <f>IF(N275="zákl. přenesená",J275,0)</f>
        <v>0</v>
      </c>
      <c r="BH275" s="204">
        <f>IF(N275="sníž. přenesená",J275,0)</f>
        <v>0</v>
      </c>
      <c r="BI275" s="204">
        <f>IF(N275="nulová",J275,0)</f>
        <v>0</v>
      </c>
      <c r="BJ275" s="18" t="s">
        <v>84</v>
      </c>
      <c r="BK275" s="204">
        <f>ROUND(I275*H275,2)</f>
        <v>0</v>
      </c>
      <c r="BL275" s="18" t="s">
        <v>438</v>
      </c>
      <c r="BM275" s="203" t="s">
        <v>439</v>
      </c>
    </row>
    <row r="276" spans="1:65" s="2" customFormat="1" ht="28.8">
      <c r="A276" s="35"/>
      <c r="B276" s="36"/>
      <c r="C276" s="37"/>
      <c r="D276" s="205" t="s">
        <v>138</v>
      </c>
      <c r="E276" s="37"/>
      <c r="F276" s="206" t="s">
        <v>440</v>
      </c>
      <c r="G276" s="37"/>
      <c r="H276" s="37"/>
      <c r="I276" s="207"/>
      <c r="J276" s="37"/>
      <c r="K276" s="37"/>
      <c r="L276" s="40"/>
      <c r="M276" s="208"/>
      <c r="N276" s="209"/>
      <c r="O276" s="72"/>
      <c r="P276" s="72"/>
      <c r="Q276" s="72"/>
      <c r="R276" s="72"/>
      <c r="S276" s="72"/>
      <c r="T276" s="73"/>
      <c r="U276" s="35"/>
      <c r="V276" s="35"/>
      <c r="W276" s="35"/>
      <c r="X276" s="35"/>
      <c r="Y276" s="35"/>
      <c r="Z276" s="35"/>
      <c r="AA276" s="35"/>
      <c r="AB276" s="35"/>
      <c r="AC276" s="35"/>
      <c r="AD276" s="35"/>
      <c r="AE276" s="35"/>
      <c r="AT276" s="18" t="s">
        <v>138</v>
      </c>
      <c r="AU276" s="18" t="s">
        <v>84</v>
      </c>
    </row>
    <row r="277" spans="1:65" s="13" customFormat="1">
      <c r="B277" s="210"/>
      <c r="C277" s="211"/>
      <c r="D277" s="205" t="s">
        <v>151</v>
      </c>
      <c r="E277" s="212" t="s">
        <v>1</v>
      </c>
      <c r="F277" s="213" t="s">
        <v>441</v>
      </c>
      <c r="G277" s="211"/>
      <c r="H277" s="214">
        <v>4.9390000000000001</v>
      </c>
      <c r="I277" s="215"/>
      <c r="J277" s="211"/>
      <c r="K277" s="211"/>
      <c r="L277" s="216"/>
      <c r="M277" s="217"/>
      <c r="N277" s="218"/>
      <c r="O277" s="218"/>
      <c r="P277" s="218"/>
      <c r="Q277" s="218"/>
      <c r="R277" s="218"/>
      <c r="S277" s="218"/>
      <c r="T277" s="219"/>
      <c r="AT277" s="220" t="s">
        <v>151</v>
      </c>
      <c r="AU277" s="220" t="s">
        <v>84</v>
      </c>
      <c r="AV277" s="13" t="s">
        <v>86</v>
      </c>
      <c r="AW277" s="13" t="s">
        <v>34</v>
      </c>
      <c r="AX277" s="13" t="s">
        <v>84</v>
      </c>
      <c r="AY277" s="220" t="s">
        <v>128</v>
      </c>
    </row>
    <row r="278" spans="1:65" s="2" customFormat="1" ht="24.15" customHeight="1">
      <c r="A278" s="35"/>
      <c r="B278" s="36"/>
      <c r="C278" s="192" t="s">
        <v>442</v>
      </c>
      <c r="D278" s="192" t="s">
        <v>131</v>
      </c>
      <c r="E278" s="193" t="s">
        <v>443</v>
      </c>
      <c r="F278" s="194" t="s">
        <v>444</v>
      </c>
      <c r="G278" s="195" t="s">
        <v>148</v>
      </c>
      <c r="H278" s="196">
        <v>4.9390000000000001</v>
      </c>
      <c r="I278" s="197"/>
      <c r="J278" s="198">
        <f>ROUND(I278*H278,2)</f>
        <v>0</v>
      </c>
      <c r="K278" s="194" t="s">
        <v>135</v>
      </c>
      <c r="L278" s="40"/>
      <c r="M278" s="199" t="s">
        <v>1</v>
      </c>
      <c r="N278" s="200" t="s">
        <v>42</v>
      </c>
      <c r="O278" s="72"/>
      <c r="P278" s="201">
        <f>O278*H278</f>
        <v>0</v>
      </c>
      <c r="Q278" s="201">
        <v>0</v>
      </c>
      <c r="R278" s="201">
        <f>Q278*H278</f>
        <v>0</v>
      </c>
      <c r="S278" s="201">
        <v>0</v>
      </c>
      <c r="T278" s="202">
        <f>S278*H278</f>
        <v>0</v>
      </c>
      <c r="U278" s="35"/>
      <c r="V278" s="35"/>
      <c r="W278" s="35"/>
      <c r="X278" s="35"/>
      <c r="Y278" s="35"/>
      <c r="Z278" s="35"/>
      <c r="AA278" s="35"/>
      <c r="AB278" s="35"/>
      <c r="AC278" s="35"/>
      <c r="AD278" s="35"/>
      <c r="AE278" s="35"/>
      <c r="AR278" s="203" t="s">
        <v>438</v>
      </c>
      <c r="AT278" s="203" t="s">
        <v>131</v>
      </c>
      <c r="AU278" s="203" t="s">
        <v>84</v>
      </c>
      <c r="AY278" s="18" t="s">
        <v>128</v>
      </c>
      <c r="BE278" s="204">
        <f>IF(N278="základní",J278,0)</f>
        <v>0</v>
      </c>
      <c r="BF278" s="204">
        <f>IF(N278="snížená",J278,0)</f>
        <v>0</v>
      </c>
      <c r="BG278" s="204">
        <f>IF(N278="zákl. přenesená",J278,0)</f>
        <v>0</v>
      </c>
      <c r="BH278" s="204">
        <f>IF(N278="sníž. přenesená",J278,0)</f>
        <v>0</v>
      </c>
      <c r="BI278" s="204">
        <f>IF(N278="nulová",J278,0)</f>
        <v>0</v>
      </c>
      <c r="BJ278" s="18" t="s">
        <v>84</v>
      </c>
      <c r="BK278" s="204">
        <f>ROUND(I278*H278,2)</f>
        <v>0</v>
      </c>
      <c r="BL278" s="18" t="s">
        <v>438</v>
      </c>
      <c r="BM278" s="203" t="s">
        <v>445</v>
      </c>
    </row>
    <row r="279" spans="1:65" s="2" customFormat="1" ht="38.4">
      <c r="A279" s="35"/>
      <c r="B279" s="36"/>
      <c r="C279" s="37"/>
      <c r="D279" s="205" t="s">
        <v>138</v>
      </c>
      <c r="E279" s="37"/>
      <c r="F279" s="206" t="s">
        <v>446</v>
      </c>
      <c r="G279" s="37"/>
      <c r="H279" s="37"/>
      <c r="I279" s="207"/>
      <c r="J279" s="37"/>
      <c r="K279" s="37"/>
      <c r="L279" s="40"/>
      <c r="M279" s="208"/>
      <c r="N279" s="209"/>
      <c r="O279" s="72"/>
      <c r="P279" s="72"/>
      <c r="Q279" s="72"/>
      <c r="R279" s="72"/>
      <c r="S279" s="72"/>
      <c r="T279" s="73"/>
      <c r="U279" s="35"/>
      <c r="V279" s="35"/>
      <c r="W279" s="35"/>
      <c r="X279" s="35"/>
      <c r="Y279" s="35"/>
      <c r="Z279" s="35"/>
      <c r="AA279" s="35"/>
      <c r="AB279" s="35"/>
      <c r="AC279" s="35"/>
      <c r="AD279" s="35"/>
      <c r="AE279" s="35"/>
      <c r="AT279" s="18" t="s">
        <v>138</v>
      </c>
      <c r="AU279" s="18" t="s">
        <v>84</v>
      </c>
    </row>
    <row r="280" spans="1:65" s="13" customFormat="1">
      <c r="B280" s="210"/>
      <c r="C280" s="211"/>
      <c r="D280" s="205" t="s">
        <v>151</v>
      </c>
      <c r="E280" s="212" t="s">
        <v>1</v>
      </c>
      <c r="F280" s="213" t="s">
        <v>441</v>
      </c>
      <c r="G280" s="211"/>
      <c r="H280" s="214">
        <v>4.9390000000000001</v>
      </c>
      <c r="I280" s="215"/>
      <c r="J280" s="211"/>
      <c r="K280" s="211"/>
      <c r="L280" s="216"/>
      <c r="M280" s="217"/>
      <c r="N280" s="218"/>
      <c r="O280" s="218"/>
      <c r="P280" s="218"/>
      <c r="Q280" s="218"/>
      <c r="R280" s="218"/>
      <c r="S280" s="218"/>
      <c r="T280" s="219"/>
      <c r="AT280" s="220" t="s">
        <v>151</v>
      </c>
      <c r="AU280" s="220" t="s">
        <v>84</v>
      </c>
      <c r="AV280" s="13" t="s">
        <v>86</v>
      </c>
      <c r="AW280" s="13" t="s">
        <v>34</v>
      </c>
      <c r="AX280" s="13" t="s">
        <v>84</v>
      </c>
      <c r="AY280" s="220" t="s">
        <v>128</v>
      </c>
    </row>
    <row r="281" spans="1:65" s="2" customFormat="1" ht="24.15" customHeight="1">
      <c r="A281" s="35"/>
      <c r="B281" s="36"/>
      <c r="C281" s="192" t="s">
        <v>447</v>
      </c>
      <c r="D281" s="192" t="s">
        <v>131</v>
      </c>
      <c r="E281" s="193" t="s">
        <v>443</v>
      </c>
      <c r="F281" s="194" t="s">
        <v>444</v>
      </c>
      <c r="G281" s="195" t="s">
        <v>148</v>
      </c>
      <c r="H281" s="196">
        <v>163.82900000000001</v>
      </c>
      <c r="I281" s="197"/>
      <c r="J281" s="198">
        <f>ROUND(I281*H281,2)</f>
        <v>0</v>
      </c>
      <c r="K281" s="194" t="s">
        <v>135</v>
      </c>
      <c r="L281" s="40"/>
      <c r="M281" s="199" t="s">
        <v>1</v>
      </c>
      <c r="N281" s="200" t="s">
        <v>42</v>
      </c>
      <c r="O281" s="72"/>
      <c r="P281" s="201">
        <f>O281*H281</f>
        <v>0</v>
      </c>
      <c r="Q281" s="201">
        <v>0</v>
      </c>
      <c r="R281" s="201">
        <f>Q281*H281</f>
        <v>0</v>
      </c>
      <c r="S281" s="201">
        <v>0</v>
      </c>
      <c r="T281" s="202">
        <f>S281*H281</f>
        <v>0</v>
      </c>
      <c r="U281" s="35"/>
      <c r="V281" s="35"/>
      <c r="W281" s="35"/>
      <c r="X281" s="35"/>
      <c r="Y281" s="35"/>
      <c r="Z281" s="35"/>
      <c r="AA281" s="35"/>
      <c r="AB281" s="35"/>
      <c r="AC281" s="35"/>
      <c r="AD281" s="35"/>
      <c r="AE281" s="35"/>
      <c r="AR281" s="203" t="s">
        <v>438</v>
      </c>
      <c r="AT281" s="203" t="s">
        <v>131</v>
      </c>
      <c r="AU281" s="203" t="s">
        <v>84</v>
      </c>
      <c r="AY281" s="18" t="s">
        <v>128</v>
      </c>
      <c r="BE281" s="204">
        <f>IF(N281="základní",J281,0)</f>
        <v>0</v>
      </c>
      <c r="BF281" s="204">
        <f>IF(N281="snížená",J281,0)</f>
        <v>0</v>
      </c>
      <c r="BG281" s="204">
        <f>IF(N281="zákl. přenesená",J281,0)</f>
        <v>0</v>
      </c>
      <c r="BH281" s="204">
        <f>IF(N281="sníž. přenesená",J281,0)</f>
        <v>0</v>
      </c>
      <c r="BI281" s="204">
        <f>IF(N281="nulová",J281,0)</f>
        <v>0</v>
      </c>
      <c r="BJ281" s="18" t="s">
        <v>84</v>
      </c>
      <c r="BK281" s="204">
        <f>ROUND(I281*H281,2)</f>
        <v>0</v>
      </c>
      <c r="BL281" s="18" t="s">
        <v>438</v>
      </c>
      <c r="BM281" s="203" t="s">
        <v>448</v>
      </c>
    </row>
    <row r="282" spans="1:65" s="2" customFormat="1" ht="38.4">
      <c r="A282" s="35"/>
      <c r="B282" s="36"/>
      <c r="C282" s="37"/>
      <c r="D282" s="205" t="s">
        <v>138</v>
      </c>
      <c r="E282" s="37"/>
      <c r="F282" s="206" t="s">
        <v>446</v>
      </c>
      <c r="G282" s="37"/>
      <c r="H282" s="37"/>
      <c r="I282" s="207"/>
      <c r="J282" s="37"/>
      <c r="K282" s="37"/>
      <c r="L282" s="40"/>
      <c r="M282" s="208"/>
      <c r="N282" s="209"/>
      <c r="O282" s="72"/>
      <c r="P282" s="72"/>
      <c r="Q282" s="72"/>
      <c r="R282" s="72"/>
      <c r="S282" s="72"/>
      <c r="T282" s="73"/>
      <c r="U282" s="35"/>
      <c r="V282" s="35"/>
      <c r="W282" s="35"/>
      <c r="X282" s="35"/>
      <c r="Y282" s="35"/>
      <c r="Z282" s="35"/>
      <c r="AA282" s="35"/>
      <c r="AB282" s="35"/>
      <c r="AC282" s="35"/>
      <c r="AD282" s="35"/>
      <c r="AE282" s="35"/>
      <c r="AT282" s="18" t="s">
        <v>138</v>
      </c>
      <c r="AU282" s="18" t="s">
        <v>84</v>
      </c>
    </row>
    <row r="283" spans="1:65" s="13" customFormat="1">
      <c r="B283" s="210"/>
      <c r="C283" s="211"/>
      <c r="D283" s="205" t="s">
        <v>151</v>
      </c>
      <c r="E283" s="212" t="s">
        <v>1</v>
      </c>
      <c r="F283" s="213" t="s">
        <v>449</v>
      </c>
      <c r="G283" s="211"/>
      <c r="H283" s="214">
        <v>163.82900000000001</v>
      </c>
      <c r="I283" s="215"/>
      <c r="J283" s="211"/>
      <c r="K283" s="211"/>
      <c r="L283" s="216"/>
      <c r="M283" s="217"/>
      <c r="N283" s="218"/>
      <c r="O283" s="218"/>
      <c r="P283" s="218"/>
      <c r="Q283" s="218"/>
      <c r="R283" s="218"/>
      <c r="S283" s="218"/>
      <c r="T283" s="219"/>
      <c r="AT283" s="220" t="s">
        <v>151</v>
      </c>
      <c r="AU283" s="220" t="s">
        <v>84</v>
      </c>
      <c r="AV283" s="13" t="s">
        <v>86</v>
      </c>
      <c r="AW283" s="13" t="s">
        <v>34</v>
      </c>
      <c r="AX283" s="13" t="s">
        <v>84</v>
      </c>
      <c r="AY283" s="220" t="s">
        <v>128</v>
      </c>
    </row>
    <row r="284" spans="1:65" s="2" customFormat="1" ht="16.5" customHeight="1">
      <c r="A284" s="35"/>
      <c r="B284" s="36"/>
      <c r="C284" s="192" t="s">
        <v>450</v>
      </c>
      <c r="D284" s="192" t="s">
        <v>131</v>
      </c>
      <c r="E284" s="193" t="s">
        <v>451</v>
      </c>
      <c r="F284" s="194" t="s">
        <v>452</v>
      </c>
      <c r="G284" s="195" t="s">
        <v>148</v>
      </c>
      <c r="H284" s="196">
        <v>1346.22</v>
      </c>
      <c r="I284" s="197"/>
      <c r="J284" s="198">
        <f>ROUND(I284*H284,2)</f>
        <v>0</v>
      </c>
      <c r="K284" s="194" t="s">
        <v>135</v>
      </c>
      <c r="L284" s="40"/>
      <c r="M284" s="199" t="s">
        <v>1</v>
      </c>
      <c r="N284" s="200" t="s">
        <v>42</v>
      </c>
      <c r="O284" s="72"/>
      <c r="P284" s="201">
        <f>O284*H284</f>
        <v>0</v>
      </c>
      <c r="Q284" s="201">
        <v>0</v>
      </c>
      <c r="R284" s="201">
        <f>Q284*H284</f>
        <v>0</v>
      </c>
      <c r="S284" s="201">
        <v>0</v>
      </c>
      <c r="T284" s="202">
        <f>S284*H284</f>
        <v>0</v>
      </c>
      <c r="U284" s="35"/>
      <c r="V284" s="35"/>
      <c r="W284" s="35"/>
      <c r="X284" s="35"/>
      <c r="Y284" s="35"/>
      <c r="Z284" s="35"/>
      <c r="AA284" s="35"/>
      <c r="AB284" s="35"/>
      <c r="AC284" s="35"/>
      <c r="AD284" s="35"/>
      <c r="AE284" s="35"/>
      <c r="AR284" s="203" t="s">
        <v>438</v>
      </c>
      <c r="AT284" s="203" t="s">
        <v>131</v>
      </c>
      <c r="AU284" s="203" t="s">
        <v>84</v>
      </c>
      <c r="AY284" s="18" t="s">
        <v>128</v>
      </c>
      <c r="BE284" s="204">
        <f>IF(N284="základní",J284,0)</f>
        <v>0</v>
      </c>
      <c r="BF284" s="204">
        <f>IF(N284="snížená",J284,0)</f>
        <v>0</v>
      </c>
      <c r="BG284" s="204">
        <f>IF(N284="zákl. přenesená",J284,0)</f>
        <v>0</v>
      </c>
      <c r="BH284" s="204">
        <f>IF(N284="sníž. přenesená",J284,0)</f>
        <v>0</v>
      </c>
      <c r="BI284" s="204">
        <f>IF(N284="nulová",J284,0)</f>
        <v>0</v>
      </c>
      <c r="BJ284" s="18" t="s">
        <v>84</v>
      </c>
      <c r="BK284" s="204">
        <f>ROUND(I284*H284,2)</f>
        <v>0</v>
      </c>
      <c r="BL284" s="18" t="s">
        <v>438</v>
      </c>
      <c r="BM284" s="203" t="s">
        <v>453</v>
      </c>
    </row>
    <row r="285" spans="1:65" s="2" customFormat="1" ht="76.8">
      <c r="A285" s="35"/>
      <c r="B285" s="36"/>
      <c r="C285" s="37"/>
      <c r="D285" s="205" t="s">
        <v>138</v>
      </c>
      <c r="E285" s="37"/>
      <c r="F285" s="206" t="s">
        <v>454</v>
      </c>
      <c r="G285" s="37"/>
      <c r="H285" s="37"/>
      <c r="I285" s="207"/>
      <c r="J285" s="37"/>
      <c r="K285" s="37"/>
      <c r="L285" s="40"/>
      <c r="M285" s="208"/>
      <c r="N285" s="209"/>
      <c r="O285" s="72"/>
      <c r="P285" s="72"/>
      <c r="Q285" s="72"/>
      <c r="R285" s="72"/>
      <c r="S285" s="72"/>
      <c r="T285" s="73"/>
      <c r="U285" s="35"/>
      <c r="V285" s="35"/>
      <c r="W285" s="35"/>
      <c r="X285" s="35"/>
      <c r="Y285" s="35"/>
      <c r="Z285" s="35"/>
      <c r="AA285" s="35"/>
      <c r="AB285" s="35"/>
      <c r="AC285" s="35"/>
      <c r="AD285" s="35"/>
      <c r="AE285" s="35"/>
      <c r="AT285" s="18" t="s">
        <v>138</v>
      </c>
      <c r="AU285" s="18" t="s">
        <v>84</v>
      </c>
    </row>
    <row r="286" spans="1:65" s="13" customFormat="1">
      <c r="B286" s="210"/>
      <c r="C286" s="211"/>
      <c r="D286" s="205" t="s">
        <v>151</v>
      </c>
      <c r="E286" s="212" t="s">
        <v>1</v>
      </c>
      <c r="F286" s="213" t="s">
        <v>455</v>
      </c>
      <c r="G286" s="211"/>
      <c r="H286" s="214">
        <v>1346.22</v>
      </c>
      <c r="I286" s="215"/>
      <c r="J286" s="211"/>
      <c r="K286" s="211"/>
      <c r="L286" s="216"/>
      <c r="M286" s="217"/>
      <c r="N286" s="218"/>
      <c r="O286" s="218"/>
      <c r="P286" s="218"/>
      <c r="Q286" s="218"/>
      <c r="R286" s="218"/>
      <c r="S286" s="218"/>
      <c r="T286" s="219"/>
      <c r="AT286" s="220" t="s">
        <v>151</v>
      </c>
      <c r="AU286" s="220" t="s">
        <v>84</v>
      </c>
      <c r="AV286" s="13" t="s">
        <v>86</v>
      </c>
      <c r="AW286" s="13" t="s">
        <v>34</v>
      </c>
      <c r="AX286" s="13" t="s">
        <v>84</v>
      </c>
      <c r="AY286" s="220" t="s">
        <v>128</v>
      </c>
    </row>
    <row r="287" spans="1:65" s="2" customFormat="1" ht="24.15" customHeight="1">
      <c r="A287" s="35"/>
      <c r="B287" s="36"/>
      <c r="C287" s="192" t="s">
        <v>421</v>
      </c>
      <c r="D287" s="192" t="s">
        <v>131</v>
      </c>
      <c r="E287" s="193" t="s">
        <v>456</v>
      </c>
      <c r="F287" s="194" t="s">
        <v>457</v>
      </c>
      <c r="G287" s="195" t="s">
        <v>148</v>
      </c>
      <c r="H287" s="196">
        <v>1346.22</v>
      </c>
      <c r="I287" s="197"/>
      <c r="J287" s="198">
        <f>ROUND(I287*H287,2)</f>
        <v>0</v>
      </c>
      <c r="K287" s="194" t="s">
        <v>135</v>
      </c>
      <c r="L287" s="40"/>
      <c r="M287" s="199" t="s">
        <v>1</v>
      </c>
      <c r="N287" s="200" t="s">
        <v>42</v>
      </c>
      <c r="O287" s="72"/>
      <c r="P287" s="201">
        <f>O287*H287</f>
        <v>0</v>
      </c>
      <c r="Q287" s="201">
        <v>0</v>
      </c>
      <c r="R287" s="201">
        <f>Q287*H287</f>
        <v>0</v>
      </c>
      <c r="S287" s="201">
        <v>0</v>
      </c>
      <c r="T287" s="202">
        <f>S287*H287</f>
        <v>0</v>
      </c>
      <c r="U287" s="35"/>
      <c r="V287" s="35"/>
      <c r="W287" s="35"/>
      <c r="X287" s="35"/>
      <c r="Y287" s="35"/>
      <c r="Z287" s="35"/>
      <c r="AA287" s="35"/>
      <c r="AB287" s="35"/>
      <c r="AC287" s="35"/>
      <c r="AD287" s="35"/>
      <c r="AE287" s="35"/>
      <c r="AR287" s="203" t="s">
        <v>438</v>
      </c>
      <c r="AT287" s="203" t="s">
        <v>131</v>
      </c>
      <c r="AU287" s="203" t="s">
        <v>84</v>
      </c>
      <c r="AY287" s="18" t="s">
        <v>128</v>
      </c>
      <c r="BE287" s="204">
        <f>IF(N287="základní",J287,0)</f>
        <v>0</v>
      </c>
      <c r="BF287" s="204">
        <f>IF(N287="snížená",J287,0)</f>
        <v>0</v>
      </c>
      <c r="BG287" s="204">
        <f>IF(N287="zákl. přenesená",J287,0)</f>
        <v>0</v>
      </c>
      <c r="BH287" s="204">
        <f>IF(N287="sníž. přenesená",J287,0)</f>
        <v>0</v>
      </c>
      <c r="BI287" s="204">
        <f>IF(N287="nulová",J287,0)</f>
        <v>0</v>
      </c>
      <c r="BJ287" s="18" t="s">
        <v>84</v>
      </c>
      <c r="BK287" s="204">
        <f>ROUND(I287*H287,2)</f>
        <v>0</v>
      </c>
      <c r="BL287" s="18" t="s">
        <v>438</v>
      </c>
      <c r="BM287" s="203" t="s">
        <v>458</v>
      </c>
    </row>
    <row r="288" spans="1:65" s="2" customFormat="1" ht="28.8">
      <c r="A288" s="35"/>
      <c r="B288" s="36"/>
      <c r="C288" s="37"/>
      <c r="D288" s="205" t="s">
        <v>138</v>
      </c>
      <c r="E288" s="37"/>
      <c r="F288" s="206" t="s">
        <v>459</v>
      </c>
      <c r="G288" s="37"/>
      <c r="H288" s="37"/>
      <c r="I288" s="207"/>
      <c r="J288" s="37"/>
      <c r="K288" s="37"/>
      <c r="L288" s="40"/>
      <c r="M288" s="208"/>
      <c r="N288" s="209"/>
      <c r="O288" s="72"/>
      <c r="P288" s="72"/>
      <c r="Q288" s="72"/>
      <c r="R288" s="72"/>
      <c r="S288" s="72"/>
      <c r="T288" s="73"/>
      <c r="U288" s="35"/>
      <c r="V288" s="35"/>
      <c r="W288" s="35"/>
      <c r="X288" s="35"/>
      <c r="Y288" s="35"/>
      <c r="Z288" s="35"/>
      <c r="AA288" s="35"/>
      <c r="AB288" s="35"/>
      <c r="AC288" s="35"/>
      <c r="AD288" s="35"/>
      <c r="AE288" s="35"/>
      <c r="AT288" s="18" t="s">
        <v>138</v>
      </c>
      <c r="AU288" s="18" t="s">
        <v>84</v>
      </c>
    </row>
    <row r="289" spans="1:65" s="13" customFormat="1">
      <c r="B289" s="210"/>
      <c r="C289" s="211"/>
      <c r="D289" s="205" t="s">
        <v>151</v>
      </c>
      <c r="E289" s="212" t="s">
        <v>1</v>
      </c>
      <c r="F289" s="213" t="s">
        <v>460</v>
      </c>
      <c r="G289" s="211"/>
      <c r="H289" s="214">
        <v>1346.22</v>
      </c>
      <c r="I289" s="215"/>
      <c r="J289" s="211"/>
      <c r="K289" s="211"/>
      <c r="L289" s="216"/>
      <c r="M289" s="217"/>
      <c r="N289" s="218"/>
      <c r="O289" s="218"/>
      <c r="P289" s="218"/>
      <c r="Q289" s="218"/>
      <c r="R289" s="218"/>
      <c r="S289" s="218"/>
      <c r="T289" s="219"/>
      <c r="AT289" s="220" t="s">
        <v>151</v>
      </c>
      <c r="AU289" s="220" t="s">
        <v>84</v>
      </c>
      <c r="AV289" s="13" t="s">
        <v>86</v>
      </c>
      <c r="AW289" s="13" t="s">
        <v>34</v>
      </c>
      <c r="AX289" s="13" t="s">
        <v>84</v>
      </c>
      <c r="AY289" s="220" t="s">
        <v>128</v>
      </c>
    </row>
    <row r="290" spans="1:65" s="2" customFormat="1" ht="24.15" customHeight="1">
      <c r="A290" s="35"/>
      <c r="B290" s="36"/>
      <c r="C290" s="192" t="s">
        <v>461</v>
      </c>
      <c r="D290" s="192" t="s">
        <v>131</v>
      </c>
      <c r="E290" s="193" t="s">
        <v>462</v>
      </c>
      <c r="F290" s="194" t="s">
        <v>463</v>
      </c>
      <c r="G290" s="195" t="s">
        <v>148</v>
      </c>
      <c r="H290" s="196">
        <v>2692.44</v>
      </c>
      <c r="I290" s="197"/>
      <c r="J290" s="198">
        <f>ROUND(I290*H290,2)</f>
        <v>0</v>
      </c>
      <c r="K290" s="194" t="s">
        <v>135</v>
      </c>
      <c r="L290" s="40"/>
      <c r="M290" s="199" t="s">
        <v>1</v>
      </c>
      <c r="N290" s="200" t="s">
        <v>42</v>
      </c>
      <c r="O290" s="72"/>
      <c r="P290" s="201">
        <f>O290*H290</f>
        <v>0</v>
      </c>
      <c r="Q290" s="201">
        <v>0</v>
      </c>
      <c r="R290" s="201">
        <f>Q290*H290</f>
        <v>0</v>
      </c>
      <c r="S290" s="201">
        <v>0</v>
      </c>
      <c r="T290" s="202">
        <f>S290*H290</f>
        <v>0</v>
      </c>
      <c r="U290" s="35"/>
      <c r="V290" s="35"/>
      <c r="W290" s="35"/>
      <c r="X290" s="35"/>
      <c r="Y290" s="35"/>
      <c r="Z290" s="35"/>
      <c r="AA290" s="35"/>
      <c r="AB290" s="35"/>
      <c r="AC290" s="35"/>
      <c r="AD290" s="35"/>
      <c r="AE290" s="35"/>
      <c r="AR290" s="203" t="s">
        <v>438</v>
      </c>
      <c r="AT290" s="203" t="s">
        <v>131</v>
      </c>
      <c r="AU290" s="203" t="s">
        <v>84</v>
      </c>
      <c r="AY290" s="18" t="s">
        <v>128</v>
      </c>
      <c r="BE290" s="204">
        <f>IF(N290="základní",J290,0)</f>
        <v>0</v>
      </c>
      <c r="BF290" s="204">
        <f>IF(N290="snížená",J290,0)</f>
        <v>0</v>
      </c>
      <c r="BG290" s="204">
        <f>IF(N290="zákl. přenesená",J290,0)</f>
        <v>0</v>
      </c>
      <c r="BH290" s="204">
        <f>IF(N290="sníž. přenesená",J290,0)</f>
        <v>0</v>
      </c>
      <c r="BI290" s="204">
        <f>IF(N290="nulová",J290,0)</f>
        <v>0</v>
      </c>
      <c r="BJ290" s="18" t="s">
        <v>84</v>
      </c>
      <c r="BK290" s="204">
        <f>ROUND(I290*H290,2)</f>
        <v>0</v>
      </c>
      <c r="BL290" s="18" t="s">
        <v>438</v>
      </c>
      <c r="BM290" s="203" t="s">
        <v>464</v>
      </c>
    </row>
    <row r="291" spans="1:65" s="2" customFormat="1" ht="28.8">
      <c r="A291" s="35"/>
      <c r="B291" s="36"/>
      <c r="C291" s="37"/>
      <c r="D291" s="205" t="s">
        <v>138</v>
      </c>
      <c r="E291" s="37"/>
      <c r="F291" s="206" t="s">
        <v>465</v>
      </c>
      <c r="G291" s="37"/>
      <c r="H291" s="37"/>
      <c r="I291" s="207"/>
      <c r="J291" s="37"/>
      <c r="K291" s="37"/>
      <c r="L291" s="40"/>
      <c r="M291" s="208"/>
      <c r="N291" s="209"/>
      <c r="O291" s="72"/>
      <c r="P291" s="72"/>
      <c r="Q291" s="72"/>
      <c r="R291" s="72"/>
      <c r="S291" s="72"/>
      <c r="T291" s="73"/>
      <c r="U291" s="35"/>
      <c r="V291" s="35"/>
      <c r="W291" s="35"/>
      <c r="X291" s="35"/>
      <c r="Y291" s="35"/>
      <c r="Z291" s="35"/>
      <c r="AA291" s="35"/>
      <c r="AB291" s="35"/>
      <c r="AC291" s="35"/>
      <c r="AD291" s="35"/>
      <c r="AE291" s="35"/>
      <c r="AT291" s="18" t="s">
        <v>138</v>
      </c>
      <c r="AU291" s="18" t="s">
        <v>84</v>
      </c>
    </row>
    <row r="292" spans="1:65" s="13" customFormat="1">
      <c r="B292" s="210"/>
      <c r="C292" s="211"/>
      <c r="D292" s="205" t="s">
        <v>151</v>
      </c>
      <c r="E292" s="212" t="s">
        <v>1</v>
      </c>
      <c r="F292" s="213" t="s">
        <v>466</v>
      </c>
      <c r="G292" s="211"/>
      <c r="H292" s="214">
        <v>2692.44</v>
      </c>
      <c r="I292" s="215"/>
      <c r="J292" s="211"/>
      <c r="K292" s="211"/>
      <c r="L292" s="216"/>
      <c r="M292" s="217"/>
      <c r="N292" s="218"/>
      <c r="O292" s="218"/>
      <c r="P292" s="218"/>
      <c r="Q292" s="218"/>
      <c r="R292" s="218"/>
      <c r="S292" s="218"/>
      <c r="T292" s="219"/>
      <c r="AT292" s="220" t="s">
        <v>151</v>
      </c>
      <c r="AU292" s="220" t="s">
        <v>84</v>
      </c>
      <c r="AV292" s="13" t="s">
        <v>86</v>
      </c>
      <c r="AW292" s="13" t="s">
        <v>34</v>
      </c>
      <c r="AX292" s="13" t="s">
        <v>84</v>
      </c>
      <c r="AY292" s="220" t="s">
        <v>128</v>
      </c>
    </row>
    <row r="293" spans="1:65" s="2" customFormat="1" ht="16.5" customHeight="1">
      <c r="A293" s="35"/>
      <c r="B293" s="36"/>
      <c r="C293" s="192" t="s">
        <v>467</v>
      </c>
      <c r="D293" s="192" t="s">
        <v>131</v>
      </c>
      <c r="E293" s="193" t="s">
        <v>468</v>
      </c>
      <c r="F293" s="194" t="s">
        <v>469</v>
      </c>
      <c r="G293" s="195" t="s">
        <v>148</v>
      </c>
      <c r="H293" s="196">
        <v>0.24</v>
      </c>
      <c r="I293" s="197"/>
      <c r="J293" s="198">
        <f>ROUND(I293*H293,2)</f>
        <v>0</v>
      </c>
      <c r="K293" s="194" t="s">
        <v>135</v>
      </c>
      <c r="L293" s="40"/>
      <c r="M293" s="199" t="s">
        <v>1</v>
      </c>
      <c r="N293" s="200" t="s">
        <v>42</v>
      </c>
      <c r="O293" s="72"/>
      <c r="P293" s="201">
        <f>O293*H293</f>
        <v>0</v>
      </c>
      <c r="Q293" s="201">
        <v>0</v>
      </c>
      <c r="R293" s="201">
        <f>Q293*H293</f>
        <v>0</v>
      </c>
      <c r="S293" s="201">
        <v>0</v>
      </c>
      <c r="T293" s="202">
        <f>S293*H293</f>
        <v>0</v>
      </c>
      <c r="U293" s="35"/>
      <c r="V293" s="35"/>
      <c r="W293" s="35"/>
      <c r="X293" s="35"/>
      <c r="Y293" s="35"/>
      <c r="Z293" s="35"/>
      <c r="AA293" s="35"/>
      <c r="AB293" s="35"/>
      <c r="AC293" s="35"/>
      <c r="AD293" s="35"/>
      <c r="AE293" s="35"/>
      <c r="AR293" s="203" t="s">
        <v>438</v>
      </c>
      <c r="AT293" s="203" t="s">
        <v>131</v>
      </c>
      <c r="AU293" s="203" t="s">
        <v>84</v>
      </c>
      <c r="AY293" s="18" t="s">
        <v>128</v>
      </c>
      <c r="BE293" s="204">
        <f>IF(N293="základní",J293,0)</f>
        <v>0</v>
      </c>
      <c r="BF293" s="204">
        <f>IF(N293="snížená",J293,0)</f>
        <v>0</v>
      </c>
      <c r="BG293" s="204">
        <f>IF(N293="zákl. přenesená",J293,0)</f>
        <v>0</v>
      </c>
      <c r="BH293" s="204">
        <f>IF(N293="sníž. přenesená",J293,0)</f>
        <v>0</v>
      </c>
      <c r="BI293" s="204">
        <f>IF(N293="nulová",J293,0)</f>
        <v>0</v>
      </c>
      <c r="BJ293" s="18" t="s">
        <v>84</v>
      </c>
      <c r="BK293" s="204">
        <f>ROUND(I293*H293,2)</f>
        <v>0</v>
      </c>
      <c r="BL293" s="18" t="s">
        <v>438</v>
      </c>
      <c r="BM293" s="203" t="s">
        <v>470</v>
      </c>
    </row>
    <row r="294" spans="1:65" s="2" customFormat="1" ht="28.8">
      <c r="A294" s="35"/>
      <c r="B294" s="36"/>
      <c r="C294" s="37"/>
      <c r="D294" s="205" t="s">
        <v>138</v>
      </c>
      <c r="E294" s="37"/>
      <c r="F294" s="206" t="s">
        <v>471</v>
      </c>
      <c r="G294" s="37"/>
      <c r="H294" s="37"/>
      <c r="I294" s="207"/>
      <c r="J294" s="37"/>
      <c r="K294" s="37"/>
      <c r="L294" s="40"/>
      <c r="M294" s="208"/>
      <c r="N294" s="209"/>
      <c r="O294" s="72"/>
      <c r="P294" s="72"/>
      <c r="Q294" s="72"/>
      <c r="R294" s="72"/>
      <c r="S294" s="72"/>
      <c r="T294" s="73"/>
      <c r="U294" s="35"/>
      <c r="V294" s="35"/>
      <c r="W294" s="35"/>
      <c r="X294" s="35"/>
      <c r="Y294" s="35"/>
      <c r="Z294" s="35"/>
      <c r="AA294" s="35"/>
      <c r="AB294" s="35"/>
      <c r="AC294" s="35"/>
      <c r="AD294" s="35"/>
      <c r="AE294" s="35"/>
      <c r="AT294" s="18" t="s">
        <v>138</v>
      </c>
      <c r="AU294" s="18" t="s">
        <v>84</v>
      </c>
    </row>
    <row r="295" spans="1:65" s="2" customFormat="1" ht="24.15" customHeight="1">
      <c r="A295" s="35"/>
      <c r="B295" s="36"/>
      <c r="C295" s="192" t="s">
        <v>472</v>
      </c>
      <c r="D295" s="192" t="s">
        <v>131</v>
      </c>
      <c r="E295" s="193" t="s">
        <v>473</v>
      </c>
      <c r="F295" s="194" t="s">
        <v>474</v>
      </c>
      <c r="G295" s="195" t="s">
        <v>142</v>
      </c>
      <c r="H295" s="196">
        <v>1</v>
      </c>
      <c r="I295" s="197"/>
      <c r="J295" s="198">
        <f>ROUND(I295*H295,2)</f>
        <v>0</v>
      </c>
      <c r="K295" s="194" t="s">
        <v>135</v>
      </c>
      <c r="L295" s="40"/>
      <c r="M295" s="199" t="s">
        <v>1</v>
      </c>
      <c r="N295" s="200" t="s">
        <v>42</v>
      </c>
      <c r="O295" s="72"/>
      <c r="P295" s="201">
        <f>O295*H295</f>
        <v>0</v>
      </c>
      <c r="Q295" s="201">
        <v>0</v>
      </c>
      <c r="R295" s="201">
        <f>Q295*H295</f>
        <v>0</v>
      </c>
      <c r="S295" s="201">
        <v>0</v>
      </c>
      <c r="T295" s="202">
        <f>S295*H295</f>
        <v>0</v>
      </c>
      <c r="U295" s="35"/>
      <c r="V295" s="35"/>
      <c r="W295" s="35"/>
      <c r="X295" s="35"/>
      <c r="Y295" s="35"/>
      <c r="Z295" s="35"/>
      <c r="AA295" s="35"/>
      <c r="AB295" s="35"/>
      <c r="AC295" s="35"/>
      <c r="AD295" s="35"/>
      <c r="AE295" s="35"/>
      <c r="AR295" s="203" t="s">
        <v>438</v>
      </c>
      <c r="AT295" s="203" t="s">
        <v>131</v>
      </c>
      <c r="AU295" s="203" t="s">
        <v>84</v>
      </c>
      <c r="AY295" s="18" t="s">
        <v>128</v>
      </c>
      <c r="BE295" s="204">
        <f>IF(N295="základní",J295,0)</f>
        <v>0</v>
      </c>
      <c r="BF295" s="204">
        <f>IF(N295="snížená",J295,0)</f>
        <v>0</v>
      </c>
      <c r="BG295" s="204">
        <f>IF(N295="zákl. přenesená",J295,0)</f>
        <v>0</v>
      </c>
      <c r="BH295" s="204">
        <f>IF(N295="sníž. přenesená",J295,0)</f>
        <v>0</v>
      </c>
      <c r="BI295" s="204">
        <f>IF(N295="nulová",J295,0)</f>
        <v>0</v>
      </c>
      <c r="BJ295" s="18" t="s">
        <v>84</v>
      </c>
      <c r="BK295" s="204">
        <f>ROUND(I295*H295,2)</f>
        <v>0</v>
      </c>
      <c r="BL295" s="18" t="s">
        <v>438</v>
      </c>
      <c r="BM295" s="203" t="s">
        <v>475</v>
      </c>
    </row>
    <row r="296" spans="1:65" s="2" customFormat="1" ht="28.8">
      <c r="A296" s="35"/>
      <c r="B296" s="36"/>
      <c r="C296" s="37"/>
      <c r="D296" s="205" t="s">
        <v>138</v>
      </c>
      <c r="E296" s="37"/>
      <c r="F296" s="206" t="s">
        <v>476</v>
      </c>
      <c r="G296" s="37"/>
      <c r="H296" s="37"/>
      <c r="I296" s="207"/>
      <c r="J296" s="37"/>
      <c r="K296" s="37"/>
      <c r="L296" s="40"/>
      <c r="M296" s="208"/>
      <c r="N296" s="209"/>
      <c r="O296" s="72"/>
      <c r="P296" s="72"/>
      <c r="Q296" s="72"/>
      <c r="R296" s="72"/>
      <c r="S296" s="72"/>
      <c r="T296" s="73"/>
      <c r="U296" s="35"/>
      <c r="V296" s="35"/>
      <c r="W296" s="35"/>
      <c r="X296" s="35"/>
      <c r="Y296" s="35"/>
      <c r="Z296" s="35"/>
      <c r="AA296" s="35"/>
      <c r="AB296" s="35"/>
      <c r="AC296" s="35"/>
      <c r="AD296" s="35"/>
      <c r="AE296" s="35"/>
      <c r="AT296" s="18" t="s">
        <v>138</v>
      </c>
      <c r="AU296" s="18" t="s">
        <v>84</v>
      </c>
    </row>
    <row r="297" spans="1:65" s="13" customFormat="1">
      <c r="B297" s="210"/>
      <c r="C297" s="211"/>
      <c r="D297" s="205" t="s">
        <v>151</v>
      </c>
      <c r="E297" s="212" t="s">
        <v>1</v>
      </c>
      <c r="F297" s="213" t="s">
        <v>477</v>
      </c>
      <c r="G297" s="211"/>
      <c r="H297" s="214">
        <v>1</v>
      </c>
      <c r="I297" s="215"/>
      <c r="J297" s="211"/>
      <c r="K297" s="211"/>
      <c r="L297" s="216"/>
      <c r="M297" s="217"/>
      <c r="N297" s="218"/>
      <c r="O297" s="218"/>
      <c r="P297" s="218"/>
      <c r="Q297" s="218"/>
      <c r="R297" s="218"/>
      <c r="S297" s="218"/>
      <c r="T297" s="219"/>
      <c r="AT297" s="220" t="s">
        <v>151</v>
      </c>
      <c r="AU297" s="220" t="s">
        <v>84</v>
      </c>
      <c r="AV297" s="13" t="s">
        <v>86</v>
      </c>
      <c r="AW297" s="13" t="s">
        <v>34</v>
      </c>
      <c r="AX297" s="13" t="s">
        <v>84</v>
      </c>
      <c r="AY297" s="220" t="s">
        <v>128</v>
      </c>
    </row>
    <row r="298" spans="1:65" s="2" customFormat="1" ht="24.15" customHeight="1">
      <c r="A298" s="35"/>
      <c r="B298" s="36"/>
      <c r="C298" s="192" t="s">
        <v>478</v>
      </c>
      <c r="D298" s="192" t="s">
        <v>131</v>
      </c>
      <c r="E298" s="193" t="s">
        <v>479</v>
      </c>
      <c r="F298" s="194" t="s">
        <v>480</v>
      </c>
      <c r="G298" s="195" t="s">
        <v>142</v>
      </c>
      <c r="H298" s="196">
        <v>2</v>
      </c>
      <c r="I298" s="197"/>
      <c r="J298" s="198">
        <f>ROUND(I298*H298,2)</f>
        <v>0</v>
      </c>
      <c r="K298" s="194" t="s">
        <v>135</v>
      </c>
      <c r="L298" s="40"/>
      <c r="M298" s="199" t="s">
        <v>1</v>
      </c>
      <c r="N298" s="200" t="s">
        <v>42</v>
      </c>
      <c r="O298" s="72"/>
      <c r="P298" s="201">
        <f>O298*H298</f>
        <v>0</v>
      </c>
      <c r="Q298" s="201">
        <v>0</v>
      </c>
      <c r="R298" s="201">
        <f>Q298*H298</f>
        <v>0</v>
      </c>
      <c r="S298" s="201">
        <v>0</v>
      </c>
      <c r="T298" s="202">
        <f>S298*H298</f>
        <v>0</v>
      </c>
      <c r="U298" s="35"/>
      <c r="V298" s="35"/>
      <c r="W298" s="35"/>
      <c r="X298" s="35"/>
      <c r="Y298" s="35"/>
      <c r="Z298" s="35"/>
      <c r="AA298" s="35"/>
      <c r="AB298" s="35"/>
      <c r="AC298" s="35"/>
      <c r="AD298" s="35"/>
      <c r="AE298" s="35"/>
      <c r="AR298" s="203" t="s">
        <v>438</v>
      </c>
      <c r="AT298" s="203" t="s">
        <v>131</v>
      </c>
      <c r="AU298" s="203" t="s">
        <v>84</v>
      </c>
      <c r="AY298" s="18" t="s">
        <v>128</v>
      </c>
      <c r="BE298" s="204">
        <f>IF(N298="základní",J298,0)</f>
        <v>0</v>
      </c>
      <c r="BF298" s="204">
        <f>IF(N298="snížená",J298,0)</f>
        <v>0</v>
      </c>
      <c r="BG298" s="204">
        <f>IF(N298="zákl. přenesená",J298,0)</f>
        <v>0</v>
      </c>
      <c r="BH298" s="204">
        <f>IF(N298="sníž. přenesená",J298,0)</f>
        <v>0</v>
      </c>
      <c r="BI298" s="204">
        <f>IF(N298="nulová",J298,0)</f>
        <v>0</v>
      </c>
      <c r="BJ298" s="18" t="s">
        <v>84</v>
      </c>
      <c r="BK298" s="204">
        <f>ROUND(I298*H298,2)</f>
        <v>0</v>
      </c>
      <c r="BL298" s="18" t="s">
        <v>438</v>
      </c>
      <c r="BM298" s="203" t="s">
        <v>481</v>
      </c>
    </row>
    <row r="299" spans="1:65" s="2" customFormat="1" ht="38.4">
      <c r="A299" s="35"/>
      <c r="B299" s="36"/>
      <c r="C299" s="37"/>
      <c r="D299" s="205" t="s">
        <v>138</v>
      </c>
      <c r="E299" s="37"/>
      <c r="F299" s="206" t="s">
        <v>482</v>
      </c>
      <c r="G299" s="37"/>
      <c r="H299" s="37"/>
      <c r="I299" s="207"/>
      <c r="J299" s="37"/>
      <c r="K299" s="37"/>
      <c r="L299" s="40"/>
      <c r="M299" s="208"/>
      <c r="N299" s="209"/>
      <c r="O299" s="72"/>
      <c r="P299" s="72"/>
      <c r="Q299" s="72"/>
      <c r="R299" s="72"/>
      <c r="S299" s="72"/>
      <c r="T299" s="73"/>
      <c r="U299" s="35"/>
      <c r="V299" s="35"/>
      <c r="W299" s="35"/>
      <c r="X299" s="35"/>
      <c r="Y299" s="35"/>
      <c r="Z299" s="35"/>
      <c r="AA299" s="35"/>
      <c r="AB299" s="35"/>
      <c r="AC299" s="35"/>
      <c r="AD299" s="35"/>
      <c r="AE299" s="35"/>
      <c r="AT299" s="18" t="s">
        <v>138</v>
      </c>
      <c r="AU299" s="18" t="s">
        <v>84</v>
      </c>
    </row>
    <row r="300" spans="1:65" s="13" customFormat="1">
      <c r="B300" s="210"/>
      <c r="C300" s="211"/>
      <c r="D300" s="205" t="s">
        <v>151</v>
      </c>
      <c r="E300" s="212" t="s">
        <v>1</v>
      </c>
      <c r="F300" s="213" t="s">
        <v>483</v>
      </c>
      <c r="G300" s="211"/>
      <c r="H300" s="214">
        <v>2</v>
      </c>
      <c r="I300" s="215"/>
      <c r="J300" s="211"/>
      <c r="K300" s="211"/>
      <c r="L300" s="216"/>
      <c r="M300" s="217"/>
      <c r="N300" s="218"/>
      <c r="O300" s="218"/>
      <c r="P300" s="218"/>
      <c r="Q300" s="218"/>
      <c r="R300" s="218"/>
      <c r="S300" s="218"/>
      <c r="T300" s="219"/>
      <c r="AT300" s="220" t="s">
        <v>151</v>
      </c>
      <c r="AU300" s="220" t="s">
        <v>84</v>
      </c>
      <c r="AV300" s="13" t="s">
        <v>86</v>
      </c>
      <c r="AW300" s="13" t="s">
        <v>34</v>
      </c>
      <c r="AX300" s="13" t="s">
        <v>84</v>
      </c>
      <c r="AY300" s="220" t="s">
        <v>128</v>
      </c>
    </row>
    <row r="301" spans="1:65" s="2" customFormat="1" ht="16.5" customHeight="1">
      <c r="A301" s="35"/>
      <c r="B301" s="36"/>
      <c r="C301" s="192" t="s">
        <v>484</v>
      </c>
      <c r="D301" s="192" t="s">
        <v>131</v>
      </c>
      <c r="E301" s="193" t="s">
        <v>436</v>
      </c>
      <c r="F301" s="194" t="s">
        <v>437</v>
      </c>
      <c r="G301" s="195" t="s">
        <v>148</v>
      </c>
      <c r="H301" s="196">
        <v>29.634</v>
      </c>
      <c r="I301" s="197"/>
      <c r="J301" s="198">
        <f>ROUND(I301*H301,2)</f>
        <v>0</v>
      </c>
      <c r="K301" s="194" t="s">
        <v>135</v>
      </c>
      <c r="L301" s="40"/>
      <c r="M301" s="199" t="s">
        <v>1</v>
      </c>
      <c r="N301" s="200" t="s">
        <v>42</v>
      </c>
      <c r="O301" s="72"/>
      <c r="P301" s="201">
        <f>O301*H301</f>
        <v>0</v>
      </c>
      <c r="Q301" s="201">
        <v>0</v>
      </c>
      <c r="R301" s="201">
        <f>Q301*H301</f>
        <v>0</v>
      </c>
      <c r="S301" s="201">
        <v>0</v>
      </c>
      <c r="T301" s="202">
        <f>S301*H301</f>
        <v>0</v>
      </c>
      <c r="U301" s="35"/>
      <c r="V301" s="35"/>
      <c r="W301" s="35"/>
      <c r="X301" s="35"/>
      <c r="Y301" s="35"/>
      <c r="Z301" s="35"/>
      <c r="AA301" s="35"/>
      <c r="AB301" s="35"/>
      <c r="AC301" s="35"/>
      <c r="AD301" s="35"/>
      <c r="AE301" s="35"/>
      <c r="AR301" s="203" t="s">
        <v>438</v>
      </c>
      <c r="AT301" s="203" t="s">
        <v>131</v>
      </c>
      <c r="AU301" s="203" t="s">
        <v>84</v>
      </c>
      <c r="AY301" s="18" t="s">
        <v>128</v>
      </c>
      <c r="BE301" s="204">
        <f>IF(N301="základní",J301,0)</f>
        <v>0</v>
      </c>
      <c r="BF301" s="204">
        <f>IF(N301="snížená",J301,0)</f>
        <v>0</v>
      </c>
      <c r="BG301" s="204">
        <f>IF(N301="zákl. přenesená",J301,0)</f>
        <v>0</v>
      </c>
      <c r="BH301" s="204">
        <f>IF(N301="sníž. přenesená",J301,0)</f>
        <v>0</v>
      </c>
      <c r="BI301" s="204">
        <f>IF(N301="nulová",J301,0)</f>
        <v>0</v>
      </c>
      <c r="BJ301" s="18" t="s">
        <v>84</v>
      </c>
      <c r="BK301" s="204">
        <f>ROUND(I301*H301,2)</f>
        <v>0</v>
      </c>
      <c r="BL301" s="18" t="s">
        <v>438</v>
      </c>
      <c r="BM301" s="203" t="s">
        <v>485</v>
      </c>
    </row>
    <row r="302" spans="1:65" s="2" customFormat="1" ht="28.8">
      <c r="A302" s="35"/>
      <c r="B302" s="36"/>
      <c r="C302" s="37"/>
      <c r="D302" s="205" t="s">
        <v>138</v>
      </c>
      <c r="E302" s="37"/>
      <c r="F302" s="206" t="s">
        <v>440</v>
      </c>
      <c r="G302" s="37"/>
      <c r="H302" s="37"/>
      <c r="I302" s="207"/>
      <c r="J302" s="37"/>
      <c r="K302" s="37"/>
      <c r="L302" s="40"/>
      <c r="M302" s="208"/>
      <c r="N302" s="209"/>
      <c r="O302" s="72"/>
      <c r="P302" s="72"/>
      <c r="Q302" s="72"/>
      <c r="R302" s="72"/>
      <c r="S302" s="72"/>
      <c r="T302" s="73"/>
      <c r="U302" s="35"/>
      <c r="V302" s="35"/>
      <c r="W302" s="35"/>
      <c r="X302" s="35"/>
      <c r="Y302" s="35"/>
      <c r="Z302" s="35"/>
      <c r="AA302" s="35"/>
      <c r="AB302" s="35"/>
      <c r="AC302" s="35"/>
      <c r="AD302" s="35"/>
      <c r="AE302" s="35"/>
      <c r="AT302" s="18" t="s">
        <v>138</v>
      </c>
      <c r="AU302" s="18" t="s">
        <v>84</v>
      </c>
    </row>
    <row r="303" spans="1:65" s="13" customFormat="1">
      <c r="B303" s="210"/>
      <c r="C303" s="211"/>
      <c r="D303" s="205" t="s">
        <v>151</v>
      </c>
      <c r="E303" s="212" t="s">
        <v>1</v>
      </c>
      <c r="F303" s="213" t="s">
        <v>486</v>
      </c>
      <c r="G303" s="211"/>
      <c r="H303" s="214">
        <v>29.634</v>
      </c>
      <c r="I303" s="215"/>
      <c r="J303" s="211"/>
      <c r="K303" s="211"/>
      <c r="L303" s="216"/>
      <c r="M303" s="217"/>
      <c r="N303" s="218"/>
      <c r="O303" s="218"/>
      <c r="P303" s="218"/>
      <c r="Q303" s="218"/>
      <c r="R303" s="218"/>
      <c r="S303" s="218"/>
      <c r="T303" s="219"/>
      <c r="AT303" s="220" t="s">
        <v>151</v>
      </c>
      <c r="AU303" s="220" t="s">
        <v>84</v>
      </c>
      <c r="AV303" s="13" t="s">
        <v>86</v>
      </c>
      <c r="AW303" s="13" t="s">
        <v>34</v>
      </c>
      <c r="AX303" s="13" t="s">
        <v>84</v>
      </c>
      <c r="AY303" s="220" t="s">
        <v>128</v>
      </c>
    </row>
    <row r="304" spans="1:65" s="2" customFormat="1" ht="24.15" customHeight="1">
      <c r="A304" s="35"/>
      <c r="B304" s="36"/>
      <c r="C304" s="192" t="s">
        <v>487</v>
      </c>
      <c r="D304" s="192" t="s">
        <v>131</v>
      </c>
      <c r="E304" s="193" t="s">
        <v>443</v>
      </c>
      <c r="F304" s="194" t="s">
        <v>444</v>
      </c>
      <c r="G304" s="195" t="s">
        <v>148</v>
      </c>
      <c r="H304" s="196">
        <v>29.634</v>
      </c>
      <c r="I304" s="197"/>
      <c r="J304" s="198">
        <f>ROUND(I304*H304,2)</f>
        <v>0</v>
      </c>
      <c r="K304" s="194" t="s">
        <v>135</v>
      </c>
      <c r="L304" s="40"/>
      <c r="M304" s="199" t="s">
        <v>1</v>
      </c>
      <c r="N304" s="200" t="s">
        <v>42</v>
      </c>
      <c r="O304" s="72"/>
      <c r="P304" s="201">
        <f>O304*H304</f>
        <v>0</v>
      </c>
      <c r="Q304" s="201">
        <v>0</v>
      </c>
      <c r="R304" s="201">
        <f>Q304*H304</f>
        <v>0</v>
      </c>
      <c r="S304" s="201">
        <v>0</v>
      </c>
      <c r="T304" s="202">
        <f>S304*H304</f>
        <v>0</v>
      </c>
      <c r="U304" s="35"/>
      <c r="V304" s="35"/>
      <c r="W304" s="35"/>
      <c r="X304" s="35"/>
      <c r="Y304" s="35"/>
      <c r="Z304" s="35"/>
      <c r="AA304" s="35"/>
      <c r="AB304" s="35"/>
      <c r="AC304" s="35"/>
      <c r="AD304" s="35"/>
      <c r="AE304" s="35"/>
      <c r="AR304" s="203" t="s">
        <v>438</v>
      </c>
      <c r="AT304" s="203" t="s">
        <v>131</v>
      </c>
      <c r="AU304" s="203" t="s">
        <v>84</v>
      </c>
      <c r="AY304" s="18" t="s">
        <v>128</v>
      </c>
      <c r="BE304" s="204">
        <f>IF(N304="základní",J304,0)</f>
        <v>0</v>
      </c>
      <c r="BF304" s="204">
        <f>IF(N304="snížená",J304,0)</f>
        <v>0</v>
      </c>
      <c r="BG304" s="204">
        <f>IF(N304="zákl. přenesená",J304,0)</f>
        <v>0</v>
      </c>
      <c r="BH304" s="204">
        <f>IF(N304="sníž. přenesená",J304,0)</f>
        <v>0</v>
      </c>
      <c r="BI304" s="204">
        <f>IF(N304="nulová",J304,0)</f>
        <v>0</v>
      </c>
      <c r="BJ304" s="18" t="s">
        <v>84</v>
      </c>
      <c r="BK304" s="204">
        <f>ROUND(I304*H304,2)</f>
        <v>0</v>
      </c>
      <c r="BL304" s="18" t="s">
        <v>438</v>
      </c>
      <c r="BM304" s="203" t="s">
        <v>488</v>
      </c>
    </row>
    <row r="305" spans="1:65" s="2" customFormat="1" ht="38.4">
      <c r="A305" s="35"/>
      <c r="B305" s="36"/>
      <c r="C305" s="37"/>
      <c r="D305" s="205" t="s">
        <v>138</v>
      </c>
      <c r="E305" s="37"/>
      <c r="F305" s="206" t="s">
        <v>446</v>
      </c>
      <c r="G305" s="37"/>
      <c r="H305" s="37"/>
      <c r="I305" s="207"/>
      <c r="J305" s="37"/>
      <c r="K305" s="37"/>
      <c r="L305" s="40"/>
      <c r="M305" s="208"/>
      <c r="N305" s="209"/>
      <c r="O305" s="72"/>
      <c r="P305" s="72"/>
      <c r="Q305" s="72"/>
      <c r="R305" s="72"/>
      <c r="S305" s="72"/>
      <c r="T305" s="73"/>
      <c r="U305" s="35"/>
      <c r="V305" s="35"/>
      <c r="W305" s="35"/>
      <c r="X305" s="35"/>
      <c r="Y305" s="35"/>
      <c r="Z305" s="35"/>
      <c r="AA305" s="35"/>
      <c r="AB305" s="35"/>
      <c r="AC305" s="35"/>
      <c r="AD305" s="35"/>
      <c r="AE305" s="35"/>
      <c r="AT305" s="18" t="s">
        <v>138</v>
      </c>
      <c r="AU305" s="18" t="s">
        <v>84</v>
      </c>
    </row>
    <row r="306" spans="1:65" s="13" customFormat="1">
      <c r="B306" s="210"/>
      <c r="C306" s="211"/>
      <c r="D306" s="205" t="s">
        <v>151</v>
      </c>
      <c r="E306" s="212" t="s">
        <v>1</v>
      </c>
      <c r="F306" s="213" t="s">
        <v>486</v>
      </c>
      <c r="G306" s="211"/>
      <c r="H306" s="214">
        <v>29.634</v>
      </c>
      <c r="I306" s="215"/>
      <c r="J306" s="211"/>
      <c r="K306" s="211"/>
      <c r="L306" s="216"/>
      <c r="M306" s="217"/>
      <c r="N306" s="218"/>
      <c r="O306" s="218"/>
      <c r="P306" s="218"/>
      <c r="Q306" s="218"/>
      <c r="R306" s="218"/>
      <c r="S306" s="218"/>
      <c r="T306" s="219"/>
      <c r="AT306" s="220" t="s">
        <v>151</v>
      </c>
      <c r="AU306" s="220" t="s">
        <v>84</v>
      </c>
      <c r="AV306" s="13" t="s">
        <v>86</v>
      </c>
      <c r="AW306" s="13" t="s">
        <v>34</v>
      </c>
      <c r="AX306" s="13" t="s">
        <v>84</v>
      </c>
      <c r="AY306" s="220" t="s">
        <v>128</v>
      </c>
    </row>
    <row r="307" spans="1:65" s="2" customFormat="1" ht="16.5" customHeight="1">
      <c r="A307" s="35"/>
      <c r="B307" s="36"/>
      <c r="C307" s="192" t="s">
        <v>489</v>
      </c>
      <c r="D307" s="192" t="s">
        <v>131</v>
      </c>
      <c r="E307" s="193" t="s">
        <v>436</v>
      </c>
      <c r="F307" s="194" t="s">
        <v>437</v>
      </c>
      <c r="G307" s="195" t="s">
        <v>148</v>
      </c>
      <c r="H307" s="196">
        <v>161.21100000000001</v>
      </c>
      <c r="I307" s="197"/>
      <c r="J307" s="198">
        <f>ROUND(I307*H307,2)</f>
        <v>0</v>
      </c>
      <c r="K307" s="194" t="s">
        <v>135</v>
      </c>
      <c r="L307" s="40"/>
      <c r="M307" s="199" t="s">
        <v>1</v>
      </c>
      <c r="N307" s="200" t="s">
        <v>42</v>
      </c>
      <c r="O307" s="72"/>
      <c r="P307" s="201">
        <f>O307*H307</f>
        <v>0</v>
      </c>
      <c r="Q307" s="201">
        <v>0</v>
      </c>
      <c r="R307" s="201">
        <f>Q307*H307</f>
        <v>0</v>
      </c>
      <c r="S307" s="201">
        <v>0</v>
      </c>
      <c r="T307" s="202">
        <f>S307*H307</f>
        <v>0</v>
      </c>
      <c r="U307" s="35"/>
      <c r="V307" s="35"/>
      <c r="W307" s="35"/>
      <c r="X307" s="35"/>
      <c r="Y307" s="35"/>
      <c r="Z307" s="35"/>
      <c r="AA307" s="35"/>
      <c r="AB307" s="35"/>
      <c r="AC307" s="35"/>
      <c r="AD307" s="35"/>
      <c r="AE307" s="35"/>
      <c r="AR307" s="203" t="s">
        <v>438</v>
      </c>
      <c r="AT307" s="203" t="s">
        <v>131</v>
      </c>
      <c r="AU307" s="203" t="s">
        <v>84</v>
      </c>
      <c r="AY307" s="18" t="s">
        <v>128</v>
      </c>
      <c r="BE307" s="204">
        <f>IF(N307="základní",J307,0)</f>
        <v>0</v>
      </c>
      <c r="BF307" s="204">
        <f>IF(N307="snížená",J307,0)</f>
        <v>0</v>
      </c>
      <c r="BG307" s="204">
        <f>IF(N307="zákl. přenesená",J307,0)</f>
        <v>0</v>
      </c>
      <c r="BH307" s="204">
        <f>IF(N307="sníž. přenesená",J307,0)</f>
        <v>0</v>
      </c>
      <c r="BI307" s="204">
        <f>IF(N307="nulová",J307,0)</f>
        <v>0</v>
      </c>
      <c r="BJ307" s="18" t="s">
        <v>84</v>
      </c>
      <c r="BK307" s="204">
        <f>ROUND(I307*H307,2)</f>
        <v>0</v>
      </c>
      <c r="BL307" s="18" t="s">
        <v>438</v>
      </c>
      <c r="BM307" s="203" t="s">
        <v>490</v>
      </c>
    </row>
    <row r="308" spans="1:65" s="2" customFormat="1" ht="28.8">
      <c r="A308" s="35"/>
      <c r="B308" s="36"/>
      <c r="C308" s="37"/>
      <c r="D308" s="205" t="s">
        <v>138</v>
      </c>
      <c r="E308" s="37"/>
      <c r="F308" s="206" t="s">
        <v>440</v>
      </c>
      <c r="G308" s="37"/>
      <c r="H308" s="37"/>
      <c r="I308" s="207"/>
      <c r="J308" s="37"/>
      <c r="K308" s="37"/>
      <c r="L308" s="40"/>
      <c r="M308" s="208"/>
      <c r="N308" s="209"/>
      <c r="O308" s="72"/>
      <c r="P308" s="72"/>
      <c r="Q308" s="72"/>
      <c r="R308" s="72"/>
      <c r="S308" s="72"/>
      <c r="T308" s="73"/>
      <c r="U308" s="35"/>
      <c r="V308" s="35"/>
      <c r="W308" s="35"/>
      <c r="X308" s="35"/>
      <c r="Y308" s="35"/>
      <c r="Z308" s="35"/>
      <c r="AA308" s="35"/>
      <c r="AB308" s="35"/>
      <c r="AC308" s="35"/>
      <c r="AD308" s="35"/>
      <c r="AE308" s="35"/>
      <c r="AT308" s="18" t="s">
        <v>138</v>
      </c>
      <c r="AU308" s="18" t="s">
        <v>84</v>
      </c>
    </row>
    <row r="309" spans="1:65" s="13" customFormat="1">
      <c r="B309" s="210"/>
      <c r="C309" s="211"/>
      <c r="D309" s="205" t="s">
        <v>151</v>
      </c>
      <c r="E309" s="212" t="s">
        <v>1</v>
      </c>
      <c r="F309" s="213" t="s">
        <v>491</v>
      </c>
      <c r="G309" s="211"/>
      <c r="H309" s="214">
        <v>161.21100000000001</v>
      </c>
      <c r="I309" s="215"/>
      <c r="J309" s="211"/>
      <c r="K309" s="211"/>
      <c r="L309" s="216"/>
      <c r="M309" s="217"/>
      <c r="N309" s="218"/>
      <c r="O309" s="218"/>
      <c r="P309" s="218"/>
      <c r="Q309" s="218"/>
      <c r="R309" s="218"/>
      <c r="S309" s="218"/>
      <c r="T309" s="219"/>
      <c r="AT309" s="220" t="s">
        <v>151</v>
      </c>
      <c r="AU309" s="220" t="s">
        <v>84</v>
      </c>
      <c r="AV309" s="13" t="s">
        <v>86</v>
      </c>
      <c r="AW309" s="13" t="s">
        <v>34</v>
      </c>
      <c r="AX309" s="13" t="s">
        <v>84</v>
      </c>
      <c r="AY309" s="220" t="s">
        <v>128</v>
      </c>
    </row>
    <row r="310" spans="1:65" s="2" customFormat="1" ht="24.15" customHeight="1">
      <c r="A310" s="35"/>
      <c r="B310" s="36"/>
      <c r="C310" s="192" t="s">
        <v>492</v>
      </c>
      <c r="D310" s="192" t="s">
        <v>131</v>
      </c>
      <c r="E310" s="193" t="s">
        <v>443</v>
      </c>
      <c r="F310" s="194" t="s">
        <v>444</v>
      </c>
      <c r="G310" s="195" t="s">
        <v>148</v>
      </c>
      <c r="H310" s="196">
        <v>161.21100000000001</v>
      </c>
      <c r="I310" s="197"/>
      <c r="J310" s="198">
        <f>ROUND(I310*H310,2)</f>
        <v>0</v>
      </c>
      <c r="K310" s="194" t="s">
        <v>135</v>
      </c>
      <c r="L310" s="40"/>
      <c r="M310" s="199" t="s">
        <v>1</v>
      </c>
      <c r="N310" s="200" t="s">
        <v>42</v>
      </c>
      <c r="O310" s="72"/>
      <c r="P310" s="201">
        <f>O310*H310</f>
        <v>0</v>
      </c>
      <c r="Q310" s="201">
        <v>0</v>
      </c>
      <c r="R310" s="201">
        <f>Q310*H310</f>
        <v>0</v>
      </c>
      <c r="S310" s="201">
        <v>0</v>
      </c>
      <c r="T310" s="202">
        <f>S310*H310</f>
        <v>0</v>
      </c>
      <c r="U310" s="35"/>
      <c r="V310" s="35"/>
      <c r="W310" s="35"/>
      <c r="X310" s="35"/>
      <c r="Y310" s="35"/>
      <c r="Z310" s="35"/>
      <c r="AA310" s="35"/>
      <c r="AB310" s="35"/>
      <c r="AC310" s="35"/>
      <c r="AD310" s="35"/>
      <c r="AE310" s="35"/>
      <c r="AR310" s="203" t="s">
        <v>438</v>
      </c>
      <c r="AT310" s="203" t="s">
        <v>131</v>
      </c>
      <c r="AU310" s="203" t="s">
        <v>84</v>
      </c>
      <c r="AY310" s="18" t="s">
        <v>128</v>
      </c>
      <c r="BE310" s="204">
        <f>IF(N310="základní",J310,0)</f>
        <v>0</v>
      </c>
      <c r="BF310" s="204">
        <f>IF(N310="snížená",J310,0)</f>
        <v>0</v>
      </c>
      <c r="BG310" s="204">
        <f>IF(N310="zákl. přenesená",J310,0)</f>
        <v>0</v>
      </c>
      <c r="BH310" s="204">
        <f>IF(N310="sníž. přenesená",J310,0)</f>
        <v>0</v>
      </c>
      <c r="BI310" s="204">
        <f>IF(N310="nulová",J310,0)</f>
        <v>0</v>
      </c>
      <c r="BJ310" s="18" t="s">
        <v>84</v>
      </c>
      <c r="BK310" s="204">
        <f>ROUND(I310*H310,2)</f>
        <v>0</v>
      </c>
      <c r="BL310" s="18" t="s">
        <v>438</v>
      </c>
      <c r="BM310" s="203" t="s">
        <v>493</v>
      </c>
    </row>
    <row r="311" spans="1:65" s="2" customFormat="1" ht="38.4">
      <c r="A311" s="35"/>
      <c r="B311" s="36"/>
      <c r="C311" s="37"/>
      <c r="D311" s="205" t="s">
        <v>138</v>
      </c>
      <c r="E311" s="37"/>
      <c r="F311" s="206" t="s">
        <v>446</v>
      </c>
      <c r="G311" s="37"/>
      <c r="H311" s="37"/>
      <c r="I311" s="207"/>
      <c r="J311" s="37"/>
      <c r="K311" s="37"/>
      <c r="L311" s="40"/>
      <c r="M311" s="208"/>
      <c r="N311" s="209"/>
      <c r="O311" s="72"/>
      <c r="P311" s="72"/>
      <c r="Q311" s="72"/>
      <c r="R311" s="72"/>
      <c r="S311" s="72"/>
      <c r="T311" s="73"/>
      <c r="U311" s="35"/>
      <c r="V311" s="35"/>
      <c r="W311" s="35"/>
      <c r="X311" s="35"/>
      <c r="Y311" s="35"/>
      <c r="Z311" s="35"/>
      <c r="AA311" s="35"/>
      <c r="AB311" s="35"/>
      <c r="AC311" s="35"/>
      <c r="AD311" s="35"/>
      <c r="AE311" s="35"/>
      <c r="AT311" s="18" t="s">
        <v>138</v>
      </c>
      <c r="AU311" s="18" t="s">
        <v>84</v>
      </c>
    </row>
    <row r="312" spans="1:65" s="13" customFormat="1">
      <c r="B312" s="210"/>
      <c r="C312" s="211"/>
      <c r="D312" s="205" t="s">
        <v>151</v>
      </c>
      <c r="E312" s="212" t="s">
        <v>1</v>
      </c>
      <c r="F312" s="213" t="s">
        <v>491</v>
      </c>
      <c r="G312" s="211"/>
      <c r="H312" s="214">
        <v>161.21100000000001</v>
      </c>
      <c r="I312" s="215"/>
      <c r="J312" s="211"/>
      <c r="K312" s="211"/>
      <c r="L312" s="216"/>
      <c r="M312" s="217"/>
      <c r="N312" s="218"/>
      <c r="O312" s="218"/>
      <c r="P312" s="218"/>
      <c r="Q312" s="218"/>
      <c r="R312" s="218"/>
      <c r="S312" s="218"/>
      <c r="T312" s="219"/>
      <c r="AT312" s="220" t="s">
        <v>151</v>
      </c>
      <c r="AU312" s="220" t="s">
        <v>84</v>
      </c>
      <c r="AV312" s="13" t="s">
        <v>86</v>
      </c>
      <c r="AW312" s="13" t="s">
        <v>34</v>
      </c>
      <c r="AX312" s="13" t="s">
        <v>84</v>
      </c>
      <c r="AY312" s="220" t="s">
        <v>128</v>
      </c>
    </row>
    <row r="313" spans="1:65" s="2" customFormat="1" ht="24.15" customHeight="1">
      <c r="A313" s="35"/>
      <c r="B313" s="36"/>
      <c r="C313" s="192" t="s">
        <v>494</v>
      </c>
      <c r="D313" s="192" t="s">
        <v>131</v>
      </c>
      <c r="E313" s="193" t="s">
        <v>456</v>
      </c>
      <c r="F313" s="194" t="s">
        <v>457</v>
      </c>
      <c r="G313" s="195" t="s">
        <v>148</v>
      </c>
      <c r="H313" s="196">
        <v>1486.242</v>
      </c>
      <c r="I313" s="197"/>
      <c r="J313" s="198">
        <f>ROUND(I313*H313,2)</f>
        <v>0</v>
      </c>
      <c r="K313" s="194" t="s">
        <v>135</v>
      </c>
      <c r="L313" s="40"/>
      <c r="M313" s="199" t="s">
        <v>1</v>
      </c>
      <c r="N313" s="200" t="s">
        <v>42</v>
      </c>
      <c r="O313" s="72"/>
      <c r="P313" s="201">
        <f>O313*H313</f>
        <v>0</v>
      </c>
      <c r="Q313" s="201">
        <v>0</v>
      </c>
      <c r="R313" s="201">
        <f>Q313*H313</f>
        <v>0</v>
      </c>
      <c r="S313" s="201">
        <v>0</v>
      </c>
      <c r="T313" s="202">
        <f>S313*H313</f>
        <v>0</v>
      </c>
      <c r="U313" s="35"/>
      <c r="V313" s="35"/>
      <c r="W313" s="35"/>
      <c r="X313" s="35"/>
      <c r="Y313" s="35"/>
      <c r="Z313" s="35"/>
      <c r="AA313" s="35"/>
      <c r="AB313" s="35"/>
      <c r="AC313" s="35"/>
      <c r="AD313" s="35"/>
      <c r="AE313" s="35"/>
      <c r="AR313" s="203" t="s">
        <v>438</v>
      </c>
      <c r="AT313" s="203" t="s">
        <v>131</v>
      </c>
      <c r="AU313" s="203" t="s">
        <v>84</v>
      </c>
      <c r="AY313" s="18" t="s">
        <v>128</v>
      </c>
      <c r="BE313" s="204">
        <f>IF(N313="základní",J313,0)</f>
        <v>0</v>
      </c>
      <c r="BF313" s="204">
        <f>IF(N313="snížená",J313,0)</f>
        <v>0</v>
      </c>
      <c r="BG313" s="204">
        <f>IF(N313="zákl. přenesená",J313,0)</f>
        <v>0</v>
      </c>
      <c r="BH313" s="204">
        <f>IF(N313="sníž. přenesená",J313,0)</f>
        <v>0</v>
      </c>
      <c r="BI313" s="204">
        <f>IF(N313="nulová",J313,0)</f>
        <v>0</v>
      </c>
      <c r="BJ313" s="18" t="s">
        <v>84</v>
      </c>
      <c r="BK313" s="204">
        <f>ROUND(I313*H313,2)</f>
        <v>0</v>
      </c>
      <c r="BL313" s="18" t="s">
        <v>438</v>
      </c>
      <c r="BM313" s="203" t="s">
        <v>495</v>
      </c>
    </row>
    <row r="314" spans="1:65" s="2" customFormat="1" ht="28.8">
      <c r="A314" s="35"/>
      <c r="B314" s="36"/>
      <c r="C314" s="37"/>
      <c r="D314" s="205" t="s">
        <v>138</v>
      </c>
      <c r="E314" s="37"/>
      <c r="F314" s="206" t="s">
        <v>459</v>
      </c>
      <c r="G314" s="37"/>
      <c r="H314" s="37"/>
      <c r="I314" s="207"/>
      <c r="J314" s="37"/>
      <c r="K314" s="37"/>
      <c r="L314" s="40"/>
      <c r="M314" s="208"/>
      <c r="N314" s="209"/>
      <c r="O314" s="72"/>
      <c r="P314" s="72"/>
      <c r="Q314" s="72"/>
      <c r="R314" s="72"/>
      <c r="S314" s="72"/>
      <c r="T314" s="73"/>
      <c r="U314" s="35"/>
      <c r="V314" s="35"/>
      <c r="W314" s="35"/>
      <c r="X314" s="35"/>
      <c r="Y314" s="35"/>
      <c r="Z314" s="35"/>
      <c r="AA314" s="35"/>
      <c r="AB314" s="35"/>
      <c r="AC314" s="35"/>
      <c r="AD314" s="35"/>
      <c r="AE314" s="35"/>
      <c r="AT314" s="18" t="s">
        <v>138</v>
      </c>
      <c r="AU314" s="18" t="s">
        <v>84</v>
      </c>
    </row>
    <row r="315" spans="1:65" s="13" customFormat="1">
      <c r="B315" s="210"/>
      <c r="C315" s="211"/>
      <c r="D315" s="205" t="s">
        <v>151</v>
      </c>
      <c r="E315" s="212" t="s">
        <v>1</v>
      </c>
      <c r="F315" s="213" t="s">
        <v>496</v>
      </c>
      <c r="G315" s="211"/>
      <c r="H315" s="214">
        <v>1486.242</v>
      </c>
      <c r="I315" s="215"/>
      <c r="J315" s="211"/>
      <c r="K315" s="211"/>
      <c r="L315" s="216"/>
      <c r="M315" s="217"/>
      <c r="N315" s="218"/>
      <c r="O315" s="218"/>
      <c r="P315" s="218"/>
      <c r="Q315" s="218"/>
      <c r="R315" s="218"/>
      <c r="S315" s="218"/>
      <c r="T315" s="219"/>
      <c r="AT315" s="220" t="s">
        <v>151</v>
      </c>
      <c r="AU315" s="220" t="s">
        <v>84</v>
      </c>
      <c r="AV315" s="13" t="s">
        <v>86</v>
      </c>
      <c r="AW315" s="13" t="s">
        <v>34</v>
      </c>
      <c r="AX315" s="13" t="s">
        <v>84</v>
      </c>
      <c r="AY315" s="220" t="s">
        <v>128</v>
      </c>
    </row>
    <row r="316" spans="1:65" s="2" customFormat="1" ht="16.5" customHeight="1">
      <c r="A316" s="35"/>
      <c r="B316" s="36"/>
      <c r="C316" s="192" t="s">
        <v>497</v>
      </c>
      <c r="D316" s="192" t="s">
        <v>131</v>
      </c>
      <c r="E316" s="193" t="s">
        <v>498</v>
      </c>
      <c r="F316" s="194" t="s">
        <v>499</v>
      </c>
      <c r="G316" s="195" t="s">
        <v>148</v>
      </c>
      <c r="H316" s="196">
        <v>3.3</v>
      </c>
      <c r="I316" s="197"/>
      <c r="J316" s="198">
        <f>ROUND(I316*H316,2)</f>
        <v>0</v>
      </c>
      <c r="K316" s="194" t="s">
        <v>135</v>
      </c>
      <c r="L316" s="40"/>
      <c r="M316" s="199" t="s">
        <v>1</v>
      </c>
      <c r="N316" s="200" t="s">
        <v>42</v>
      </c>
      <c r="O316" s="72"/>
      <c r="P316" s="201">
        <f>O316*H316</f>
        <v>0</v>
      </c>
      <c r="Q316" s="201">
        <v>0</v>
      </c>
      <c r="R316" s="201">
        <f>Q316*H316</f>
        <v>0</v>
      </c>
      <c r="S316" s="201">
        <v>0</v>
      </c>
      <c r="T316" s="202">
        <f>S316*H316</f>
        <v>0</v>
      </c>
      <c r="U316" s="35"/>
      <c r="V316" s="35"/>
      <c r="W316" s="35"/>
      <c r="X316" s="35"/>
      <c r="Y316" s="35"/>
      <c r="Z316" s="35"/>
      <c r="AA316" s="35"/>
      <c r="AB316" s="35"/>
      <c r="AC316" s="35"/>
      <c r="AD316" s="35"/>
      <c r="AE316" s="35"/>
      <c r="AR316" s="203" t="s">
        <v>438</v>
      </c>
      <c r="AT316" s="203" t="s">
        <v>131</v>
      </c>
      <c r="AU316" s="203" t="s">
        <v>84</v>
      </c>
      <c r="AY316" s="18" t="s">
        <v>128</v>
      </c>
      <c r="BE316" s="204">
        <f>IF(N316="základní",J316,0)</f>
        <v>0</v>
      </c>
      <c r="BF316" s="204">
        <f>IF(N316="snížená",J316,0)</f>
        <v>0</v>
      </c>
      <c r="BG316" s="204">
        <f>IF(N316="zákl. přenesená",J316,0)</f>
        <v>0</v>
      </c>
      <c r="BH316" s="204">
        <f>IF(N316="sníž. přenesená",J316,0)</f>
        <v>0</v>
      </c>
      <c r="BI316" s="204">
        <f>IF(N316="nulová",J316,0)</f>
        <v>0</v>
      </c>
      <c r="BJ316" s="18" t="s">
        <v>84</v>
      </c>
      <c r="BK316" s="204">
        <f>ROUND(I316*H316,2)</f>
        <v>0</v>
      </c>
      <c r="BL316" s="18" t="s">
        <v>438</v>
      </c>
      <c r="BM316" s="203" t="s">
        <v>500</v>
      </c>
    </row>
    <row r="317" spans="1:65" s="2" customFormat="1" ht="67.2">
      <c r="A317" s="35"/>
      <c r="B317" s="36"/>
      <c r="C317" s="37"/>
      <c r="D317" s="205" t="s">
        <v>138</v>
      </c>
      <c r="E317" s="37"/>
      <c r="F317" s="206" t="s">
        <v>501</v>
      </c>
      <c r="G317" s="37"/>
      <c r="H317" s="37"/>
      <c r="I317" s="207"/>
      <c r="J317" s="37"/>
      <c r="K317" s="37"/>
      <c r="L317" s="40"/>
      <c r="M317" s="208"/>
      <c r="N317" s="209"/>
      <c r="O317" s="72"/>
      <c r="P317" s="72"/>
      <c r="Q317" s="72"/>
      <c r="R317" s="72"/>
      <c r="S317" s="72"/>
      <c r="T317" s="73"/>
      <c r="U317" s="35"/>
      <c r="V317" s="35"/>
      <c r="W317" s="35"/>
      <c r="X317" s="35"/>
      <c r="Y317" s="35"/>
      <c r="Z317" s="35"/>
      <c r="AA317" s="35"/>
      <c r="AB317" s="35"/>
      <c r="AC317" s="35"/>
      <c r="AD317" s="35"/>
      <c r="AE317" s="35"/>
      <c r="AT317" s="18" t="s">
        <v>138</v>
      </c>
      <c r="AU317" s="18" t="s">
        <v>84</v>
      </c>
    </row>
    <row r="318" spans="1:65" s="13" customFormat="1">
      <c r="B318" s="210"/>
      <c r="C318" s="211"/>
      <c r="D318" s="205" t="s">
        <v>151</v>
      </c>
      <c r="E318" s="212" t="s">
        <v>1</v>
      </c>
      <c r="F318" s="213" t="s">
        <v>502</v>
      </c>
      <c r="G318" s="211"/>
      <c r="H318" s="214">
        <v>0.1</v>
      </c>
      <c r="I318" s="215"/>
      <c r="J318" s="211"/>
      <c r="K318" s="211"/>
      <c r="L318" s="216"/>
      <c r="M318" s="217"/>
      <c r="N318" s="218"/>
      <c r="O318" s="218"/>
      <c r="P318" s="218"/>
      <c r="Q318" s="218"/>
      <c r="R318" s="218"/>
      <c r="S318" s="218"/>
      <c r="T318" s="219"/>
      <c r="AT318" s="220" t="s">
        <v>151</v>
      </c>
      <c r="AU318" s="220" t="s">
        <v>84</v>
      </c>
      <c r="AV318" s="13" t="s">
        <v>86</v>
      </c>
      <c r="AW318" s="13" t="s">
        <v>34</v>
      </c>
      <c r="AX318" s="13" t="s">
        <v>77</v>
      </c>
      <c r="AY318" s="220" t="s">
        <v>128</v>
      </c>
    </row>
    <row r="319" spans="1:65" s="13" customFormat="1">
      <c r="B319" s="210"/>
      <c r="C319" s="211"/>
      <c r="D319" s="205" t="s">
        <v>151</v>
      </c>
      <c r="E319" s="212" t="s">
        <v>1</v>
      </c>
      <c r="F319" s="213" t="s">
        <v>503</v>
      </c>
      <c r="G319" s="211"/>
      <c r="H319" s="214">
        <v>2.5</v>
      </c>
      <c r="I319" s="215"/>
      <c r="J319" s="211"/>
      <c r="K319" s="211"/>
      <c r="L319" s="216"/>
      <c r="M319" s="217"/>
      <c r="N319" s="218"/>
      <c r="O319" s="218"/>
      <c r="P319" s="218"/>
      <c r="Q319" s="218"/>
      <c r="R319" s="218"/>
      <c r="S319" s="218"/>
      <c r="T319" s="219"/>
      <c r="AT319" s="220" t="s">
        <v>151</v>
      </c>
      <c r="AU319" s="220" t="s">
        <v>84</v>
      </c>
      <c r="AV319" s="13" t="s">
        <v>86</v>
      </c>
      <c r="AW319" s="13" t="s">
        <v>34</v>
      </c>
      <c r="AX319" s="13" t="s">
        <v>77</v>
      </c>
      <c r="AY319" s="220" t="s">
        <v>128</v>
      </c>
    </row>
    <row r="320" spans="1:65" s="13" customFormat="1">
      <c r="B320" s="210"/>
      <c r="C320" s="211"/>
      <c r="D320" s="205" t="s">
        <v>151</v>
      </c>
      <c r="E320" s="212" t="s">
        <v>1</v>
      </c>
      <c r="F320" s="213" t="s">
        <v>504</v>
      </c>
      <c r="G320" s="211"/>
      <c r="H320" s="214">
        <v>0.7</v>
      </c>
      <c r="I320" s="215"/>
      <c r="J320" s="211"/>
      <c r="K320" s="211"/>
      <c r="L320" s="216"/>
      <c r="M320" s="217"/>
      <c r="N320" s="218"/>
      <c r="O320" s="218"/>
      <c r="P320" s="218"/>
      <c r="Q320" s="218"/>
      <c r="R320" s="218"/>
      <c r="S320" s="218"/>
      <c r="T320" s="219"/>
      <c r="AT320" s="220" t="s">
        <v>151</v>
      </c>
      <c r="AU320" s="220" t="s">
        <v>84</v>
      </c>
      <c r="AV320" s="13" t="s">
        <v>86</v>
      </c>
      <c r="AW320" s="13" t="s">
        <v>34</v>
      </c>
      <c r="AX320" s="13" t="s">
        <v>77</v>
      </c>
      <c r="AY320" s="220" t="s">
        <v>128</v>
      </c>
    </row>
    <row r="321" spans="1:65" s="14" customFormat="1">
      <c r="B321" s="231"/>
      <c r="C321" s="232"/>
      <c r="D321" s="205" t="s">
        <v>151</v>
      </c>
      <c r="E321" s="233" t="s">
        <v>1</v>
      </c>
      <c r="F321" s="234" t="s">
        <v>177</v>
      </c>
      <c r="G321" s="232"/>
      <c r="H321" s="235">
        <v>3.3</v>
      </c>
      <c r="I321" s="236"/>
      <c r="J321" s="232"/>
      <c r="K321" s="232"/>
      <c r="L321" s="237"/>
      <c r="M321" s="238"/>
      <c r="N321" s="239"/>
      <c r="O321" s="239"/>
      <c r="P321" s="239"/>
      <c r="Q321" s="239"/>
      <c r="R321" s="239"/>
      <c r="S321" s="239"/>
      <c r="T321" s="240"/>
      <c r="AT321" s="241" t="s">
        <v>151</v>
      </c>
      <c r="AU321" s="241" t="s">
        <v>84</v>
      </c>
      <c r="AV321" s="14" t="s">
        <v>136</v>
      </c>
      <c r="AW321" s="14" t="s">
        <v>34</v>
      </c>
      <c r="AX321" s="14" t="s">
        <v>84</v>
      </c>
      <c r="AY321" s="241" t="s">
        <v>128</v>
      </c>
    </row>
    <row r="322" spans="1:65" s="2" customFormat="1" ht="24.15" customHeight="1">
      <c r="A322" s="35"/>
      <c r="B322" s="36"/>
      <c r="C322" s="192" t="s">
        <v>505</v>
      </c>
      <c r="D322" s="192" t="s">
        <v>131</v>
      </c>
      <c r="E322" s="193" t="s">
        <v>473</v>
      </c>
      <c r="F322" s="194" t="s">
        <v>474</v>
      </c>
      <c r="G322" s="195" t="s">
        <v>142</v>
      </c>
      <c r="H322" s="196">
        <v>1</v>
      </c>
      <c r="I322" s="197"/>
      <c r="J322" s="198">
        <f>ROUND(I322*H322,2)</f>
        <v>0</v>
      </c>
      <c r="K322" s="194" t="s">
        <v>135</v>
      </c>
      <c r="L322" s="40"/>
      <c r="M322" s="199" t="s">
        <v>1</v>
      </c>
      <c r="N322" s="200" t="s">
        <v>42</v>
      </c>
      <c r="O322" s="72"/>
      <c r="P322" s="201">
        <f>O322*H322</f>
        <v>0</v>
      </c>
      <c r="Q322" s="201">
        <v>0</v>
      </c>
      <c r="R322" s="201">
        <f>Q322*H322</f>
        <v>0</v>
      </c>
      <c r="S322" s="201">
        <v>0</v>
      </c>
      <c r="T322" s="202">
        <f>S322*H322</f>
        <v>0</v>
      </c>
      <c r="U322" s="35"/>
      <c r="V322" s="35"/>
      <c r="W322" s="35"/>
      <c r="X322" s="35"/>
      <c r="Y322" s="35"/>
      <c r="Z322" s="35"/>
      <c r="AA322" s="35"/>
      <c r="AB322" s="35"/>
      <c r="AC322" s="35"/>
      <c r="AD322" s="35"/>
      <c r="AE322" s="35"/>
      <c r="AR322" s="203" t="s">
        <v>438</v>
      </c>
      <c r="AT322" s="203" t="s">
        <v>131</v>
      </c>
      <c r="AU322" s="203" t="s">
        <v>84</v>
      </c>
      <c r="AY322" s="18" t="s">
        <v>128</v>
      </c>
      <c r="BE322" s="204">
        <f>IF(N322="základní",J322,0)</f>
        <v>0</v>
      </c>
      <c r="BF322" s="204">
        <f>IF(N322="snížená",J322,0)</f>
        <v>0</v>
      </c>
      <c r="BG322" s="204">
        <f>IF(N322="zákl. přenesená",J322,0)</f>
        <v>0</v>
      </c>
      <c r="BH322" s="204">
        <f>IF(N322="sníž. přenesená",J322,0)</f>
        <v>0</v>
      </c>
      <c r="BI322" s="204">
        <f>IF(N322="nulová",J322,0)</f>
        <v>0</v>
      </c>
      <c r="BJ322" s="18" t="s">
        <v>84</v>
      </c>
      <c r="BK322" s="204">
        <f>ROUND(I322*H322,2)</f>
        <v>0</v>
      </c>
      <c r="BL322" s="18" t="s">
        <v>438</v>
      </c>
      <c r="BM322" s="203" t="s">
        <v>506</v>
      </c>
    </row>
    <row r="323" spans="1:65" s="2" customFormat="1" ht="28.8">
      <c r="A323" s="35"/>
      <c r="B323" s="36"/>
      <c r="C323" s="37"/>
      <c r="D323" s="205" t="s">
        <v>138</v>
      </c>
      <c r="E323" s="37"/>
      <c r="F323" s="206" t="s">
        <v>476</v>
      </c>
      <c r="G323" s="37"/>
      <c r="H323" s="37"/>
      <c r="I323" s="207"/>
      <c r="J323" s="37"/>
      <c r="K323" s="37"/>
      <c r="L323" s="40"/>
      <c r="M323" s="208"/>
      <c r="N323" s="209"/>
      <c r="O323" s="72"/>
      <c r="P323" s="72"/>
      <c r="Q323" s="72"/>
      <c r="R323" s="72"/>
      <c r="S323" s="72"/>
      <c r="T323" s="73"/>
      <c r="U323" s="35"/>
      <c r="V323" s="35"/>
      <c r="W323" s="35"/>
      <c r="X323" s="35"/>
      <c r="Y323" s="35"/>
      <c r="Z323" s="35"/>
      <c r="AA323" s="35"/>
      <c r="AB323" s="35"/>
      <c r="AC323" s="35"/>
      <c r="AD323" s="35"/>
      <c r="AE323" s="35"/>
      <c r="AT323" s="18" t="s">
        <v>138</v>
      </c>
      <c r="AU323" s="18" t="s">
        <v>84</v>
      </c>
    </row>
    <row r="324" spans="1:65" s="13" customFormat="1">
      <c r="B324" s="210"/>
      <c r="C324" s="211"/>
      <c r="D324" s="205" t="s">
        <v>151</v>
      </c>
      <c r="E324" s="212" t="s">
        <v>1</v>
      </c>
      <c r="F324" s="213" t="s">
        <v>84</v>
      </c>
      <c r="G324" s="211"/>
      <c r="H324" s="214">
        <v>1</v>
      </c>
      <c r="I324" s="215"/>
      <c r="J324" s="211"/>
      <c r="K324" s="211"/>
      <c r="L324" s="216"/>
      <c r="M324" s="217"/>
      <c r="N324" s="218"/>
      <c r="O324" s="218"/>
      <c r="P324" s="218"/>
      <c r="Q324" s="218"/>
      <c r="R324" s="218"/>
      <c r="S324" s="218"/>
      <c r="T324" s="219"/>
      <c r="AT324" s="220" t="s">
        <v>151</v>
      </c>
      <c r="AU324" s="220" t="s">
        <v>84</v>
      </c>
      <c r="AV324" s="13" t="s">
        <v>86</v>
      </c>
      <c r="AW324" s="13" t="s">
        <v>34</v>
      </c>
      <c r="AX324" s="13" t="s">
        <v>77</v>
      </c>
      <c r="AY324" s="220" t="s">
        <v>128</v>
      </c>
    </row>
    <row r="325" spans="1:65" s="15" customFormat="1">
      <c r="B325" s="242"/>
      <c r="C325" s="243"/>
      <c r="D325" s="205" t="s">
        <v>151</v>
      </c>
      <c r="E325" s="244" t="s">
        <v>1</v>
      </c>
      <c r="F325" s="245" t="s">
        <v>507</v>
      </c>
      <c r="G325" s="243"/>
      <c r="H325" s="244" t="s">
        <v>1</v>
      </c>
      <c r="I325" s="246"/>
      <c r="J325" s="243"/>
      <c r="K325" s="243"/>
      <c r="L325" s="247"/>
      <c r="M325" s="248"/>
      <c r="N325" s="249"/>
      <c r="O325" s="249"/>
      <c r="P325" s="249"/>
      <c r="Q325" s="249"/>
      <c r="R325" s="249"/>
      <c r="S325" s="249"/>
      <c r="T325" s="250"/>
      <c r="AT325" s="251" t="s">
        <v>151</v>
      </c>
      <c r="AU325" s="251" t="s">
        <v>84</v>
      </c>
      <c r="AV325" s="15" t="s">
        <v>84</v>
      </c>
      <c r="AW325" s="15" t="s">
        <v>34</v>
      </c>
      <c r="AX325" s="15" t="s">
        <v>77</v>
      </c>
      <c r="AY325" s="251" t="s">
        <v>128</v>
      </c>
    </row>
    <row r="326" spans="1:65" s="15" customFormat="1">
      <c r="B326" s="242"/>
      <c r="C326" s="243"/>
      <c r="D326" s="205" t="s">
        <v>151</v>
      </c>
      <c r="E326" s="244" t="s">
        <v>1</v>
      </c>
      <c r="F326" s="245" t="s">
        <v>508</v>
      </c>
      <c r="G326" s="243"/>
      <c r="H326" s="244" t="s">
        <v>1</v>
      </c>
      <c r="I326" s="246"/>
      <c r="J326" s="243"/>
      <c r="K326" s="243"/>
      <c r="L326" s="247"/>
      <c r="M326" s="248"/>
      <c r="N326" s="249"/>
      <c r="O326" s="249"/>
      <c r="P326" s="249"/>
      <c r="Q326" s="249"/>
      <c r="R326" s="249"/>
      <c r="S326" s="249"/>
      <c r="T326" s="250"/>
      <c r="AT326" s="251" t="s">
        <v>151</v>
      </c>
      <c r="AU326" s="251" t="s">
        <v>84</v>
      </c>
      <c r="AV326" s="15" t="s">
        <v>84</v>
      </c>
      <c r="AW326" s="15" t="s">
        <v>34</v>
      </c>
      <c r="AX326" s="15" t="s">
        <v>77</v>
      </c>
      <c r="AY326" s="251" t="s">
        <v>128</v>
      </c>
    </row>
    <row r="327" spans="1:65" s="15" customFormat="1">
      <c r="B327" s="242"/>
      <c r="C327" s="243"/>
      <c r="D327" s="205" t="s">
        <v>151</v>
      </c>
      <c r="E327" s="244" t="s">
        <v>1</v>
      </c>
      <c r="F327" s="245" t="s">
        <v>509</v>
      </c>
      <c r="G327" s="243"/>
      <c r="H327" s="244" t="s">
        <v>1</v>
      </c>
      <c r="I327" s="246"/>
      <c r="J327" s="243"/>
      <c r="K327" s="243"/>
      <c r="L327" s="247"/>
      <c r="M327" s="248"/>
      <c r="N327" s="249"/>
      <c r="O327" s="249"/>
      <c r="P327" s="249"/>
      <c r="Q327" s="249"/>
      <c r="R327" s="249"/>
      <c r="S327" s="249"/>
      <c r="T327" s="250"/>
      <c r="AT327" s="251" t="s">
        <v>151</v>
      </c>
      <c r="AU327" s="251" t="s">
        <v>84</v>
      </c>
      <c r="AV327" s="15" t="s">
        <v>84</v>
      </c>
      <c r="AW327" s="15" t="s">
        <v>34</v>
      </c>
      <c r="AX327" s="15" t="s">
        <v>77</v>
      </c>
      <c r="AY327" s="251" t="s">
        <v>128</v>
      </c>
    </row>
    <row r="328" spans="1:65" s="14" customFormat="1">
      <c r="B328" s="231"/>
      <c r="C328" s="232"/>
      <c r="D328" s="205" t="s">
        <v>151</v>
      </c>
      <c r="E328" s="233" t="s">
        <v>1</v>
      </c>
      <c r="F328" s="234" t="s">
        <v>177</v>
      </c>
      <c r="G328" s="232"/>
      <c r="H328" s="235">
        <v>1</v>
      </c>
      <c r="I328" s="236"/>
      <c r="J328" s="232"/>
      <c r="K328" s="232"/>
      <c r="L328" s="237"/>
      <c r="M328" s="238"/>
      <c r="N328" s="239"/>
      <c r="O328" s="239"/>
      <c r="P328" s="239"/>
      <c r="Q328" s="239"/>
      <c r="R328" s="239"/>
      <c r="S328" s="239"/>
      <c r="T328" s="240"/>
      <c r="AT328" s="241" t="s">
        <v>151</v>
      </c>
      <c r="AU328" s="241" t="s">
        <v>84</v>
      </c>
      <c r="AV328" s="14" t="s">
        <v>136</v>
      </c>
      <c r="AW328" s="14" t="s">
        <v>34</v>
      </c>
      <c r="AX328" s="14" t="s">
        <v>84</v>
      </c>
      <c r="AY328" s="241" t="s">
        <v>128</v>
      </c>
    </row>
    <row r="329" spans="1:65" s="2" customFormat="1" ht="24.15" customHeight="1">
      <c r="A329" s="35"/>
      <c r="B329" s="36"/>
      <c r="C329" s="192" t="s">
        <v>510</v>
      </c>
      <c r="D329" s="192" t="s">
        <v>131</v>
      </c>
      <c r="E329" s="193" t="s">
        <v>479</v>
      </c>
      <c r="F329" s="194" t="s">
        <v>480</v>
      </c>
      <c r="G329" s="195" t="s">
        <v>142</v>
      </c>
      <c r="H329" s="196">
        <v>2</v>
      </c>
      <c r="I329" s="197"/>
      <c r="J329" s="198">
        <f>ROUND(I329*H329,2)</f>
        <v>0</v>
      </c>
      <c r="K329" s="194" t="s">
        <v>135</v>
      </c>
      <c r="L329" s="40"/>
      <c r="M329" s="199" t="s">
        <v>1</v>
      </c>
      <c r="N329" s="200" t="s">
        <v>42</v>
      </c>
      <c r="O329" s="72"/>
      <c r="P329" s="201">
        <f>O329*H329</f>
        <v>0</v>
      </c>
      <c r="Q329" s="201">
        <v>0</v>
      </c>
      <c r="R329" s="201">
        <f>Q329*H329</f>
        <v>0</v>
      </c>
      <c r="S329" s="201">
        <v>0</v>
      </c>
      <c r="T329" s="202">
        <f>S329*H329</f>
        <v>0</v>
      </c>
      <c r="U329" s="35"/>
      <c r="V329" s="35"/>
      <c r="W329" s="35"/>
      <c r="X329" s="35"/>
      <c r="Y329" s="35"/>
      <c r="Z329" s="35"/>
      <c r="AA329" s="35"/>
      <c r="AB329" s="35"/>
      <c r="AC329" s="35"/>
      <c r="AD329" s="35"/>
      <c r="AE329" s="35"/>
      <c r="AR329" s="203" t="s">
        <v>438</v>
      </c>
      <c r="AT329" s="203" t="s">
        <v>131</v>
      </c>
      <c r="AU329" s="203" t="s">
        <v>84</v>
      </c>
      <c r="AY329" s="18" t="s">
        <v>128</v>
      </c>
      <c r="BE329" s="204">
        <f>IF(N329="základní",J329,0)</f>
        <v>0</v>
      </c>
      <c r="BF329" s="204">
        <f>IF(N329="snížená",J329,0)</f>
        <v>0</v>
      </c>
      <c r="BG329" s="204">
        <f>IF(N329="zákl. přenesená",J329,0)</f>
        <v>0</v>
      </c>
      <c r="BH329" s="204">
        <f>IF(N329="sníž. přenesená",J329,0)</f>
        <v>0</v>
      </c>
      <c r="BI329" s="204">
        <f>IF(N329="nulová",J329,0)</f>
        <v>0</v>
      </c>
      <c r="BJ329" s="18" t="s">
        <v>84</v>
      </c>
      <c r="BK329" s="204">
        <f>ROUND(I329*H329,2)</f>
        <v>0</v>
      </c>
      <c r="BL329" s="18" t="s">
        <v>438</v>
      </c>
      <c r="BM329" s="203" t="s">
        <v>511</v>
      </c>
    </row>
    <row r="330" spans="1:65" s="2" customFormat="1" ht="38.4">
      <c r="A330" s="35"/>
      <c r="B330" s="36"/>
      <c r="C330" s="37"/>
      <c r="D330" s="205" t="s">
        <v>138</v>
      </c>
      <c r="E330" s="37"/>
      <c r="F330" s="206" t="s">
        <v>482</v>
      </c>
      <c r="G330" s="37"/>
      <c r="H330" s="37"/>
      <c r="I330" s="207"/>
      <c r="J330" s="37"/>
      <c r="K330" s="37"/>
      <c r="L330" s="40"/>
      <c r="M330" s="208"/>
      <c r="N330" s="209"/>
      <c r="O330" s="72"/>
      <c r="P330" s="72"/>
      <c r="Q330" s="72"/>
      <c r="R330" s="72"/>
      <c r="S330" s="72"/>
      <c r="T330" s="73"/>
      <c r="U330" s="35"/>
      <c r="V330" s="35"/>
      <c r="W330" s="35"/>
      <c r="X330" s="35"/>
      <c r="Y330" s="35"/>
      <c r="Z330" s="35"/>
      <c r="AA330" s="35"/>
      <c r="AB330" s="35"/>
      <c r="AC330" s="35"/>
      <c r="AD330" s="35"/>
      <c r="AE330" s="35"/>
      <c r="AT330" s="18" t="s">
        <v>138</v>
      </c>
      <c r="AU330" s="18" t="s">
        <v>84</v>
      </c>
    </row>
    <row r="331" spans="1:65" s="13" customFormat="1">
      <c r="B331" s="210"/>
      <c r="C331" s="211"/>
      <c r="D331" s="205" t="s">
        <v>151</v>
      </c>
      <c r="E331" s="212" t="s">
        <v>1</v>
      </c>
      <c r="F331" s="213" t="s">
        <v>512</v>
      </c>
      <c r="G331" s="211"/>
      <c r="H331" s="214">
        <v>2</v>
      </c>
      <c r="I331" s="215"/>
      <c r="J331" s="211"/>
      <c r="K331" s="211"/>
      <c r="L331" s="216"/>
      <c r="M331" s="217"/>
      <c r="N331" s="218"/>
      <c r="O331" s="218"/>
      <c r="P331" s="218"/>
      <c r="Q331" s="218"/>
      <c r="R331" s="218"/>
      <c r="S331" s="218"/>
      <c r="T331" s="219"/>
      <c r="AT331" s="220" t="s">
        <v>151</v>
      </c>
      <c r="AU331" s="220" t="s">
        <v>84</v>
      </c>
      <c r="AV331" s="13" t="s">
        <v>86</v>
      </c>
      <c r="AW331" s="13" t="s">
        <v>34</v>
      </c>
      <c r="AX331" s="13" t="s">
        <v>77</v>
      </c>
      <c r="AY331" s="220" t="s">
        <v>128</v>
      </c>
    </row>
    <row r="332" spans="1:65" s="15" customFormat="1">
      <c r="B332" s="242"/>
      <c r="C332" s="243"/>
      <c r="D332" s="205" t="s">
        <v>151</v>
      </c>
      <c r="E332" s="244" t="s">
        <v>1</v>
      </c>
      <c r="F332" s="245" t="s">
        <v>507</v>
      </c>
      <c r="G332" s="243"/>
      <c r="H332" s="244" t="s">
        <v>1</v>
      </c>
      <c r="I332" s="246"/>
      <c r="J332" s="243"/>
      <c r="K332" s="243"/>
      <c r="L332" s="247"/>
      <c r="M332" s="248"/>
      <c r="N332" s="249"/>
      <c r="O332" s="249"/>
      <c r="P332" s="249"/>
      <c r="Q332" s="249"/>
      <c r="R332" s="249"/>
      <c r="S332" s="249"/>
      <c r="T332" s="250"/>
      <c r="AT332" s="251" t="s">
        <v>151</v>
      </c>
      <c r="AU332" s="251" t="s">
        <v>84</v>
      </c>
      <c r="AV332" s="15" t="s">
        <v>84</v>
      </c>
      <c r="AW332" s="15" t="s">
        <v>34</v>
      </c>
      <c r="AX332" s="15" t="s">
        <v>77</v>
      </c>
      <c r="AY332" s="251" t="s">
        <v>128</v>
      </c>
    </row>
    <row r="333" spans="1:65" s="15" customFormat="1">
      <c r="B333" s="242"/>
      <c r="C333" s="243"/>
      <c r="D333" s="205" t="s">
        <v>151</v>
      </c>
      <c r="E333" s="244" t="s">
        <v>1</v>
      </c>
      <c r="F333" s="245" t="s">
        <v>508</v>
      </c>
      <c r="G333" s="243"/>
      <c r="H333" s="244" t="s">
        <v>1</v>
      </c>
      <c r="I333" s="246"/>
      <c r="J333" s="243"/>
      <c r="K333" s="243"/>
      <c r="L333" s="247"/>
      <c r="M333" s="248"/>
      <c r="N333" s="249"/>
      <c r="O333" s="249"/>
      <c r="P333" s="249"/>
      <c r="Q333" s="249"/>
      <c r="R333" s="249"/>
      <c r="S333" s="249"/>
      <c r="T333" s="250"/>
      <c r="AT333" s="251" t="s">
        <v>151</v>
      </c>
      <c r="AU333" s="251" t="s">
        <v>84</v>
      </c>
      <c r="AV333" s="15" t="s">
        <v>84</v>
      </c>
      <c r="AW333" s="15" t="s">
        <v>34</v>
      </c>
      <c r="AX333" s="15" t="s">
        <v>77</v>
      </c>
      <c r="AY333" s="251" t="s">
        <v>128</v>
      </c>
    </row>
    <row r="334" spans="1:65" s="15" customFormat="1">
      <c r="B334" s="242"/>
      <c r="C334" s="243"/>
      <c r="D334" s="205" t="s">
        <v>151</v>
      </c>
      <c r="E334" s="244" t="s">
        <v>1</v>
      </c>
      <c r="F334" s="245" t="s">
        <v>509</v>
      </c>
      <c r="G334" s="243"/>
      <c r="H334" s="244" t="s">
        <v>1</v>
      </c>
      <c r="I334" s="246"/>
      <c r="J334" s="243"/>
      <c r="K334" s="243"/>
      <c r="L334" s="247"/>
      <c r="M334" s="248"/>
      <c r="N334" s="249"/>
      <c r="O334" s="249"/>
      <c r="P334" s="249"/>
      <c r="Q334" s="249"/>
      <c r="R334" s="249"/>
      <c r="S334" s="249"/>
      <c r="T334" s="250"/>
      <c r="AT334" s="251" t="s">
        <v>151</v>
      </c>
      <c r="AU334" s="251" t="s">
        <v>84</v>
      </c>
      <c r="AV334" s="15" t="s">
        <v>84</v>
      </c>
      <c r="AW334" s="15" t="s">
        <v>34</v>
      </c>
      <c r="AX334" s="15" t="s">
        <v>77</v>
      </c>
      <c r="AY334" s="251" t="s">
        <v>128</v>
      </c>
    </row>
    <row r="335" spans="1:65" s="14" customFormat="1">
      <c r="B335" s="231"/>
      <c r="C335" s="232"/>
      <c r="D335" s="205" t="s">
        <v>151</v>
      </c>
      <c r="E335" s="233" t="s">
        <v>1</v>
      </c>
      <c r="F335" s="234" t="s">
        <v>177</v>
      </c>
      <c r="G335" s="232"/>
      <c r="H335" s="235">
        <v>2</v>
      </c>
      <c r="I335" s="236"/>
      <c r="J335" s="232"/>
      <c r="K335" s="232"/>
      <c r="L335" s="237"/>
      <c r="M335" s="238"/>
      <c r="N335" s="239"/>
      <c r="O335" s="239"/>
      <c r="P335" s="239"/>
      <c r="Q335" s="239"/>
      <c r="R335" s="239"/>
      <c r="S335" s="239"/>
      <c r="T335" s="240"/>
      <c r="AT335" s="241" t="s">
        <v>151</v>
      </c>
      <c r="AU335" s="241" t="s">
        <v>84</v>
      </c>
      <c r="AV335" s="14" t="s">
        <v>136</v>
      </c>
      <c r="AW335" s="14" t="s">
        <v>34</v>
      </c>
      <c r="AX335" s="14" t="s">
        <v>84</v>
      </c>
      <c r="AY335" s="241" t="s">
        <v>128</v>
      </c>
    </row>
    <row r="336" spans="1:65" s="2" customFormat="1" ht="24.15" customHeight="1">
      <c r="A336" s="35"/>
      <c r="B336" s="36"/>
      <c r="C336" s="192" t="s">
        <v>513</v>
      </c>
      <c r="D336" s="192" t="s">
        <v>131</v>
      </c>
      <c r="E336" s="193" t="s">
        <v>456</v>
      </c>
      <c r="F336" s="194" t="s">
        <v>457</v>
      </c>
      <c r="G336" s="195" t="s">
        <v>148</v>
      </c>
      <c r="H336" s="196">
        <v>1.4410000000000001</v>
      </c>
      <c r="I336" s="197"/>
      <c r="J336" s="198">
        <f>ROUND(I336*H336,2)</f>
        <v>0</v>
      </c>
      <c r="K336" s="194" t="s">
        <v>135</v>
      </c>
      <c r="L336" s="40"/>
      <c r="M336" s="199" t="s">
        <v>1</v>
      </c>
      <c r="N336" s="200" t="s">
        <v>42</v>
      </c>
      <c r="O336" s="72"/>
      <c r="P336" s="201">
        <f>O336*H336</f>
        <v>0</v>
      </c>
      <c r="Q336" s="201">
        <v>0</v>
      </c>
      <c r="R336" s="201">
        <f>Q336*H336</f>
        <v>0</v>
      </c>
      <c r="S336" s="201">
        <v>0</v>
      </c>
      <c r="T336" s="202">
        <f>S336*H336</f>
        <v>0</v>
      </c>
      <c r="U336" s="35"/>
      <c r="V336" s="35"/>
      <c r="W336" s="35"/>
      <c r="X336" s="35"/>
      <c r="Y336" s="35"/>
      <c r="Z336" s="35"/>
      <c r="AA336" s="35"/>
      <c r="AB336" s="35"/>
      <c r="AC336" s="35"/>
      <c r="AD336" s="35"/>
      <c r="AE336" s="35"/>
      <c r="AR336" s="203" t="s">
        <v>438</v>
      </c>
      <c r="AT336" s="203" t="s">
        <v>131</v>
      </c>
      <c r="AU336" s="203" t="s">
        <v>84</v>
      </c>
      <c r="AY336" s="18" t="s">
        <v>128</v>
      </c>
      <c r="BE336" s="204">
        <f>IF(N336="základní",J336,0)</f>
        <v>0</v>
      </c>
      <c r="BF336" s="204">
        <f>IF(N336="snížená",J336,0)</f>
        <v>0</v>
      </c>
      <c r="BG336" s="204">
        <f>IF(N336="zákl. přenesená",J336,0)</f>
        <v>0</v>
      </c>
      <c r="BH336" s="204">
        <f>IF(N336="sníž. přenesená",J336,0)</f>
        <v>0</v>
      </c>
      <c r="BI336" s="204">
        <f>IF(N336="nulová",J336,0)</f>
        <v>0</v>
      </c>
      <c r="BJ336" s="18" t="s">
        <v>84</v>
      </c>
      <c r="BK336" s="204">
        <f>ROUND(I336*H336,2)</f>
        <v>0</v>
      </c>
      <c r="BL336" s="18" t="s">
        <v>438</v>
      </c>
      <c r="BM336" s="203" t="s">
        <v>514</v>
      </c>
    </row>
    <row r="337" spans="1:65" s="2" customFormat="1" ht="28.8">
      <c r="A337" s="35"/>
      <c r="B337" s="36"/>
      <c r="C337" s="37"/>
      <c r="D337" s="205" t="s">
        <v>138</v>
      </c>
      <c r="E337" s="37"/>
      <c r="F337" s="206" t="s">
        <v>459</v>
      </c>
      <c r="G337" s="37"/>
      <c r="H337" s="37"/>
      <c r="I337" s="207"/>
      <c r="J337" s="37"/>
      <c r="K337" s="37"/>
      <c r="L337" s="40"/>
      <c r="M337" s="208"/>
      <c r="N337" s="209"/>
      <c r="O337" s="72"/>
      <c r="P337" s="72"/>
      <c r="Q337" s="72"/>
      <c r="R337" s="72"/>
      <c r="S337" s="72"/>
      <c r="T337" s="73"/>
      <c r="U337" s="35"/>
      <c r="V337" s="35"/>
      <c r="W337" s="35"/>
      <c r="X337" s="35"/>
      <c r="Y337" s="35"/>
      <c r="Z337" s="35"/>
      <c r="AA337" s="35"/>
      <c r="AB337" s="35"/>
      <c r="AC337" s="35"/>
      <c r="AD337" s="35"/>
      <c r="AE337" s="35"/>
      <c r="AT337" s="18" t="s">
        <v>138</v>
      </c>
      <c r="AU337" s="18" t="s">
        <v>84</v>
      </c>
    </row>
    <row r="338" spans="1:65" s="13" customFormat="1">
      <c r="B338" s="210"/>
      <c r="C338" s="211"/>
      <c r="D338" s="205" t="s">
        <v>151</v>
      </c>
      <c r="E338" s="212" t="s">
        <v>1</v>
      </c>
      <c r="F338" s="213" t="s">
        <v>515</v>
      </c>
      <c r="G338" s="211"/>
      <c r="H338" s="214">
        <v>0.61</v>
      </c>
      <c r="I338" s="215"/>
      <c r="J338" s="211"/>
      <c r="K338" s="211"/>
      <c r="L338" s="216"/>
      <c r="M338" s="217"/>
      <c r="N338" s="218"/>
      <c r="O338" s="218"/>
      <c r="P338" s="218"/>
      <c r="Q338" s="218"/>
      <c r="R338" s="218"/>
      <c r="S338" s="218"/>
      <c r="T338" s="219"/>
      <c r="AT338" s="220" t="s">
        <v>151</v>
      </c>
      <c r="AU338" s="220" t="s">
        <v>84</v>
      </c>
      <c r="AV338" s="13" t="s">
        <v>86</v>
      </c>
      <c r="AW338" s="13" t="s">
        <v>34</v>
      </c>
      <c r="AX338" s="13" t="s">
        <v>77</v>
      </c>
      <c r="AY338" s="220" t="s">
        <v>128</v>
      </c>
    </row>
    <row r="339" spans="1:65" s="13" customFormat="1">
      <c r="B339" s="210"/>
      <c r="C339" s="211"/>
      <c r="D339" s="205" t="s">
        <v>151</v>
      </c>
      <c r="E339" s="212" t="s">
        <v>1</v>
      </c>
      <c r="F339" s="213" t="s">
        <v>516</v>
      </c>
      <c r="G339" s="211"/>
      <c r="H339" s="214">
        <v>0.83099999999999996</v>
      </c>
      <c r="I339" s="215"/>
      <c r="J339" s="211"/>
      <c r="K339" s="211"/>
      <c r="L339" s="216"/>
      <c r="M339" s="217"/>
      <c r="N339" s="218"/>
      <c r="O339" s="218"/>
      <c r="P339" s="218"/>
      <c r="Q339" s="218"/>
      <c r="R339" s="218"/>
      <c r="S339" s="218"/>
      <c r="T339" s="219"/>
      <c r="AT339" s="220" t="s">
        <v>151</v>
      </c>
      <c r="AU339" s="220" t="s">
        <v>84</v>
      </c>
      <c r="AV339" s="13" t="s">
        <v>86</v>
      </c>
      <c r="AW339" s="13" t="s">
        <v>34</v>
      </c>
      <c r="AX339" s="13" t="s">
        <v>77</v>
      </c>
      <c r="AY339" s="220" t="s">
        <v>128</v>
      </c>
    </row>
    <row r="340" spans="1:65" s="14" customFormat="1">
      <c r="B340" s="231"/>
      <c r="C340" s="232"/>
      <c r="D340" s="205" t="s">
        <v>151</v>
      </c>
      <c r="E340" s="233" t="s">
        <v>1</v>
      </c>
      <c r="F340" s="234" t="s">
        <v>177</v>
      </c>
      <c r="G340" s="232"/>
      <c r="H340" s="235">
        <v>1.4409999999999998</v>
      </c>
      <c r="I340" s="236"/>
      <c r="J340" s="232"/>
      <c r="K340" s="232"/>
      <c r="L340" s="237"/>
      <c r="M340" s="238"/>
      <c r="N340" s="239"/>
      <c r="O340" s="239"/>
      <c r="P340" s="239"/>
      <c r="Q340" s="239"/>
      <c r="R340" s="239"/>
      <c r="S340" s="239"/>
      <c r="T340" s="240"/>
      <c r="AT340" s="241" t="s">
        <v>151</v>
      </c>
      <c r="AU340" s="241" t="s">
        <v>84</v>
      </c>
      <c r="AV340" s="14" t="s">
        <v>136</v>
      </c>
      <c r="AW340" s="14" t="s">
        <v>34</v>
      </c>
      <c r="AX340" s="14" t="s">
        <v>84</v>
      </c>
      <c r="AY340" s="241" t="s">
        <v>128</v>
      </c>
    </row>
    <row r="341" spans="1:65" s="2" customFormat="1" ht="24.15" customHeight="1">
      <c r="A341" s="35"/>
      <c r="B341" s="36"/>
      <c r="C341" s="192" t="s">
        <v>517</v>
      </c>
      <c r="D341" s="192" t="s">
        <v>131</v>
      </c>
      <c r="E341" s="193" t="s">
        <v>473</v>
      </c>
      <c r="F341" s="194" t="s">
        <v>474</v>
      </c>
      <c r="G341" s="195" t="s">
        <v>142</v>
      </c>
      <c r="H341" s="196">
        <v>1</v>
      </c>
      <c r="I341" s="197"/>
      <c r="J341" s="198">
        <f>ROUND(I341*H341,2)</f>
        <v>0</v>
      </c>
      <c r="K341" s="194" t="s">
        <v>135</v>
      </c>
      <c r="L341" s="40"/>
      <c r="M341" s="199" t="s">
        <v>1</v>
      </c>
      <c r="N341" s="200" t="s">
        <v>42</v>
      </c>
      <c r="O341" s="72"/>
      <c r="P341" s="201">
        <f>O341*H341</f>
        <v>0</v>
      </c>
      <c r="Q341" s="201">
        <v>0</v>
      </c>
      <c r="R341" s="201">
        <f>Q341*H341</f>
        <v>0</v>
      </c>
      <c r="S341" s="201">
        <v>0</v>
      </c>
      <c r="T341" s="202">
        <f>S341*H341</f>
        <v>0</v>
      </c>
      <c r="U341" s="35"/>
      <c r="V341" s="35"/>
      <c r="W341" s="35"/>
      <c r="X341" s="35"/>
      <c r="Y341" s="35"/>
      <c r="Z341" s="35"/>
      <c r="AA341" s="35"/>
      <c r="AB341" s="35"/>
      <c r="AC341" s="35"/>
      <c r="AD341" s="35"/>
      <c r="AE341" s="35"/>
      <c r="AR341" s="203" t="s">
        <v>438</v>
      </c>
      <c r="AT341" s="203" t="s">
        <v>131</v>
      </c>
      <c r="AU341" s="203" t="s">
        <v>84</v>
      </c>
      <c r="AY341" s="18" t="s">
        <v>128</v>
      </c>
      <c r="BE341" s="204">
        <f>IF(N341="základní",J341,0)</f>
        <v>0</v>
      </c>
      <c r="BF341" s="204">
        <f>IF(N341="snížená",J341,0)</f>
        <v>0</v>
      </c>
      <c r="BG341" s="204">
        <f>IF(N341="zákl. přenesená",J341,0)</f>
        <v>0</v>
      </c>
      <c r="BH341" s="204">
        <f>IF(N341="sníž. přenesená",J341,0)</f>
        <v>0</v>
      </c>
      <c r="BI341" s="204">
        <f>IF(N341="nulová",J341,0)</f>
        <v>0</v>
      </c>
      <c r="BJ341" s="18" t="s">
        <v>84</v>
      </c>
      <c r="BK341" s="204">
        <f>ROUND(I341*H341,2)</f>
        <v>0</v>
      </c>
      <c r="BL341" s="18" t="s">
        <v>438</v>
      </c>
      <c r="BM341" s="203" t="s">
        <v>518</v>
      </c>
    </row>
    <row r="342" spans="1:65" s="2" customFormat="1" ht="28.8">
      <c r="A342" s="35"/>
      <c r="B342" s="36"/>
      <c r="C342" s="37"/>
      <c r="D342" s="205" t="s">
        <v>138</v>
      </c>
      <c r="E342" s="37"/>
      <c r="F342" s="206" t="s">
        <v>476</v>
      </c>
      <c r="G342" s="37"/>
      <c r="H342" s="37"/>
      <c r="I342" s="207"/>
      <c r="J342" s="37"/>
      <c r="K342" s="37"/>
      <c r="L342" s="40"/>
      <c r="M342" s="208"/>
      <c r="N342" s="209"/>
      <c r="O342" s="72"/>
      <c r="P342" s="72"/>
      <c r="Q342" s="72"/>
      <c r="R342" s="72"/>
      <c r="S342" s="72"/>
      <c r="T342" s="73"/>
      <c r="U342" s="35"/>
      <c r="V342" s="35"/>
      <c r="W342" s="35"/>
      <c r="X342" s="35"/>
      <c r="Y342" s="35"/>
      <c r="Z342" s="35"/>
      <c r="AA342" s="35"/>
      <c r="AB342" s="35"/>
      <c r="AC342" s="35"/>
      <c r="AD342" s="35"/>
      <c r="AE342" s="35"/>
      <c r="AT342" s="18" t="s">
        <v>138</v>
      </c>
      <c r="AU342" s="18" t="s">
        <v>84</v>
      </c>
    </row>
    <row r="343" spans="1:65" s="13" customFormat="1">
      <c r="B343" s="210"/>
      <c r="C343" s="211"/>
      <c r="D343" s="205" t="s">
        <v>151</v>
      </c>
      <c r="E343" s="212" t="s">
        <v>1</v>
      </c>
      <c r="F343" s="213" t="s">
        <v>519</v>
      </c>
      <c r="G343" s="211"/>
      <c r="H343" s="214">
        <v>1</v>
      </c>
      <c r="I343" s="215"/>
      <c r="J343" s="211"/>
      <c r="K343" s="211"/>
      <c r="L343" s="216"/>
      <c r="M343" s="217"/>
      <c r="N343" s="218"/>
      <c r="O343" s="218"/>
      <c r="P343" s="218"/>
      <c r="Q343" s="218"/>
      <c r="R343" s="218"/>
      <c r="S343" s="218"/>
      <c r="T343" s="219"/>
      <c r="AT343" s="220" t="s">
        <v>151</v>
      </c>
      <c r="AU343" s="220" t="s">
        <v>84</v>
      </c>
      <c r="AV343" s="13" t="s">
        <v>86</v>
      </c>
      <c r="AW343" s="13" t="s">
        <v>34</v>
      </c>
      <c r="AX343" s="13" t="s">
        <v>77</v>
      </c>
      <c r="AY343" s="220" t="s">
        <v>128</v>
      </c>
    </row>
    <row r="344" spans="1:65" s="14" customFormat="1">
      <c r="B344" s="231"/>
      <c r="C344" s="232"/>
      <c r="D344" s="205" t="s">
        <v>151</v>
      </c>
      <c r="E344" s="233" t="s">
        <v>1</v>
      </c>
      <c r="F344" s="234" t="s">
        <v>177</v>
      </c>
      <c r="G344" s="232"/>
      <c r="H344" s="235">
        <v>1</v>
      </c>
      <c r="I344" s="236"/>
      <c r="J344" s="232"/>
      <c r="K344" s="232"/>
      <c r="L344" s="237"/>
      <c r="M344" s="238"/>
      <c r="N344" s="239"/>
      <c r="O344" s="239"/>
      <c r="P344" s="239"/>
      <c r="Q344" s="239"/>
      <c r="R344" s="239"/>
      <c r="S344" s="239"/>
      <c r="T344" s="240"/>
      <c r="AT344" s="241" t="s">
        <v>151</v>
      </c>
      <c r="AU344" s="241" t="s">
        <v>84</v>
      </c>
      <c r="AV344" s="14" t="s">
        <v>136</v>
      </c>
      <c r="AW344" s="14" t="s">
        <v>34</v>
      </c>
      <c r="AX344" s="14" t="s">
        <v>84</v>
      </c>
      <c r="AY344" s="241" t="s">
        <v>128</v>
      </c>
    </row>
    <row r="345" spans="1:65" s="2" customFormat="1" ht="24.15" customHeight="1">
      <c r="A345" s="35"/>
      <c r="B345" s="36"/>
      <c r="C345" s="192" t="s">
        <v>520</v>
      </c>
      <c r="D345" s="192" t="s">
        <v>131</v>
      </c>
      <c r="E345" s="193" t="s">
        <v>479</v>
      </c>
      <c r="F345" s="194" t="s">
        <v>480</v>
      </c>
      <c r="G345" s="195" t="s">
        <v>142</v>
      </c>
      <c r="H345" s="196">
        <v>2</v>
      </c>
      <c r="I345" s="197"/>
      <c r="J345" s="198">
        <f>ROUND(I345*H345,2)</f>
        <v>0</v>
      </c>
      <c r="K345" s="194" t="s">
        <v>135</v>
      </c>
      <c r="L345" s="40"/>
      <c r="M345" s="199" t="s">
        <v>1</v>
      </c>
      <c r="N345" s="200" t="s">
        <v>42</v>
      </c>
      <c r="O345" s="72"/>
      <c r="P345" s="201">
        <f>O345*H345</f>
        <v>0</v>
      </c>
      <c r="Q345" s="201">
        <v>0</v>
      </c>
      <c r="R345" s="201">
        <f>Q345*H345</f>
        <v>0</v>
      </c>
      <c r="S345" s="201">
        <v>0</v>
      </c>
      <c r="T345" s="202">
        <f>S345*H345</f>
        <v>0</v>
      </c>
      <c r="U345" s="35"/>
      <c r="V345" s="35"/>
      <c r="W345" s="35"/>
      <c r="X345" s="35"/>
      <c r="Y345" s="35"/>
      <c r="Z345" s="35"/>
      <c r="AA345" s="35"/>
      <c r="AB345" s="35"/>
      <c r="AC345" s="35"/>
      <c r="AD345" s="35"/>
      <c r="AE345" s="35"/>
      <c r="AR345" s="203" t="s">
        <v>438</v>
      </c>
      <c r="AT345" s="203" t="s">
        <v>131</v>
      </c>
      <c r="AU345" s="203" t="s">
        <v>84</v>
      </c>
      <c r="AY345" s="18" t="s">
        <v>128</v>
      </c>
      <c r="BE345" s="204">
        <f>IF(N345="základní",J345,0)</f>
        <v>0</v>
      </c>
      <c r="BF345" s="204">
        <f>IF(N345="snížená",J345,0)</f>
        <v>0</v>
      </c>
      <c r="BG345" s="204">
        <f>IF(N345="zákl. přenesená",J345,0)</f>
        <v>0</v>
      </c>
      <c r="BH345" s="204">
        <f>IF(N345="sníž. přenesená",J345,0)</f>
        <v>0</v>
      </c>
      <c r="BI345" s="204">
        <f>IF(N345="nulová",J345,0)</f>
        <v>0</v>
      </c>
      <c r="BJ345" s="18" t="s">
        <v>84</v>
      </c>
      <c r="BK345" s="204">
        <f>ROUND(I345*H345,2)</f>
        <v>0</v>
      </c>
      <c r="BL345" s="18" t="s">
        <v>438</v>
      </c>
      <c r="BM345" s="203" t="s">
        <v>521</v>
      </c>
    </row>
    <row r="346" spans="1:65" s="2" customFormat="1" ht="38.4">
      <c r="A346" s="35"/>
      <c r="B346" s="36"/>
      <c r="C346" s="37"/>
      <c r="D346" s="205" t="s">
        <v>138</v>
      </c>
      <c r="E346" s="37"/>
      <c r="F346" s="206" t="s">
        <v>482</v>
      </c>
      <c r="G346" s="37"/>
      <c r="H346" s="37"/>
      <c r="I346" s="207"/>
      <c r="J346" s="37"/>
      <c r="K346" s="37"/>
      <c r="L346" s="40"/>
      <c r="M346" s="208"/>
      <c r="N346" s="209"/>
      <c r="O346" s="72"/>
      <c r="P346" s="72"/>
      <c r="Q346" s="72"/>
      <c r="R346" s="72"/>
      <c r="S346" s="72"/>
      <c r="T346" s="73"/>
      <c r="U346" s="35"/>
      <c r="V346" s="35"/>
      <c r="W346" s="35"/>
      <c r="X346" s="35"/>
      <c r="Y346" s="35"/>
      <c r="Z346" s="35"/>
      <c r="AA346" s="35"/>
      <c r="AB346" s="35"/>
      <c r="AC346" s="35"/>
      <c r="AD346" s="35"/>
      <c r="AE346" s="35"/>
      <c r="AT346" s="18" t="s">
        <v>138</v>
      </c>
      <c r="AU346" s="18" t="s">
        <v>84</v>
      </c>
    </row>
    <row r="347" spans="1:65" s="13" customFormat="1">
      <c r="B347" s="210"/>
      <c r="C347" s="211"/>
      <c r="D347" s="205" t="s">
        <v>151</v>
      </c>
      <c r="E347" s="212" t="s">
        <v>1</v>
      </c>
      <c r="F347" s="213" t="s">
        <v>522</v>
      </c>
      <c r="G347" s="211"/>
      <c r="H347" s="214">
        <v>2</v>
      </c>
      <c r="I347" s="215"/>
      <c r="J347" s="211"/>
      <c r="K347" s="211"/>
      <c r="L347" s="216"/>
      <c r="M347" s="217"/>
      <c r="N347" s="218"/>
      <c r="O347" s="218"/>
      <c r="P347" s="218"/>
      <c r="Q347" s="218"/>
      <c r="R347" s="218"/>
      <c r="S347" s="218"/>
      <c r="T347" s="219"/>
      <c r="AT347" s="220" t="s">
        <v>151</v>
      </c>
      <c r="AU347" s="220" t="s">
        <v>84</v>
      </c>
      <c r="AV347" s="13" t="s">
        <v>86</v>
      </c>
      <c r="AW347" s="13" t="s">
        <v>34</v>
      </c>
      <c r="AX347" s="13" t="s">
        <v>77</v>
      </c>
      <c r="AY347" s="220" t="s">
        <v>128</v>
      </c>
    </row>
    <row r="348" spans="1:65" s="14" customFormat="1">
      <c r="B348" s="231"/>
      <c r="C348" s="232"/>
      <c r="D348" s="205" t="s">
        <v>151</v>
      </c>
      <c r="E348" s="233" t="s">
        <v>1</v>
      </c>
      <c r="F348" s="234" t="s">
        <v>177</v>
      </c>
      <c r="G348" s="232"/>
      <c r="H348" s="235">
        <v>2</v>
      </c>
      <c r="I348" s="236"/>
      <c r="J348" s="232"/>
      <c r="K348" s="232"/>
      <c r="L348" s="237"/>
      <c r="M348" s="238"/>
      <c r="N348" s="239"/>
      <c r="O348" s="239"/>
      <c r="P348" s="239"/>
      <c r="Q348" s="239"/>
      <c r="R348" s="239"/>
      <c r="S348" s="239"/>
      <c r="T348" s="240"/>
      <c r="AT348" s="241" t="s">
        <v>151</v>
      </c>
      <c r="AU348" s="241" t="s">
        <v>84</v>
      </c>
      <c r="AV348" s="14" t="s">
        <v>136</v>
      </c>
      <c r="AW348" s="14" t="s">
        <v>34</v>
      </c>
      <c r="AX348" s="14" t="s">
        <v>84</v>
      </c>
      <c r="AY348" s="241" t="s">
        <v>128</v>
      </c>
    </row>
    <row r="349" spans="1:65" s="2" customFormat="1" ht="24.15" customHeight="1">
      <c r="A349" s="35"/>
      <c r="B349" s="36"/>
      <c r="C349" s="192" t="s">
        <v>523</v>
      </c>
      <c r="D349" s="192" t="s">
        <v>131</v>
      </c>
      <c r="E349" s="193" t="s">
        <v>456</v>
      </c>
      <c r="F349" s="194" t="s">
        <v>457</v>
      </c>
      <c r="G349" s="195" t="s">
        <v>148</v>
      </c>
      <c r="H349" s="196">
        <v>1.413</v>
      </c>
      <c r="I349" s="197"/>
      <c r="J349" s="198">
        <f>ROUND(I349*H349,2)</f>
        <v>0</v>
      </c>
      <c r="K349" s="194" t="s">
        <v>135</v>
      </c>
      <c r="L349" s="40"/>
      <c r="M349" s="199" t="s">
        <v>1</v>
      </c>
      <c r="N349" s="200" t="s">
        <v>42</v>
      </c>
      <c r="O349" s="72"/>
      <c r="P349" s="201">
        <f>O349*H349</f>
        <v>0</v>
      </c>
      <c r="Q349" s="201">
        <v>0</v>
      </c>
      <c r="R349" s="201">
        <f>Q349*H349</f>
        <v>0</v>
      </c>
      <c r="S349" s="201">
        <v>0</v>
      </c>
      <c r="T349" s="202">
        <f>S349*H349</f>
        <v>0</v>
      </c>
      <c r="U349" s="35"/>
      <c r="V349" s="35"/>
      <c r="W349" s="35"/>
      <c r="X349" s="35"/>
      <c r="Y349" s="35"/>
      <c r="Z349" s="35"/>
      <c r="AA349" s="35"/>
      <c r="AB349" s="35"/>
      <c r="AC349" s="35"/>
      <c r="AD349" s="35"/>
      <c r="AE349" s="35"/>
      <c r="AR349" s="203" t="s">
        <v>438</v>
      </c>
      <c r="AT349" s="203" t="s">
        <v>131</v>
      </c>
      <c r="AU349" s="203" t="s">
        <v>84</v>
      </c>
      <c r="AY349" s="18" t="s">
        <v>128</v>
      </c>
      <c r="BE349" s="204">
        <f>IF(N349="základní",J349,0)</f>
        <v>0</v>
      </c>
      <c r="BF349" s="204">
        <f>IF(N349="snížená",J349,0)</f>
        <v>0</v>
      </c>
      <c r="BG349" s="204">
        <f>IF(N349="zákl. přenesená",J349,0)</f>
        <v>0</v>
      </c>
      <c r="BH349" s="204">
        <f>IF(N349="sníž. přenesená",J349,0)</f>
        <v>0</v>
      </c>
      <c r="BI349" s="204">
        <f>IF(N349="nulová",J349,0)</f>
        <v>0</v>
      </c>
      <c r="BJ349" s="18" t="s">
        <v>84</v>
      </c>
      <c r="BK349" s="204">
        <f>ROUND(I349*H349,2)</f>
        <v>0</v>
      </c>
      <c r="BL349" s="18" t="s">
        <v>438</v>
      </c>
      <c r="BM349" s="203" t="s">
        <v>524</v>
      </c>
    </row>
    <row r="350" spans="1:65" s="2" customFormat="1" ht="28.8">
      <c r="A350" s="35"/>
      <c r="B350" s="36"/>
      <c r="C350" s="37"/>
      <c r="D350" s="205" t="s">
        <v>138</v>
      </c>
      <c r="E350" s="37"/>
      <c r="F350" s="206" t="s">
        <v>459</v>
      </c>
      <c r="G350" s="37"/>
      <c r="H350" s="37"/>
      <c r="I350" s="207"/>
      <c r="J350" s="37"/>
      <c r="K350" s="37"/>
      <c r="L350" s="40"/>
      <c r="M350" s="208"/>
      <c r="N350" s="209"/>
      <c r="O350" s="72"/>
      <c r="P350" s="72"/>
      <c r="Q350" s="72"/>
      <c r="R350" s="72"/>
      <c r="S350" s="72"/>
      <c r="T350" s="73"/>
      <c r="U350" s="35"/>
      <c r="V350" s="35"/>
      <c r="W350" s="35"/>
      <c r="X350" s="35"/>
      <c r="Y350" s="35"/>
      <c r="Z350" s="35"/>
      <c r="AA350" s="35"/>
      <c r="AB350" s="35"/>
      <c r="AC350" s="35"/>
      <c r="AD350" s="35"/>
      <c r="AE350" s="35"/>
      <c r="AT350" s="18" t="s">
        <v>138</v>
      </c>
      <c r="AU350" s="18" t="s">
        <v>84</v>
      </c>
    </row>
    <row r="351" spans="1:65" s="13" customFormat="1">
      <c r="B351" s="210"/>
      <c r="C351" s="211"/>
      <c r="D351" s="205" t="s">
        <v>151</v>
      </c>
      <c r="E351" s="212" t="s">
        <v>1</v>
      </c>
      <c r="F351" s="213" t="s">
        <v>525</v>
      </c>
      <c r="G351" s="211"/>
      <c r="H351" s="214">
        <v>1.413</v>
      </c>
      <c r="I351" s="215"/>
      <c r="J351" s="211"/>
      <c r="K351" s="211"/>
      <c r="L351" s="216"/>
      <c r="M351" s="217"/>
      <c r="N351" s="218"/>
      <c r="O351" s="218"/>
      <c r="P351" s="218"/>
      <c r="Q351" s="218"/>
      <c r="R351" s="218"/>
      <c r="S351" s="218"/>
      <c r="T351" s="219"/>
      <c r="AT351" s="220" t="s">
        <v>151</v>
      </c>
      <c r="AU351" s="220" t="s">
        <v>84</v>
      </c>
      <c r="AV351" s="13" t="s">
        <v>86</v>
      </c>
      <c r="AW351" s="13" t="s">
        <v>34</v>
      </c>
      <c r="AX351" s="13" t="s">
        <v>84</v>
      </c>
      <c r="AY351" s="220" t="s">
        <v>128</v>
      </c>
    </row>
    <row r="352" spans="1:65" s="2" customFormat="1" ht="24.15" customHeight="1">
      <c r="A352" s="35"/>
      <c r="B352" s="36"/>
      <c r="C352" s="192" t="s">
        <v>526</v>
      </c>
      <c r="D352" s="192" t="s">
        <v>131</v>
      </c>
      <c r="E352" s="193" t="s">
        <v>462</v>
      </c>
      <c r="F352" s="194" t="s">
        <v>463</v>
      </c>
      <c r="G352" s="195" t="s">
        <v>148</v>
      </c>
      <c r="H352" s="196">
        <v>9.891</v>
      </c>
      <c r="I352" s="197"/>
      <c r="J352" s="198">
        <f>ROUND(I352*H352,2)</f>
        <v>0</v>
      </c>
      <c r="K352" s="194" t="s">
        <v>135</v>
      </c>
      <c r="L352" s="40"/>
      <c r="M352" s="199" t="s">
        <v>1</v>
      </c>
      <c r="N352" s="200" t="s">
        <v>42</v>
      </c>
      <c r="O352" s="72"/>
      <c r="P352" s="201">
        <f>O352*H352</f>
        <v>0</v>
      </c>
      <c r="Q352" s="201">
        <v>0</v>
      </c>
      <c r="R352" s="201">
        <f>Q352*H352</f>
        <v>0</v>
      </c>
      <c r="S352" s="201">
        <v>0</v>
      </c>
      <c r="T352" s="202">
        <f>S352*H352</f>
        <v>0</v>
      </c>
      <c r="U352" s="35"/>
      <c r="V352" s="35"/>
      <c r="W352" s="35"/>
      <c r="X352" s="35"/>
      <c r="Y352" s="35"/>
      <c r="Z352" s="35"/>
      <c r="AA352" s="35"/>
      <c r="AB352" s="35"/>
      <c r="AC352" s="35"/>
      <c r="AD352" s="35"/>
      <c r="AE352" s="35"/>
      <c r="AR352" s="203" t="s">
        <v>438</v>
      </c>
      <c r="AT352" s="203" t="s">
        <v>131</v>
      </c>
      <c r="AU352" s="203" t="s">
        <v>84</v>
      </c>
      <c r="AY352" s="18" t="s">
        <v>128</v>
      </c>
      <c r="BE352" s="204">
        <f>IF(N352="základní",J352,0)</f>
        <v>0</v>
      </c>
      <c r="BF352" s="204">
        <f>IF(N352="snížená",J352,0)</f>
        <v>0</v>
      </c>
      <c r="BG352" s="204">
        <f>IF(N352="zákl. přenesená",J352,0)</f>
        <v>0</v>
      </c>
      <c r="BH352" s="204">
        <f>IF(N352="sníž. přenesená",J352,0)</f>
        <v>0</v>
      </c>
      <c r="BI352" s="204">
        <f>IF(N352="nulová",J352,0)</f>
        <v>0</v>
      </c>
      <c r="BJ352" s="18" t="s">
        <v>84</v>
      </c>
      <c r="BK352" s="204">
        <f>ROUND(I352*H352,2)</f>
        <v>0</v>
      </c>
      <c r="BL352" s="18" t="s">
        <v>438</v>
      </c>
      <c r="BM352" s="203" t="s">
        <v>527</v>
      </c>
    </row>
    <row r="353" spans="1:65" s="2" customFormat="1" ht="28.8">
      <c r="A353" s="35"/>
      <c r="B353" s="36"/>
      <c r="C353" s="37"/>
      <c r="D353" s="205" t="s">
        <v>138</v>
      </c>
      <c r="E353" s="37"/>
      <c r="F353" s="206" t="s">
        <v>465</v>
      </c>
      <c r="G353" s="37"/>
      <c r="H353" s="37"/>
      <c r="I353" s="207"/>
      <c r="J353" s="37"/>
      <c r="K353" s="37"/>
      <c r="L353" s="40"/>
      <c r="M353" s="208"/>
      <c r="N353" s="209"/>
      <c r="O353" s="72"/>
      <c r="P353" s="72"/>
      <c r="Q353" s="72"/>
      <c r="R353" s="72"/>
      <c r="S353" s="72"/>
      <c r="T353" s="73"/>
      <c r="U353" s="35"/>
      <c r="V353" s="35"/>
      <c r="W353" s="35"/>
      <c r="X353" s="35"/>
      <c r="Y353" s="35"/>
      <c r="Z353" s="35"/>
      <c r="AA353" s="35"/>
      <c r="AB353" s="35"/>
      <c r="AC353" s="35"/>
      <c r="AD353" s="35"/>
      <c r="AE353" s="35"/>
      <c r="AT353" s="18" t="s">
        <v>138</v>
      </c>
      <c r="AU353" s="18" t="s">
        <v>84</v>
      </c>
    </row>
    <row r="354" spans="1:65" s="13" customFormat="1">
      <c r="B354" s="210"/>
      <c r="C354" s="211"/>
      <c r="D354" s="205" t="s">
        <v>151</v>
      </c>
      <c r="E354" s="212" t="s">
        <v>1</v>
      </c>
      <c r="F354" s="213" t="s">
        <v>528</v>
      </c>
      <c r="G354" s="211"/>
      <c r="H354" s="214">
        <v>9.891</v>
      </c>
      <c r="I354" s="215"/>
      <c r="J354" s="211"/>
      <c r="K354" s="211"/>
      <c r="L354" s="216"/>
      <c r="M354" s="217"/>
      <c r="N354" s="218"/>
      <c r="O354" s="218"/>
      <c r="P354" s="218"/>
      <c r="Q354" s="218"/>
      <c r="R354" s="218"/>
      <c r="S354" s="218"/>
      <c r="T354" s="219"/>
      <c r="AT354" s="220" t="s">
        <v>151</v>
      </c>
      <c r="AU354" s="220" t="s">
        <v>84</v>
      </c>
      <c r="AV354" s="13" t="s">
        <v>86</v>
      </c>
      <c r="AW354" s="13" t="s">
        <v>34</v>
      </c>
      <c r="AX354" s="13" t="s">
        <v>84</v>
      </c>
      <c r="AY354" s="220" t="s">
        <v>128</v>
      </c>
    </row>
    <row r="355" spans="1:65" s="2" customFormat="1" ht="16.5" customHeight="1">
      <c r="A355" s="35"/>
      <c r="B355" s="36"/>
      <c r="C355" s="192" t="s">
        <v>529</v>
      </c>
      <c r="D355" s="192" t="s">
        <v>131</v>
      </c>
      <c r="E355" s="193" t="s">
        <v>530</v>
      </c>
      <c r="F355" s="194" t="s">
        <v>531</v>
      </c>
      <c r="G355" s="195" t="s">
        <v>142</v>
      </c>
      <c r="H355" s="196">
        <v>8</v>
      </c>
      <c r="I355" s="197"/>
      <c r="J355" s="198">
        <f>ROUND(I355*H355,2)</f>
        <v>0</v>
      </c>
      <c r="K355" s="194" t="s">
        <v>135</v>
      </c>
      <c r="L355" s="40"/>
      <c r="M355" s="199" t="s">
        <v>1</v>
      </c>
      <c r="N355" s="200" t="s">
        <v>42</v>
      </c>
      <c r="O355" s="72"/>
      <c r="P355" s="201">
        <f>O355*H355</f>
        <v>0</v>
      </c>
      <c r="Q355" s="201">
        <v>0</v>
      </c>
      <c r="R355" s="201">
        <f>Q355*H355</f>
        <v>0</v>
      </c>
      <c r="S355" s="201">
        <v>0</v>
      </c>
      <c r="T355" s="202">
        <f>S355*H355</f>
        <v>0</v>
      </c>
      <c r="U355" s="35"/>
      <c r="V355" s="35"/>
      <c r="W355" s="35"/>
      <c r="X355" s="35"/>
      <c r="Y355" s="35"/>
      <c r="Z355" s="35"/>
      <c r="AA355" s="35"/>
      <c r="AB355" s="35"/>
      <c r="AC355" s="35"/>
      <c r="AD355" s="35"/>
      <c r="AE355" s="35"/>
      <c r="AR355" s="203" t="s">
        <v>438</v>
      </c>
      <c r="AT355" s="203" t="s">
        <v>131</v>
      </c>
      <c r="AU355" s="203" t="s">
        <v>84</v>
      </c>
      <c r="AY355" s="18" t="s">
        <v>128</v>
      </c>
      <c r="BE355" s="204">
        <f>IF(N355="základní",J355,0)</f>
        <v>0</v>
      </c>
      <c r="BF355" s="204">
        <f>IF(N355="snížená",J355,0)</f>
        <v>0</v>
      </c>
      <c r="BG355" s="204">
        <f>IF(N355="zákl. přenesená",J355,0)</f>
        <v>0</v>
      </c>
      <c r="BH355" s="204">
        <f>IF(N355="sníž. přenesená",J355,0)</f>
        <v>0</v>
      </c>
      <c r="BI355" s="204">
        <f>IF(N355="nulová",J355,0)</f>
        <v>0</v>
      </c>
      <c r="BJ355" s="18" t="s">
        <v>84</v>
      </c>
      <c r="BK355" s="204">
        <f>ROUND(I355*H355,2)</f>
        <v>0</v>
      </c>
      <c r="BL355" s="18" t="s">
        <v>438</v>
      </c>
      <c r="BM355" s="203" t="s">
        <v>532</v>
      </c>
    </row>
    <row r="356" spans="1:65" s="2" customFormat="1" ht="28.8">
      <c r="A356" s="35"/>
      <c r="B356" s="36"/>
      <c r="C356" s="37"/>
      <c r="D356" s="205" t="s">
        <v>138</v>
      </c>
      <c r="E356" s="37"/>
      <c r="F356" s="206" t="s">
        <v>533</v>
      </c>
      <c r="G356" s="37"/>
      <c r="H356" s="37"/>
      <c r="I356" s="207"/>
      <c r="J356" s="37"/>
      <c r="K356" s="37"/>
      <c r="L356" s="40"/>
      <c r="M356" s="208"/>
      <c r="N356" s="209"/>
      <c r="O356" s="72"/>
      <c r="P356" s="72"/>
      <c r="Q356" s="72"/>
      <c r="R356" s="72"/>
      <c r="S356" s="72"/>
      <c r="T356" s="73"/>
      <c r="U356" s="35"/>
      <c r="V356" s="35"/>
      <c r="W356" s="35"/>
      <c r="X356" s="35"/>
      <c r="Y356" s="35"/>
      <c r="Z356" s="35"/>
      <c r="AA356" s="35"/>
      <c r="AB356" s="35"/>
      <c r="AC356" s="35"/>
      <c r="AD356" s="35"/>
      <c r="AE356" s="35"/>
      <c r="AT356" s="18" t="s">
        <v>138</v>
      </c>
      <c r="AU356" s="18" t="s">
        <v>84</v>
      </c>
    </row>
    <row r="357" spans="1:65" s="13" customFormat="1">
      <c r="B357" s="210"/>
      <c r="C357" s="211"/>
      <c r="D357" s="205" t="s">
        <v>151</v>
      </c>
      <c r="E357" s="212" t="s">
        <v>1</v>
      </c>
      <c r="F357" s="213" t="s">
        <v>534</v>
      </c>
      <c r="G357" s="211"/>
      <c r="H357" s="214">
        <v>8</v>
      </c>
      <c r="I357" s="215"/>
      <c r="J357" s="211"/>
      <c r="K357" s="211"/>
      <c r="L357" s="216"/>
      <c r="M357" s="252"/>
      <c r="N357" s="253"/>
      <c r="O357" s="253"/>
      <c r="P357" s="253"/>
      <c r="Q357" s="253"/>
      <c r="R357" s="253"/>
      <c r="S357" s="253"/>
      <c r="T357" s="254"/>
      <c r="AT357" s="220" t="s">
        <v>151</v>
      </c>
      <c r="AU357" s="220" t="s">
        <v>84</v>
      </c>
      <c r="AV357" s="13" t="s">
        <v>86</v>
      </c>
      <c r="AW357" s="13" t="s">
        <v>34</v>
      </c>
      <c r="AX357" s="13" t="s">
        <v>84</v>
      </c>
      <c r="AY357" s="220" t="s">
        <v>128</v>
      </c>
    </row>
    <row r="358" spans="1:65" s="2" customFormat="1" ht="6.9" customHeight="1">
      <c r="A358" s="35"/>
      <c r="B358" s="55"/>
      <c r="C358" s="56"/>
      <c r="D358" s="56"/>
      <c r="E358" s="56"/>
      <c r="F358" s="56"/>
      <c r="G358" s="56"/>
      <c r="H358" s="56"/>
      <c r="I358" s="56"/>
      <c r="J358" s="56"/>
      <c r="K358" s="56"/>
      <c r="L358" s="40"/>
      <c r="M358" s="35"/>
      <c r="O358" s="35"/>
      <c r="P358" s="35"/>
      <c r="Q358" s="35"/>
      <c r="R358" s="35"/>
      <c r="S358" s="35"/>
      <c r="T358" s="35"/>
      <c r="U358" s="35"/>
      <c r="V358" s="35"/>
      <c r="W358" s="35"/>
      <c r="X358" s="35"/>
      <c r="Y358" s="35"/>
      <c r="Z358" s="35"/>
      <c r="AA358" s="35"/>
      <c r="AB358" s="35"/>
      <c r="AC358" s="35"/>
      <c r="AD358" s="35"/>
      <c r="AE358" s="35"/>
    </row>
  </sheetData>
  <sheetProtection algorithmName="SHA-512" hashValue="VF/q4rXkAMrZ/FdgTVUuxaWc+eT+Mvw1W8E3pznyZP2m32SaNvzA/8fC0Eg67w13u4mhSEq3/nIea/UK8T8mSQ==" saltValue="TLU5iP4pLl46YsIpE+R5Yz3yqDxQxeC77QSZyasX32u6LvjlekQjJ0aGNflIhyVQzRKdjPEQvS4ixRFse1HKPQ==" spinCount="100000" sheet="1" objects="1" scenarios="1" formatColumns="0" formatRows="0" autoFilter="0"/>
  <autoFilter ref="C119:K357"/>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3"/>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3"/>
      <c r="M2" s="273"/>
      <c r="N2" s="273"/>
      <c r="O2" s="273"/>
      <c r="P2" s="273"/>
      <c r="Q2" s="273"/>
      <c r="R2" s="273"/>
      <c r="S2" s="273"/>
      <c r="T2" s="273"/>
      <c r="U2" s="273"/>
      <c r="V2" s="273"/>
      <c r="AT2" s="18" t="s">
        <v>92</v>
      </c>
    </row>
    <row r="3" spans="1:46" s="1" customFormat="1" ht="6.9" customHeight="1">
      <c r="B3" s="116"/>
      <c r="C3" s="117"/>
      <c r="D3" s="117"/>
      <c r="E3" s="117"/>
      <c r="F3" s="117"/>
      <c r="G3" s="117"/>
      <c r="H3" s="117"/>
      <c r="I3" s="117"/>
      <c r="J3" s="117"/>
      <c r="K3" s="117"/>
      <c r="L3" s="21"/>
      <c r="AT3" s="18" t="s">
        <v>86</v>
      </c>
    </row>
    <row r="4" spans="1:46" s="1" customFormat="1" ht="24.9" customHeight="1">
      <c r="B4" s="21"/>
      <c r="D4" s="118" t="s">
        <v>101</v>
      </c>
      <c r="L4" s="21"/>
      <c r="M4" s="119" t="s">
        <v>10</v>
      </c>
      <c r="AT4" s="18" t="s">
        <v>4</v>
      </c>
    </row>
    <row r="5" spans="1:46" s="1" customFormat="1" ht="6.9" customHeight="1">
      <c r="B5" s="21"/>
      <c r="L5" s="21"/>
    </row>
    <row r="6" spans="1:46" s="1" customFormat="1" ht="12" customHeight="1">
      <c r="B6" s="21"/>
      <c r="D6" s="120" t="s">
        <v>16</v>
      </c>
      <c r="L6" s="21"/>
    </row>
    <row r="7" spans="1:46" s="1" customFormat="1" ht="16.5" customHeight="1">
      <c r="B7" s="21"/>
      <c r="E7" s="321" t="str">
        <f>'Rekapitulace stavby'!K6</f>
        <v>Oprava trati v úseku Suchdol nad Odrou – Odry</v>
      </c>
      <c r="F7" s="322"/>
      <c r="G7" s="322"/>
      <c r="H7" s="322"/>
      <c r="L7" s="21"/>
    </row>
    <row r="8" spans="1:46" s="1" customFormat="1" ht="12" customHeight="1">
      <c r="B8" s="21"/>
      <c r="D8" s="120" t="s">
        <v>102</v>
      </c>
      <c r="L8" s="21"/>
    </row>
    <row r="9" spans="1:46" s="2" customFormat="1" ht="16.5" customHeight="1">
      <c r="A9" s="35"/>
      <c r="B9" s="40"/>
      <c r="C9" s="35"/>
      <c r="D9" s="35"/>
      <c r="E9" s="321" t="s">
        <v>103</v>
      </c>
      <c r="F9" s="324"/>
      <c r="G9" s="324"/>
      <c r="H9" s="324"/>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535</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23" t="s">
        <v>536</v>
      </c>
      <c r="F11" s="324"/>
      <c r="G11" s="324"/>
      <c r="H11" s="324"/>
      <c r="I11" s="35"/>
      <c r="J11" s="35"/>
      <c r="K11" s="35"/>
      <c r="L11" s="52"/>
      <c r="S11" s="35"/>
      <c r="T11" s="35"/>
      <c r="U11" s="35"/>
      <c r="V11" s="35"/>
      <c r="W11" s="35"/>
      <c r="X11" s="35"/>
      <c r="Y11" s="35"/>
      <c r="Z11" s="35"/>
      <c r="AA11" s="35"/>
      <c r="AB11" s="35"/>
      <c r="AC11" s="35"/>
      <c r="AD11" s="35"/>
      <c r="AE11" s="35"/>
    </row>
    <row r="12" spans="1:46" s="2" customFormat="1">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20. 2. 2024</v>
      </c>
      <c r="K14" s="35"/>
      <c r="L14" s="52"/>
      <c r="S14" s="35"/>
      <c r="T14" s="35"/>
      <c r="U14" s="35"/>
      <c r="V14" s="35"/>
      <c r="W14" s="35"/>
      <c r="X14" s="35"/>
      <c r="Y14" s="35"/>
      <c r="Z14" s="35"/>
      <c r="AA14" s="35"/>
      <c r="AB14" s="35"/>
      <c r="AC14" s="35"/>
      <c r="AD14" s="35"/>
      <c r="AE14" s="35"/>
    </row>
    <row r="15" spans="1:46" s="2" customFormat="1" ht="10.8"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29</v>
      </c>
      <c r="K17" s="35"/>
      <c r="L17" s="52"/>
      <c r="S17" s="35"/>
      <c r="T17" s="35"/>
      <c r="U17" s="35"/>
      <c r="V17" s="35"/>
      <c r="W17" s="35"/>
      <c r="X17" s="35"/>
      <c r="Y17" s="35"/>
      <c r="Z17" s="35"/>
      <c r="AA17" s="35"/>
      <c r="AB17" s="35"/>
      <c r="AC17" s="35"/>
      <c r="AD17" s="35"/>
      <c r="AE17" s="35"/>
    </row>
    <row r="18" spans="1:31" s="2" customFormat="1" ht="6.9"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30</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5" t="str">
        <f>'Rekapitulace stavby'!E14</f>
        <v>Vyplň údaj</v>
      </c>
      <c r="F20" s="326"/>
      <c r="G20" s="326"/>
      <c r="H20" s="326"/>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32</v>
      </c>
      <c r="E22" s="35"/>
      <c r="F22" s="35"/>
      <c r="G22" s="35"/>
      <c r="H22" s="35"/>
      <c r="I22" s="120" t="s">
        <v>25</v>
      </c>
      <c r="J22" s="111" t="str">
        <f>IF('Rekapitulace stavby'!AN16="","",'Rekapitulace stavby'!AN16)</f>
        <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tr">
        <f>IF('Rekapitulace stavby'!E17="","",'Rekapitulace stavby'!E17)</f>
        <v xml:space="preserve"> </v>
      </c>
      <c r="F23" s="35"/>
      <c r="G23" s="35"/>
      <c r="H23" s="35"/>
      <c r="I23" s="120" t="s">
        <v>28</v>
      </c>
      <c r="J23" s="111" t="str">
        <f>IF('Rekapitulace stavby'!AN17="","",'Rekapitulace stavby'!AN17)</f>
        <v/>
      </c>
      <c r="K23" s="35"/>
      <c r="L23" s="52"/>
      <c r="S23" s="35"/>
      <c r="T23" s="35"/>
      <c r="U23" s="35"/>
      <c r="V23" s="35"/>
      <c r="W23" s="35"/>
      <c r="X23" s="35"/>
      <c r="Y23" s="35"/>
      <c r="Z23" s="35"/>
      <c r="AA23" s="35"/>
      <c r="AB23" s="35"/>
      <c r="AC23" s="35"/>
      <c r="AD23" s="35"/>
      <c r="AE23" s="35"/>
    </row>
    <row r="24" spans="1:31" s="2" customFormat="1" ht="6.9"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35</v>
      </c>
      <c r="E25" s="35"/>
      <c r="F25" s="35"/>
      <c r="G25" s="35"/>
      <c r="H25" s="35"/>
      <c r="I25" s="120" t="s">
        <v>25</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0" t="s">
        <v>28</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36</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6.5" customHeight="1">
      <c r="A29" s="122"/>
      <c r="B29" s="123"/>
      <c r="C29" s="122"/>
      <c r="D29" s="122"/>
      <c r="E29" s="327" t="s">
        <v>1</v>
      </c>
      <c r="F29" s="327"/>
      <c r="G29" s="327"/>
      <c r="H29" s="327"/>
      <c r="I29" s="122"/>
      <c r="J29" s="122"/>
      <c r="K29" s="122"/>
      <c r="L29" s="124"/>
      <c r="S29" s="122"/>
      <c r="T29" s="122"/>
      <c r="U29" s="122"/>
      <c r="V29" s="122"/>
      <c r="W29" s="122"/>
      <c r="X29" s="122"/>
      <c r="Y29" s="122"/>
      <c r="Z29" s="122"/>
      <c r="AA29" s="122"/>
      <c r="AB29" s="122"/>
      <c r="AC29" s="122"/>
      <c r="AD29" s="122"/>
      <c r="AE29" s="122"/>
    </row>
    <row r="30" spans="1:31" s="2" customFormat="1" ht="6.9"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35"/>
      <c r="J32" s="127">
        <f>ROUND(J123, 2)</f>
        <v>0</v>
      </c>
      <c r="K32" s="35"/>
      <c r="L32" s="52"/>
      <c r="S32" s="35"/>
      <c r="T32" s="35"/>
      <c r="U32" s="35"/>
      <c r="V32" s="35"/>
      <c r="W32" s="35"/>
      <c r="X32" s="35"/>
      <c r="Y32" s="35"/>
      <c r="Z32" s="35"/>
      <c r="AA32" s="35"/>
      <c r="AB32" s="35"/>
      <c r="AC32" s="35"/>
      <c r="AD32" s="35"/>
      <c r="AE32" s="35"/>
    </row>
    <row r="33" spans="1:31" s="2" customFormat="1" ht="6.9"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 customHeight="1">
      <c r="A34" s="35"/>
      <c r="B34" s="40"/>
      <c r="C34" s="35"/>
      <c r="D34" s="35"/>
      <c r="E34" s="35"/>
      <c r="F34" s="128" t="s">
        <v>39</v>
      </c>
      <c r="G34" s="35"/>
      <c r="H34" s="35"/>
      <c r="I34" s="128" t="s">
        <v>38</v>
      </c>
      <c r="J34" s="128" t="s">
        <v>40</v>
      </c>
      <c r="K34" s="35"/>
      <c r="L34" s="52"/>
      <c r="S34" s="35"/>
      <c r="T34" s="35"/>
      <c r="U34" s="35"/>
      <c r="V34" s="35"/>
      <c r="W34" s="35"/>
      <c r="X34" s="35"/>
      <c r="Y34" s="35"/>
      <c r="Z34" s="35"/>
      <c r="AA34" s="35"/>
      <c r="AB34" s="35"/>
      <c r="AC34" s="35"/>
      <c r="AD34" s="35"/>
      <c r="AE34" s="35"/>
    </row>
    <row r="35" spans="1:31" s="2" customFormat="1" ht="14.4" customHeight="1">
      <c r="A35" s="35"/>
      <c r="B35" s="40"/>
      <c r="C35" s="35"/>
      <c r="D35" s="129" t="s">
        <v>41</v>
      </c>
      <c r="E35" s="120" t="s">
        <v>42</v>
      </c>
      <c r="F35" s="130">
        <f>ROUND((SUM(BE123:BE202)),  2)</f>
        <v>0</v>
      </c>
      <c r="G35" s="35"/>
      <c r="H35" s="35"/>
      <c r="I35" s="131">
        <v>0.21</v>
      </c>
      <c r="J35" s="130">
        <f>ROUND(((SUM(BE123:BE202))*I35),  2)</f>
        <v>0</v>
      </c>
      <c r="K35" s="35"/>
      <c r="L35" s="52"/>
      <c r="S35" s="35"/>
      <c r="T35" s="35"/>
      <c r="U35" s="35"/>
      <c r="V35" s="35"/>
      <c r="W35" s="35"/>
      <c r="X35" s="35"/>
      <c r="Y35" s="35"/>
      <c r="Z35" s="35"/>
      <c r="AA35" s="35"/>
      <c r="AB35" s="35"/>
      <c r="AC35" s="35"/>
      <c r="AD35" s="35"/>
      <c r="AE35" s="35"/>
    </row>
    <row r="36" spans="1:31" s="2" customFormat="1" ht="14.4" customHeight="1">
      <c r="A36" s="35"/>
      <c r="B36" s="40"/>
      <c r="C36" s="35"/>
      <c r="D36" s="35"/>
      <c r="E36" s="120" t="s">
        <v>43</v>
      </c>
      <c r="F36" s="130">
        <f>ROUND((SUM(BF123:BF202)),  2)</f>
        <v>0</v>
      </c>
      <c r="G36" s="35"/>
      <c r="H36" s="35"/>
      <c r="I36" s="131">
        <v>0.12</v>
      </c>
      <c r="J36" s="130">
        <f>ROUND(((SUM(BF123:BF202))*I36),  2)</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20" t="s">
        <v>44</v>
      </c>
      <c r="F37" s="130">
        <f>ROUND((SUM(BG123:BG202)),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 hidden="1" customHeight="1">
      <c r="A38" s="35"/>
      <c r="B38" s="40"/>
      <c r="C38" s="35"/>
      <c r="D38" s="35"/>
      <c r="E38" s="120" t="s">
        <v>45</v>
      </c>
      <c r="F38" s="130">
        <f>ROUND((SUM(BH123:BH202)),  2)</f>
        <v>0</v>
      </c>
      <c r="G38" s="35"/>
      <c r="H38" s="35"/>
      <c r="I38" s="131">
        <v>0.12</v>
      </c>
      <c r="J38" s="130">
        <f>0</f>
        <v>0</v>
      </c>
      <c r="K38" s="35"/>
      <c r="L38" s="52"/>
      <c r="S38" s="35"/>
      <c r="T38" s="35"/>
      <c r="U38" s="35"/>
      <c r="V38" s="35"/>
      <c r="W38" s="35"/>
      <c r="X38" s="35"/>
      <c r="Y38" s="35"/>
      <c r="Z38" s="35"/>
      <c r="AA38" s="35"/>
      <c r="AB38" s="35"/>
      <c r="AC38" s="35"/>
      <c r="AD38" s="35"/>
      <c r="AE38" s="35"/>
    </row>
    <row r="39" spans="1:31" s="2" customFormat="1" ht="14.4" hidden="1" customHeight="1">
      <c r="A39" s="35"/>
      <c r="B39" s="40"/>
      <c r="C39" s="35"/>
      <c r="D39" s="35"/>
      <c r="E39" s="120" t="s">
        <v>46</v>
      </c>
      <c r="F39" s="130">
        <f>ROUND((SUM(BI123:BI202)),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47</v>
      </c>
      <c r="E41" s="134"/>
      <c r="F41" s="134"/>
      <c r="G41" s="135" t="s">
        <v>48</v>
      </c>
      <c r="H41" s="136" t="s">
        <v>49</v>
      </c>
      <c r="I41" s="134"/>
      <c r="J41" s="137">
        <f>SUM(J32:J39)</f>
        <v>0</v>
      </c>
      <c r="K41" s="138"/>
      <c r="L41" s="52"/>
      <c r="S41" s="35"/>
      <c r="T41" s="35"/>
      <c r="U41" s="35"/>
      <c r="V41" s="35"/>
      <c r="W41" s="35"/>
      <c r="X41" s="35"/>
      <c r="Y41" s="35"/>
      <c r="Z41" s="35"/>
      <c r="AA41" s="35"/>
      <c r="AB41" s="35"/>
      <c r="AC41" s="35"/>
      <c r="AD41" s="35"/>
      <c r="AE41" s="35"/>
    </row>
    <row r="42" spans="1:31" s="2" customFormat="1" ht="14.4"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9" t="s">
        <v>50</v>
      </c>
      <c r="E50" s="140"/>
      <c r="F50" s="140"/>
      <c r="G50" s="139" t="s">
        <v>51</v>
      </c>
      <c r="H50" s="140"/>
      <c r="I50" s="140"/>
      <c r="J50" s="140"/>
      <c r="K50" s="140"/>
      <c r="L50" s="52"/>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3.2">
      <c r="A61" s="35"/>
      <c r="B61" s="40"/>
      <c r="C61" s="35"/>
      <c r="D61" s="141" t="s">
        <v>52</v>
      </c>
      <c r="E61" s="142"/>
      <c r="F61" s="143" t="s">
        <v>53</v>
      </c>
      <c r="G61" s="141" t="s">
        <v>52</v>
      </c>
      <c r="H61" s="142"/>
      <c r="I61" s="142"/>
      <c r="J61" s="144" t="s">
        <v>53</v>
      </c>
      <c r="K61" s="142"/>
      <c r="L61" s="52"/>
      <c r="S61" s="35"/>
      <c r="T61" s="35"/>
      <c r="U61" s="35"/>
      <c r="V61" s="35"/>
      <c r="W61" s="35"/>
      <c r="X61" s="35"/>
      <c r="Y61" s="35"/>
      <c r="Z61" s="35"/>
      <c r="AA61" s="35"/>
      <c r="AB61" s="35"/>
      <c r="AC61" s="35"/>
      <c r="AD61" s="35"/>
      <c r="AE61" s="35"/>
    </row>
    <row r="62" spans="1:31">
      <c r="B62" s="21"/>
      <c r="L62" s="21"/>
    </row>
    <row r="63" spans="1:31">
      <c r="B63" s="21"/>
      <c r="L63" s="21"/>
    </row>
    <row r="64" spans="1:31">
      <c r="B64" s="21"/>
      <c r="L64" s="21"/>
    </row>
    <row r="65" spans="1:31" s="2" customFormat="1" ht="13.2">
      <c r="A65" s="35"/>
      <c r="B65" s="40"/>
      <c r="C65" s="35"/>
      <c r="D65" s="139" t="s">
        <v>54</v>
      </c>
      <c r="E65" s="145"/>
      <c r="F65" s="145"/>
      <c r="G65" s="139" t="s">
        <v>55</v>
      </c>
      <c r="H65" s="145"/>
      <c r="I65" s="145"/>
      <c r="J65" s="145"/>
      <c r="K65" s="145"/>
      <c r="L65" s="52"/>
      <c r="S65" s="35"/>
      <c r="T65" s="35"/>
      <c r="U65" s="35"/>
      <c r="V65" s="35"/>
      <c r="W65" s="35"/>
      <c r="X65" s="35"/>
      <c r="Y65" s="35"/>
      <c r="Z65" s="35"/>
      <c r="AA65" s="35"/>
      <c r="AB65" s="35"/>
      <c r="AC65" s="35"/>
      <c r="AD65" s="35"/>
      <c r="AE65" s="35"/>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3.2">
      <c r="A76" s="35"/>
      <c r="B76" s="40"/>
      <c r="C76" s="35"/>
      <c r="D76" s="141" t="s">
        <v>52</v>
      </c>
      <c r="E76" s="142"/>
      <c r="F76" s="143" t="s">
        <v>53</v>
      </c>
      <c r="G76" s="141" t="s">
        <v>52</v>
      </c>
      <c r="H76" s="142"/>
      <c r="I76" s="142"/>
      <c r="J76" s="144" t="s">
        <v>53</v>
      </c>
      <c r="K76" s="142"/>
      <c r="L76" s="52"/>
      <c r="S76" s="35"/>
      <c r="T76" s="35"/>
      <c r="U76" s="35"/>
      <c r="V76" s="35"/>
      <c r="W76" s="35"/>
      <c r="X76" s="35"/>
      <c r="Y76" s="35"/>
      <c r="Z76" s="35"/>
      <c r="AA76" s="35"/>
      <c r="AB76" s="35"/>
      <c r="AC76" s="35"/>
      <c r="AD76" s="35"/>
      <c r="AE76" s="35"/>
    </row>
    <row r="77" spans="1:31" s="2" customFormat="1" ht="14.4"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 customHeight="1">
      <c r="A82" s="35"/>
      <c r="B82" s="36"/>
      <c r="C82" s="24" t="s">
        <v>104</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19" t="str">
        <f>E7</f>
        <v>Oprava trati v úseku Suchdol nad Odrou – Odry</v>
      </c>
      <c r="F85" s="320"/>
      <c r="G85" s="320"/>
      <c r="H85" s="320"/>
      <c r="I85" s="37"/>
      <c r="J85" s="37"/>
      <c r="K85" s="37"/>
      <c r="L85" s="52"/>
      <c r="S85" s="35"/>
      <c r="T85" s="35"/>
      <c r="U85" s="35"/>
      <c r="V85" s="35"/>
      <c r="W85" s="35"/>
      <c r="X85" s="35"/>
      <c r="Y85" s="35"/>
      <c r="Z85" s="35"/>
      <c r="AA85" s="35"/>
      <c r="AB85" s="35"/>
      <c r="AC85" s="35"/>
      <c r="AD85" s="35"/>
      <c r="AE85" s="35"/>
    </row>
    <row r="86" spans="1:31" s="1" customFormat="1" ht="12" customHeight="1">
      <c r="B86" s="22"/>
      <c r="C86" s="30" t="s">
        <v>102</v>
      </c>
      <c r="D86" s="23"/>
      <c r="E86" s="23"/>
      <c r="F86" s="23"/>
      <c r="G86" s="23"/>
      <c r="H86" s="23"/>
      <c r="I86" s="23"/>
      <c r="J86" s="23"/>
      <c r="K86" s="23"/>
      <c r="L86" s="21"/>
    </row>
    <row r="87" spans="1:31" s="2" customFormat="1" ht="16.5" customHeight="1">
      <c r="A87" s="35"/>
      <c r="B87" s="36"/>
      <c r="C87" s="37"/>
      <c r="D87" s="37"/>
      <c r="E87" s="319" t="s">
        <v>103</v>
      </c>
      <c r="F87" s="318"/>
      <c r="G87" s="318"/>
      <c r="H87" s="318"/>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535</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7" t="str">
        <f>E11</f>
        <v>SO 14-10-01.1 - Snesení  a vložení kolejového pole v km 8,112 – 8,654</v>
      </c>
      <c r="F89" s="318"/>
      <c r="G89" s="318"/>
      <c r="H89" s="318"/>
      <c r="I89" s="37"/>
      <c r="J89" s="37"/>
      <c r="K89" s="37"/>
      <c r="L89" s="52"/>
      <c r="S89" s="35"/>
      <c r="T89" s="35"/>
      <c r="U89" s="35"/>
      <c r="V89" s="35"/>
      <c r="W89" s="35"/>
      <c r="X89" s="35"/>
      <c r="Y89" s="35"/>
      <c r="Z89" s="35"/>
      <c r="AA89" s="35"/>
      <c r="AB89" s="35"/>
      <c r="AC89" s="35"/>
      <c r="AD89" s="35"/>
      <c r="AE89" s="35"/>
    </row>
    <row r="90" spans="1:31"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PS Suchdol n.O.</v>
      </c>
      <c r="G91" s="37"/>
      <c r="H91" s="37"/>
      <c r="I91" s="30" t="s">
        <v>22</v>
      </c>
      <c r="J91" s="67" t="str">
        <f>IF(J14="","",J14)</f>
        <v>20. 2. 2024</v>
      </c>
      <c r="K91" s="37"/>
      <c r="L91" s="52"/>
      <c r="S91" s="35"/>
      <c r="T91" s="35"/>
      <c r="U91" s="35"/>
      <c r="V91" s="35"/>
      <c r="W91" s="35"/>
      <c r="X91" s="35"/>
      <c r="Y91" s="35"/>
      <c r="Z91" s="35"/>
      <c r="AA91" s="35"/>
      <c r="AB91" s="35"/>
      <c r="AC91" s="35"/>
      <c r="AD91" s="35"/>
      <c r="AE91" s="35"/>
    </row>
    <row r="92" spans="1:31" s="2" customFormat="1" ht="6.9"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15" customHeight="1">
      <c r="A93" s="35"/>
      <c r="B93" s="36"/>
      <c r="C93" s="30" t="s">
        <v>24</v>
      </c>
      <c r="D93" s="37"/>
      <c r="E93" s="37"/>
      <c r="F93" s="28" t="str">
        <f>E17</f>
        <v>Správa železnic, státní organizace, OŘ Ostrava</v>
      </c>
      <c r="G93" s="37"/>
      <c r="H93" s="37"/>
      <c r="I93" s="30" t="s">
        <v>32</v>
      </c>
      <c r="J93" s="33" t="str">
        <f>E23</f>
        <v xml:space="preserve"> </v>
      </c>
      <c r="K93" s="37"/>
      <c r="L93" s="52"/>
      <c r="S93" s="35"/>
      <c r="T93" s="35"/>
      <c r="U93" s="35"/>
      <c r="V93" s="35"/>
      <c r="W93" s="35"/>
      <c r="X93" s="35"/>
      <c r="Y93" s="35"/>
      <c r="Z93" s="35"/>
      <c r="AA93" s="35"/>
      <c r="AB93" s="35"/>
      <c r="AC93" s="35"/>
      <c r="AD93" s="35"/>
      <c r="AE93" s="35"/>
    </row>
    <row r="94" spans="1:31" s="2" customFormat="1" ht="15.15" customHeight="1">
      <c r="A94" s="35"/>
      <c r="B94" s="36"/>
      <c r="C94" s="30" t="s">
        <v>30</v>
      </c>
      <c r="D94" s="37"/>
      <c r="E94" s="37"/>
      <c r="F94" s="28" t="str">
        <f>IF(E20="","",E20)</f>
        <v>Vyplň údaj</v>
      </c>
      <c r="G94" s="37"/>
      <c r="H94" s="37"/>
      <c r="I94" s="30" t="s">
        <v>35</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105</v>
      </c>
      <c r="D96" s="151"/>
      <c r="E96" s="151"/>
      <c r="F96" s="151"/>
      <c r="G96" s="151"/>
      <c r="H96" s="151"/>
      <c r="I96" s="151"/>
      <c r="J96" s="152" t="s">
        <v>106</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8" customHeight="1">
      <c r="A98" s="35"/>
      <c r="B98" s="36"/>
      <c r="C98" s="153" t="s">
        <v>107</v>
      </c>
      <c r="D98" s="37"/>
      <c r="E98" s="37"/>
      <c r="F98" s="37"/>
      <c r="G98" s="37"/>
      <c r="H98" s="37"/>
      <c r="I98" s="37"/>
      <c r="J98" s="85">
        <f>J123</f>
        <v>0</v>
      </c>
      <c r="K98" s="37"/>
      <c r="L98" s="52"/>
      <c r="S98" s="35"/>
      <c r="T98" s="35"/>
      <c r="U98" s="35"/>
      <c r="V98" s="35"/>
      <c r="W98" s="35"/>
      <c r="X98" s="35"/>
      <c r="Y98" s="35"/>
      <c r="Z98" s="35"/>
      <c r="AA98" s="35"/>
      <c r="AB98" s="35"/>
      <c r="AC98" s="35"/>
      <c r="AD98" s="35"/>
      <c r="AE98" s="35"/>
      <c r="AU98" s="18" t="s">
        <v>108</v>
      </c>
    </row>
    <row r="99" spans="1:47" s="9" customFormat="1" ht="24.9" customHeight="1">
      <c r="B99" s="154"/>
      <c r="C99" s="155"/>
      <c r="D99" s="156" t="s">
        <v>109</v>
      </c>
      <c r="E99" s="157"/>
      <c r="F99" s="157"/>
      <c r="G99" s="157"/>
      <c r="H99" s="157"/>
      <c r="I99" s="157"/>
      <c r="J99" s="158">
        <f>J124</f>
        <v>0</v>
      </c>
      <c r="K99" s="155"/>
      <c r="L99" s="159"/>
    </row>
    <row r="100" spans="1:47" s="10" customFormat="1" ht="19.95" customHeight="1">
      <c r="B100" s="160"/>
      <c r="C100" s="105"/>
      <c r="D100" s="161" t="s">
        <v>110</v>
      </c>
      <c r="E100" s="162"/>
      <c r="F100" s="162"/>
      <c r="G100" s="162"/>
      <c r="H100" s="162"/>
      <c r="I100" s="162"/>
      <c r="J100" s="163">
        <f>J125</f>
        <v>0</v>
      </c>
      <c r="K100" s="105"/>
      <c r="L100" s="164"/>
    </row>
    <row r="101" spans="1:47" s="9" customFormat="1" ht="24.9" customHeight="1">
      <c r="B101" s="154"/>
      <c r="C101" s="155"/>
      <c r="D101" s="156" t="s">
        <v>112</v>
      </c>
      <c r="E101" s="157"/>
      <c r="F101" s="157"/>
      <c r="G101" s="157"/>
      <c r="H101" s="157"/>
      <c r="I101" s="157"/>
      <c r="J101" s="158">
        <f>J175</f>
        <v>0</v>
      </c>
      <c r="K101" s="155"/>
      <c r="L101" s="159"/>
    </row>
    <row r="102" spans="1:47" s="2" customFormat="1" ht="21.75" customHeight="1">
      <c r="A102" s="35"/>
      <c r="B102" s="36"/>
      <c r="C102" s="37"/>
      <c r="D102" s="37"/>
      <c r="E102" s="37"/>
      <c r="F102" s="37"/>
      <c r="G102" s="37"/>
      <c r="H102" s="37"/>
      <c r="I102" s="37"/>
      <c r="J102" s="37"/>
      <c r="K102" s="37"/>
      <c r="L102" s="52"/>
      <c r="S102" s="35"/>
      <c r="T102" s="35"/>
      <c r="U102" s="35"/>
      <c r="V102" s="35"/>
      <c r="W102" s="35"/>
      <c r="X102" s="35"/>
      <c r="Y102" s="35"/>
      <c r="Z102" s="35"/>
      <c r="AA102" s="35"/>
      <c r="AB102" s="35"/>
      <c r="AC102" s="35"/>
      <c r="AD102" s="35"/>
      <c r="AE102" s="35"/>
    </row>
    <row r="103" spans="1:47" s="2" customFormat="1" ht="6.9" customHeight="1">
      <c r="A103" s="35"/>
      <c r="B103" s="55"/>
      <c r="C103" s="56"/>
      <c r="D103" s="56"/>
      <c r="E103" s="56"/>
      <c r="F103" s="56"/>
      <c r="G103" s="56"/>
      <c r="H103" s="56"/>
      <c r="I103" s="56"/>
      <c r="J103" s="56"/>
      <c r="K103" s="56"/>
      <c r="L103" s="52"/>
      <c r="S103" s="35"/>
      <c r="T103" s="35"/>
      <c r="U103" s="35"/>
      <c r="V103" s="35"/>
      <c r="W103" s="35"/>
      <c r="X103" s="35"/>
      <c r="Y103" s="35"/>
      <c r="Z103" s="35"/>
      <c r="AA103" s="35"/>
      <c r="AB103" s="35"/>
      <c r="AC103" s="35"/>
      <c r="AD103" s="35"/>
      <c r="AE103" s="35"/>
    </row>
    <row r="107" spans="1:47" s="2" customFormat="1" ht="6.9" customHeight="1">
      <c r="A107" s="35"/>
      <c r="B107" s="57"/>
      <c r="C107" s="58"/>
      <c r="D107" s="58"/>
      <c r="E107" s="58"/>
      <c r="F107" s="58"/>
      <c r="G107" s="58"/>
      <c r="H107" s="58"/>
      <c r="I107" s="58"/>
      <c r="J107" s="58"/>
      <c r="K107" s="58"/>
      <c r="L107" s="52"/>
      <c r="S107" s="35"/>
      <c r="T107" s="35"/>
      <c r="U107" s="35"/>
      <c r="V107" s="35"/>
      <c r="W107" s="35"/>
      <c r="X107" s="35"/>
      <c r="Y107" s="35"/>
      <c r="Z107" s="35"/>
      <c r="AA107" s="35"/>
      <c r="AB107" s="35"/>
      <c r="AC107" s="35"/>
      <c r="AD107" s="35"/>
      <c r="AE107" s="35"/>
    </row>
    <row r="108" spans="1:47" s="2" customFormat="1" ht="24.9" customHeight="1">
      <c r="A108" s="35"/>
      <c r="B108" s="36"/>
      <c r="C108" s="24" t="s">
        <v>113</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6.9" customHeight="1">
      <c r="A109" s="35"/>
      <c r="B109" s="36"/>
      <c r="C109" s="37"/>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47" s="2" customFormat="1" ht="12" customHeight="1">
      <c r="A110" s="35"/>
      <c r="B110" s="36"/>
      <c r="C110" s="30" t="s">
        <v>16</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47" s="2" customFormat="1" ht="16.5" customHeight="1">
      <c r="A111" s="35"/>
      <c r="B111" s="36"/>
      <c r="C111" s="37"/>
      <c r="D111" s="37"/>
      <c r="E111" s="319" t="str">
        <f>E7</f>
        <v>Oprava trati v úseku Suchdol nad Odrou – Odry</v>
      </c>
      <c r="F111" s="320"/>
      <c r="G111" s="320"/>
      <c r="H111" s="320"/>
      <c r="I111" s="37"/>
      <c r="J111" s="37"/>
      <c r="K111" s="37"/>
      <c r="L111" s="52"/>
      <c r="S111" s="35"/>
      <c r="T111" s="35"/>
      <c r="U111" s="35"/>
      <c r="V111" s="35"/>
      <c r="W111" s="35"/>
      <c r="X111" s="35"/>
      <c r="Y111" s="35"/>
      <c r="Z111" s="35"/>
      <c r="AA111" s="35"/>
      <c r="AB111" s="35"/>
      <c r="AC111" s="35"/>
      <c r="AD111" s="35"/>
      <c r="AE111" s="35"/>
    </row>
    <row r="112" spans="1:47" s="1" customFormat="1" ht="12" customHeight="1">
      <c r="B112" s="22"/>
      <c r="C112" s="30" t="s">
        <v>102</v>
      </c>
      <c r="D112" s="23"/>
      <c r="E112" s="23"/>
      <c r="F112" s="23"/>
      <c r="G112" s="23"/>
      <c r="H112" s="23"/>
      <c r="I112" s="23"/>
      <c r="J112" s="23"/>
      <c r="K112" s="23"/>
      <c r="L112" s="21"/>
    </row>
    <row r="113" spans="1:65" s="2" customFormat="1" ht="16.5" customHeight="1">
      <c r="A113" s="35"/>
      <c r="B113" s="36"/>
      <c r="C113" s="37"/>
      <c r="D113" s="37"/>
      <c r="E113" s="319" t="s">
        <v>103</v>
      </c>
      <c r="F113" s="318"/>
      <c r="G113" s="318"/>
      <c r="H113" s="318"/>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535</v>
      </c>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6.5" customHeight="1">
      <c r="A115" s="35"/>
      <c r="B115" s="36"/>
      <c r="C115" s="37"/>
      <c r="D115" s="37"/>
      <c r="E115" s="307" t="str">
        <f>E11</f>
        <v>SO 14-10-01.1 - Snesení  a vložení kolejového pole v km 8,112 – 8,654</v>
      </c>
      <c r="F115" s="318"/>
      <c r="G115" s="318"/>
      <c r="H115" s="318"/>
      <c r="I115" s="37"/>
      <c r="J115" s="37"/>
      <c r="K115" s="37"/>
      <c r="L115" s="52"/>
      <c r="S115" s="35"/>
      <c r="T115" s="35"/>
      <c r="U115" s="35"/>
      <c r="V115" s="35"/>
      <c r="W115" s="35"/>
      <c r="X115" s="35"/>
      <c r="Y115" s="35"/>
      <c r="Z115" s="35"/>
      <c r="AA115" s="35"/>
      <c r="AB115" s="35"/>
      <c r="AC115" s="35"/>
      <c r="AD115" s="35"/>
      <c r="AE115" s="35"/>
    </row>
    <row r="116" spans="1:65" s="2" customFormat="1" ht="6.9"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2" customHeight="1">
      <c r="A117" s="35"/>
      <c r="B117" s="36"/>
      <c r="C117" s="30" t="s">
        <v>20</v>
      </c>
      <c r="D117" s="37"/>
      <c r="E117" s="37"/>
      <c r="F117" s="28" t="str">
        <f>F14</f>
        <v>PS Suchdol n.O.</v>
      </c>
      <c r="G117" s="37"/>
      <c r="H117" s="37"/>
      <c r="I117" s="30" t="s">
        <v>22</v>
      </c>
      <c r="J117" s="67" t="str">
        <f>IF(J14="","",J14)</f>
        <v>20. 2. 2024</v>
      </c>
      <c r="K117" s="37"/>
      <c r="L117" s="52"/>
      <c r="S117" s="35"/>
      <c r="T117" s="35"/>
      <c r="U117" s="35"/>
      <c r="V117" s="35"/>
      <c r="W117" s="35"/>
      <c r="X117" s="35"/>
      <c r="Y117" s="35"/>
      <c r="Z117" s="35"/>
      <c r="AA117" s="35"/>
      <c r="AB117" s="35"/>
      <c r="AC117" s="35"/>
      <c r="AD117" s="35"/>
      <c r="AE117" s="35"/>
    </row>
    <row r="118" spans="1:65" s="2" customFormat="1" ht="6.9"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2" customFormat="1" ht="15.15" customHeight="1">
      <c r="A119" s="35"/>
      <c r="B119" s="36"/>
      <c r="C119" s="30" t="s">
        <v>24</v>
      </c>
      <c r="D119" s="37"/>
      <c r="E119" s="37"/>
      <c r="F119" s="28" t="str">
        <f>E17</f>
        <v>Správa železnic, státní organizace, OŘ Ostrava</v>
      </c>
      <c r="G119" s="37"/>
      <c r="H119" s="37"/>
      <c r="I119" s="30" t="s">
        <v>32</v>
      </c>
      <c r="J119" s="33" t="str">
        <f>E23</f>
        <v xml:space="preserve"> </v>
      </c>
      <c r="K119" s="37"/>
      <c r="L119" s="52"/>
      <c r="S119" s="35"/>
      <c r="T119" s="35"/>
      <c r="U119" s="35"/>
      <c r="V119" s="35"/>
      <c r="W119" s="35"/>
      <c r="X119" s="35"/>
      <c r="Y119" s="35"/>
      <c r="Z119" s="35"/>
      <c r="AA119" s="35"/>
      <c r="AB119" s="35"/>
      <c r="AC119" s="35"/>
      <c r="AD119" s="35"/>
      <c r="AE119" s="35"/>
    </row>
    <row r="120" spans="1:65" s="2" customFormat="1" ht="15.15" customHeight="1">
      <c r="A120" s="35"/>
      <c r="B120" s="36"/>
      <c r="C120" s="30" t="s">
        <v>30</v>
      </c>
      <c r="D120" s="37"/>
      <c r="E120" s="37"/>
      <c r="F120" s="28" t="str">
        <f>IF(E20="","",E20)</f>
        <v>Vyplň údaj</v>
      </c>
      <c r="G120" s="37"/>
      <c r="H120" s="37"/>
      <c r="I120" s="30" t="s">
        <v>35</v>
      </c>
      <c r="J120" s="33" t="str">
        <f>E26</f>
        <v xml:space="preserve"> </v>
      </c>
      <c r="K120" s="37"/>
      <c r="L120" s="52"/>
      <c r="S120" s="35"/>
      <c r="T120" s="35"/>
      <c r="U120" s="35"/>
      <c r="V120" s="35"/>
      <c r="W120" s="35"/>
      <c r="X120" s="35"/>
      <c r="Y120" s="35"/>
      <c r="Z120" s="35"/>
      <c r="AA120" s="35"/>
      <c r="AB120" s="35"/>
      <c r="AC120" s="35"/>
      <c r="AD120" s="35"/>
      <c r="AE120" s="35"/>
    </row>
    <row r="121" spans="1:65" s="2" customFormat="1" ht="10.3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5" s="11" customFormat="1" ht="29.25" customHeight="1">
      <c r="A122" s="165"/>
      <c r="B122" s="166"/>
      <c r="C122" s="167" t="s">
        <v>114</v>
      </c>
      <c r="D122" s="168" t="s">
        <v>62</v>
      </c>
      <c r="E122" s="168" t="s">
        <v>58</v>
      </c>
      <c r="F122" s="168" t="s">
        <v>59</v>
      </c>
      <c r="G122" s="168" t="s">
        <v>115</v>
      </c>
      <c r="H122" s="168" t="s">
        <v>116</v>
      </c>
      <c r="I122" s="168" t="s">
        <v>117</v>
      </c>
      <c r="J122" s="168" t="s">
        <v>106</v>
      </c>
      <c r="K122" s="169" t="s">
        <v>118</v>
      </c>
      <c r="L122" s="170"/>
      <c r="M122" s="76" t="s">
        <v>1</v>
      </c>
      <c r="N122" s="77" t="s">
        <v>41</v>
      </c>
      <c r="O122" s="77" t="s">
        <v>119</v>
      </c>
      <c r="P122" s="77" t="s">
        <v>120</v>
      </c>
      <c r="Q122" s="77" t="s">
        <v>121</v>
      </c>
      <c r="R122" s="77" t="s">
        <v>122</v>
      </c>
      <c r="S122" s="77" t="s">
        <v>123</v>
      </c>
      <c r="T122" s="78" t="s">
        <v>124</v>
      </c>
      <c r="U122" s="165"/>
      <c r="V122" s="165"/>
      <c r="W122" s="165"/>
      <c r="X122" s="165"/>
      <c r="Y122" s="165"/>
      <c r="Z122" s="165"/>
      <c r="AA122" s="165"/>
      <c r="AB122" s="165"/>
      <c r="AC122" s="165"/>
      <c r="AD122" s="165"/>
      <c r="AE122" s="165"/>
    </row>
    <row r="123" spans="1:65" s="2" customFormat="1" ht="22.8" customHeight="1">
      <c r="A123" s="35"/>
      <c r="B123" s="36"/>
      <c r="C123" s="83" t="s">
        <v>125</v>
      </c>
      <c r="D123" s="37"/>
      <c r="E123" s="37"/>
      <c r="F123" s="37"/>
      <c r="G123" s="37"/>
      <c r="H123" s="37"/>
      <c r="I123" s="37"/>
      <c r="J123" s="171">
        <f>BK123</f>
        <v>0</v>
      </c>
      <c r="K123" s="37"/>
      <c r="L123" s="40"/>
      <c r="M123" s="79"/>
      <c r="N123" s="172"/>
      <c r="O123" s="80"/>
      <c r="P123" s="173">
        <f>P124+P175</f>
        <v>0</v>
      </c>
      <c r="Q123" s="80"/>
      <c r="R123" s="173">
        <f>R124+R175</f>
        <v>1527.3884800000001</v>
      </c>
      <c r="S123" s="80"/>
      <c r="T123" s="174">
        <f>T124+T175</f>
        <v>0</v>
      </c>
      <c r="U123" s="35"/>
      <c r="V123" s="35"/>
      <c r="W123" s="35"/>
      <c r="X123" s="35"/>
      <c r="Y123" s="35"/>
      <c r="Z123" s="35"/>
      <c r="AA123" s="35"/>
      <c r="AB123" s="35"/>
      <c r="AC123" s="35"/>
      <c r="AD123" s="35"/>
      <c r="AE123" s="35"/>
      <c r="AT123" s="18" t="s">
        <v>76</v>
      </c>
      <c r="AU123" s="18" t="s">
        <v>108</v>
      </c>
      <c r="BK123" s="175">
        <f>BK124+BK175</f>
        <v>0</v>
      </c>
    </row>
    <row r="124" spans="1:65" s="12" customFormat="1" ht="25.95" customHeight="1">
      <c r="B124" s="176"/>
      <c r="C124" s="177"/>
      <c r="D124" s="178" t="s">
        <v>76</v>
      </c>
      <c r="E124" s="179" t="s">
        <v>126</v>
      </c>
      <c r="F124" s="179" t="s">
        <v>127</v>
      </c>
      <c r="G124" s="177"/>
      <c r="H124" s="177"/>
      <c r="I124" s="180"/>
      <c r="J124" s="181">
        <f>BK124</f>
        <v>0</v>
      </c>
      <c r="K124" s="177"/>
      <c r="L124" s="182"/>
      <c r="M124" s="183"/>
      <c r="N124" s="184"/>
      <c r="O124" s="184"/>
      <c r="P124" s="185">
        <f>P125</f>
        <v>0</v>
      </c>
      <c r="Q124" s="184"/>
      <c r="R124" s="185">
        <f>R125</f>
        <v>1527.3884800000001</v>
      </c>
      <c r="S124" s="184"/>
      <c r="T124" s="186">
        <f>T125</f>
        <v>0</v>
      </c>
      <c r="AR124" s="187" t="s">
        <v>84</v>
      </c>
      <c r="AT124" s="188" t="s">
        <v>76</v>
      </c>
      <c r="AU124" s="188" t="s">
        <v>77</v>
      </c>
      <c r="AY124" s="187" t="s">
        <v>128</v>
      </c>
      <c r="BK124" s="189">
        <f>BK125</f>
        <v>0</v>
      </c>
    </row>
    <row r="125" spans="1:65" s="12" customFormat="1" ht="22.8" customHeight="1">
      <c r="B125" s="176"/>
      <c r="C125" s="177"/>
      <c r="D125" s="178" t="s">
        <v>76</v>
      </c>
      <c r="E125" s="190" t="s">
        <v>129</v>
      </c>
      <c r="F125" s="190" t="s">
        <v>130</v>
      </c>
      <c r="G125" s="177"/>
      <c r="H125" s="177"/>
      <c r="I125" s="180"/>
      <c r="J125" s="191">
        <f>BK125</f>
        <v>0</v>
      </c>
      <c r="K125" s="177"/>
      <c r="L125" s="182"/>
      <c r="M125" s="183"/>
      <c r="N125" s="184"/>
      <c r="O125" s="184"/>
      <c r="P125" s="185">
        <f>SUM(P126:P174)</f>
        <v>0</v>
      </c>
      <c r="Q125" s="184"/>
      <c r="R125" s="185">
        <f>SUM(R126:R174)</f>
        <v>1527.3884800000001</v>
      </c>
      <c r="S125" s="184"/>
      <c r="T125" s="186">
        <f>SUM(T126:T174)</f>
        <v>0</v>
      </c>
      <c r="AR125" s="187" t="s">
        <v>84</v>
      </c>
      <c r="AT125" s="188" t="s">
        <v>76</v>
      </c>
      <c r="AU125" s="188" t="s">
        <v>84</v>
      </c>
      <c r="AY125" s="187" t="s">
        <v>128</v>
      </c>
      <c r="BK125" s="189">
        <f>SUM(BK126:BK174)</f>
        <v>0</v>
      </c>
    </row>
    <row r="126" spans="1:65" s="2" customFormat="1" ht="16.5" customHeight="1">
      <c r="A126" s="35"/>
      <c r="B126" s="36"/>
      <c r="C126" s="192" t="s">
        <v>84</v>
      </c>
      <c r="D126" s="192" t="s">
        <v>131</v>
      </c>
      <c r="E126" s="193" t="s">
        <v>132</v>
      </c>
      <c r="F126" s="194" t="s">
        <v>133</v>
      </c>
      <c r="G126" s="195" t="s">
        <v>134</v>
      </c>
      <c r="H126" s="196">
        <v>16</v>
      </c>
      <c r="I126" s="197"/>
      <c r="J126" s="198">
        <f>ROUND(I126*H126,2)</f>
        <v>0</v>
      </c>
      <c r="K126" s="194" t="s">
        <v>135</v>
      </c>
      <c r="L126" s="40"/>
      <c r="M126" s="199" t="s">
        <v>1</v>
      </c>
      <c r="N126" s="200" t="s">
        <v>42</v>
      </c>
      <c r="O126" s="72"/>
      <c r="P126" s="201">
        <f>O126*H126</f>
        <v>0</v>
      </c>
      <c r="Q126" s="201">
        <v>0</v>
      </c>
      <c r="R126" s="201">
        <f>Q126*H126</f>
        <v>0</v>
      </c>
      <c r="S126" s="201">
        <v>0</v>
      </c>
      <c r="T126" s="202">
        <f>S126*H126</f>
        <v>0</v>
      </c>
      <c r="U126" s="35"/>
      <c r="V126" s="35"/>
      <c r="W126" s="35"/>
      <c r="X126" s="35"/>
      <c r="Y126" s="35"/>
      <c r="Z126" s="35"/>
      <c r="AA126" s="35"/>
      <c r="AB126" s="35"/>
      <c r="AC126" s="35"/>
      <c r="AD126" s="35"/>
      <c r="AE126" s="35"/>
      <c r="AR126" s="203" t="s">
        <v>136</v>
      </c>
      <c r="AT126" s="203" t="s">
        <v>131</v>
      </c>
      <c r="AU126" s="203" t="s">
        <v>86</v>
      </c>
      <c r="AY126" s="18" t="s">
        <v>128</v>
      </c>
      <c r="BE126" s="204">
        <f>IF(N126="základní",J126,0)</f>
        <v>0</v>
      </c>
      <c r="BF126" s="204">
        <f>IF(N126="snížená",J126,0)</f>
        <v>0</v>
      </c>
      <c r="BG126" s="204">
        <f>IF(N126="zákl. přenesená",J126,0)</f>
        <v>0</v>
      </c>
      <c r="BH126" s="204">
        <f>IF(N126="sníž. přenesená",J126,0)</f>
        <v>0</v>
      </c>
      <c r="BI126" s="204">
        <f>IF(N126="nulová",J126,0)</f>
        <v>0</v>
      </c>
      <c r="BJ126" s="18" t="s">
        <v>84</v>
      </c>
      <c r="BK126" s="204">
        <f>ROUND(I126*H126,2)</f>
        <v>0</v>
      </c>
      <c r="BL126" s="18" t="s">
        <v>136</v>
      </c>
      <c r="BM126" s="203" t="s">
        <v>537</v>
      </c>
    </row>
    <row r="127" spans="1:65" s="2" customFormat="1" ht="28.8">
      <c r="A127" s="35"/>
      <c r="B127" s="36"/>
      <c r="C127" s="37"/>
      <c r="D127" s="205" t="s">
        <v>138</v>
      </c>
      <c r="E127" s="37"/>
      <c r="F127" s="206" t="s">
        <v>139</v>
      </c>
      <c r="G127" s="37"/>
      <c r="H127" s="37"/>
      <c r="I127" s="207"/>
      <c r="J127" s="37"/>
      <c r="K127" s="37"/>
      <c r="L127" s="40"/>
      <c r="M127" s="208"/>
      <c r="N127" s="209"/>
      <c r="O127" s="72"/>
      <c r="P127" s="72"/>
      <c r="Q127" s="72"/>
      <c r="R127" s="72"/>
      <c r="S127" s="72"/>
      <c r="T127" s="73"/>
      <c r="U127" s="35"/>
      <c r="V127" s="35"/>
      <c r="W127" s="35"/>
      <c r="X127" s="35"/>
      <c r="Y127" s="35"/>
      <c r="Z127" s="35"/>
      <c r="AA127" s="35"/>
      <c r="AB127" s="35"/>
      <c r="AC127" s="35"/>
      <c r="AD127" s="35"/>
      <c r="AE127" s="35"/>
      <c r="AT127" s="18" t="s">
        <v>138</v>
      </c>
      <c r="AU127" s="18" t="s">
        <v>86</v>
      </c>
    </row>
    <row r="128" spans="1:65" s="2" customFormat="1" ht="16.5" customHeight="1">
      <c r="A128" s="35"/>
      <c r="B128" s="36"/>
      <c r="C128" s="192" t="s">
        <v>86</v>
      </c>
      <c r="D128" s="192" t="s">
        <v>131</v>
      </c>
      <c r="E128" s="193" t="s">
        <v>140</v>
      </c>
      <c r="F128" s="194" t="s">
        <v>141</v>
      </c>
      <c r="G128" s="195" t="s">
        <v>142</v>
      </c>
      <c r="H128" s="196">
        <v>32</v>
      </c>
      <c r="I128" s="197"/>
      <c r="J128" s="198">
        <f>ROUND(I128*H128,2)</f>
        <v>0</v>
      </c>
      <c r="K128" s="194" t="s">
        <v>135</v>
      </c>
      <c r="L128" s="40"/>
      <c r="M128" s="199" t="s">
        <v>1</v>
      </c>
      <c r="N128" s="200" t="s">
        <v>42</v>
      </c>
      <c r="O128" s="72"/>
      <c r="P128" s="201">
        <f>O128*H128</f>
        <v>0</v>
      </c>
      <c r="Q128" s="201">
        <v>0</v>
      </c>
      <c r="R128" s="201">
        <f>Q128*H128</f>
        <v>0</v>
      </c>
      <c r="S128" s="201">
        <v>0</v>
      </c>
      <c r="T128" s="202">
        <f>S128*H128</f>
        <v>0</v>
      </c>
      <c r="U128" s="35"/>
      <c r="V128" s="35"/>
      <c r="W128" s="35"/>
      <c r="X128" s="35"/>
      <c r="Y128" s="35"/>
      <c r="Z128" s="35"/>
      <c r="AA128" s="35"/>
      <c r="AB128" s="35"/>
      <c r="AC128" s="35"/>
      <c r="AD128" s="35"/>
      <c r="AE128" s="35"/>
      <c r="AR128" s="203" t="s">
        <v>136</v>
      </c>
      <c r="AT128" s="203" t="s">
        <v>131</v>
      </c>
      <c r="AU128" s="203" t="s">
        <v>86</v>
      </c>
      <c r="AY128" s="18" t="s">
        <v>128</v>
      </c>
      <c r="BE128" s="204">
        <f>IF(N128="základní",J128,0)</f>
        <v>0</v>
      </c>
      <c r="BF128" s="204">
        <f>IF(N128="snížená",J128,0)</f>
        <v>0</v>
      </c>
      <c r="BG128" s="204">
        <f>IF(N128="zákl. přenesená",J128,0)</f>
        <v>0</v>
      </c>
      <c r="BH128" s="204">
        <f>IF(N128="sníž. přenesená",J128,0)</f>
        <v>0</v>
      </c>
      <c r="BI128" s="204">
        <f>IF(N128="nulová",J128,0)</f>
        <v>0</v>
      </c>
      <c r="BJ128" s="18" t="s">
        <v>84</v>
      </c>
      <c r="BK128" s="204">
        <f>ROUND(I128*H128,2)</f>
        <v>0</v>
      </c>
      <c r="BL128" s="18" t="s">
        <v>136</v>
      </c>
      <c r="BM128" s="203" t="s">
        <v>538</v>
      </c>
    </row>
    <row r="129" spans="1:65" s="2" customFormat="1" ht="19.2">
      <c r="A129" s="35"/>
      <c r="B129" s="36"/>
      <c r="C129" s="37"/>
      <c r="D129" s="205" t="s">
        <v>138</v>
      </c>
      <c r="E129" s="37"/>
      <c r="F129" s="206" t="s">
        <v>144</v>
      </c>
      <c r="G129" s="37"/>
      <c r="H129" s="37"/>
      <c r="I129" s="207"/>
      <c r="J129" s="37"/>
      <c r="K129" s="37"/>
      <c r="L129" s="40"/>
      <c r="M129" s="208"/>
      <c r="N129" s="209"/>
      <c r="O129" s="72"/>
      <c r="P129" s="72"/>
      <c r="Q129" s="72"/>
      <c r="R129" s="72"/>
      <c r="S129" s="72"/>
      <c r="T129" s="73"/>
      <c r="U129" s="35"/>
      <c r="V129" s="35"/>
      <c r="W129" s="35"/>
      <c r="X129" s="35"/>
      <c r="Y129" s="35"/>
      <c r="Z129" s="35"/>
      <c r="AA129" s="35"/>
      <c r="AB129" s="35"/>
      <c r="AC129" s="35"/>
      <c r="AD129" s="35"/>
      <c r="AE129" s="35"/>
      <c r="AT129" s="18" t="s">
        <v>138</v>
      </c>
      <c r="AU129" s="18" t="s">
        <v>86</v>
      </c>
    </row>
    <row r="130" spans="1:65" s="2" customFormat="1" ht="16.5" customHeight="1">
      <c r="A130" s="35"/>
      <c r="B130" s="36"/>
      <c r="C130" s="192" t="s">
        <v>145</v>
      </c>
      <c r="D130" s="192" t="s">
        <v>131</v>
      </c>
      <c r="E130" s="193" t="s">
        <v>146</v>
      </c>
      <c r="F130" s="194" t="s">
        <v>147</v>
      </c>
      <c r="G130" s="195" t="s">
        <v>148</v>
      </c>
      <c r="H130" s="196">
        <v>295.98500000000001</v>
      </c>
      <c r="I130" s="197"/>
      <c r="J130" s="198">
        <f>ROUND(I130*H130,2)</f>
        <v>0</v>
      </c>
      <c r="K130" s="194" t="s">
        <v>135</v>
      </c>
      <c r="L130" s="40"/>
      <c r="M130" s="199" t="s">
        <v>1</v>
      </c>
      <c r="N130" s="200" t="s">
        <v>42</v>
      </c>
      <c r="O130" s="72"/>
      <c r="P130" s="201">
        <f>O130*H130</f>
        <v>0</v>
      </c>
      <c r="Q130" s="201">
        <v>0</v>
      </c>
      <c r="R130" s="201">
        <f>Q130*H130</f>
        <v>0</v>
      </c>
      <c r="S130" s="201">
        <v>0</v>
      </c>
      <c r="T130" s="202">
        <f>S130*H130</f>
        <v>0</v>
      </c>
      <c r="U130" s="35"/>
      <c r="V130" s="35"/>
      <c r="W130" s="35"/>
      <c r="X130" s="35"/>
      <c r="Y130" s="35"/>
      <c r="Z130" s="35"/>
      <c r="AA130" s="35"/>
      <c r="AB130" s="35"/>
      <c r="AC130" s="35"/>
      <c r="AD130" s="35"/>
      <c r="AE130" s="35"/>
      <c r="AR130" s="203" t="s">
        <v>136</v>
      </c>
      <c r="AT130" s="203" t="s">
        <v>131</v>
      </c>
      <c r="AU130" s="203" t="s">
        <v>86</v>
      </c>
      <c r="AY130" s="18" t="s">
        <v>128</v>
      </c>
      <c r="BE130" s="204">
        <f>IF(N130="základní",J130,0)</f>
        <v>0</v>
      </c>
      <c r="BF130" s="204">
        <f>IF(N130="snížená",J130,0)</f>
        <v>0</v>
      </c>
      <c r="BG130" s="204">
        <f>IF(N130="zákl. přenesená",J130,0)</f>
        <v>0</v>
      </c>
      <c r="BH130" s="204">
        <f>IF(N130="sníž. přenesená",J130,0)</f>
        <v>0</v>
      </c>
      <c r="BI130" s="204">
        <f>IF(N130="nulová",J130,0)</f>
        <v>0</v>
      </c>
      <c r="BJ130" s="18" t="s">
        <v>84</v>
      </c>
      <c r="BK130" s="204">
        <f>ROUND(I130*H130,2)</f>
        <v>0</v>
      </c>
      <c r="BL130" s="18" t="s">
        <v>136</v>
      </c>
      <c r="BM130" s="203" t="s">
        <v>539</v>
      </c>
    </row>
    <row r="131" spans="1:65" s="2" customFormat="1" ht="28.8">
      <c r="A131" s="35"/>
      <c r="B131" s="36"/>
      <c r="C131" s="37"/>
      <c r="D131" s="205" t="s">
        <v>138</v>
      </c>
      <c r="E131" s="37"/>
      <c r="F131" s="206" t="s">
        <v>150</v>
      </c>
      <c r="G131" s="37"/>
      <c r="H131" s="37"/>
      <c r="I131" s="207"/>
      <c r="J131" s="37"/>
      <c r="K131" s="37"/>
      <c r="L131" s="40"/>
      <c r="M131" s="208"/>
      <c r="N131" s="209"/>
      <c r="O131" s="72"/>
      <c r="P131" s="72"/>
      <c r="Q131" s="72"/>
      <c r="R131" s="72"/>
      <c r="S131" s="72"/>
      <c r="T131" s="73"/>
      <c r="U131" s="35"/>
      <c r="V131" s="35"/>
      <c r="W131" s="35"/>
      <c r="X131" s="35"/>
      <c r="Y131" s="35"/>
      <c r="Z131" s="35"/>
      <c r="AA131" s="35"/>
      <c r="AB131" s="35"/>
      <c r="AC131" s="35"/>
      <c r="AD131" s="35"/>
      <c r="AE131" s="35"/>
      <c r="AT131" s="18" t="s">
        <v>138</v>
      </c>
      <c r="AU131" s="18" t="s">
        <v>86</v>
      </c>
    </row>
    <row r="132" spans="1:65" s="13" customFormat="1">
      <c r="B132" s="210"/>
      <c r="C132" s="211"/>
      <c r="D132" s="205" t="s">
        <v>151</v>
      </c>
      <c r="E132" s="212" t="s">
        <v>1</v>
      </c>
      <c r="F132" s="213" t="s">
        <v>540</v>
      </c>
      <c r="G132" s="211"/>
      <c r="H132" s="214">
        <v>295.98500000000001</v>
      </c>
      <c r="I132" s="215"/>
      <c r="J132" s="211"/>
      <c r="K132" s="211"/>
      <c r="L132" s="216"/>
      <c r="M132" s="217"/>
      <c r="N132" s="218"/>
      <c r="O132" s="218"/>
      <c r="P132" s="218"/>
      <c r="Q132" s="218"/>
      <c r="R132" s="218"/>
      <c r="S132" s="218"/>
      <c r="T132" s="219"/>
      <c r="AT132" s="220" t="s">
        <v>151</v>
      </c>
      <c r="AU132" s="220" t="s">
        <v>86</v>
      </c>
      <c r="AV132" s="13" t="s">
        <v>86</v>
      </c>
      <c r="AW132" s="13" t="s">
        <v>34</v>
      </c>
      <c r="AX132" s="13" t="s">
        <v>84</v>
      </c>
      <c r="AY132" s="220" t="s">
        <v>128</v>
      </c>
    </row>
    <row r="133" spans="1:65" s="2" customFormat="1" ht="16.5" customHeight="1">
      <c r="A133" s="35"/>
      <c r="B133" s="36"/>
      <c r="C133" s="192" t="s">
        <v>136</v>
      </c>
      <c r="D133" s="192" t="s">
        <v>131</v>
      </c>
      <c r="E133" s="193" t="s">
        <v>541</v>
      </c>
      <c r="F133" s="194" t="s">
        <v>542</v>
      </c>
      <c r="G133" s="195" t="s">
        <v>543</v>
      </c>
      <c r="H133" s="196">
        <v>2168</v>
      </c>
      <c r="I133" s="197"/>
      <c r="J133" s="198">
        <f>ROUND(I133*H133,2)</f>
        <v>0</v>
      </c>
      <c r="K133" s="194" t="s">
        <v>135</v>
      </c>
      <c r="L133" s="40"/>
      <c r="M133" s="199" t="s">
        <v>1</v>
      </c>
      <c r="N133" s="200" t="s">
        <v>42</v>
      </c>
      <c r="O133" s="72"/>
      <c r="P133" s="201">
        <f>O133*H133</f>
        <v>0</v>
      </c>
      <c r="Q133" s="201">
        <v>0</v>
      </c>
      <c r="R133" s="201">
        <f>Q133*H133</f>
        <v>0</v>
      </c>
      <c r="S133" s="201">
        <v>0</v>
      </c>
      <c r="T133" s="202">
        <f>S133*H133</f>
        <v>0</v>
      </c>
      <c r="U133" s="35"/>
      <c r="V133" s="35"/>
      <c r="W133" s="35"/>
      <c r="X133" s="35"/>
      <c r="Y133" s="35"/>
      <c r="Z133" s="35"/>
      <c r="AA133" s="35"/>
      <c r="AB133" s="35"/>
      <c r="AC133" s="35"/>
      <c r="AD133" s="35"/>
      <c r="AE133" s="35"/>
      <c r="AR133" s="203" t="s">
        <v>136</v>
      </c>
      <c r="AT133" s="203" t="s">
        <v>131</v>
      </c>
      <c r="AU133" s="203" t="s">
        <v>86</v>
      </c>
      <c r="AY133" s="18" t="s">
        <v>128</v>
      </c>
      <c r="BE133" s="204">
        <f>IF(N133="základní",J133,0)</f>
        <v>0</v>
      </c>
      <c r="BF133" s="204">
        <f>IF(N133="snížená",J133,0)</f>
        <v>0</v>
      </c>
      <c r="BG133" s="204">
        <f>IF(N133="zákl. přenesená",J133,0)</f>
        <v>0</v>
      </c>
      <c r="BH133" s="204">
        <f>IF(N133="sníž. přenesená",J133,0)</f>
        <v>0</v>
      </c>
      <c r="BI133" s="204">
        <f>IF(N133="nulová",J133,0)</f>
        <v>0</v>
      </c>
      <c r="BJ133" s="18" t="s">
        <v>84</v>
      </c>
      <c r="BK133" s="204">
        <f>ROUND(I133*H133,2)</f>
        <v>0</v>
      </c>
      <c r="BL133" s="18" t="s">
        <v>136</v>
      </c>
      <c r="BM133" s="203" t="s">
        <v>544</v>
      </c>
    </row>
    <row r="134" spans="1:65" s="2" customFormat="1" ht="19.2">
      <c r="A134" s="35"/>
      <c r="B134" s="36"/>
      <c r="C134" s="37"/>
      <c r="D134" s="205" t="s">
        <v>138</v>
      </c>
      <c r="E134" s="37"/>
      <c r="F134" s="206" t="s">
        <v>545</v>
      </c>
      <c r="G134" s="37"/>
      <c r="H134" s="37"/>
      <c r="I134" s="207"/>
      <c r="J134" s="37"/>
      <c r="K134" s="37"/>
      <c r="L134" s="40"/>
      <c r="M134" s="208"/>
      <c r="N134" s="209"/>
      <c r="O134" s="72"/>
      <c r="P134" s="72"/>
      <c r="Q134" s="72"/>
      <c r="R134" s="72"/>
      <c r="S134" s="72"/>
      <c r="T134" s="73"/>
      <c r="U134" s="35"/>
      <c r="V134" s="35"/>
      <c r="W134" s="35"/>
      <c r="X134" s="35"/>
      <c r="Y134" s="35"/>
      <c r="Z134" s="35"/>
      <c r="AA134" s="35"/>
      <c r="AB134" s="35"/>
      <c r="AC134" s="35"/>
      <c r="AD134" s="35"/>
      <c r="AE134" s="35"/>
      <c r="AT134" s="18" t="s">
        <v>138</v>
      </c>
      <c r="AU134" s="18" t="s">
        <v>86</v>
      </c>
    </row>
    <row r="135" spans="1:65" s="13" customFormat="1">
      <c r="B135" s="210"/>
      <c r="C135" s="211"/>
      <c r="D135" s="205" t="s">
        <v>151</v>
      </c>
      <c r="E135" s="212" t="s">
        <v>1</v>
      </c>
      <c r="F135" s="213" t="s">
        <v>546</v>
      </c>
      <c r="G135" s="211"/>
      <c r="H135" s="214">
        <v>2168</v>
      </c>
      <c r="I135" s="215"/>
      <c r="J135" s="211"/>
      <c r="K135" s="211"/>
      <c r="L135" s="216"/>
      <c r="M135" s="217"/>
      <c r="N135" s="218"/>
      <c r="O135" s="218"/>
      <c r="P135" s="218"/>
      <c r="Q135" s="218"/>
      <c r="R135" s="218"/>
      <c r="S135" s="218"/>
      <c r="T135" s="219"/>
      <c r="AT135" s="220" t="s">
        <v>151</v>
      </c>
      <c r="AU135" s="220" t="s">
        <v>86</v>
      </c>
      <c r="AV135" s="13" t="s">
        <v>86</v>
      </c>
      <c r="AW135" s="13" t="s">
        <v>34</v>
      </c>
      <c r="AX135" s="13" t="s">
        <v>84</v>
      </c>
      <c r="AY135" s="220" t="s">
        <v>128</v>
      </c>
    </row>
    <row r="136" spans="1:65" s="2" customFormat="1" ht="16.5" customHeight="1">
      <c r="A136" s="35"/>
      <c r="B136" s="36"/>
      <c r="C136" s="192" t="s">
        <v>129</v>
      </c>
      <c r="D136" s="192" t="s">
        <v>131</v>
      </c>
      <c r="E136" s="193" t="s">
        <v>153</v>
      </c>
      <c r="F136" s="194" t="s">
        <v>154</v>
      </c>
      <c r="G136" s="195" t="s">
        <v>155</v>
      </c>
      <c r="H136" s="196">
        <v>898.09400000000005</v>
      </c>
      <c r="I136" s="197"/>
      <c r="J136" s="198">
        <f>ROUND(I136*H136,2)</f>
        <v>0</v>
      </c>
      <c r="K136" s="194" t="s">
        <v>135</v>
      </c>
      <c r="L136" s="40"/>
      <c r="M136" s="199" t="s">
        <v>1</v>
      </c>
      <c r="N136" s="200" t="s">
        <v>42</v>
      </c>
      <c r="O136" s="72"/>
      <c r="P136" s="201">
        <f>O136*H136</f>
        <v>0</v>
      </c>
      <c r="Q136" s="201">
        <v>0</v>
      </c>
      <c r="R136" s="201">
        <f>Q136*H136</f>
        <v>0</v>
      </c>
      <c r="S136" s="201">
        <v>0</v>
      </c>
      <c r="T136" s="202">
        <f>S136*H136</f>
        <v>0</v>
      </c>
      <c r="U136" s="35"/>
      <c r="V136" s="35"/>
      <c r="W136" s="35"/>
      <c r="X136" s="35"/>
      <c r="Y136" s="35"/>
      <c r="Z136" s="35"/>
      <c r="AA136" s="35"/>
      <c r="AB136" s="35"/>
      <c r="AC136" s="35"/>
      <c r="AD136" s="35"/>
      <c r="AE136" s="35"/>
      <c r="AR136" s="203" t="s">
        <v>136</v>
      </c>
      <c r="AT136" s="203" t="s">
        <v>131</v>
      </c>
      <c r="AU136" s="203" t="s">
        <v>86</v>
      </c>
      <c r="AY136" s="18" t="s">
        <v>128</v>
      </c>
      <c r="BE136" s="204">
        <f>IF(N136="základní",J136,0)</f>
        <v>0</v>
      </c>
      <c r="BF136" s="204">
        <f>IF(N136="snížená",J136,0)</f>
        <v>0</v>
      </c>
      <c r="BG136" s="204">
        <f>IF(N136="zákl. přenesená",J136,0)</f>
        <v>0</v>
      </c>
      <c r="BH136" s="204">
        <f>IF(N136="sníž. přenesená",J136,0)</f>
        <v>0</v>
      </c>
      <c r="BI136" s="204">
        <f>IF(N136="nulová",J136,0)</f>
        <v>0</v>
      </c>
      <c r="BJ136" s="18" t="s">
        <v>84</v>
      </c>
      <c r="BK136" s="204">
        <f>ROUND(I136*H136,2)</f>
        <v>0</v>
      </c>
      <c r="BL136" s="18" t="s">
        <v>136</v>
      </c>
      <c r="BM136" s="203" t="s">
        <v>547</v>
      </c>
    </row>
    <row r="137" spans="1:65" s="2" customFormat="1" ht="28.8">
      <c r="A137" s="35"/>
      <c r="B137" s="36"/>
      <c r="C137" s="37"/>
      <c r="D137" s="205" t="s">
        <v>138</v>
      </c>
      <c r="E137" s="37"/>
      <c r="F137" s="206" t="s">
        <v>157</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138</v>
      </c>
      <c r="AU137" s="18" t="s">
        <v>86</v>
      </c>
    </row>
    <row r="138" spans="1:65" s="13" customFormat="1">
      <c r="B138" s="210"/>
      <c r="C138" s="211"/>
      <c r="D138" s="205" t="s">
        <v>151</v>
      </c>
      <c r="E138" s="212" t="s">
        <v>1</v>
      </c>
      <c r="F138" s="213" t="s">
        <v>548</v>
      </c>
      <c r="G138" s="211"/>
      <c r="H138" s="214">
        <v>898.09400000000005</v>
      </c>
      <c r="I138" s="215"/>
      <c r="J138" s="211"/>
      <c r="K138" s="211"/>
      <c r="L138" s="216"/>
      <c r="M138" s="217"/>
      <c r="N138" s="218"/>
      <c r="O138" s="218"/>
      <c r="P138" s="218"/>
      <c r="Q138" s="218"/>
      <c r="R138" s="218"/>
      <c r="S138" s="218"/>
      <c r="T138" s="219"/>
      <c r="AT138" s="220" t="s">
        <v>151</v>
      </c>
      <c r="AU138" s="220" t="s">
        <v>86</v>
      </c>
      <c r="AV138" s="13" t="s">
        <v>86</v>
      </c>
      <c r="AW138" s="13" t="s">
        <v>34</v>
      </c>
      <c r="AX138" s="13" t="s">
        <v>84</v>
      </c>
      <c r="AY138" s="220" t="s">
        <v>128</v>
      </c>
    </row>
    <row r="139" spans="1:65" s="2" customFormat="1" ht="16.5" customHeight="1">
      <c r="A139" s="35"/>
      <c r="B139" s="36"/>
      <c r="C139" s="192" t="s">
        <v>163</v>
      </c>
      <c r="D139" s="192" t="s">
        <v>131</v>
      </c>
      <c r="E139" s="193" t="s">
        <v>541</v>
      </c>
      <c r="F139" s="194" t="s">
        <v>542</v>
      </c>
      <c r="G139" s="195" t="s">
        <v>543</v>
      </c>
      <c r="H139" s="196">
        <v>2168</v>
      </c>
      <c r="I139" s="197"/>
      <c r="J139" s="198">
        <f>ROUND(I139*H139,2)</f>
        <v>0</v>
      </c>
      <c r="K139" s="194" t="s">
        <v>135</v>
      </c>
      <c r="L139" s="40"/>
      <c r="M139" s="199" t="s">
        <v>1</v>
      </c>
      <c r="N139" s="200" t="s">
        <v>42</v>
      </c>
      <c r="O139" s="72"/>
      <c r="P139" s="201">
        <f>O139*H139</f>
        <v>0</v>
      </c>
      <c r="Q139" s="201">
        <v>0</v>
      </c>
      <c r="R139" s="201">
        <f>Q139*H139</f>
        <v>0</v>
      </c>
      <c r="S139" s="201">
        <v>0</v>
      </c>
      <c r="T139" s="202">
        <f>S139*H139</f>
        <v>0</v>
      </c>
      <c r="U139" s="35"/>
      <c r="V139" s="35"/>
      <c r="W139" s="35"/>
      <c r="X139" s="35"/>
      <c r="Y139" s="35"/>
      <c r="Z139" s="35"/>
      <c r="AA139" s="35"/>
      <c r="AB139" s="35"/>
      <c r="AC139" s="35"/>
      <c r="AD139" s="35"/>
      <c r="AE139" s="35"/>
      <c r="AR139" s="203" t="s">
        <v>136</v>
      </c>
      <c r="AT139" s="203" t="s">
        <v>131</v>
      </c>
      <c r="AU139" s="203" t="s">
        <v>86</v>
      </c>
      <c r="AY139" s="18" t="s">
        <v>128</v>
      </c>
      <c r="BE139" s="204">
        <f>IF(N139="základní",J139,0)</f>
        <v>0</v>
      </c>
      <c r="BF139" s="204">
        <f>IF(N139="snížená",J139,0)</f>
        <v>0</v>
      </c>
      <c r="BG139" s="204">
        <f>IF(N139="zákl. přenesená",J139,0)</f>
        <v>0</v>
      </c>
      <c r="BH139" s="204">
        <f>IF(N139="sníž. přenesená",J139,0)</f>
        <v>0</v>
      </c>
      <c r="BI139" s="204">
        <f>IF(N139="nulová",J139,0)</f>
        <v>0</v>
      </c>
      <c r="BJ139" s="18" t="s">
        <v>84</v>
      </c>
      <c r="BK139" s="204">
        <f>ROUND(I139*H139,2)</f>
        <v>0</v>
      </c>
      <c r="BL139" s="18" t="s">
        <v>136</v>
      </c>
      <c r="BM139" s="203" t="s">
        <v>549</v>
      </c>
    </row>
    <row r="140" spans="1:65" s="2" customFormat="1" ht="19.2">
      <c r="A140" s="35"/>
      <c r="B140" s="36"/>
      <c r="C140" s="37"/>
      <c r="D140" s="205" t="s">
        <v>138</v>
      </c>
      <c r="E140" s="37"/>
      <c r="F140" s="206" t="s">
        <v>545</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8" t="s">
        <v>138</v>
      </c>
      <c r="AU140" s="18" t="s">
        <v>86</v>
      </c>
    </row>
    <row r="141" spans="1:65" s="13" customFormat="1">
      <c r="B141" s="210"/>
      <c r="C141" s="211"/>
      <c r="D141" s="205" t="s">
        <v>151</v>
      </c>
      <c r="E141" s="212" t="s">
        <v>1</v>
      </c>
      <c r="F141" s="213" t="s">
        <v>546</v>
      </c>
      <c r="G141" s="211"/>
      <c r="H141" s="214">
        <v>2168</v>
      </c>
      <c r="I141" s="215"/>
      <c r="J141" s="211"/>
      <c r="K141" s="211"/>
      <c r="L141" s="216"/>
      <c r="M141" s="217"/>
      <c r="N141" s="218"/>
      <c r="O141" s="218"/>
      <c r="P141" s="218"/>
      <c r="Q141" s="218"/>
      <c r="R141" s="218"/>
      <c r="S141" s="218"/>
      <c r="T141" s="219"/>
      <c r="AT141" s="220" t="s">
        <v>151</v>
      </c>
      <c r="AU141" s="220" t="s">
        <v>86</v>
      </c>
      <c r="AV141" s="13" t="s">
        <v>86</v>
      </c>
      <c r="AW141" s="13" t="s">
        <v>34</v>
      </c>
      <c r="AX141" s="13" t="s">
        <v>84</v>
      </c>
      <c r="AY141" s="220" t="s">
        <v>128</v>
      </c>
    </row>
    <row r="142" spans="1:65" s="2" customFormat="1" ht="16.5" customHeight="1">
      <c r="A142" s="35"/>
      <c r="B142" s="36"/>
      <c r="C142" s="192" t="s">
        <v>169</v>
      </c>
      <c r="D142" s="192" t="s">
        <v>131</v>
      </c>
      <c r="E142" s="193" t="s">
        <v>159</v>
      </c>
      <c r="F142" s="194" t="s">
        <v>160</v>
      </c>
      <c r="G142" s="195" t="s">
        <v>155</v>
      </c>
      <c r="H142" s="196">
        <v>898.09400000000005</v>
      </c>
      <c r="I142" s="197"/>
      <c r="J142" s="198">
        <f>ROUND(I142*H142,2)</f>
        <v>0</v>
      </c>
      <c r="K142" s="194" t="s">
        <v>135</v>
      </c>
      <c r="L142" s="40"/>
      <c r="M142" s="199" t="s">
        <v>1</v>
      </c>
      <c r="N142" s="200" t="s">
        <v>42</v>
      </c>
      <c r="O142" s="72"/>
      <c r="P142" s="201">
        <f>O142*H142</f>
        <v>0</v>
      </c>
      <c r="Q142" s="201">
        <v>0</v>
      </c>
      <c r="R142" s="201">
        <f>Q142*H142</f>
        <v>0</v>
      </c>
      <c r="S142" s="201">
        <v>0</v>
      </c>
      <c r="T142" s="202">
        <f>S142*H142</f>
        <v>0</v>
      </c>
      <c r="U142" s="35"/>
      <c r="V142" s="35"/>
      <c r="W142" s="35"/>
      <c r="X142" s="35"/>
      <c r="Y142" s="35"/>
      <c r="Z142" s="35"/>
      <c r="AA142" s="35"/>
      <c r="AB142" s="35"/>
      <c r="AC142" s="35"/>
      <c r="AD142" s="35"/>
      <c r="AE142" s="35"/>
      <c r="AR142" s="203" t="s">
        <v>136</v>
      </c>
      <c r="AT142" s="203" t="s">
        <v>131</v>
      </c>
      <c r="AU142" s="203" t="s">
        <v>86</v>
      </c>
      <c r="AY142" s="18" t="s">
        <v>128</v>
      </c>
      <c r="BE142" s="204">
        <f>IF(N142="základní",J142,0)</f>
        <v>0</v>
      </c>
      <c r="BF142" s="204">
        <f>IF(N142="snížená",J142,0)</f>
        <v>0</v>
      </c>
      <c r="BG142" s="204">
        <f>IF(N142="zákl. přenesená",J142,0)</f>
        <v>0</v>
      </c>
      <c r="BH142" s="204">
        <f>IF(N142="sníž. přenesená",J142,0)</f>
        <v>0</v>
      </c>
      <c r="BI142" s="204">
        <f>IF(N142="nulová",J142,0)</f>
        <v>0</v>
      </c>
      <c r="BJ142" s="18" t="s">
        <v>84</v>
      </c>
      <c r="BK142" s="204">
        <f>ROUND(I142*H142,2)</f>
        <v>0</v>
      </c>
      <c r="BL142" s="18" t="s">
        <v>136</v>
      </c>
      <c r="BM142" s="203" t="s">
        <v>550</v>
      </c>
    </row>
    <row r="143" spans="1:65" s="2" customFormat="1" ht="28.8">
      <c r="A143" s="35"/>
      <c r="B143" s="36"/>
      <c r="C143" s="37"/>
      <c r="D143" s="205" t="s">
        <v>138</v>
      </c>
      <c r="E143" s="37"/>
      <c r="F143" s="206" t="s">
        <v>162</v>
      </c>
      <c r="G143" s="37"/>
      <c r="H143" s="37"/>
      <c r="I143" s="207"/>
      <c r="J143" s="37"/>
      <c r="K143" s="37"/>
      <c r="L143" s="40"/>
      <c r="M143" s="208"/>
      <c r="N143" s="209"/>
      <c r="O143" s="72"/>
      <c r="P143" s="72"/>
      <c r="Q143" s="72"/>
      <c r="R143" s="72"/>
      <c r="S143" s="72"/>
      <c r="T143" s="73"/>
      <c r="U143" s="35"/>
      <c r="V143" s="35"/>
      <c r="W143" s="35"/>
      <c r="X143" s="35"/>
      <c r="Y143" s="35"/>
      <c r="Z143" s="35"/>
      <c r="AA143" s="35"/>
      <c r="AB143" s="35"/>
      <c r="AC143" s="35"/>
      <c r="AD143" s="35"/>
      <c r="AE143" s="35"/>
      <c r="AT143" s="18" t="s">
        <v>138</v>
      </c>
      <c r="AU143" s="18" t="s">
        <v>86</v>
      </c>
    </row>
    <row r="144" spans="1:65" s="13" customFormat="1">
      <c r="B144" s="210"/>
      <c r="C144" s="211"/>
      <c r="D144" s="205" t="s">
        <v>151</v>
      </c>
      <c r="E144" s="212" t="s">
        <v>1</v>
      </c>
      <c r="F144" s="213" t="s">
        <v>548</v>
      </c>
      <c r="G144" s="211"/>
      <c r="H144" s="214">
        <v>898.09400000000005</v>
      </c>
      <c r="I144" s="215"/>
      <c r="J144" s="211"/>
      <c r="K144" s="211"/>
      <c r="L144" s="216"/>
      <c r="M144" s="217"/>
      <c r="N144" s="218"/>
      <c r="O144" s="218"/>
      <c r="P144" s="218"/>
      <c r="Q144" s="218"/>
      <c r="R144" s="218"/>
      <c r="S144" s="218"/>
      <c r="T144" s="219"/>
      <c r="AT144" s="220" t="s">
        <v>151</v>
      </c>
      <c r="AU144" s="220" t="s">
        <v>86</v>
      </c>
      <c r="AV144" s="13" t="s">
        <v>86</v>
      </c>
      <c r="AW144" s="13" t="s">
        <v>34</v>
      </c>
      <c r="AX144" s="13" t="s">
        <v>84</v>
      </c>
      <c r="AY144" s="220" t="s">
        <v>128</v>
      </c>
    </row>
    <row r="145" spans="1:65" s="2" customFormat="1" ht="16.5" customHeight="1">
      <c r="A145" s="35"/>
      <c r="B145" s="36"/>
      <c r="C145" s="221" t="s">
        <v>178</v>
      </c>
      <c r="D145" s="221" t="s">
        <v>170</v>
      </c>
      <c r="E145" s="222" t="s">
        <v>171</v>
      </c>
      <c r="F145" s="223" t="s">
        <v>172</v>
      </c>
      <c r="G145" s="224" t="s">
        <v>148</v>
      </c>
      <c r="H145" s="225">
        <v>1526.76</v>
      </c>
      <c r="I145" s="226"/>
      <c r="J145" s="227">
        <f>ROUND(I145*H145,2)</f>
        <v>0</v>
      </c>
      <c r="K145" s="223" t="s">
        <v>135</v>
      </c>
      <c r="L145" s="228"/>
      <c r="M145" s="229" t="s">
        <v>1</v>
      </c>
      <c r="N145" s="230" t="s">
        <v>42</v>
      </c>
      <c r="O145" s="72"/>
      <c r="P145" s="201">
        <f>O145*H145</f>
        <v>0</v>
      </c>
      <c r="Q145" s="201">
        <v>1</v>
      </c>
      <c r="R145" s="201">
        <f>Q145*H145</f>
        <v>1526.76</v>
      </c>
      <c r="S145" s="201">
        <v>0</v>
      </c>
      <c r="T145" s="202">
        <f>S145*H145</f>
        <v>0</v>
      </c>
      <c r="U145" s="35"/>
      <c r="V145" s="35"/>
      <c r="W145" s="35"/>
      <c r="X145" s="35"/>
      <c r="Y145" s="35"/>
      <c r="Z145" s="35"/>
      <c r="AA145" s="35"/>
      <c r="AB145" s="35"/>
      <c r="AC145" s="35"/>
      <c r="AD145" s="35"/>
      <c r="AE145" s="35"/>
      <c r="AR145" s="203" t="s">
        <v>173</v>
      </c>
      <c r="AT145" s="203" t="s">
        <v>170</v>
      </c>
      <c r="AU145" s="203" t="s">
        <v>86</v>
      </c>
      <c r="AY145" s="18" t="s">
        <v>128</v>
      </c>
      <c r="BE145" s="204">
        <f>IF(N145="základní",J145,0)</f>
        <v>0</v>
      </c>
      <c r="BF145" s="204">
        <f>IF(N145="snížená",J145,0)</f>
        <v>0</v>
      </c>
      <c r="BG145" s="204">
        <f>IF(N145="zákl. přenesená",J145,0)</f>
        <v>0</v>
      </c>
      <c r="BH145" s="204">
        <f>IF(N145="sníž. přenesená",J145,0)</f>
        <v>0</v>
      </c>
      <c r="BI145" s="204">
        <f>IF(N145="nulová",J145,0)</f>
        <v>0</v>
      </c>
      <c r="BJ145" s="18" t="s">
        <v>84</v>
      </c>
      <c r="BK145" s="204">
        <f>ROUND(I145*H145,2)</f>
        <v>0</v>
      </c>
      <c r="BL145" s="18" t="s">
        <v>173</v>
      </c>
      <c r="BM145" s="203" t="s">
        <v>551</v>
      </c>
    </row>
    <row r="146" spans="1:65" s="2" customFormat="1">
      <c r="A146" s="35"/>
      <c r="B146" s="36"/>
      <c r="C146" s="37"/>
      <c r="D146" s="205" t="s">
        <v>138</v>
      </c>
      <c r="E146" s="37"/>
      <c r="F146" s="206" t="s">
        <v>172</v>
      </c>
      <c r="G146" s="37"/>
      <c r="H146" s="37"/>
      <c r="I146" s="207"/>
      <c r="J146" s="37"/>
      <c r="K146" s="37"/>
      <c r="L146" s="40"/>
      <c r="M146" s="208"/>
      <c r="N146" s="209"/>
      <c r="O146" s="72"/>
      <c r="P146" s="72"/>
      <c r="Q146" s="72"/>
      <c r="R146" s="72"/>
      <c r="S146" s="72"/>
      <c r="T146" s="73"/>
      <c r="U146" s="35"/>
      <c r="V146" s="35"/>
      <c r="W146" s="35"/>
      <c r="X146" s="35"/>
      <c r="Y146" s="35"/>
      <c r="Z146" s="35"/>
      <c r="AA146" s="35"/>
      <c r="AB146" s="35"/>
      <c r="AC146" s="35"/>
      <c r="AD146" s="35"/>
      <c r="AE146" s="35"/>
      <c r="AT146" s="18" t="s">
        <v>138</v>
      </c>
      <c r="AU146" s="18" t="s">
        <v>86</v>
      </c>
    </row>
    <row r="147" spans="1:65" s="13" customFormat="1">
      <c r="B147" s="210"/>
      <c r="C147" s="211"/>
      <c r="D147" s="205" t="s">
        <v>151</v>
      </c>
      <c r="E147" s="212" t="s">
        <v>1</v>
      </c>
      <c r="F147" s="213" t="s">
        <v>552</v>
      </c>
      <c r="G147" s="211"/>
      <c r="H147" s="214">
        <v>1526.76</v>
      </c>
      <c r="I147" s="215"/>
      <c r="J147" s="211"/>
      <c r="K147" s="211"/>
      <c r="L147" s="216"/>
      <c r="M147" s="217"/>
      <c r="N147" s="218"/>
      <c r="O147" s="218"/>
      <c r="P147" s="218"/>
      <c r="Q147" s="218"/>
      <c r="R147" s="218"/>
      <c r="S147" s="218"/>
      <c r="T147" s="219"/>
      <c r="AT147" s="220" t="s">
        <v>151</v>
      </c>
      <c r="AU147" s="220" t="s">
        <v>86</v>
      </c>
      <c r="AV147" s="13" t="s">
        <v>86</v>
      </c>
      <c r="AW147" s="13" t="s">
        <v>34</v>
      </c>
      <c r="AX147" s="13" t="s">
        <v>84</v>
      </c>
      <c r="AY147" s="220" t="s">
        <v>128</v>
      </c>
    </row>
    <row r="148" spans="1:65" s="2" customFormat="1" ht="16.5" customHeight="1">
      <c r="A148" s="35"/>
      <c r="B148" s="36"/>
      <c r="C148" s="192" t="s">
        <v>184</v>
      </c>
      <c r="D148" s="192" t="s">
        <v>131</v>
      </c>
      <c r="E148" s="193" t="s">
        <v>553</v>
      </c>
      <c r="F148" s="194" t="s">
        <v>554</v>
      </c>
      <c r="G148" s="195" t="s">
        <v>148</v>
      </c>
      <c r="H148" s="196">
        <v>295.98500000000001</v>
      </c>
      <c r="I148" s="197"/>
      <c r="J148" s="198">
        <f>ROUND(I148*H148,2)</f>
        <v>0</v>
      </c>
      <c r="K148" s="194" t="s">
        <v>135</v>
      </c>
      <c r="L148" s="40"/>
      <c r="M148" s="199" t="s">
        <v>1</v>
      </c>
      <c r="N148" s="200" t="s">
        <v>42</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136</v>
      </c>
      <c r="AT148" s="203" t="s">
        <v>131</v>
      </c>
      <c r="AU148" s="203" t="s">
        <v>86</v>
      </c>
      <c r="AY148" s="18" t="s">
        <v>128</v>
      </c>
      <c r="BE148" s="204">
        <f>IF(N148="základní",J148,0)</f>
        <v>0</v>
      </c>
      <c r="BF148" s="204">
        <f>IF(N148="snížená",J148,0)</f>
        <v>0</v>
      </c>
      <c r="BG148" s="204">
        <f>IF(N148="zákl. přenesená",J148,0)</f>
        <v>0</v>
      </c>
      <c r="BH148" s="204">
        <f>IF(N148="sníž. přenesená",J148,0)</f>
        <v>0</v>
      </c>
      <c r="BI148" s="204">
        <f>IF(N148="nulová",J148,0)</f>
        <v>0</v>
      </c>
      <c r="BJ148" s="18" t="s">
        <v>84</v>
      </c>
      <c r="BK148" s="204">
        <f>ROUND(I148*H148,2)</f>
        <v>0</v>
      </c>
      <c r="BL148" s="18" t="s">
        <v>136</v>
      </c>
      <c r="BM148" s="203" t="s">
        <v>555</v>
      </c>
    </row>
    <row r="149" spans="1:65" s="2" customFormat="1" ht="28.8">
      <c r="A149" s="35"/>
      <c r="B149" s="36"/>
      <c r="C149" s="37"/>
      <c r="D149" s="205" t="s">
        <v>138</v>
      </c>
      <c r="E149" s="37"/>
      <c r="F149" s="206" t="s">
        <v>556</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138</v>
      </c>
      <c r="AU149" s="18" t="s">
        <v>86</v>
      </c>
    </row>
    <row r="150" spans="1:65" s="13" customFormat="1">
      <c r="B150" s="210"/>
      <c r="C150" s="211"/>
      <c r="D150" s="205" t="s">
        <v>151</v>
      </c>
      <c r="E150" s="212" t="s">
        <v>1</v>
      </c>
      <c r="F150" s="213" t="s">
        <v>540</v>
      </c>
      <c r="G150" s="211"/>
      <c r="H150" s="214">
        <v>295.98500000000001</v>
      </c>
      <c r="I150" s="215"/>
      <c r="J150" s="211"/>
      <c r="K150" s="211"/>
      <c r="L150" s="216"/>
      <c r="M150" s="217"/>
      <c r="N150" s="218"/>
      <c r="O150" s="218"/>
      <c r="P150" s="218"/>
      <c r="Q150" s="218"/>
      <c r="R150" s="218"/>
      <c r="S150" s="218"/>
      <c r="T150" s="219"/>
      <c r="AT150" s="220" t="s">
        <v>151</v>
      </c>
      <c r="AU150" s="220" t="s">
        <v>86</v>
      </c>
      <c r="AV150" s="13" t="s">
        <v>86</v>
      </c>
      <c r="AW150" s="13" t="s">
        <v>34</v>
      </c>
      <c r="AX150" s="13" t="s">
        <v>84</v>
      </c>
      <c r="AY150" s="220" t="s">
        <v>128</v>
      </c>
    </row>
    <row r="151" spans="1:65" s="2" customFormat="1" ht="16.5" customHeight="1">
      <c r="A151" s="35"/>
      <c r="B151" s="36"/>
      <c r="C151" s="192" t="s">
        <v>189</v>
      </c>
      <c r="D151" s="192" t="s">
        <v>131</v>
      </c>
      <c r="E151" s="193" t="s">
        <v>557</v>
      </c>
      <c r="F151" s="194" t="s">
        <v>558</v>
      </c>
      <c r="G151" s="195" t="s">
        <v>134</v>
      </c>
      <c r="H151" s="196">
        <v>16</v>
      </c>
      <c r="I151" s="197"/>
      <c r="J151" s="198">
        <f>ROUND(I151*H151,2)</f>
        <v>0</v>
      </c>
      <c r="K151" s="194" t="s">
        <v>135</v>
      </c>
      <c r="L151" s="40"/>
      <c r="M151" s="199" t="s">
        <v>1</v>
      </c>
      <c r="N151" s="200" t="s">
        <v>42</v>
      </c>
      <c r="O151" s="72"/>
      <c r="P151" s="201">
        <f>O151*H151</f>
        <v>0</v>
      </c>
      <c r="Q151" s="201">
        <v>0</v>
      </c>
      <c r="R151" s="201">
        <f>Q151*H151</f>
        <v>0</v>
      </c>
      <c r="S151" s="201">
        <v>0</v>
      </c>
      <c r="T151" s="202">
        <f>S151*H151</f>
        <v>0</v>
      </c>
      <c r="U151" s="35"/>
      <c r="V151" s="35"/>
      <c r="W151" s="35"/>
      <c r="X151" s="35"/>
      <c r="Y151" s="35"/>
      <c r="Z151" s="35"/>
      <c r="AA151" s="35"/>
      <c r="AB151" s="35"/>
      <c r="AC151" s="35"/>
      <c r="AD151" s="35"/>
      <c r="AE151" s="35"/>
      <c r="AR151" s="203" t="s">
        <v>136</v>
      </c>
      <c r="AT151" s="203" t="s">
        <v>131</v>
      </c>
      <c r="AU151" s="203" t="s">
        <v>86</v>
      </c>
      <c r="AY151" s="18" t="s">
        <v>128</v>
      </c>
      <c r="BE151" s="204">
        <f>IF(N151="základní",J151,0)</f>
        <v>0</v>
      </c>
      <c r="BF151" s="204">
        <f>IF(N151="snížená",J151,0)</f>
        <v>0</v>
      </c>
      <c r="BG151" s="204">
        <f>IF(N151="zákl. přenesená",J151,0)</f>
        <v>0</v>
      </c>
      <c r="BH151" s="204">
        <f>IF(N151="sníž. přenesená",J151,0)</f>
        <v>0</v>
      </c>
      <c r="BI151" s="204">
        <f>IF(N151="nulová",J151,0)</f>
        <v>0</v>
      </c>
      <c r="BJ151" s="18" t="s">
        <v>84</v>
      </c>
      <c r="BK151" s="204">
        <f>ROUND(I151*H151,2)</f>
        <v>0</v>
      </c>
      <c r="BL151" s="18" t="s">
        <v>136</v>
      </c>
      <c r="BM151" s="203" t="s">
        <v>559</v>
      </c>
    </row>
    <row r="152" spans="1:65" s="2" customFormat="1" ht="28.8">
      <c r="A152" s="35"/>
      <c r="B152" s="36"/>
      <c r="C152" s="37"/>
      <c r="D152" s="205" t="s">
        <v>138</v>
      </c>
      <c r="E152" s="37"/>
      <c r="F152" s="206" t="s">
        <v>560</v>
      </c>
      <c r="G152" s="37"/>
      <c r="H152" s="37"/>
      <c r="I152" s="207"/>
      <c r="J152" s="37"/>
      <c r="K152" s="37"/>
      <c r="L152" s="40"/>
      <c r="M152" s="208"/>
      <c r="N152" s="209"/>
      <c r="O152" s="72"/>
      <c r="P152" s="72"/>
      <c r="Q152" s="72"/>
      <c r="R152" s="72"/>
      <c r="S152" s="72"/>
      <c r="T152" s="73"/>
      <c r="U152" s="35"/>
      <c r="V152" s="35"/>
      <c r="W152" s="35"/>
      <c r="X152" s="35"/>
      <c r="Y152" s="35"/>
      <c r="Z152" s="35"/>
      <c r="AA152" s="35"/>
      <c r="AB152" s="35"/>
      <c r="AC152" s="35"/>
      <c r="AD152" s="35"/>
      <c r="AE152" s="35"/>
      <c r="AT152" s="18" t="s">
        <v>138</v>
      </c>
      <c r="AU152" s="18" t="s">
        <v>86</v>
      </c>
    </row>
    <row r="153" spans="1:65" s="2" customFormat="1" ht="16.5" customHeight="1">
      <c r="A153" s="35"/>
      <c r="B153" s="36"/>
      <c r="C153" s="221" t="s">
        <v>194</v>
      </c>
      <c r="D153" s="221" t="s">
        <v>170</v>
      </c>
      <c r="E153" s="222" t="s">
        <v>561</v>
      </c>
      <c r="F153" s="223" t="s">
        <v>562</v>
      </c>
      <c r="G153" s="224" t="s">
        <v>142</v>
      </c>
      <c r="H153" s="225">
        <v>32</v>
      </c>
      <c r="I153" s="226"/>
      <c r="J153" s="227">
        <f>ROUND(I153*H153,2)</f>
        <v>0</v>
      </c>
      <c r="K153" s="223" t="s">
        <v>135</v>
      </c>
      <c r="L153" s="228"/>
      <c r="M153" s="229" t="s">
        <v>1</v>
      </c>
      <c r="N153" s="230" t="s">
        <v>42</v>
      </c>
      <c r="O153" s="72"/>
      <c r="P153" s="201">
        <f>O153*H153</f>
        <v>0</v>
      </c>
      <c r="Q153" s="201">
        <v>1.796E-2</v>
      </c>
      <c r="R153" s="201">
        <f>Q153*H153</f>
        <v>0.57472000000000001</v>
      </c>
      <c r="S153" s="201">
        <v>0</v>
      </c>
      <c r="T153" s="202">
        <f>S153*H153</f>
        <v>0</v>
      </c>
      <c r="U153" s="35"/>
      <c r="V153" s="35"/>
      <c r="W153" s="35"/>
      <c r="X153" s="35"/>
      <c r="Y153" s="35"/>
      <c r="Z153" s="35"/>
      <c r="AA153" s="35"/>
      <c r="AB153" s="35"/>
      <c r="AC153" s="35"/>
      <c r="AD153" s="35"/>
      <c r="AE153" s="35"/>
      <c r="AR153" s="203" t="s">
        <v>178</v>
      </c>
      <c r="AT153" s="203" t="s">
        <v>170</v>
      </c>
      <c r="AU153" s="203" t="s">
        <v>86</v>
      </c>
      <c r="AY153" s="18" t="s">
        <v>128</v>
      </c>
      <c r="BE153" s="204">
        <f>IF(N153="základní",J153,0)</f>
        <v>0</v>
      </c>
      <c r="BF153" s="204">
        <f>IF(N153="snížená",J153,0)</f>
        <v>0</v>
      </c>
      <c r="BG153" s="204">
        <f>IF(N153="zákl. přenesená",J153,0)</f>
        <v>0</v>
      </c>
      <c r="BH153" s="204">
        <f>IF(N153="sníž. přenesená",J153,0)</f>
        <v>0</v>
      </c>
      <c r="BI153" s="204">
        <f>IF(N153="nulová",J153,0)</f>
        <v>0</v>
      </c>
      <c r="BJ153" s="18" t="s">
        <v>84</v>
      </c>
      <c r="BK153" s="204">
        <f>ROUND(I153*H153,2)</f>
        <v>0</v>
      </c>
      <c r="BL153" s="18" t="s">
        <v>136</v>
      </c>
      <c r="BM153" s="203" t="s">
        <v>563</v>
      </c>
    </row>
    <row r="154" spans="1:65" s="2" customFormat="1">
      <c r="A154" s="35"/>
      <c r="B154" s="36"/>
      <c r="C154" s="37"/>
      <c r="D154" s="205" t="s">
        <v>138</v>
      </c>
      <c r="E154" s="37"/>
      <c r="F154" s="206" t="s">
        <v>562</v>
      </c>
      <c r="G154" s="37"/>
      <c r="H154" s="37"/>
      <c r="I154" s="207"/>
      <c r="J154" s="37"/>
      <c r="K154" s="37"/>
      <c r="L154" s="40"/>
      <c r="M154" s="208"/>
      <c r="N154" s="209"/>
      <c r="O154" s="72"/>
      <c r="P154" s="72"/>
      <c r="Q154" s="72"/>
      <c r="R154" s="72"/>
      <c r="S154" s="72"/>
      <c r="T154" s="73"/>
      <c r="U154" s="35"/>
      <c r="V154" s="35"/>
      <c r="W154" s="35"/>
      <c r="X154" s="35"/>
      <c r="Y154" s="35"/>
      <c r="Z154" s="35"/>
      <c r="AA154" s="35"/>
      <c r="AB154" s="35"/>
      <c r="AC154" s="35"/>
      <c r="AD154" s="35"/>
      <c r="AE154" s="35"/>
      <c r="AT154" s="18" t="s">
        <v>138</v>
      </c>
      <c r="AU154" s="18" t="s">
        <v>86</v>
      </c>
    </row>
    <row r="155" spans="1:65" s="2" customFormat="1" ht="16.5" customHeight="1">
      <c r="A155" s="35"/>
      <c r="B155" s="36"/>
      <c r="C155" s="221" t="s">
        <v>8</v>
      </c>
      <c r="D155" s="221" t="s">
        <v>170</v>
      </c>
      <c r="E155" s="222" t="s">
        <v>564</v>
      </c>
      <c r="F155" s="223" t="s">
        <v>565</v>
      </c>
      <c r="G155" s="224" t="s">
        <v>142</v>
      </c>
      <c r="H155" s="225">
        <v>64</v>
      </c>
      <c r="I155" s="226"/>
      <c r="J155" s="227">
        <f>ROUND(I155*H155,2)</f>
        <v>0</v>
      </c>
      <c r="K155" s="223" t="s">
        <v>135</v>
      </c>
      <c r="L155" s="228"/>
      <c r="M155" s="229" t="s">
        <v>1</v>
      </c>
      <c r="N155" s="230" t="s">
        <v>42</v>
      </c>
      <c r="O155" s="72"/>
      <c r="P155" s="201">
        <f>O155*H155</f>
        <v>0</v>
      </c>
      <c r="Q155" s="201">
        <v>5.9999999999999995E-4</v>
      </c>
      <c r="R155" s="201">
        <f>Q155*H155</f>
        <v>3.8399999999999997E-2</v>
      </c>
      <c r="S155" s="201">
        <v>0</v>
      </c>
      <c r="T155" s="202">
        <f>S155*H155</f>
        <v>0</v>
      </c>
      <c r="U155" s="35"/>
      <c r="V155" s="35"/>
      <c r="W155" s="35"/>
      <c r="X155" s="35"/>
      <c r="Y155" s="35"/>
      <c r="Z155" s="35"/>
      <c r="AA155" s="35"/>
      <c r="AB155" s="35"/>
      <c r="AC155" s="35"/>
      <c r="AD155" s="35"/>
      <c r="AE155" s="35"/>
      <c r="AR155" s="203" t="s">
        <v>178</v>
      </c>
      <c r="AT155" s="203" t="s">
        <v>170</v>
      </c>
      <c r="AU155" s="203" t="s">
        <v>86</v>
      </c>
      <c r="AY155" s="18" t="s">
        <v>128</v>
      </c>
      <c r="BE155" s="204">
        <f>IF(N155="základní",J155,0)</f>
        <v>0</v>
      </c>
      <c r="BF155" s="204">
        <f>IF(N155="snížená",J155,0)</f>
        <v>0</v>
      </c>
      <c r="BG155" s="204">
        <f>IF(N155="zákl. přenesená",J155,0)</f>
        <v>0</v>
      </c>
      <c r="BH155" s="204">
        <f>IF(N155="sníž. přenesená",J155,0)</f>
        <v>0</v>
      </c>
      <c r="BI155" s="204">
        <f>IF(N155="nulová",J155,0)</f>
        <v>0</v>
      </c>
      <c r="BJ155" s="18" t="s">
        <v>84</v>
      </c>
      <c r="BK155" s="204">
        <f>ROUND(I155*H155,2)</f>
        <v>0</v>
      </c>
      <c r="BL155" s="18" t="s">
        <v>136</v>
      </c>
      <c r="BM155" s="203" t="s">
        <v>566</v>
      </c>
    </row>
    <row r="156" spans="1:65" s="2" customFormat="1">
      <c r="A156" s="35"/>
      <c r="B156" s="36"/>
      <c r="C156" s="37"/>
      <c r="D156" s="205" t="s">
        <v>138</v>
      </c>
      <c r="E156" s="37"/>
      <c r="F156" s="206" t="s">
        <v>565</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138</v>
      </c>
      <c r="AU156" s="18" t="s">
        <v>86</v>
      </c>
    </row>
    <row r="157" spans="1:65" s="2" customFormat="1" ht="16.5" customHeight="1">
      <c r="A157" s="35"/>
      <c r="B157" s="36"/>
      <c r="C157" s="221" t="s">
        <v>198</v>
      </c>
      <c r="D157" s="221" t="s">
        <v>170</v>
      </c>
      <c r="E157" s="222" t="s">
        <v>237</v>
      </c>
      <c r="F157" s="223" t="s">
        <v>238</v>
      </c>
      <c r="G157" s="224" t="s">
        <v>142</v>
      </c>
      <c r="H157" s="225">
        <v>64</v>
      </c>
      <c r="I157" s="226"/>
      <c r="J157" s="227">
        <f>ROUND(I157*H157,2)</f>
        <v>0</v>
      </c>
      <c r="K157" s="223" t="s">
        <v>135</v>
      </c>
      <c r="L157" s="228"/>
      <c r="M157" s="229" t="s">
        <v>1</v>
      </c>
      <c r="N157" s="230" t="s">
        <v>42</v>
      </c>
      <c r="O157" s="72"/>
      <c r="P157" s="201">
        <f>O157*H157</f>
        <v>0</v>
      </c>
      <c r="Q157" s="201">
        <v>1.4999999999999999E-4</v>
      </c>
      <c r="R157" s="201">
        <f>Q157*H157</f>
        <v>9.5999999999999992E-3</v>
      </c>
      <c r="S157" s="201">
        <v>0</v>
      </c>
      <c r="T157" s="202">
        <f>S157*H157</f>
        <v>0</v>
      </c>
      <c r="U157" s="35"/>
      <c r="V157" s="35"/>
      <c r="W157" s="35"/>
      <c r="X157" s="35"/>
      <c r="Y157" s="35"/>
      <c r="Z157" s="35"/>
      <c r="AA157" s="35"/>
      <c r="AB157" s="35"/>
      <c r="AC157" s="35"/>
      <c r="AD157" s="35"/>
      <c r="AE157" s="35"/>
      <c r="AR157" s="203" t="s">
        <v>178</v>
      </c>
      <c r="AT157" s="203" t="s">
        <v>170</v>
      </c>
      <c r="AU157" s="203" t="s">
        <v>86</v>
      </c>
      <c r="AY157" s="18" t="s">
        <v>128</v>
      </c>
      <c r="BE157" s="204">
        <f>IF(N157="základní",J157,0)</f>
        <v>0</v>
      </c>
      <c r="BF157" s="204">
        <f>IF(N157="snížená",J157,0)</f>
        <v>0</v>
      </c>
      <c r="BG157" s="204">
        <f>IF(N157="zákl. přenesená",J157,0)</f>
        <v>0</v>
      </c>
      <c r="BH157" s="204">
        <f>IF(N157="sníž. přenesená",J157,0)</f>
        <v>0</v>
      </c>
      <c r="BI157" s="204">
        <f>IF(N157="nulová",J157,0)</f>
        <v>0</v>
      </c>
      <c r="BJ157" s="18" t="s">
        <v>84</v>
      </c>
      <c r="BK157" s="204">
        <f>ROUND(I157*H157,2)</f>
        <v>0</v>
      </c>
      <c r="BL157" s="18" t="s">
        <v>136</v>
      </c>
      <c r="BM157" s="203" t="s">
        <v>567</v>
      </c>
    </row>
    <row r="158" spans="1:65" s="2" customFormat="1">
      <c r="A158" s="35"/>
      <c r="B158" s="36"/>
      <c r="C158" s="37"/>
      <c r="D158" s="205" t="s">
        <v>138</v>
      </c>
      <c r="E158" s="37"/>
      <c r="F158" s="206" t="s">
        <v>238</v>
      </c>
      <c r="G158" s="37"/>
      <c r="H158" s="37"/>
      <c r="I158" s="207"/>
      <c r="J158" s="37"/>
      <c r="K158" s="37"/>
      <c r="L158" s="40"/>
      <c r="M158" s="208"/>
      <c r="N158" s="209"/>
      <c r="O158" s="72"/>
      <c r="P158" s="72"/>
      <c r="Q158" s="72"/>
      <c r="R158" s="72"/>
      <c r="S158" s="72"/>
      <c r="T158" s="73"/>
      <c r="U158" s="35"/>
      <c r="V158" s="35"/>
      <c r="W158" s="35"/>
      <c r="X158" s="35"/>
      <c r="Y158" s="35"/>
      <c r="Z158" s="35"/>
      <c r="AA158" s="35"/>
      <c r="AB158" s="35"/>
      <c r="AC158" s="35"/>
      <c r="AD158" s="35"/>
      <c r="AE158" s="35"/>
      <c r="AT158" s="18" t="s">
        <v>138</v>
      </c>
      <c r="AU158" s="18" t="s">
        <v>86</v>
      </c>
    </row>
    <row r="159" spans="1:65" s="2" customFormat="1" ht="16.5" customHeight="1">
      <c r="A159" s="35"/>
      <c r="B159" s="36"/>
      <c r="C159" s="221" t="s">
        <v>203</v>
      </c>
      <c r="D159" s="221" t="s">
        <v>170</v>
      </c>
      <c r="E159" s="222" t="s">
        <v>241</v>
      </c>
      <c r="F159" s="223" t="s">
        <v>242</v>
      </c>
      <c r="G159" s="224" t="s">
        <v>142</v>
      </c>
      <c r="H159" s="225">
        <v>64</v>
      </c>
      <c r="I159" s="226"/>
      <c r="J159" s="227">
        <f>ROUND(I159*H159,2)</f>
        <v>0</v>
      </c>
      <c r="K159" s="223" t="s">
        <v>135</v>
      </c>
      <c r="L159" s="228"/>
      <c r="M159" s="229" t="s">
        <v>1</v>
      </c>
      <c r="N159" s="230" t="s">
        <v>42</v>
      </c>
      <c r="O159" s="72"/>
      <c r="P159" s="201">
        <f>O159*H159</f>
        <v>0</v>
      </c>
      <c r="Q159" s="201">
        <v>9.0000000000000006E-5</v>
      </c>
      <c r="R159" s="201">
        <f>Q159*H159</f>
        <v>5.7600000000000004E-3</v>
      </c>
      <c r="S159" s="201">
        <v>0</v>
      </c>
      <c r="T159" s="202">
        <f>S159*H159</f>
        <v>0</v>
      </c>
      <c r="U159" s="35"/>
      <c r="V159" s="35"/>
      <c r="W159" s="35"/>
      <c r="X159" s="35"/>
      <c r="Y159" s="35"/>
      <c r="Z159" s="35"/>
      <c r="AA159" s="35"/>
      <c r="AB159" s="35"/>
      <c r="AC159" s="35"/>
      <c r="AD159" s="35"/>
      <c r="AE159" s="35"/>
      <c r="AR159" s="203" t="s">
        <v>178</v>
      </c>
      <c r="AT159" s="203" t="s">
        <v>170</v>
      </c>
      <c r="AU159" s="203" t="s">
        <v>86</v>
      </c>
      <c r="AY159" s="18" t="s">
        <v>128</v>
      </c>
      <c r="BE159" s="204">
        <f>IF(N159="základní",J159,0)</f>
        <v>0</v>
      </c>
      <c r="BF159" s="204">
        <f>IF(N159="snížená",J159,0)</f>
        <v>0</v>
      </c>
      <c r="BG159" s="204">
        <f>IF(N159="zákl. přenesená",J159,0)</f>
        <v>0</v>
      </c>
      <c r="BH159" s="204">
        <f>IF(N159="sníž. přenesená",J159,0)</f>
        <v>0</v>
      </c>
      <c r="BI159" s="204">
        <f>IF(N159="nulová",J159,0)</f>
        <v>0</v>
      </c>
      <c r="BJ159" s="18" t="s">
        <v>84</v>
      </c>
      <c r="BK159" s="204">
        <f>ROUND(I159*H159,2)</f>
        <v>0</v>
      </c>
      <c r="BL159" s="18" t="s">
        <v>136</v>
      </c>
      <c r="BM159" s="203" t="s">
        <v>568</v>
      </c>
    </row>
    <row r="160" spans="1:65" s="2" customFormat="1">
      <c r="A160" s="35"/>
      <c r="B160" s="36"/>
      <c r="C160" s="37"/>
      <c r="D160" s="205" t="s">
        <v>138</v>
      </c>
      <c r="E160" s="37"/>
      <c r="F160" s="206" t="s">
        <v>242</v>
      </c>
      <c r="G160" s="37"/>
      <c r="H160" s="37"/>
      <c r="I160" s="207"/>
      <c r="J160" s="37"/>
      <c r="K160" s="37"/>
      <c r="L160" s="40"/>
      <c r="M160" s="208"/>
      <c r="N160" s="209"/>
      <c r="O160" s="72"/>
      <c r="P160" s="72"/>
      <c r="Q160" s="72"/>
      <c r="R160" s="72"/>
      <c r="S160" s="72"/>
      <c r="T160" s="73"/>
      <c r="U160" s="35"/>
      <c r="V160" s="35"/>
      <c r="W160" s="35"/>
      <c r="X160" s="35"/>
      <c r="Y160" s="35"/>
      <c r="Z160" s="35"/>
      <c r="AA160" s="35"/>
      <c r="AB160" s="35"/>
      <c r="AC160" s="35"/>
      <c r="AD160" s="35"/>
      <c r="AE160" s="35"/>
      <c r="AT160" s="18" t="s">
        <v>138</v>
      </c>
      <c r="AU160" s="18" t="s">
        <v>86</v>
      </c>
    </row>
    <row r="161" spans="1:65" s="2" customFormat="1" ht="16.5" customHeight="1">
      <c r="A161" s="35"/>
      <c r="B161" s="36"/>
      <c r="C161" s="192" t="s">
        <v>207</v>
      </c>
      <c r="D161" s="192" t="s">
        <v>131</v>
      </c>
      <c r="E161" s="193" t="s">
        <v>569</v>
      </c>
      <c r="F161" s="194" t="s">
        <v>570</v>
      </c>
      <c r="G161" s="195" t="s">
        <v>543</v>
      </c>
      <c r="H161" s="196">
        <v>36</v>
      </c>
      <c r="I161" s="197"/>
      <c r="J161" s="198">
        <f>ROUND(I161*H161,2)</f>
        <v>0</v>
      </c>
      <c r="K161" s="194" t="s">
        <v>135</v>
      </c>
      <c r="L161" s="40"/>
      <c r="M161" s="199" t="s">
        <v>1</v>
      </c>
      <c r="N161" s="200" t="s">
        <v>42</v>
      </c>
      <c r="O161" s="72"/>
      <c r="P161" s="201">
        <f>O161*H161</f>
        <v>0</v>
      </c>
      <c r="Q161" s="201">
        <v>0</v>
      </c>
      <c r="R161" s="201">
        <f>Q161*H161</f>
        <v>0</v>
      </c>
      <c r="S161" s="201">
        <v>0</v>
      </c>
      <c r="T161" s="202">
        <f>S161*H161</f>
        <v>0</v>
      </c>
      <c r="U161" s="35"/>
      <c r="V161" s="35"/>
      <c r="W161" s="35"/>
      <c r="X161" s="35"/>
      <c r="Y161" s="35"/>
      <c r="Z161" s="35"/>
      <c r="AA161" s="35"/>
      <c r="AB161" s="35"/>
      <c r="AC161" s="35"/>
      <c r="AD161" s="35"/>
      <c r="AE161" s="35"/>
      <c r="AR161" s="203" t="s">
        <v>136</v>
      </c>
      <c r="AT161" s="203" t="s">
        <v>131</v>
      </c>
      <c r="AU161" s="203" t="s">
        <v>86</v>
      </c>
      <c r="AY161" s="18" t="s">
        <v>128</v>
      </c>
      <c r="BE161" s="204">
        <f>IF(N161="základní",J161,0)</f>
        <v>0</v>
      </c>
      <c r="BF161" s="204">
        <f>IF(N161="snížená",J161,0)</f>
        <v>0</v>
      </c>
      <c r="BG161" s="204">
        <f>IF(N161="zákl. přenesená",J161,0)</f>
        <v>0</v>
      </c>
      <c r="BH161" s="204">
        <f>IF(N161="sníž. přenesená",J161,0)</f>
        <v>0</v>
      </c>
      <c r="BI161" s="204">
        <f>IF(N161="nulová",J161,0)</f>
        <v>0</v>
      </c>
      <c r="BJ161" s="18" t="s">
        <v>84</v>
      </c>
      <c r="BK161" s="204">
        <f>ROUND(I161*H161,2)</f>
        <v>0</v>
      </c>
      <c r="BL161" s="18" t="s">
        <v>136</v>
      </c>
      <c r="BM161" s="203" t="s">
        <v>571</v>
      </c>
    </row>
    <row r="162" spans="1:65" s="2" customFormat="1" ht="19.2">
      <c r="A162" s="35"/>
      <c r="B162" s="36"/>
      <c r="C162" s="37"/>
      <c r="D162" s="205" t="s">
        <v>138</v>
      </c>
      <c r="E162" s="37"/>
      <c r="F162" s="206" t="s">
        <v>572</v>
      </c>
      <c r="G162" s="37"/>
      <c r="H162" s="37"/>
      <c r="I162" s="207"/>
      <c r="J162" s="37"/>
      <c r="K162" s="37"/>
      <c r="L162" s="40"/>
      <c r="M162" s="208"/>
      <c r="N162" s="209"/>
      <c r="O162" s="72"/>
      <c r="P162" s="72"/>
      <c r="Q162" s="72"/>
      <c r="R162" s="72"/>
      <c r="S162" s="72"/>
      <c r="T162" s="73"/>
      <c r="U162" s="35"/>
      <c r="V162" s="35"/>
      <c r="W162" s="35"/>
      <c r="X162" s="35"/>
      <c r="Y162" s="35"/>
      <c r="Z162" s="35"/>
      <c r="AA162" s="35"/>
      <c r="AB162" s="35"/>
      <c r="AC162" s="35"/>
      <c r="AD162" s="35"/>
      <c r="AE162" s="35"/>
      <c r="AT162" s="18" t="s">
        <v>138</v>
      </c>
      <c r="AU162" s="18" t="s">
        <v>86</v>
      </c>
    </row>
    <row r="163" spans="1:65" s="13" customFormat="1">
      <c r="B163" s="210"/>
      <c r="C163" s="211"/>
      <c r="D163" s="205" t="s">
        <v>151</v>
      </c>
      <c r="E163" s="212" t="s">
        <v>1</v>
      </c>
      <c r="F163" s="213" t="s">
        <v>573</v>
      </c>
      <c r="G163" s="211"/>
      <c r="H163" s="214">
        <v>36</v>
      </c>
      <c r="I163" s="215"/>
      <c r="J163" s="211"/>
      <c r="K163" s="211"/>
      <c r="L163" s="216"/>
      <c r="M163" s="217"/>
      <c r="N163" s="218"/>
      <c r="O163" s="218"/>
      <c r="P163" s="218"/>
      <c r="Q163" s="218"/>
      <c r="R163" s="218"/>
      <c r="S163" s="218"/>
      <c r="T163" s="219"/>
      <c r="AT163" s="220" t="s">
        <v>151</v>
      </c>
      <c r="AU163" s="220" t="s">
        <v>86</v>
      </c>
      <c r="AV163" s="13" t="s">
        <v>86</v>
      </c>
      <c r="AW163" s="13" t="s">
        <v>34</v>
      </c>
      <c r="AX163" s="13" t="s">
        <v>84</v>
      </c>
      <c r="AY163" s="220" t="s">
        <v>128</v>
      </c>
    </row>
    <row r="164" spans="1:65" s="2" customFormat="1" ht="16.5" customHeight="1">
      <c r="A164" s="35"/>
      <c r="B164" s="36"/>
      <c r="C164" s="192" t="s">
        <v>210</v>
      </c>
      <c r="D164" s="192" t="s">
        <v>131</v>
      </c>
      <c r="E164" s="193" t="s">
        <v>574</v>
      </c>
      <c r="F164" s="194" t="s">
        <v>575</v>
      </c>
      <c r="G164" s="195" t="s">
        <v>543</v>
      </c>
      <c r="H164" s="196">
        <v>36</v>
      </c>
      <c r="I164" s="197"/>
      <c r="J164" s="198">
        <f>ROUND(I164*H164,2)</f>
        <v>0</v>
      </c>
      <c r="K164" s="194" t="s">
        <v>135</v>
      </c>
      <c r="L164" s="40"/>
      <c r="M164" s="199" t="s">
        <v>1</v>
      </c>
      <c r="N164" s="200" t="s">
        <v>42</v>
      </c>
      <c r="O164" s="72"/>
      <c r="P164" s="201">
        <f>O164*H164</f>
        <v>0</v>
      </c>
      <c r="Q164" s="201">
        <v>0</v>
      </c>
      <c r="R164" s="201">
        <f>Q164*H164</f>
        <v>0</v>
      </c>
      <c r="S164" s="201">
        <v>0</v>
      </c>
      <c r="T164" s="202">
        <f>S164*H164</f>
        <v>0</v>
      </c>
      <c r="U164" s="35"/>
      <c r="V164" s="35"/>
      <c r="W164" s="35"/>
      <c r="X164" s="35"/>
      <c r="Y164" s="35"/>
      <c r="Z164" s="35"/>
      <c r="AA164" s="35"/>
      <c r="AB164" s="35"/>
      <c r="AC164" s="35"/>
      <c r="AD164" s="35"/>
      <c r="AE164" s="35"/>
      <c r="AR164" s="203" t="s">
        <v>136</v>
      </c>
      <c r="AT164" s="203" t="s">
        <v>131</v>
      </c>
      <c r="AU164" s="203" t="s">
        <v>86</v>
      </c>
      <c r="AY164" s="18" t="s">
        <v>128</v>
      </c>
      <c r="BE164" s="204">
        <f>IF(N164="základní",J164,0)</f>
        <v>0</v>
      </c>
      <c r="BF164" s="204">
        <f>IF(N164="snížená",J164,0)</f>
        <v>0</v>
      </c>
      <c r="BG164" s="204">
        <f>IF(N164="zákl. přenesená",J164,0)</f>
        <v>0</v>
      </c>
      <c r="BH164" s="204">
        <f>IF(N164="sníž. přenesená",J164,0)</f>
        <v>0</v>
      </c>
      <c r="BI164" s="204">
        <f>IF(N164="nulová",J164,0)</f>
        <v>0</v>
      </c>
      <c r="BJ164" s="18" t="s">
        <v>84</v>
      </c>
      <c r="BK164" s="204">
        <f>ROUND(I164*H164,2)</f>
        <v>0</v>
      </c>
      <c r="BL164" s="18" t="s">
        <v>136</v>
      </c>
      <c r="BM164" s="203" t="s">
        <v>576</v>
      </c>
    </row>
    <row r="165" spans="1:65" s="2" customFormat="1" ht="19.2">
      <c r="A165" s="35"/>
      <c r="B165" s="36"/>
      <c r="C165" s="37"/>
      <c r="D165" s="205" t="s">
        <v>138</v>
      </c>
      <c r="E165" s="37"/>
      <c r="F165" s="206" t="s">
        <v>577</v>
      </c>
      <c r="G165" s="37"/>
      <c r="H165" s="37"/>
      <c r="I165" s="207"/>
      <c r="J165" s="37"/>
      <c r="K165" s="37"/>
      <c r="L165" s="40"/>
      <c r="M165" s="208"/>
      <c r="N165" s="209"/>
      <c r="O165" s="72"/>
      <c r="P165" s="72"/>
      <c r="Q165" s="72"/>
      <c r="R165" s="72"/>
      <c r="S165" s="72"/>
      <c r="T165" s="73"/>
      <c r="U165" s="35"/>
      <c r="V165" s="35"/>
      <c r="W165" s="35"/>
      <c r="X165" s="35"/>
      <c r="Y165" s="35"/>
      <c r="Z165" s="35"/>
      <c r="AA165" s="35"/>
      <c r="AB165" s="35"/>
      <c r="AC165" s="35"/>
      <c r="AD165" s="35"/>
      <c r="AE165" s="35"/>
      <c r="AT165" s="18" t="s">
        <v>138</v>
      </c>
      <c r="AU165" s="18" t="s">
        <v>86</v>
      </c>
    </row>
    <row r="166" spans="1:65" s="13" customFormat="1">
      <c r="B166" s="210"/>
      <c r="C166" s="211"/>
      <c r="D166" s="205" t="s">
        <v>151</v>
      </c>
      <c r="E166" s="212" t="s">
        <v>1</v>
      </c>
      <c r="F166" s="213" t="s">
        <v>573</v>
      </c>
      <c r="G166" s="211"/>
      <c r="H166" s="214">
        <v>36</v>
      </c>
      <c r="I166" s="215"/>
      <c r="J166" s="211"/>
      <c r="K166" s="211"/>
      <c r="L166" s="216"/>
      <c r="M166" s="217"/>
      <c r="N166" s="218"/>
      <c r="O166" s="218"/>
      <c r="P166" s="218"/>
      <c r="Q166" s="218"/>
      <c r="R166" s="218"/>
      <c r="S166" s="218"/>
      <c r="T166" s="219"/>
      <c r="AT166" s="220" t="s">
        <v>151</v>
      </c>
      <c r="AU166" s="220" t="s">
        <v>86</v>
      </c>
      <c r="AV166" s="13" t="s">
        <v>86</v>
      </c>
      <c r="AW166" s="13" t="s">
        <v>34</v>
      </c>
      <c r="AX166" s="13" t="s">
        <v>84</v>
      </c>
      <c r="AY166" s="220" t="s">
        <v>128</v>
      </c>
    </row>
    <row r="167" spans="1:65" s="2" customFormat="1" ht="16.5" customHeight="1">
      <c r="A167" s="35"/>
      <c r="B167" s="36"/>
      <c r="C167" s="192" t="s">
        <v>217</v>
      </c>
      <c r="D167" s="192" t="s">
        <v>131</v>
      </c>
      <c r="E167" s="193" t="s">
        <v>578</v>
      </c>
      <c r="F167" s="194" t="s">
        <v>579</v>
      </c>
      <c r="G167" s="195" t="s">
        <v>155</v>
      </c>
      <c r="H167" s="196">
        <v>396.25</v>
      </c>
      <c r="I167" s="197"/>
      <c r="J167" s="198">
        <f>ROUND(I167*H167,2)</f>
        <v>0</v>
      </c>
      <c r="K167" s="194" t="s">
        <v>135</v>
      </c>
      <c r="L167" s="40"/>
      <c r="M167" s="199" t="s">
        <v>1</v>
      </c>
      <c r="N167" s="200" t="s">
        <v>42</v>
      </c>
      <c r="O167" s="72"/>
      <c r="P167" s="201">
        <f>O167*H167</f>
        <v>0</v>
      </c>
      <c r="Q167" s="201">
        <v>0</v>
      </c>
      <c r="R167" s="201">
        <f>Q167*H167</f>
        <v>0</v>
      </c>
      <c r="S167" s="201">
        <v>0</v>
      </c>
      <c r="T167" s="202">
        <f>S167*H167</f>
        <v>0</v>
      </c>
      <c r="U167" s="35"/>
      <c r="V167" s="35"/>
      <c r="W167" s="35"/>
      <c r="X167" s="35"/>
      <c r="Y167" s="35"/>
      <c r="Z167" s="35"/>
      <c r="AA167" s="35"/>
      <c r="AB167" s="35"/>
      <c r="AC167" s="35"/>
      <c r="AD167" s="35"/>
      <c r="AE167" s="35"/>
      <c r="AR167" s="203" t="s">
        <v>136</v>
      </c>
      <c r="AT167" s="203" t="s">
        <v>131</v>
      </c>
      <c r="AU167" s="203" t="s">
        <v>86</v>
      </c>
      <c r="AY167" s="18" t="s">
        <v>128</v>
      </c>
      <c r="BE167" s="204">
        <f>IF(N167="základní",J167,0)</f>
        <v>0</v>
      </c>
      <c r="BF167" s="204">
        <f>IF(N167="snížená",J167,0)</f>
        <v>0</v>
      </c>
      <c r="BG167" s="204">
        <f>IF(N167="zákl. přenesená",J167,0)</f>
        <v>0</v>
      </c>
      <c r="BH167" s="204">
        <f>IF(N167="sníž. přenesená",J167,0)</f>
        <v>0</v>
      </c>
      <c r="BI167" s="204">
        <f>IF(N167="nulová",J167,0)</f>
        <v>0</v>
      </c>
      <c r="BJ167" s="18" t="s">
        <v>84</v>
      </c>
      <c r="BK167" s="204">
        <f>ROUND(I167*H167,2)</f>
        <v>0</v>
      </c>
      <c r="BL167" s="18" t="s">
        <v>136</v>
      </c>
      <c r="BM167" s="203" t="s">
        <v>580</v>
      </c>
    </row>
    <row r="168" spans="1:65" s="2" customFormat="1" ht="28.8">
      <c r="A168" s="35"/>
      <c r="B168" s="36"/>
      <c r="C168" s="37"/>
      <c r="D168" s="205" t="s">
        <v>138</v>
      </c>
      <c r="E168" s="37"/>
      <c r="F168" s="206" t="s">
        <v>581</v>
      </c>
      <c r="G168" s="37"/>
      <c r="H168" s="37"/>
      <c r="I168" s="207"/>
      <c r="J168" s="37"/>
      <c r="K168" s="37"/>
      <c r="L168" s="40"/>
      <c r="M168" s="208"/>
      <c r="N168" s="209"/>
      <c r="O168" s="72"/>
      <c r="P168" s="72"/>
      <c r="Q168" s="72"/>
      <c r="R168" s="72"/>
      <c r="S168" s="72"/>
      <c r="T168" s="73"/>
      <c r="U168" s="35"/>
      <c r="V168" s="35"/>
      <c r="W168" s="35"/>
      <c r="X168" s="35"/>
      <c r="Y168" s="35"/>
      <c r="Z168" s="35"/>
      <c r="AA168" s="35"/>
      <c r="AB168" s="35"/>
      <c r="AC168" s="35"/>
      <c r="AD168" s="35"/>
      <c r="AE168" s="35"/>
      <c r="AT168" s="18" t="s">
        <v>138</v>
      </c>
      <c r="AU168" s="18" t="s">
        <v>86</v>
      </c>
    </row>
    <row r="169" spans="1:65" s="13" customFormat="1">
      <c r="B169" s="210"/>
      <c r="C169" s="211"/>
      <c r="D169" s="205" t="s">
        <v>151</v>
      </c>
      <c r="E169" s="212" t="s">
        <v>1</v>
      </c>
      <c r="F169" s="213" t="s">
        <v>582</v>
      </c>
      <c r="G169" s="211"/>
      <c r="H169" s="214">
        <v>262.5</v>
      </c>
      <c r="I169" s="215"/>
      <c r="J169" s="211"/>
      <c r="K169" s="211"/>
      <c r="L169" s="216"/>
      <c r="M169" s="217"/>
      <c r="N169" s="218"/>
      <c r="O169" s="218"/>
      <c r="P169" s="218"/>
      <c r="Q169" s="218"/>
      <c r="R169" s="218"/>
      <c r="S169" s="218"/>
      <c r="T169" s="219"/>
      <c r="AT169" s="220" t="s">
        <v>151</v>
      </c>
      <c r="AU169" s="220" t="s">
        <v>86</v>
      </c>
      <c r="AV169" s="13" t="s">
        <v>86</v>
      </c>
      <c r="AW169" s="13" t="s">
        <v>34</v>
      </c>
      <c r="AX169" s="13" t="s">
        <v>77</v>
      </c>
      <c r="AY169" s="220" t="s">
        <v>128</v>
      </c>
    </row>
    <row r="170" spans="1:65" s="13" customFormat="1">
      <c r="B170" s="210"/>
      <c r="C170" s="211"/>
      <c r="D170" s="205" t="s">
        <v>151</v>
      </c>
      <c r="E170" s="212" t="s">
        <v>1</v>
      </c>
      <c r="F170" s="213" t="s">
        <v>583</v>
      </c>
      <c r="G170" s="211"/>
      <c r="H170" s="214">
        <v>133.75</v>
      </c>
      <c r="I170" s="215"/>
      <c r="J170" s="211"/>
      <c r="K170" s="211"/>
      <c r="L170" s="216"/>
      <c r="M170" s="217"/>
      <c r="N170" s="218"/>
      <c r="O170" s="218"/>
      <c r="P170" s="218"/>
      <c r="Q170" s="218"/>
      <c r="R170" s="218"/>
      <c r="S170" s="218"/>
      <c r="T170" s="219"/>
      <c r="AT170" s="220" t="s">
        <v>151</v>
      </c>
      <c r="AU170" s="220" t="s">
        <v>86</v>
      </c>
      <c r="AV170" s="13" t="s">
        <v>86</v>
      </c>
      <c r="AW170" s="13" t="s">
        <v>34</v>
      </c>
      <c r="AX170" s="13" t="s">
        <v>77</v>
      </c>
      <c r="AY170" s="220" t="s">
        <v>128</v>
      </c>
    </row>
    <row r="171" spans="1:65" s="14" customFormat="1">
      <c r="B171" s="231"/>
      <c r="C171" s="232"/>
      <c r="D171" s="205" t="s">
        <v>151</v>
      </c>
      <c r="E171" s="233" t="s">
        <v>1</v>
      </c>
      <c r="F171" s="234" t="s">
        <v>177</v>
      </c>
      <c r="G171" s="232"/>
      <c r="H171" s="235">
        <v>396.25</v>
      </c>
      <c r="I171" s="236"/>
      <c r="J171" s="232"/>
      <c r="K171" s="232"/>
      <c r="L171" s="237"/>
      <c r="M171" s="238"/>
      <c r="N171" s="239"/>
      <c r="O171" s="239"/>
      <c r="P171" s="239"/>
      <c r="Q171" s="239"/>
      <c r="R171" s="239"/>
      <c r="S171" s="239"/>
      <c r="T171" s="240"/>
      <c r="AT171" s="241" t="s">
        <v>151</v>
      </c>
      <c r="AU171" s="241" t="s">
        <v>86</v>
      </c>
      <c r="AV171" s="14" t="s">
        <v>136</v>
      </c>
      <c r="AW171" s="14" t="s">
        <v>34</v>
      </c>
      <c r="AX171" s="14" t="s">
        <v>84</v>
      </c>
      <c r="AY171" s="241" t="s">
        <v>128</v>
      </c>
    </row>
    <row r="172" spans="1:65" s="2" customFormat="1" ht="16.5" customHeight="1">
      <c r="A172" s="35"/>
      <c r="B172" s="36"/>
      <c r="C172" s="192" t="s">
        <v>223</v>
      </c>
      <c r="D172" s="192" t="s">
        <v>131</v>
      </c>
      <c r="E172" s="193" t="s">
        <v>541</v>
      </c>
      <c r="F172" s="194" t="s">
        <v>542</v>
      </c>
      <c r="G172" s="195" t="s">
        <v>543</v>
      </c>
      <c r="H172" s="196">
        <v>885</v>
      </c>
      <c r="I172" s="197"/>
      <c r="J172" s="198">
        <f>ROUND(I172*H172,2)</f>
        <v>0</v>
      </c>
      <c r="K172" s="194" t="s">
        <v>135</v>
      </c>
      <c r="L172" s="40"/>
      <c r="M172" s="199" t="s">
        <v>1</v>
      </c>
      <c r="N172" s="200" t="s">
        <v>42</v>
      </c>
      <c r="O172" s="72"/>
      <c r="P172" s="201">
        <f>O172*H172</f>
        <v>0</v>
      </c>
      <c r="Q172" s="201">
        <v>0</v>
      </c>
      <c r="R172" s="201">
        <f>Q172*H172</f>
        <v>0</v>
      </c>
      <c r="S172" s="201">
        <v>0</v>
      </c>
      <c r="T172" s="202">
        <f>S172*H172</f>
        <v>0</v>
      </c>
      <c r="U172" s="35"/>
      <c r="V172" s="35"/>
      <c r="W172" s="35"/>
      <c r="X172" s="35"/>
      <c r="Y172" s="35"/>
      <c r="Z172" s="35"/>
      <c r="AA172" s="35"/>
      <c r="AB172" s="35"/>
      <c r="AC172" s="35"/>
      <c r="AD172" s="35"/>
      <c r="AE172" s="35"/>
      <c r="AR172" s="203" t="s">
        <v>136</v>
      </c>
      <c r="AT172" s="203" t="s">
        <v>131</v>
      </c>
      <c r="AU172" s="203" t="s">
        <v>86</v>
      </c>
      <c r="AY172" s="18" t="s">
        <v>128</v>
      </c>
      <c r="BE172" s="204">
        <f>IF(N172="základní",J172,0)</f>
        <v>0</v>
      </c>
      <c r="BF172" s="204">
        <f>IF(N172="snížená",J172,0)</f>
        <v>0</v>
      </c>
      <c r="BG172" s="204">
        <f>IF(N172="zákl. přenesená",J172,0)</f>
        <v>0</v>
      </c>
      <c r="BH172" s="204">
        <f>IF(N172="sníž. přenesená",J172,0)</f>
        <v>0</v>
      </c>
      <c r="BI172" s="204">
        <f>IF(N172="nulová",J172,0)</f>
        <v>0</v>
      </c>
      <c r="BJ172" s="18" t="s">
        <v>84</v>
      </c>
      <c r="BK172" s="204">
        <f>ROUND(I172*H172,2)</f>
        <v>0</v>
      </c>
      <c r="BL172" s="18" t="s">
        <v>136</v>
      </c>
      <c r="BM172" s="203" t="s">
        <v>584</v>
      </c>
    </row>
    <row r="173" spans="1:65" s="2" customFormat="1" ht="19.2">
      <c r="A173" s="35"/>
      <c r="B173" s="36"/>
      <c r="C173" s="37"/>
      <c r="D173" s="205" t="s">
        <v>138</v>
      </c>
      <c r="E173" s="37"/>
      <c r="F173" s="206" t="s">
        <v>545</v>
      </c>
      <c r="G173" s="37"/>
      <c r="H173" s="37"/>
      <c r="I173" s="207"/>
      <c r="J173" s="37"/>
      <c r="K173" s="37"/>
      <c r="L173" s="40"/>
      <c r="M173" s="208"/>
      <c r="N173" s="209"/>
      <c r="O173" s="72"/>
      <c r="P173" s="72"/>
      <c r="Q173" s="72"/>
      <c r="R173" s="72"/>
      <c r="S173" s="72"/>
      <c r="T173" s="73"/>
      <c r="U173" s="35"/>
      <c r="V173" s="35"/>
      <c r="W173" s="35"/>
      <c r="X173" s="35"/>
      <c r="Y173" s="35"/>
      <c r="Z173" s="35"/>
      <c r="AA173" s="35"/>
      <c r="AB173" s="35"/>
      <c r="AC173" s="35"/>
      <c r="AD173" s="35"/>
      <c r="AE173" s="35"/>
      <c r="AT173" s="18" t="s">
        <v>138</v>
      </c>
      <c r="AU173" s="18" t="s">
        <v>86</v>
      </c>
    </row>
    <row r="174" spans="1:65" s="13" customFormat="1">
      <c r="B174" s="210"/>
      <c r="C174" s="211"/>
      <c r="D174" s="205" t="s">
        <v>151</v>
      </c>
      <c r="E174" s="212" t="s">
        <v>1</v>
      </c>
      <c r="F174" s="213" t="s">
        <v>585</v>
      </c>
      <c r="G174" s="211"/>
      <c r="H174" s="214">
        <v>885</v>
      </c>
      <c r="I174" s="215"/>
      <c r="J174" s="211"/>
      <c r="K174" s="211"/>
      <c r="L174" s="216"/>
      <c r="M174" s="217"/>
      <c r="N174" s="218"/>
      <c r="O174" s="218"/>
      <c r="P174" s="218"/>
      <c r="Q174" s="218"/>
      <c r="R174" s="218"/>
      <c r="S174" s="218"/>
      <c r="T174" s="219"/>
      <c r="AT174" s="220" t="s">
        <v>151</v>
      </c>
      <c r="AU174" s="220" t="s">
        <v>86</v>
      </c>
      <c r="AV174" s="13" t="s">
        <v>86</v>
      </c>
      <c r="AW174" s="13" t="s">
        <v>34</v>
      </c>
      <c r="AX174" s="13" t="s">
        <v>84</v>
      </c>
      <c r="AY174" s="220" t="s">
        <v>128</v>
      </c>
    </row>
    <row r="175" spans="1:65" s="12" customFormat="1" ht="25.95" customHeight="1">
      <c r="B175" s="176"/>
      <c r="C175" s="177"/>
      <c r="D175" s="178" t="s">
        <v>76</v>
      </c>
      <c r="E175" s="179" t="s">
        <v>433</v>
      </c>
      <c r="F175" s="179" t="s">
        <v>434</v>
      </c>
      <c r="G175" s="177"/>
      <c r="H175" s="177"/>
      <c r="I175" s="180"/>
      <c r="J175" s="181">
        <f>BK175</f>
        <v>0</v>
      </c>
      <c r="K175" s="177"/>
      <c r="L175" s="182"/>
      <c r="M175" s="183"/>
      <c r="N175" s="184"/>
      <c r="O175" s="184"/>
      <c r="P175" s="185">
        <f>SUM(P176:P202)</f>
        <v>0</v>
      </c>
      <c r="Q175" s="184"/>
      <c r="R175" s="185">
        <f>SUM(R176:R202)</f>
        <v>0</v>
      </c>
      <c r="S175" s="184"/>
      <c r="T175" s="186">
        <f>SUM(T176:T202)</f>
        <v>0</v>
      </c>
      <c r="AR175" s="187" t="s">
        <v>136</v>
      </c>
      <c r="AT175" s="188" t="s">
        <v>76</v>
      </c>
      <c r="AU175" s="188" t="s">
        <v>77</v>
      </c>
      <c r="AY175" s="187" t="s">
        <v>128</v>
      </c>
      <c r="BK175" s="189">
        <f>SUM(BK176:BK202)</f>
        <v>0</v>
      </c>
    </row>
    <row r="176" spans="1:65" s="2" customFormat="1" ht="16.5" customHeight="1">
      <c r="A176" s="35"/>
      <c r="B176" s="36"/>
      <c r="C176" s="192" t="s">
        <v>228</v>
      </c>
      <c r="D176" s="192" t="s">
        <v>131</v>
      </c>
      <c r="E176" s="193" t="s">
        <v>436</v>
      </c>
      <c r="F176" s="194" t="s">
        <v>437</v>
      </c>
      <c r="G176" s="195" t="s">
        <v>148</v>
      </c>
      <c r="H176" s="196">
        <v>18</v>
      </c>
      <c r="I176" s="197"/>
      <c r="J176" s="198">
        <f>ROUND(I176*H176,2)</f>
        <v>0</v>
      </c>
      <c r="K176" s="194" t="s">
        <v>135</v>
      </c>
      <c r="L176" s="40"/>
      <c r="M176" s="199" t="s">
        <v>1</v>
      </c>
      <c r="N176" s="200" t="s">
        <v>42</v>
      </c>
      <c r="O176" s="72"/>
      <c r="P176" s="201">
        <f>O176*H176</f>
        <v>0</v>
      </c>
      <c r="Q176" s="201">
        <v>0</v>
      </c>
      <c r="R176" s="201">
        <f>Q176*H176</f>
        <v>0</v>
      </c>
      <c r="S176" s="201">
        <v>0</v>
      </c>
      <c r="T176" s="202">
        <f>S176*H176</f>
        <v>0</v>
      </c>
      <c r="U176" s="35"/>
      <c r="V176" s="35"/>
      <c r="W176" s="35"/>
      <c r="X176" s="35"/>
      <c r="Y176" s="35"/>
      <c r="Z176" s="35"/>
      <c r="AA176" s="35"/>
      <c r="AB176" s="35"/>
      <c r="AC176" s="35"/>
      <c r="AD176" s="35"/>
      <c r="AE176" s="35"/>
      <c r="AR176" s="203" t="s">
        <v>136</v>
      </c>
      <c r="AT176" s="203" t="s">
        <v>131</v>
      </c>
      <c r="AU176" s="203" t="s">
        <v>84</v>
      </c>
      <c r="AY176" s="18" t="s">
        <v>128</v>
      </c>
      <c r="BE176" s="204">
        <f>IF(N176="základní",J176,0)</f>
        <v>0</v>
      </c>
      <c r="BF176" s="204">
        <f>IF(N176="snížená",J176,0)</f>
        <v>0</v>
      </c>
      <c r="BG176" s="204">
        <f>IF(N176="zákl. přenesená",J176,0)</f>
        <v>0</v>
      </c>
      <c r="BH176" s="204">
        <f>IF(N176="sníž. přenesená",J176,0)</f>
        <v>0</v>
      </c>
      <c r="BI176" s="204">
        <f>IF(N176="nulová",J176,0)</f>
        <v>0</v>
      </c>
      <c r="BJ176" s="18" t="s">
        <v>84</v>
      </c>
      <c r="BK176" s="204">
        <f>ROUND(I176*H176,2)</f>
        <v>0</v>
      </c>
      <c r="BL176" s="18" t="s">
        <v>136</v>
      </c>
      <c r="BM176" s="203" t="s">
        <v>586</v>
      </c>
    </row>
    <row r="177" spans="1:65" s="2" customFormat="1" ht="28.8">
      <c r="A177" s="35"/>
      <c r="B177" s="36"/>
      <c r="C177" s="37"/>
      <c r="D177" s="205" t="s">
        <v>138</v>
      </c>
      <c r="E177" s="37"/>
      <c r="F177" s="206" t="s">
        <v>440</v>
      </c>
      <c r="G177" s="37"/>
      <c r="H177" s="37"/>
      <c r="I177" s="207"/>
      <c r="J177" s="37"/>
      <c r="K177" s="37"/>
      <c r="L177" s="40"/>
      <c r="M177" s="208"/>
      <c r="N177" s="209"/>
      <c r="O177" s="72"/>
      <c r="P177" s="72"/>
      <c r="Q177" s="72"/>
      <c r="R177" s="72"/>
      <c r="S177" s="72"/>
      <c r="T177" s="73"/>
      <c r="U177" s="35"/>
      <c r="V177" s="35"/>
      <c r="W177" s="35"/>
      <c r="X177" s="35"/>
      <c r="Y177" s="35"/>
      <c r="Z177" s="35"/>
      <c r="AA177" s="35"/>
      <c r="AB177" s="35"/>
      <c r="AC177" s="35"/>
      <c r="AD177" s="35"/>
      <c r="AE177" s="35"/>
      <c r="AT177" s="18" t="s">
        <v>138</v>
      </c>
      <c r="AU177" s="18" t="s">
        <v>84</v>
      </c>
    </row>
    <row r="178" spans="1:65" s="13" customFormat="1">
      <c r="B178" s="210"/>
      <c r="C178" s="211"/>
      <c r="D178" s="205" t="s">
        <v>151</v>
      </c>
      <c r="E178" s="212" t="s">
        <v>1</v>
      </c>
      <c r="F178" s="213" t="s">
        <v>587</v>
      </c>
      <c r="G178" s="211"/>
      <c r="H178" s="214">
        <v>18</v>
      </c>
      <c r="I178" s="215"/>
      <c r="J178" s="211"/>
      <c r="K178" s="211"/>
      <c r="L178" s="216"/>
      <c r="M178" s="217"/>
      <c r="N178" s="218"/>
      <c r="O178" s="218"/>
      <c r="P178" s="218"/>
      <c r="Q178" s="218"/>
      <c r="R178" s="218"/>
      <c r="S178" s="218"/>
      <c r="T178" s="219"/>
      <c r="AT178" s="220" t="s">
        <v>151</v>
      </c>
      <c r="AU178" s="220" t="s">
        <v>84</v>
      </c>
      <c r="AV178" s="13" t="s">
        <v>86</v>
      </c>
      <c r="AW178" s="13" t="s">
        <v>34</v>
      </c>
      <c r="AX178" s="13" t="s">
        <v>84</v>
      </c>
      <c r="AY178" s="220" t="s">
        <v>128</v>
      </c>
    </row>
    <row r="179" spans="1:65" s="2" customFormat="1" ht="24.15" customHeight="1">
      <c r="A179" s="35"/>
      <c r="B179" s="36"/>
      <c r="C179" s="192" t="s">
        <v>233</v>
      </c>
      <c r="D179" s="192" t="s">
        <v>131</v>
      </c>
      <c r="E179" s="193" t="s">
        <v>443</v>
      </c>
      <c r="F179" s="194" t="s">
        <v>444</v>
      </c>
      <c r="G179" s="195" t="s">
        <v>148</v>
      </c>
      <c r="H179" s="196">
        <v>18</v>
      </c>
      <c r="I179" s="197"/>
      <c r="J179" s="198">
        <f>ROUND(I179*H179,2)</f>
        <v>0</v>
      </c>
      <c r="K179" s="194" t="s">
        <v>135</v>
      </c>
      <c r="L179" s="40"/>
      <c r="M179" s="199" t="s">
        <v>1</v>
      </c>
      <c r="N179" s="200" t="s">
        <v>42</v>
      </c>
      <c r="O179" s="72"/>
      <c r="P179" s="201">
        <f>O179*H179</f>
        <v>0</v>
      </c>
      <c r="Q179" s="201">
        <v>0</v>
      </c>
      <c r="R179" s="201">
        <f>Q179*H179</f>
        <v>0</v>
      </c>
      <c r="S179" s="201">
        <v>0</v>
      </c>
      <c r="T179" s="202">
        <f>S179*H179</f>
        <v>0</v>
      </c>
      <c r="U179" s="35"/>
      <c r="V179" s="35"/>
      <c r="W179" s="35"/>
      <c r="X179" s="35"/>
      <c r="Y179" s="35"/>
      <c r="Z179" s="35"/>
      <c r="AA179" s="35"/>
      <c r="AB179" s="35"/>
      <c r="AC179" s="35"/>
      <c r="AD179" s="35"/>
      <c r="AE179" s="35"/>
      <c r="AR179" s="203" t="s">
        <v>136</v>
      </c>
      <c r="AT179" s="203" t="s">
        <v>131</v>
      </c>
      <c r="AU179" s="203" t="s">
        <v>84</v>
      </c>
      <c r="AY179" s="18" t="s">
        <v>128</v>
      </c>
      <c r="BE179" s="204">
        <f>IF(N179="základní",J179,0)</f>
        <v>0</v>
      </c>
      <c r="BF179" s="204">
        <f>IF(N179="snížená",J179,0)</f>
        <v>0</v>
      </c>
      <c r="BG179" s="204">
        <f>IF(N179="zákl. přenesená",J179,0)</f>
        <v>0</v>
      </c>
      <c r="BH179" s="204">
        <f>IF(N179="sníž. přenesená",J179,0)</f>
        <v>0</v>
      </c>
      <c r="BI179" s="204">
        <f>IF(N179="nulová",J179,0)</f>
        <v>0</v>
      </c>
      <c r="BJ179" s="18" t="s">
        <v>84</v>
      </c>
      <c r="BK179" s="204">
        <f>ROUND(I179*H179,2)</f>
        <v>0</v>
      </c>
      <c r="BL179" s="18" t="s">
        <v>136</v>
      </c>
      <c r="BM179" s="203" t="s">
        <v>588</v>
      </c>
    </row>
    <row r="180" spans="1:65" s="2" customFormat="1" ht="38.4">
      <c r="A180" s="35"/>
      <c r="B180" s="36"/>
      <c r="C180" s="37"/>
      <c r="D180" s="205" t="s">
        <v>138</v>
      </c>
      <c r="E180" s="37"/>
      <c r="F180" s="206" t="s">
        <v>446</v>
      </c>
      <c r="G180" s="37"/>
      <c r="H180" s="37"/>
      <c r="I180" s="207"/>
      <c r="J180" s="37"/>
      <c r="K180" s="37"/>
      <c r="L180" s="40"/>
      <c r="M180" s="208"/>
      <c r="N180" s="209"/>
      <c r="O180" s="72"/>
      <c r="P180" s="72"/>
      <c r="Q180" s="72"/>
      <c r="R180" s="72"/>
      <c r="S180" s="72"/>
      <c r="T180" s="73"/>
      <c r="U180" s="35"/>
      <c r="V180" s="35"/>
      <c r="W180" s="35"/>
      <c r="X180" s="35"/>
      <c r="Y180" s="35"/>
      <c r="Z180" s="35"/>
      <c r="AA180" s="35"/>
      <c r="AB180" s="35"/>
      <c r="AC180" s="35"/>
      <c r="AD180" s="35"/>
      <c r="AE180" s="35"/>
      <c r="AT180" s="18" t="s">
        <v>138</v>
      </c>
      <c r="AU180" s="18" t="s">
        <v>84</v>
      </c>
    </row>
    <row r="181" spans="1:65" s="13" customFormat="1">
      <c r="B181" s="210"/>
      <c r="C181" s="211"/>
      <c r="D181" s="205" t="s">
        <v>151</v>
      </c>
      <c r="E181" s="212" t="s">
        <v>1</v>
      </c>
      <c r="F181" s="213" t="s">
        <v>589</v>
      </c>
      <c r="G181" s="211"/>
      <c r="H181" s="214">
        <v>18</v>
      </c>
      <c r="I181" s="215"/>
      <c r="J181" s="211"/>
      <c r="K181" s="211"/>
      <c r="L181" s="216"/>
      <c r="M181" s="217"/>
      <c r="N181" s="218"/>
      <c r="O181" s="218"/>
      <c r="P181" s="218"/>
      <c r="Q181" s="218"/>
      <c r="R181" s="218"/>
      <c r="S181" s="218"/>
      <c r="T181" s="219"/>
      <c r="AT181" s="220" t="s">
        <v>151</v>
      </c>
      <c r="AU181" s="220" t="s">
        <v>84</v>
      </c>
      <c r="AV181" s="13" t="s">
        <v>86</v>
      </c>
      <c r="AW181" s="13" t="s">
        <v>34</v>
      </c>
      <c r="AX181" s="13" t="s">
        <v>84</v>
      </c>
      <c r="AY181" s="220" t="s">
        <v>128</v>
      </c>
    </row>
    <row r="182" spans="1:65" s="2" customFormat="1" ht="24.15" customHeight="1">
      <c r="A182" s="35"/>
      <c r="B182" s="36"/>
      <c r="C182" s="192" t="s">
        <v>7</v>
      </c>
      <c r="D182" s="192" t="s">
        <v>131</v>
      </c>
      <c r="E182" s="193" t="s">
        <v>443</v>
      </c>
      <c r="F182" s="194" t="s">
        <v>444</v>
      </c>
      <c r="G182" s="195" t="s">
        <v>148</v>
      </c>
      <c r="H182" s="196">
        <v>18</v>
      </c>
      <c r="I182" s="197"/>
      <c r="J182" s="198">
        <f>ROUND(I182*H182,2)</f>
        <v>0</v>
      </c>
      <c r="K182" s="194" t="s">
        <v>135</v>
      </c>
      <c r="L182" s="40"/>
      <c r="M182" s="199" t="s">
        <v>1</v>
      </c>
      <c r="N182" s="200" t="s">
        <v>42</v>
      </c>
      <c r="O182" s="72"/>
      <c r="P182" s="201">
        <f>O182*H182</f>
        <v>0</v>
      </c>
      <c r="Q182" s="201">
        <v>0</v>
      </c>
      <c r="R182" s="201">
        <f>Q182*H182</f>
        <v>0</v>
      </c>
      <c r="S182" s="201">
        <v>0</v>
      </c>
      <c r="T182" s="202">
        <f>S182*H182</f>
        <v>0</v>
      </c>
      <c r="U182" s="35"/>
      <c r="V182" s="35"/>
      <c r="W182" s="35"/>
      <c r="X182" s="35"/>
      <c r="Y182" s="35"/>
      <c r="Z182" s="35"/>
      <c r="AA182" s="35"/>
      <c r="AB182" s="35"/>
      <c r="AC182" s="35"/>
      <c r="AD182" s="35"/>
      <c r="AE182" s="35"/>
      <c r="AR182" s="203" t="s">
        <v>136</v>
      </c>
      <c r="AT182" s="203" t="s">
        <v>131</v>
      </c>
      <c r="AU182" s="203" t="s">
        <v>84</v>
      </c>
      <c r="AY182" s="18" t="s">
        <v>128</v>
      </c>
      <c r="BE182" s="204">
        <f>IF(N182="základní",J182,0)</f>
        <v>0</v>
      </c>
      <c r="BF182" s="204">
        <f>IF(N182="snížená",J182,0)</f>
        <v>0</v>
      </c>
      <c r="BG182" s="204">
        <f>IF(N182="zákl. přenesená",J182,0)</f>
        <v>0</v>
      </c>
      <c r="BH182" s="204">
        <f>IF(N182="sníž. přenesená",J182,0)</f>
        <v>0</v>
      </c>
      <c r="BI182" s="204">
        <f>IF(N182="nulová",J182,0)</f>
        <v>0</v>
      </c>
      <c r="BJ182" s="18" t="s">
        <v>84</v>
      </c>
      <c r="BK182" s="204">
        <f>ROUND(I182*H182,2)</f>
        <v>0</v>
      </c>
      <c r="BL182" s="18" t="s">
        <v>136</v>
      </c>
      <c r="BM182" s="203" t="s">
        <v>590</v>
      </c>
    </row>
    <row r="183" spans="1:65" s="2" customFormat="1" ht="38.4">
      <c r="A183" s="35"/>
      <c r="B183" s="36"/>
      <c r="C183" s="37"/>
      <c r="D183" s="205" t="s">
        <v>138</v>
      </c>
      <c r="E183" s="37"/>
      <c r="F183" s="206" t="s">
        <v>446</v>
      </c>
      <c r="G183" s="37"/>
      <c r="H183" s="37"/>
      <c r="I183" s="207"/>
      <c r="J183" s="37"/>
      <c r="K183" s="37"/>
      <c r="L183" s="40"/>
      <c r="M183" s="208"/>
      <c r="N183" s="209"/>
      <c r="O183" s="72"/>
      <c r="P183" s="72"/>
      <c r="Q183" s="72"/>
      <c r="R183" s="72"/>
      <c r="S183" s="72"/>
      <c r="T183" s="73"/>
      <c r="U183" s="35"/>
      <c r="V183" s="35"/>
      <c r="W183" s="35"/>
      <c r="X183" s="35"/>
      <c r="Y183" s="35"/>
      <c r="Z183" s="35"/>
      <c r="AA183" s="35"/>
      <c r="AB183" s="35"/>
      <c r="AC183" s="35"/>
      <c r="AD183" s="35"/>
      <c r="AE183" s="35"/>
      <c r="AT183" s="18" t="s">
        <v>138</v>
      </c>
      <c r="AU183" s="18" t="s">
        <v>84</v>
      </c>
    </row>
    <row r="184" spans="1:65" s="13" customFormat="1">
      <c r="B184" s="210"/>
      <c r="C184" s="211"/>
      <c r="D184" s="205" t="s">
        <v>151</v>
      </c>
      <c r="E184" s="212" t="s">
        <v>1</v>
      </c>
      <c r="F184" s="213" t="s">
        <v>591</v>
      </c>
      <c r="G184" s="211"/>
      <c r="H184" s="214">
        <v>18</v>
      </c>
      <c r="I184" s="215"/>
      <c r="J184" s="211"/>
      <c r="K184" s="211"/>
      <c r="L184" s="216"/>
      <c r="M184" s="217"/>
      <c r="N184" s="218"/>
      <c r="O184" s="218"/>
      <c r="P184" s="218"/>
      <c r="Q184" s="218"/>
      <c r="R184" s="218"/>
      <c r="S184" s="218"/>
      <c r="T184" s="219"/>
      <c r="AT184" s="220" t="s">
        <v>151</v>
      </c>
      <c r="AU184" s="220" t="s">
        <v>84</v>
      </c>
      <c r="AV184" s="13" t="s">
        <v>86</v>
      </c>
      <c r="AW184" s="13" t="s">
        <v>34</v>
      </c>
      <c r="AX184" s="13" t="s">
        <v>84</v>
      </c>
      <c r="AY184" s="220" t="s">
        <v>128</v>
      </c>
    </row>
    <row r="185" spans="1:65" s="2" customFormat="1" ht="16.5" customHeight="1">
      <c r="A185" s="35"/>
      <c r="B185" s="36"/>
      <c r="C185" s="192" t="s">
        <v>240</v>
      </c>
      <c r="D185" s="192" t="s">
        <v>131</v>
      </c>
      <c r="E185" s="193" t="s">
        <v>451</v>
      </c>
      <c r="F185" s="194" t="s">
        <v>452</v>
      </c>
      <c r="G185" s="195" t="s">
        <v>148</v>
      </c>
      <c r="H185" s="196">
        <v>1616.569</v>
      </c>
      <c r="I185" s="197"/>
      <c r="J185" s="198">
        <f>ROUND(I185*H185,2)</f>
        <v>0</v>
      </c>
      <c r="K185" s="194" t="s">
        <v>135</v>
      </c>
      <c r="L185" s="40"/>
      <c r="M185" s="199" t="s">
        <v>1</v>
      </c>
      <c r="N185" s="200" t="s">
        <v>42</v>
      </c>
      <c r="O185" s="72"/>
      <c r="P185" s="201">
        <f>O185*H185</f>
        <v>0</v>
      </c>
      <c r="Q185" s="201">
        <v>0</v>
      </c>
      <c r="R185" s="201">
        <f>Q185*H185</f>
        <v>0</v>
      </c>
      <c r="S185" s="201">
        <v>0</v>
      </c>
      <c r="T185" s="202">
        <f>S185*H185</f>
        <v>0</v>
      </c>
      <c r="U185" s="35"/>
      <c r="V185" s="35"/>
      <c r="W185" s="35"/>
      <c r="X185" s="35"/>
      <c r="Y185" s="35"/>
      <c r="Z185" s="35"/>
      <c r="AA185" s="35"/>
      <c r="AB185" s="35"/>
      <c r="AC185" s="35"/>
      <c r="AD185" s="35"/>
      <c r="AE185" s="35"/>
      <c r="AR185" s="203" t="s">
        <v>438</v>
      </c>
      <c r="AT185" s="203" t="s">
        <v>131</v>
      </c>
      <c r="AU185" s="203" t="s">
        <v>84</v>
      </c>
      <c r="AY185" s="18" t="s">
        <v>128</v>
      </c>
      <c r="BE185" s="204">
        <f>IF(N185="základní",J185,0)</f>
        <v>0</v>
      </c>
      <c r="BF185" s="204">
        <f>IF(N185="snížená",J185,0)</f>
        <v>0</v>
      </c>
      <c r="BG185" s="204">
        <f>IF(N185="zákl. přenesená",J185,0)</f>
        <v>0</v>
      </c>
      <c r="BH185" s="204">
        <f>IF(N185="sníž. přenesená",J185,0)</f>
        <v>0</v>
      </c>
      <c r="BI185" s="204">
        <f>IF(N185="nulová",J185,0)</f>
        <v>0</v>
      </c>
      <c r="BJ185" s="18" t="s">
        <v>84</v>
      </c>
      <c r="BK185" s="204">
        <f>ROUND(I185*H185,2)</f>
        <v>0</v>
      </c>
      <c r="BL185" s="18" t="s">
        <v>438</v>
      </c>
      <c r="BM185" s="203" t="s">
        <v>592</v>
      </c>
    </row>
    <row r="186" spans="1:65" s="2" customFormat="1" ht="76.8">
      <c r="A186" s="35"/>
      <c r="B186" s="36"/>
      <c r="C186" s="37"/>
      <c r="D186" s="205" t="s">
        <v>138</v>
      </c>
      <c r="E186" s="37"/>
      <c r="F186" s="206" t="s">
        <v>593</v>
      </c>
      <c r="G186" s="37"/>
      <c r="H186" s="37"/>
      <c r="I186" s="207"/>
      <c r="J186" s="37"/>
      <c r="K186" s="37"/>
      <c r="L186" s="40"/>
      <c r="M186" s="208"/>
      <c r="N186" s="209"/>
      <c r="O186" s="72"/>
      <c r="P186" s="72"/>
      <c r="Q186" s="72"/>
      <c r="R186" s="72"/>
      <c r="S186" s="72"/>
      <c r="T186" s="73"/>
      <c r="U186" s="35"/>
      <c r="V186" s="35"/>
      <c r="W186" s="35"/>
      <c r="X186" s="35"/>
      <c r="Y186" s="35"/>
      <c r="Z186" s="35"/>
      <c r="AA186" s="35"/>
      <c r="AB186" s="35"/>
      <c r="AC186" s="35"/>
      <c r="AD186" s="35"/>
      <c r="AE186" s="35"/>
      <c r="AT186" s="18" t="s">
        <v>138</v>
      </c>
      <c r="AU186" s="18" t="s">
        <v>84</v>
      </c>
    </row>
    <row r="187" spans="1:65" s="13" customFormat="1">
      <c r="B187" s="210"/>
      <c r="C187" s="211"/>
      <c r="D187" s="205" t="s">
        <v>151</v>
      </c>
      <c r="E187" s="212" t="s">
        <v>1</v>
      </c>
      <c r="F187" s="213" t="s">
        <v>594</v>
      </c>
      <c r="G187" s="211"/>
      <c r="H187" s="214">
        <v>1616.569</v>
      </c>
      <c r="I187" s="215"/>
      <c r="J187" s="211"/>
      <c r="K187" s="211"/>
      <c r="L187" s="216"/>
      <c r="M187" s="217"/>
      <c r="N187" s="218"/>
      <c r="O187" s="218"/>
      <c r="P187" s="218"/>
      <c r="Q187" s="218"/>
      <c r="R187" s="218"/>
      <c r="S187" s="218"/>
      <c r="T187" s="219"/>
      <c r="AT187" s="220" t="s">
        <v>151</v>
      </c>
      <c r="AU187" s="220" t="s">
        <v>84</v>
      </c>
      <c r="AV187" s="13" t="s">
        <v>86</v>
      </c>
      <c r="AW187" s="13" t="s">
        <v>34</v>
      </c>
      <c r="AX187" s="13" t="s">
        <v>84</v>
      </c>
      <c r="AY187" s="220" t="s">
        <v>128</v>
      </c>
    </row>
    <row r="188" spans="1:65" s="2" customFormat="1" ht="24.15" customHeight="1">
      <c r="A188" s="35"/>
      <c r="B188" s="36"/>
      <c r="C188" s="192" t="s">
        <v>244</v>
      </c>
      <c r="D188" s="192" t="s">
        <v>131</v>
      </c>
      <c r="E188" s="193" t="s">
        <v>456</v>
      </c>
      <c r="F188" s="194" t="s">
        <v>457</v>
      </c>
      <c r="G188" s="195" t="s">
        <v>148</v>
      </c>
      <c r="H188" s="196">
        <v>1616.569</v>
      </c>
      <c r="I188" s="197"/>
      <c r="J188" s="198">
        <f>ROUND(I188*H188,2)</f>
        <v>0</v>
      </c>
      <c r="K188" s="194" t="s">
        <v>135</v>
      </c>
      <c r="L188" s="40"/>
      <c r="M188" s="199" t="s">
        <v>1</v>
      </c>
      <c r="N188" s="200" t="s">
        <v>42</v>
      </c>
      <c r="O188" s="72"/>
      <c r="P188" s="201">
        <f>O188*H188</f>
        <v>0</v>
      </c>
      <c r="Q188" s="201">
        <v>0</v>
      </c>
      <c r="R188" s="201">
        <f>Q188*H188</f>
        <v>0</v>
      </c>
      <c r="S188" s="201">
        <v>0</v>
      </c>
      <c r="T188" s="202">
        <f>S188*H188</f>
        <v>0</v>
      </c>
      <c r="U188" s="35"/>
      <c r="V188" s="35"/>
      <c r="W188" s="35"/>
      <c r="X188" s="35"/>
      <c r="Y188" s="35"/>
      <c r="Z188" s="35"/>
      <c r="AA188" s="35"/>
      <c r="AB188" s="35"/>
      <c r="AC188" s="35"/>
      <c r="AD188" s="35"/>
      <c r="AE188" s="35"/>
      <c r="AR188" s="203" t="s">
        <v>438</v>
      </c>
      <c r="AT188" s="203" t="s">
        <v>131</v>
      </c>
      <c r="AU188" s="203" t="s">
        <v>84</v>
      </c>
      <c r="AY188" s="18" t="s">
        <v>128</v>
      </c>
      <c r="BE188" s="204">
        <f>IF(N188="základní",J188,0)</f>
        <v>0</v>
      </c>
      <c r="BF188" s="204">
        <f>IF(N188="snížená",J188,0)</f>
        <v>0</v>
      </c>
      <c r="BG188" s="204">
        <f>IF(N188="zákl. přenesená",J188,0)</f>
        <v>0</v>
      </c>
      <c r="BH188" s="204">
        <f>IF(N188="sníž. přenesená",J188,0)</f>
        <v>0</v>
      </c>
      <c r="BI188" s="204">
        <f>IF(N188="nulová",J188,0)</f>
        <v>0</v>
      </c>
      <c r="BJ188" s="18" t="s">
        <v>84</v>
      </c>
      <c r="BK188" s="204">
        <f>ROUND(I188*H188,2)</f>
        <v>0</v>
      </c>
      <c r="BL188" s="18" t="s">
        <v>438</v>
      </c>
      <c r="BM188" s="203" t="s">
        <v>595</v>
      </c>
    </row>
    <row r="189" spans="1:65" s="2" customFormat="1" ht="28.8">
      <c r="A189" s="35"/>
      <c r="B189" s="36"/>
      <c r="C189" s="37"/>
      <c r="D189" s="205" t="s">
        <v>138</v>
      </c>
      <c r="E189" s="37"/>
      <c r="F189" s="206" t="s">
        <v>459</v>
      </c>
      <c r="G189" s="37"/>
      <c r="H189" s="37"/>
      <c r="I189" s="207"/>
      <c r="J189" s="37"/>
      <c r="K189" s="37"/>
      <c r="L189" s="40"/>
      <c r="M189" s="208"/>
      <c r="N189" s="209"/>
      <c r="O189" s="72"/>
      <c r="P189" s="72"/>
      <c r="Q189" s="72"/>
      <c r="R189" s="72"/>
      <c r="S189" s="72"/>
      <c r="T189" s="73"/>
      <c r="U189" s="35"/>
      <c r="V189" s="35"/>
      <c r="W189" s="35"/>
      <c r="X189" s="35"/>
      <c r="Y189" s="35"/>
      <c r="Z189" s="35"/>
      <c r="AA189" s="35"/>
      <c r="AB189" s="35"/>
      <c r="AC189" s="35"/>
      <c r="AD189" s="35"/>
      <c r="AE189" s="35"/>
      <c r="AT189" s="18" t="s">
        <v>138</v>
      </c>
      <c r="AU189" s="18" t="s">
        <v>84</v>
      </c>
    </row>
    <row r="190" spans="1:65" s="13" customFormat="1">
      <c r="B190" s="210"/>
      <c r="C190" s="211"/>
      <c r="D190" s="205" t="s">
        <v>151</v>
      </c>
      <c r="E190" s="212" t="s">
        <v>1</v>
      </c>
      <c r="F190" s="213" t="s">
        <v>596</v>
      </c>
      <c r="G190" s="211"/>
      <c r="H190" s="214">
        <v>1616.569</v>
      </c>
      <c r="I190" s="215"/>
      <c r="J190" s="211"/>
      <c r="K190" s="211"/>
      <c r="L190" s="216"/>
      <c r="M190" s="217"/>
      <c r="N190" s="218"/>
      <c r="O190" s="218"/>
      <c r="P190" s="218"/>
      <c r="Q190" s="218"/>
      <c r="R190" s="218"/>
      <c r="S190" s="218"/>
      <c r="T190" s="219"/>
      <c r="AT190" s="220" t="s">
        <v>151</v>
      </c>
      <c r="AU190" s="220" t="s">
        <v>84</v>
      </c>
      <c r="AV190" s="13" t="s">
        <v>86</v>
      </c>
      <c r="AW190" s="13" t="s">
        <v>34</v>
      </c>
      <c r="AX190" s="13" t="s">
        <v>84</v>
      </c>
      <c r="AY190" s="220" t="s">
        <v>128</v>
      </c>
    </row>
    <row r="191" spans="1:65" s="2" customFormat="1" ht="24.15" customHeight="1">
      <c r="A191" s="35"/>
      <c r="B191" s="36"/>
      <c r="C191" s="192" t="s">
        <v>248</v>
      </c>
      <c r="D191" s="192" t="s">
        <v>131</v>
      </c>
      <c r="E191" s="193" t="s">
        <v>462</v>
      </c>
      <c r="F191" s="194" t="s">
        <v>463</v>
      </c>
      <c r="G191" s="195" t="s">
        <v>148</v>
      </c>
      <c r="H191" s="196">
        <v>3233.1379999999999</v>
      </c>
      <c r="I191" s="197"/>
      <c r="J191" s="198">
        <f>ROUND(I191*H191,2)</f>
        <v>0</v>
      </c>
      <c r="K191" s="194" t="s">
        <v>135</v>
      </c>
      <c r="L191" s="40"/>
      <c r="M191" s="199" t="s">
        <v>1</v>
      </c>
      <c r="N191" s="200" t="s">
        <v>42</v>
      </c>
      <c r="O191" s="72"/>
      <c r="P191" s="201">
        <f>O191*H191</f>
        <v>0</v>
      </c>
      <c r="Q191" s="201">
        <v>0</v>
      </c>
      <c r="R191" s="201">
        <f>Q191*H191</f>
        <v>0</v>
      </c>
      <c r="S191" s="201">
        <v>0</v>
      </c>
      <c r="T191" s="202">
        <f>S191*H191</f>
        <v>0</v>
      </c>
      <c r="U191" s="35"/>
      <c r="V191" s="35"/>
      <c r="W191" s="35"/>
      <c r="X191" s="35"/>
      <c r="Y191" s="35"/>
      <c r="Z191" s="35"/>
      <c r="AA191" s="35"/>
      <c r="AB191" s="35"/>
      <c r="AC191" s="35"/>
      <c r="AD191" s="35"/>
      <c r="AE191" s="35"/>
      <c r="AR191" s="203" t="s">
        <v>438</v>
      </c>
      <c r="AT191" s="203" t="s">
        <v>131</v>
      </c>
      <c r="AU191" s="203" t="s">
        <v>84</v>
      </c>
      <c r="AY191" s="18" t="s">
        <v>128</v>
      </c>
      <c r="BE191" s="204">
        <f>IF(N191="základní",J191,0)</f>
        <v>0</v>
      </c>
      <c r="BF191" s="204">
        <f>IF(N191="snížená",J191,0)</f>
        <v>0</v>
      </c>
      <c r="BG191" s="204">
        <f>IF(N191="zákl. přenesená",J191,0)</f>
        <v>0</v>
      </c>
      <c r="BH191" s="204">
        <f>IF(N191="sníž. přenesená",J191,0)</f>
        <v>0</v>
      </c>
      <c r="BI191" s="204">
        <f>IF(N191="nulová",J191,0)</f>
        <v>0</v>
      </c>
      <c r="BJ191" s="18" t="s">
        <v>84</v>
      </c>
      <c r="BK191" s="204">
        <f>ROUND(I191*H191,2)</f>
        <v>0</v>
      </c>
      <c r="BL191" s="18" t="s">
        <v>438</v>
      </c>
      <c r="BM191" s="203" t="s">
        <v>597</v>
      </c>
    </row>
    <row r="192" spans="1:65" s="2" customFormat="1" ht="28.8">
      <c r="A192" s="35"/>
      <c r="B192" s="36"/>
      <c r="C192" s="37"/>
      <c r="D192" s="205" t="s">
        <v>138</v>
      </c>
      <c r="E192" s="37"/>
      <c r="F192" s="206" t="s">
        <v>465</v>
      </c>
      <c r="G192" s="37"/>
      <c r="H192" s="37"/>
      <c r="I192" s="207"/>
      <c r="J192" s="37"/>
      <c r="K192" s="37"/>
      <c r="L192" s="40"/>
      <c r="M192" s="208"/>
      <c r="N192" s="209"/>
      <c r="O192" s="72"/>
      <c r="P192" s="72"/>
      <c r="Q192" s="72"/>
      <c r="R192" s="72"/>
      <c r="S192" s="72"/>
      <c r="T192" s="73"/>
      <c r="U192" s="35"/>
      <c r="V192" s="35"/>
      <c r="W192" s="35"/>
      <c r="X192" s="35"/>
      <c r="Y192" s="35"/>
      <c r="Z192" s="35"/>
      <c r="AA192" s="35"/>
      <c r="AB192" s="35"/>
      <c r="AC192" s="35"/>
      <c r="AD192" s="35"/>
      <c r="AE192" s="35"/>
      <c r="AT192" s="18" t="s">
        <v>138</v>
      </c>
      <c r="AU192" s="18" t="s">
        <v>84</v>
      </c>
    </row>
    <row r="193" spans="1:65" s="13" customFormat="1">
      <c r="B193" s="210"/>
      <c r="C193" s="211"/>
      <c r="D193" s="205" t="s">
        <v>151</v>
      </c>
      <c r="E193" s="212" t="s">
        <v>1</v>
      </c>
      <c r="F193" s="213" t="s">
        <v>598</v>
      </c>
      <c r="G193" s="211"/>
      <c r="H193" s="214">
        <v>3233.1379999999999</v>
      </c>
      <c r="I193" s="215"/>
      <c r="J193" s="211"/>
      <c r="K193" s="211"/>
      <c r="L193" s="216"/>
      <c r="M193" s="217"/>
      <c r="N193" s="218"/>
      <c r="O193" s="218"/>
      <c r="P193" s="218"/>
      <c r="Q193" s="218"/>
      <c r="R193" s="218"/>
      <c r="S193" s="218"/>
      <c r="T193" s="219"/>
      <c r="AT193" s="220" t="s">
        <v>151</v>
      </c>
      <c r="AU193" s="220" t="s">
        <v>84</v>
      </c>
      <c r="AV193" s="13" t="s">
        <v>86</v>
      </c>
      <c r="AW193" s="13" t="s">
        <v>34</v>
      </c>
      <c r="AX193" s="13" t="s">
        <v>84</v>
      </c>
      <c r="AY193" s="220" t="s">
        <v>128</v>
      </c>
    </row>
    <row r="194" spans="1:65" s="2" customFormat="1" ht="24.15" customHeight="1">
      <c r="A194" s="35"/>
      <c r="B194" s="36"/>
      <c r="C194" s="192" t="s">
        <v>255</v>
      </c>
      <c r="D194" s="192" t="s">
        <v>131</v>
      </c>
      <c r="E194" s="193" t="s">
        <v>456</v>
      </c>
      <c r="F194" s="194" t="s">
        <v>457</v>
      </c>
      <c r="G194" s="195" t="s">
        <v>148</v>
      </c>
      <c r="H194" s="196">
        <v>1526.76</v>
      </c>
      <c r="I194" s="197"/>
      <c r="J194" s="198">
        <f>ROUND(I194*H194,2)</f>
        <v>0</v>
      </c>
      <c r="K194" s="194" t="s">
        <v>135</v>
      </c>
      <c r="L194" s="40"/>
      <c r="M194" s="199" t="s">
        <v>1</v>
      </c>
      <c r="N194" s="200" t="s">
        <v>42</v>
      </c>
      <c r="O194" s="72"/>
      <c r="P194" s="201">
        <f>O194*H194</f>
        <v>0</v>
      </c>
      <c r="Q194" s="201">
        <v>0</v>
      </c>
      <c r="R194" s="201">
        <f>Q194*H194</f>
        <v>0</v>
      </c>
      <c r="S194" s="201">
        <v>0</v>
      </c>
      <c r="T194" s="202">
        <f>S194*H194</f>
        <v>0</v>
      </c>
      <c r="U194" s="35"/>
      <c r="V194" s="35"/>
      <c r="W194" s="35"/>
      <c r="X194" s="35"/>
      <c r="Y194" s="35"/>
      <c r="Z194" s="35"/>
      <c r="AA194" s="35"/>
      <c r="AB194" s="35"/>
      <c r="AC194" s="35"/>
      <c r="AD194" s="35"/>
      <c r="AE194" s="35"/>
      <c r="AR194" s="203" t="s">
        <v>438</v>
      </c>
      <c r="AT194" s="203" t="s">
        <v>131</v>
      </c>
      <c r="AU194" s="203" t="s">
        <v>84</v>
      </c>
      <c r="AY194" s="18" t="s">
        <v>128</v>
      </c>
      <c r="BE194" s="204">
        <f>IF(N194="základní",J194,0)</f>
        <v>0</v>
      </c>
      <c r="BF194" s="204">
        <f>IF(N194="snížená",J194,0)</f>
        <v>0</v>
      </c>
      <c r="BG194" s="204">
        <f>IF(N194="zákl. přenesená",J194,0)</f>
        <v>0</v>
      </c>
      <c r="BH194" s="204">
        <f>IF(N194="sníž. přenesená",J194,0)</f>
        <v>0</v>
      </c>
      <c r="BI194" s="204">
        <f>IF(N194="nulová",J194,0)</f>
        <v>0</v>
      </c>
      <c r="BJ194" s="18" t="s">
        <v>84</v>
      </c>
      <c r="BK194" s="204">
        <f>ROUND(I194*H194,2)</f>
        <v>0</v>
      </c>
      <c r="BL194" s="18" t="s">
        <v>438</v>
      </c>
      <c r="BM194" s="203" t="s">
        <v>599</v>
      </c>
    </row>
    <row r="195" spans="1:65" s="2" customFormat="1" ht="28.8">
      <c r="A195" s="35"/>
      <c r="B195" s="36"/>
      <c r="C195" s="37"/>
      <c r="D195" s="205" t="s">
        <v>138</v>
      </c>
      <c r="E195" s="37"/>
      <c r="F195" s="206" t="s">
        <v>459</v>
      </c>
      <c r="G195" s="37"/>
      <c r="H195" s="37"/>
      <c r="I195" s="207"/>
      <c r="J195" s="37"/>
      <c r="K195" s="37"/>
      <c r="L195" s="40"/>
      <c r="M195" s="208"/>
      <c r="N195" s="209"/>
      <c r="O195" s="72"/>
      <c r="P195" s="72"/>
      <c r="Q195" s="72"/>
      <c r="R195" s="72"/>
      <c r="S195" s="72"/>
      <c r="T195" s="73"/>
      <c r="U195" s="35"/>
      <c r="V195" s="35"/>
      <c r="W195" s="35"/>
      <c r="X195" s="35"/>
      <c r="Y195" s="35"/>
      <c r="Z195" s="35"/>
      <c r="AA195" s="35"/>
      <c r="AB195" s="35"/>
      <c r="AC195" s="35"/>
      <c r="AD195" s="35"/>
      <c r="AE195" s="35"/>
      <c r="AT195" s="18" t="s">
        <v>138</v>
      </c>
      <c r="AU195" s="18" t="s">
        <v>84</v>
      </c>
    </row>
    <row r="196" spans="1:65" s="13" customFormat="1">
      <c r="B196" s="210"/>
      <c r="C196" s="211"/>
      <c r="D196" s="205" t="s">
        <v>151</v>
      </c>
      <c r="E196" s="212" t="s">
        <v>1</v>
      </c>
      <c r="F196" s="213" t="s">
        <v>600</v>
      </c>
      <c r="G196" s="211"/>
      <c r="H196" s="214">
        <v>1526.76</v>
      </c>
      <c r="I196" s="215"/>
      <c r="J196" s="211"/>
      <c r="K196" s="211"/>
      <c r="L196" s="216"/>
      <c r="M196" s="217"/>
      <c r="N196" s="218"/>
      <c r="O196" s="218"/>
      <c r="P196" s="218"/>
      <c r="Q196" s="218"/>
      <c r="R196" s="218"/>
      <c r="S196" s="218"/>
      <c r="T196" s="219"/>
      <c r="AT196" s="220" t="s">
        <v>151</v>
      </c>
      <c r="AU196" s="220" t="s">
        <v>84</v>
      </c>
      <c r="AV196" s="13" t="s">
        <v>86</v>
      </c>
      <c r="AW196" s="13" t="s">
        <v>34</v>
      </c>
      <c r="AX196" s="13" t="s">
        <v>84</v>
      </c>
      <c r="AY196" s="220" t="s">
        <v>128</v>
      </c>
    </row>
    <row r="197" spans="1:65" s="2" customFormat="1" ht="24.15" customHeight="1">
      <c r="A197" s="35"/>
      <c r="B197" s="36"/>
      <c r="C197" s="192" t="s">
        <v>260</v>
      </c>
      <c r="D197" s="192" t="s">
        <v>131</v>
      </c>
      <c r="E197" s="193" t="s">
        <v>456</v>
      </c>
      <c r="F197" s="194" t="s">
        <v>457</v>
      </c>
      <c r="G197" s="195" t="s">
        <v>148</v>
      </c>
      <c r="H197" s="196">
        <v>0.629</v>
      </c>
      <c r="I197" s="197"/>
      <c r="J197" s="198">
        <f>ROUND(I197*H197,2)</f>
        <v>0</v>
      </c>
      <c r="K197" s="194" t="s">
        <v>135</v>
      </c>
      <c r="L197" s="40"/>
      <c r="M197" s="199" t="s">
        <v>1</v>
      </c>
      <c r="N197" s="200" t="s">
        <v>42</v>
      </c>
      <c r="O197" s="72"/>
      <c r="P197" s="201">
        <f>O197*H197</f>
        <v>0</v>
      </c>
      <c r="Q197" s="201">
        <v>0</v>
      </c>
      <c r="R197" s="201">
        <f>Q197*H197</f>
        <v>0</v>
      </c>
      <c r="S197" s="201">
        <v>0</v>
      </c>
      <c r="T197" s="202">
        <f>S197*H197</f>
        <v>0</v>
      </c>
      <c r="U197" s="35"/>
      <c r="V197" s="35"/>
      <c r="W197" s="35"/>
      <c r="X197" s="35"/>
      <c r="Y197" s="35"/>
      <c r="Z197" s="35"/>
      <c r="AA197" s="35"/>
      <c r="AB197" s="35"/>
      <c r="AC197" s="35"/>
      <c r="AD197" s="35"/>
      <c r="AE197" s="35"/>
      <c r="AR197" s="203" t="s">
        <v>438</v>
      </c>
      <c r="AT197" s="203" t="s">
        <v>131</v>
      </c>
      <c r="AU197" s="203" t="s">
        <v>84</v>
      </c>
      <c r="AY197" s="18" t="s">
        <v>128</v>
      </c>
      <c r="BE197" s="204">
        <f>IF(N197="základní",J197,0)</f>
        <v>0</v>
      </c>
      <c r="BF197" s="204">
        <f>IF(N197="snížená",J197,0)</f>
        <v>0</v>
      </c>
      <c r="BG197" s="204">
        <f>IF(N197="zákl. přenesená",J197,0)</f>
        <v>0</v>
      </c>
      <c r="BH197" s="204">
        <f>IF(N197="sníž. přenesená",J197,0)</f>
        <v>0</v>
      </c>
      <c r="BI197" s="204">
        <f>IF(N197="nulová",J197,0)</f>
        <v>0</v>
      </c>
      <c r="BJ197" s="18" t="s">
        <v>84</v>
      </c>
      <c r="BK197" s="204">
        <f>ROUND(I197*H197,2)</f>
        <v>0</v>
      </c>
      <c r="BL197" s="18" t="s">
        <v>438</v>
      </c>
      <c r="BM197" s="203" t="s">
        <v>601</v>
      </c>
    </row>
    <row r="198" spans="1:65" s="2" customFormat="1" ht="28.8">
      <c r="A198" s="35"/>
      <c r="B198" s="36"/>
      <c r="C198" s="37"/>
      <c r="D198" s="205" t="s">
        <v>138</v>
      </c>
      <c r="E198" s="37"/>
      <c r="F198" s="206" t="s">
        <v>459</v>
      </c>
      <c r="G198" s="37"/>
      <c r="H198" s="37"/>
      <c r="I198" s="207"/>
      <c r="J198" s="37"/>
      <c r="K198" s="37"/>
      <c r="L198" s="40"/>
      <c r="M198" s="208"/>
      <c r="N198" s="209"/>
      <c r="O198" s="72"/>
      <c r="P198" s="72"/>
      <c r="Q198" s="72"/>
      <c r="R198" s="72"/>
      <c r="S198" s="72"/>
      <c r="T198" s="73"/>
      <c r="U198" s="35"/>
      <c r="V198" s="35"/>
      <c r="W198" s="35"/>
      <c r="X198" s="35"/>
      <c r="Y198" s="35"/>
      <c r="Z198" s="35"/>
      <c r="AA198" s="35"/>
      <c r="AB198" s="35"/>
      <c r="AC198" s="35"/>
      <c r="AD198" s="35"/>
      <c r="AE198" s="35"/>
      <c r="AT198" s="18" t="s">
        <v>138</v>
      </c>
      <c r="AU198" s="18" t="s">
        <v>84</v>
      </c>
    </row>
    <row r="199" spans="1:65" s="13" customFormat="1">
      <c r="B199" s="210"/>
      <c r="C199" s="211"/>
      <c r="D199" s="205" t="s">
        <v>151</v>
      </c>
      <c r="E199" s="212" t="s">
        <v>1</v>
      </c>
      <c r="F199" s="213" t="s">
        <v>602</v>
      </c>
      <c r="G199" s="211"/>
      <c r="H199" s="214">
        <v>0.629</v>
      </c>
      <c r="I199" s="215"/>
      <c r="J199" s="211"/>
      <c r="K199" s="211"/>
      <c r="L199" s="216"/>
      <c r="M199" s="217"/>
      <c r="N199" s="218"/>
      <c r="O199" s="218"/>
      <c r="P199" s="218"/>
      <c r="Q199" s="218"/>
      <c r="R199" s="218"/>
      <c r="S199" s="218"/>
      <c r="T199" s="219"/>
      <c r="AT199" s="220" t="s">
        <v>151</v>
      </c>
      <c r="AU199" s="220" t="s">
        <v>84</v>
      </c>
      <c r="AV199" s="13" t="s">
        <v>86</v>
      </c>
      <c r="AW199" s="13" t="s">
        <v>34</v>
      </c>
      <c r="AX199" s="13" t="s">
        <v>84</v>
      </c>
      <c r="AY199" s="220" t="s">
        <v>128</v>
      </c>
    </row>
    <row r="200" spans="1:65" s="2" customFormat="1" ht="24.15" customHeight="1">
      <c r="A200" s="35"/>
      <c r="B200" s="36"/>
      <c r="C200" s="192" t="s">
        <v>266</v>
      </c>
      <c r="D200" s="192" t="s">
        <v>131</v>
      </c>
      <c r="E200" s="193" t="s">
        <v>462</v>
      </c>
      <c r="F200" s="194" t="s">
        <v>463</v>
      </c>
      <c r="G200" s="195" t="s">
        <v>148</v>
      </c>
      <c r="H200" s="196">
        <v>6.29</v>
      </c>
      <c r="I200" s="197"/>
      <c r="J200" s="198">
        <f>ROUND(I200*H200,2)</f>
        <v>0</v>
      </c>
      <c r="K200" s="194" t="s">
        <v>135</v>
      </c>
      <c r="L200" s="40"/>
      <c r="M200" s="199" t="s">
        <v>1</v>
      </c>
      <c r="N200" s="200" t="s">
        <v>42</v>
      </c>
      <c r="O200" s="72"/>
      <c r="P200" s="201">
        <f>O200*H200</f>
        <v>0</v>
      </c>
      <c r="Q200" s="201">
        <v>0</v>
      </c>
      <c r="R200" s="201">
        <f>Q200*H200</f>
        <v>0</v>
      </c>
      <c r="S200" s="201">
        <v>0</v>
      </c>
      <c r="T200" s="202">
        <f>S200*H200</f>
        <v>0</v>
      </c>
      <c r="U200" s="35"/>
      <c r="V200" s="35"/>
      <c r="W200" s="35"/>
      <c r="X200" s="35"/>
      <c r="Y200" s="35"/>
      <c r="Z200" s="35"/>
      <c r="AA200" s="35"/>
      <c r="AB200" s="35"/>
      <c r="AC200" s="35"/>
      <c r="AD200" s="35"/>
      <c r="AE200" s="35"/>
      <c r="AR200" s="203" t="s">
        <v>438</v>
      </c>
      <c r="AT200" s="203" t="s">
        <v>131</v>
      </c>
      <c r="AU200" s="203" t="s">
        <v>84</v>
      </c>
      <c r="AY200" s="18" t="s">
        <v>128</v>
      </c>
      <c r="BE200" s="204">
        <f>IF(N200="základní",J200,0)</f>
        <v>0</v>
      </c>
      <c r="BF200" s="204">
        <f>IF(N200="snížená",J200,0)</f>
        <v>0</v>
      </c>
      <c r="BG200" s="204">
        <f>IF(N200="zákl. přenesená",J200,0)</f>
        <v>0</v>
      </c>
      <c r="BH200" s="204">
        <f>IF(N200="sníž. přenesená",J200,0)</f>
        <v>0</v>
      </c>
      <c r="BI200" s="204">
        <f>IF(N200="nulová",J200,0)</f>
        <v>0</v>
      </c>
      <c r="BJ200" s="18" t="s">
        <v>84</v>
      </c>
      <c r="BK200" s="204">
        <f>ROUND(I200*H200,2)</f>
        <v>0</v>
      </c>
      <c r="BL200" s="18" t="s">
        <v>438</v>
      </c>
      <c r="BM200" s="203" t="s">
        <v>603</v>
      </c>
    </row>
    <row r="201" spans="1:65" s="2" customFormat="1" ht="28.8">
      <c r="A201" s="35"/>
      <c r="B201" s="36"/>
      <c r="C201" s="37"/>
      <c r="D201" s="205" t="s">
        <v>138</v>
      </c>
      <c r="E201" s="37"/>
      <c r="F201" s="206" t="s">
        <v>465</v>
      </c>
      <c r="G201" s="37"/>
      <c r="H201" s="37"/>
      <c r="I201" s="207"/>
      <c r="J201" s="37"/>
      <c r="K201" s="37"/>
      <c r="L201" s="40"/>
      <c r="M201" s="208"/>
      <c r="N201" s="209"/>
      <c r="O201" s="72"/>
      <c r="P201" s="72"/>
      <c r="Q201" s="72"/>
      <c r="R201" s="72"/>
      <c r="S201" s="72"/>
      <c r="T201" s="73"/>
      <c r="U201" s="35"/>
      <c r="V201" s="35"/>
      <c r="W201" s="35"/>
      <c r="X201" s="35"/>
      <c r="Y201" s="35"/>
      <c r="Z201" s="35"/>
      <c r="AA201" s="35"/>
      <c r="AB201" s="35"/>
      <c r="AC201" s="35"/>
      <c r="AD201" s="35"/>
      <c r="AE201" s="35"/>
      <c r="AT201" s="18" t="s">
        <v>138</v>
      </c>
      <c r="AU201" s="18" t="s">
        <v>84</v>
      </c>
    </row>
    <row r="202" spans="1:65" s="13" customFormat="1">
      <c r="B202" s="210"/>
      <c r="C202" s="211"/>
      <c r="D202" s="205" t="s">
        <v>151</v>
      </c>
      <c r="E202" s="212" t="s">
        <v>1</v>
      </c>
      <c r="F202" s="213" t="s">
        <v>604</v>
      </c>
      <c r="G202" s="211"/>
      <c r="H202" s="214">
        <v>6.29</v>
      </c>
      <c r="I202" s="215"/>
      <c r="J202" s="211"/>
      <c r="K202" s="211"/>
      <c r="L202" s="216"/>
      <c r="M202" s="252"/>
      <c r="N202" s="253"/>
      <c r="O202" s="253"/>
      <c r="P202" s="253"/>
      <c r="Q202" s="253"/>
      <c r="R202" s="253"/>
      <c r="S202" s="253"/>
      <c r="T202" s="254"/>
      <c r="AT202" s="220" t="s">
        <v>151</v>
      </c>
      <c r="AU202" s="220" t="s">
        <v>84</v>
      </c>
      <c r="AV202" s="13" t="s">
        <v>86</v>
      </c>
      <c r="AW202" s="13" t="s">
        <v>34</v>
      </c>
      <c r="AX202" s="13" t="s">
        <v>84</v>
      </c>
      <c r="AY202" s="220" t="s">
        <v>128</v>
      </c>
    </row>
    <row r="203" spans="1:65" s="2" customFormat="1" ht="6.9" customHeight="1">
      <c r="A203" s="35"/>
      <c r="B203" s="55"/>
      <c r="C203" s="56"/>
      <c r="D203" s="56"/>
      <c r="E203" s="56"/>
      <c r="F203" s="56"/>
      <c r="G203" s="56"/>
      <c r="H203" s="56"/>
      <c r="I203" s="56"/>
      <c r="J203" s="56"/>
      <c r="K203" s="56"/>
      <c r="L203" s="40"/>
      <c r="M203" s="35"/>
      <c r="O203" s="35"/>
      <c r="P203" s="35"/>
      <c r="Q203" s="35"/>
      <c r="R203" s="35"/>
      <c r="S203" s="35"/>
      <c r="T203" s="35"/>
      <c r="U203" s="35"/>
      <c r="V203" s="35"/>
      <c r="W203" s="35"/>
      <c r="X203" s="35"/>
      <c r="Y203" s="35"/>
      <c r="Z203" s="35"/>
      <c r="AA203" s="35"/>
      <c r="AB203" s="35"/>
      <c r="AC203" s="35"/>
      <c r="AD203" s="35"/>
      <c r="AE203" s="35"/>
    </row>
  </sheetData>
  <sheetProtection algorithmName="SHA-512" hashValue="ZI/nVbunCrG51PGtOpo1CutwW27IrtgWOHklf/CvuootAKYYOxJ9AZWFD6KUSeDNP14KOd8hR+4am/X3bhmtwQ==" saltValue="TNrJBZCXPnyG0XFpuCbjT56EUHGF38HVcrZ6r9bZQjDzNbU3MZ/qYnA+YUIwoixNiIUGXmgkcU2elC8UmAX9Cw==" spinCount="100000" sheet="1" objects="1" scenarios="1" formatColumns="0" formatRows="0" autoFilter="0"/>
  <autoFilter ref="C122:K202"/>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60"/>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3"/>
      <c r="M2" s="273"/>
      <c r="N2" s="273"/>
      <c r="O2" s="273"/>
      <c r="P2" s="273"/>
      <c r="Q2" s="273"/>
      <c r="R2" s="273"/>
      <c r="S2" s="273"/>
      <c r="T2" s="273"/>
      <c r="U2" s="273"/>
      <c r="V2" s="273"/>
      <c r="AT2" s="18" t="s">
        <v>95</v>
      </c>
    </row>
    <row r="3" spans="1:46" s="1" customFormat="1" ht="6.9" customHeight="1">
      <c r="B3" s="116"/>
      <c r="C3" s="117"/>
      <c r="D3" s="117"/>
      <c r="E3" s="117"/>
      <c r="F3" s="117"/>
      <c r="G3" s="117"/>
      <c r="H3" s="117"/>
      <c r="I3" s="117"/>
      <c r="J3" s="117"/>
      <c r="K3" s="117"/>
      <c r="L3" s="21"/>
      <c r="AT3" s="18" t="s">
        <v>86</v>
      </c>
    </row>
    <row r="4" spans="1:46" s="1" customFormat="1" ht="24.9" customHeight="1">
      <c r="B4" s="21"/>
      <c r="D4" s="118" t="s">
        <v>101</v>
      </c>
      <c r="L4" s="21"/>
      <c r="M4" s="119" t="s">
        <v>10</v>
      </c>
      <c r="AT4" s="18" t="s">
        <v>4</v>
      </c>
    </row>
    <row r="5" spans="1:46" s="1" customFormat="1" ht="6.9" customHeight="1">
      <c r="B5" s="21"/>
      <c r="L5" s="21"/>
    </row>
    <row r="6" spans="1:46" s="1" customFormat="1" ht="12" customHeight="1">
      <c r="B6" s="21"/>
      <c r="D6" s="120" t="s">
        <v>16</v>
      </c>
      <c r="L6" s="21"/>
    </row>
    <row r="7" spans="1:46" s="1" customFormat="1" ht="16.5" customHeight="1">
      <c r="B7" s="21"/>
      <c r="E7" s="321" t="str">
        <f>'Rekapitulace stavby'!K6</f>
        <v>Oprava trati v úseku Suchdol nad Odrou – Odry</v>
      </c>
      <c r="F7" s="322"/>
      <c r="G7" s="322"/>
      <c r="H7" s="322"/>
      <c r="L7" s="21"/>
    </row>
    <row r="8" spans="1:46" s="2" customFormat="1" ht="12" customHeight="1">
      <c r="A8" s="35"/>
      <c r="B8" s="40"/>
      <c r="C8" s="35"/>
      <c r="D8" s="120" t="s">
        <v>102</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23" t="s">
        <v>605</v>
      </c>
      <c r="F9" s="324"/>
      <c r="G9" s="324"/>
      <c r="H9" s="324"/>
      <c r="I9" s="35"/>
      <c r="J9" s="35"/>
      <c r="K9" s="35"/>
      <c r="L9" s="52"/>
      <c r="S9" s="35"/>
      <c r="T9" s="35"/>
      <c r="U9" s="35"/>
      <c r="V9" s="35"/>
      <c r="W9" s="35"/>
      <c r="X9" s="35"/>
      <c r="Y9" s="35"/>
      <c r="Z9" s="35"/>
      <c r="AA9" s="35"/>
      <c r="AB9" s="35"/>
      <c r="AC9" s="35"/>
      <c r="AD9" s="35"/>
      <c r="AE9" s="35"/>
    </row>
    <row r="10" spans="1:46" s="2" customFormat="1">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v>
      </c>
      <c r="G11" s="35"/>
      <c r="H11" s="35"/>
      <c r="I11" s="120"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20</v>
      </c>
      <c r="E12" s="35"/>
      <c r="F12" s="111" t="s">
        <v>21</v>
      </c>
      <c r="G12" s="35"/>
      <c r="H12" s="35"/>
      <c r="I12" s="120" t="s">
        <v>22</v>
      </c>
      <c r="J12" s="121" t="str">
        <f>'Rekapitulace stavby'!AN8</f>
        <v>20. 2. 2024</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24</v>
      </c>
      <c r="E14" s="35"/>
      <c r="F14" s="35"/>
      <c r="G14" s="35"/>
      <c r="H14" s="35"/>
      <c r="I14" s="120" t="s">
        <v>25</v>
      </c>
      <c r="J14" s="111"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20" t="s">
        <v>28</v>
      </c>
      <c r="J15" s="111" t="s">
        <v>29</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30</v>
      </c>
      <c r="E17" s="35"/>
      <c r="F17" s="35"/>
      <c r="G17" s="35"/>
      <c r="H17" s="35"/>
      <c r="I17" s="120"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5" t="str">
        <f>'Rekapitulace stavby'!E14</f>
        <v>Vyplň údaj</v>
      </c>
      <c r="F18" s="326"/>
      <c r="G18" s="326"/>
      <c r="H18" s="326"/>
      <c r="I18" s="120"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32</v>
      </c>
      <c r="E20" s="35"/>
      <c r="F20" s="35"/>
      <c r="G20" s="35"/>
      <c r="H20" s="35"/>
      <c r="I20" s="120" t="s">
        <v>25</v>
      </c>
      <c r="J20" s="111"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stavby'!E17="","",'Rekapitulace stavby'!E17)</f>
        <v xml:space="preserve"> </v>
      </c>
      <c r="F21" s="35"/>
      <c r="G21" s="35"/>
      <c r="H21" s="35"/>
      <c r="I21" s="120" t="s">
        <v>28</v>
      </c>
      <c r="J21" s="111"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35</v>
      </c>
      <c r="E23" s="35"/>
      <c r="F23" s="35"/>
      <c r="G23" s="35"/>
      <c r="H23" s="35"/>
      <c r="I23" s="120" t="s">
        <v>25</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20" t="s">
        <v>28</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36</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22"/>
      <c r="B27" s="123"/>
      <c r="C27" s="122"/>
      <c r="D27" s="122"/>
      <c r="E27" s="327" t="s">
        <v>1</v>
      </c>
      <c r="F27" s="327"/>
      <c r="G27" s="327"/>
      <c r="H27" s="327"/>
      <c r="I27" s="122"/>
      <c r="J27" s="122"/>
      <c r="K27" s="122"/>
      <c r="L27" s="124"/>
      <c r="S27" s="122"/>
      <c r="T27" s="122"/>
      <c r="U27" s="122"/>
      <c r="V27" s="122"/>
      <c r="W27" s="122"/>
      <c r="X27" s="122"/>
      <c r="Y27" s="122"/>
      <c r="Z27" s="122"/>
      <c r="AA27" s="122"/>
      <c r="AB27" s="122"/>
      <c r="AC27" s="122"/>
      <c r="AD27" s="122"/>
      <c r="AE27" s="122"/>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37</v>
      </c>
      <c r="E30" s="35"/>
      <c r="F30" s="35"/>
      <c r="G30" s="35"/>
      <c r="H30" s="35"/>
      <c r="I30" s="35"/>
      <c r="J30" s="127">
        <f>ROUND(J119, 2)</f>
        <v>0</v>
      </c>
      <c r="K30" s="35"/>
      <c r="L30" s="52"/>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8" t="s">
        <v>39</v>
      </c>
      <c r="G32" s="35"/>
      <c r="H32" s="35"/>
      <c r="I32" s="128" t="s">
        <v>38</v>
      </c>
      <c r="J32" s="128" t="s">
        <v>40</v>
      </c>
      <c r="K32" s="35"/>
      <c r="L32" s="52"/>
      <c r="S32" s="35"/>
      <c r="T32" s="35"/>
      <c r="U32" s="35"/>
      <c r="V32" s="35"/>
      <c r="W32" s="35"/>
      <c r="X32" s="35"/>
      <c r="Y32" s="35"/>
      <c r="Z32" s="35"/>
      <c r="AA32" s="35"/>
      <c r="AB32" s="35"/>
      <c r="AC32" s="35"/>
      <c r="AD32" s="35"/>
      <c r="AE32" s="35"/>
    </row>
    <row r="33" spans="1:31" s="2" customFormat="1" ht="14.4" customHeight="1">
      <c r="A33" s="35"/>
      <c r="B33" s="40"/>
      <c r="C33" s="35"/>
      <c r="D33" s="129" t="s">
        <v>41</v>
      </c>
      <c r="E33" s="120" t="s">
        <v>42</v>
      </c>
      <c r="F33" s="130">
        <f>ROUND((SUM(BE119:BE359)),  2)</f>
        <v>0</v>
      </c>
      <c r="G33" s="35"/>
      <c r="H33" s="35"/>
      <c r="I33" s="131">
        <v>0.21</v>
      </c>
      <c r="J33" s="130">
        <f>ROUND(((SUM(BE119:BE359))*I33),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20" t="s">
        <v>43</v>
      </c>
      <c r="F34" s="130">
        <f>ROUND((SUM(BF119:BF359)),  2)</f>
        <v>0</v>
      </c>
      <c r="G34" s="35"/>
      <c r="H34" s="35"/>
      <c r="I34" s="131">
        <v>0.12</v>
      </c>
      <c r="J34" s="130">
        <f>ROUND(((SUM(BF119:BF359))*I34),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20" t="s">
        <v>44</v>
      </c>
      <c r="F35" s="130">
        <f>ROUND((SUM(BG119:BG359)),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20" t="s">
        <v>45</v>
      </c>
      <c r="F36" s="130">
        <f>ROUND((SUM(BH119:BH359)),  2)</f>
        <v>0</v>
      </c>
      <c r="G36" s="35"/>
      <c r="H36" s="35"/>
      <c r="I36" s="131">
        <v>0.12</v>
      </c>
      <c r="J36" s="130">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20" t="s">
        <v>46</v>
      </c>
      <c r="F37" s="130">
        <f>ROUND((SUM(BI119:BI359)),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47</v>
      </c>
      <c r="E39" s="134"/>
      <c r="F39" s="134"/>
      <c r="G39" s="135" t="s">
        <v>48</v>
      </c>
      <c r="H39" s="136" t="s">
        <v>49</v>
      </c>
      <c r="I39" s="134"/>
      <c r="J39" s="137">
        <f>SUM(J30:J37)</f>
        <v>0</v>
      </c>
      <c r="K39" s="138"/>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9" t="s">
        <v>50</v>
      </c>
      <c r="E50" s="140"/>
      <c r="F50" s="140"/>
      <c r="G50" s="139" t="s">
        <v>51</v>
      </c>
      <c r="H50" s="140"/>
      <c r="I50" s="140"/>
      <c r="J50" s="140"/>
      <c r="K50" s="140"/>
      <c r="L50" s="52"/>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3.2">
      <c r="A61" s="35"/>
      <c r="B61" s="40"/>
      <c r="C61" s="35"/>
      <c r="D61" s="141" t="s">
        <v>52</v>
      </c>
      <c r="E61" s="142"/>
      <c r="F61" s="143" t="s">
        <v>53</v>
      </c>
      <c r="G61" s="141" t="s">
        <v>52</v>
      </c>
      <c r="H61" s="142"/>
      <c r="I61" s="142"/>
      <c r="J61" s="144" t="s">
        <v>53</v>
      </c>
      <c r="K61" s="142"/>
      <c r="L61" s="52"/>
      <c r="S61" s="35"/>
      <c r="T61" s="35"/>
      <c r="U61" s="35"/>
      <c r="V61" s="35"/>
      <c r="W61" s="35"/>
      <c r="X61" s="35"/>
      <c r="Y61" s="35"/>
      <c r="Z61" s="35"/>
      <c r="AA61" s="35"/>
      <c r="AB61" s="35"/>
      <c r="AC61" s="35"/>
      <c r="AD61" s="35"/>
      <c r="AE61" s="35"/>
    </row>
    <row r="62" spans="1:31">
      <c r="B62" s="21"/>
      <c r="L62" s="21"/>
    </row>
    <row r="63" spans="1:31">
      <c r="B63" s="21"/>
      <c r="L63" s="21"/>
    </row>
    <row r="64" spans="1:31">
      <c r="B64" s="21"/>
      <c r="L64" s="21"/>
    </row>
    <row r="65" spans="1:31" s="2" customFormat="1" ht="13.2">
      <c r="A65" s="35"/>
      <c r="B65" s="40"/>
      <c r="C65" s="35"/>
      <c r="D65" s="139" t="s">
        <v>54</v>
      </c>
      <c r="E65" s="145"/>
      <c r="F65" s="145"/>
      <c r="G65" s="139" t="s">
        <v>55</v>
      </c>
      <c r="H65" s="145"/>
      <c r="I65" s="145"/>
      <c r="J65" s="145"/>
      <c r="K65" s="145"/>
      <c r="L65" s="52"/>
      <c r="S65" s="35"/>
      <c r="T65" s="35"/>
      <c r="U65" s="35"/>
      <c r="V65" s="35"/>
      <c r="W65" s="35"/>
      <c r="X65" s="35"/>
      <c r="Y65" s="35"/>
      <c r="Z65" s="35"/>
      <c r="AA65" s="35"/>
      <c r="AB65" s="35"/>
      <c r="AC65" s="35"/>
      <c r="AD65" s="35"/>
      <c r="AE65" s="35"/>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3.2">
      <c r="A76" s="35"/>
      <c r="B76" s="40"/>
      <c r="C76" s="35"/>
      <c r="D76" s="141" t="s">
        <v>52</v>
      </c>
      <c r="E76" s="142"/>
      <c r="F76" s="143" t="s">
        <v>53</v>
      </c>
      <c r="G76" s="141" t="s">
        <v>52</v>
      </c>
      <c r="H76" s="142"/>
      <c r="I76" s="142"/>
      <c r="J76" s="144" t="s">
        <v>53</v>
      </c>
      <c r="K76" s="142"/>
      <c r="L76" s="52"/>
      <c r="S76" s="35"/>
      <c r="T76" s="35"/>
      <c r="U76" s="35"/>
      <c r="V76" s="35"/>
      <c r="W76" s="35"/>
      <c r="X76" s="35"/>
      <c r="Y76" s="35"/>
      <c r="Z76" s="35"/>
      <c r="AA76" s="35"/>
      <c r="AB76" s="35"/>
      <c r="AC76" s="35"/>
      <c r="AD76" s="35"/>
      <c r="AE76" s="35"/>
    </row>
    <row r="77" spans="1:31" s="2" customFormat="1" ht="14.4"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 customHeight="1">
      <c r="A82" s="35"/>
      <c r="B82" s="36"/>
      <c r="C82" s="24" t="s">
        <v>104</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9" t="str">
        <f>E7</f>
        <v>Oprava trati v úseku Suchdol nad Odrou – Odry</v>
      </c>
      <c r="F85" s="320"/>
      <c r="G85" s="320"/>
      <c r="H85" s="320"/>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102</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7" t="str">
        <f>E9</f>
        <v>SO 14-11-01 - Železniční spodek</v>
      </c>
      <c r="F87" s="318"/>
      <c r="G87" s="318"/>
      <c r="H87" s="318"/>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PS Suchdol n.O.</v>
      </c>
      <c r="G89" s="37"/>
      <c r="H89" s="37"/>
      <c r="I89" s="30" t="s">
        <v>22</v>
      </c>
      <c r="J89" s="67" t="str">
        <f>IF(J12="","",J12)</f>
        <v>20. 2. 2024</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Správa železnic, státní organizace, OŘ Ostrava</v>
      </c>
      <c r="G91" s="37"/>
      <c r="H91" s="37"/>
      <c r="I91" s="30" t="s">
        <v>32</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30</v>
      </c>
      <c r="D92" s="37"/>
      <c r="E92" s="37"/>
      <c r="F92" s="28" t="str">
        <f>IF(E18="","",E18)</f>
        <v>Vyplň údaj</v>
      </c>
      <c r="G92" s="37"/>
      <c r="H92" s="37"/>
      <c r="I92" s="30" t="s">
        <v>35</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105</v>
      </c>
      <c r="D94" s="151"/>
      <c r="E94" s="151"/>
      <c r="F94" s="151"/>
      <c r="G94" s="151"/>
      <c r="H94" s="151"/>
      <c r="I94" s="151"/>
      <c r="J94" s="152" t="s">
        <v>106</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53" t="s">
        <v>107</v>
      </c>
      <c r="D96" s="37"/>
      <c r="E96" s="37"/>
      <c r="F96" s="37"/>
      <c r="G96" s="37"/>
      <c r="H96" s="37"/>
      <c r="I96" s="37"/>
      <c r="J96" s="85">
        <f>J119</f>
        <v>0</v>
      </c>
      <c r="K96" s="37"/>
      <c r="L96" s="52"/>
      <c r="S96" s="35"/>
      <c r="T96" s="35"/>
      <c r="U96" s="35"/>
      <c r="V96" s="35"/>
      <c r="W96" s="35"/>
      <c r="X96" s="35"/>
      <c r="Y96" s="35"/>
      <c r="Z96" s="35"/>
      <c r="AA96" s="35"/>
      <c r="AB96" s="35"/>
      <c r="AC96" s="35"/>
      <c r="AD96" s="35"/>
      <c r="AE96" s="35"/>
      <c r="AU96" s="18" t="s">
        <v>108</v>
      </c>
    </row>
    <row r="97" spans="1:31" s="9" customFormat="1" ht="24.9" customHeight="1">
      <c r="B97" s="154"/>
      <c r="C97" s="155"/>
      <c r="D97" s="156" t="s">
        <v>109</v>
      </c>
      <c r="E97" s="157"/>
      <c r="F97" s="157"/>
      <c r="G97" s="157"/>
      <c r="H97" s="157"/>
      <c r="I97" s="157"/>
      <c r="J97" s="158">
        <f>J120</f>
        <v>0</v>
      </c>
      <c r="K97" s="155"/>
      <c r="L97" s="159"/>
    </row>
    <row r="98" spans="1:31" s="10" customFormat="1" ht="19.95" customHeight="1">
      <c r="B98" s="160"/>
      <c r="C98" s="105"/>
      <c r="D98" s="161" t="s">
        <v>110</v>
      </c>
      <c r="E98" s="162"/>
      <c r="F98" s="162"/>
      <c r="G98" s="162"/>
      <c r="H98" s="162"/>
      <c r="I98" s="162"/>
      <c r="J98" s="163">
        <f>J121</f>
        <v>0</v>
      </c>
      <c r="K98" s="105"/>
      <c r="L98" s="164"/>
    </row>
    <row r="99" spans="1:31" s="9" customFormat="1" ht="24.9" customHeight="1">
      <c r="B99" s="154"/>
      <c r="C99" s="155"/>
      <c r="D99" s="156" t="s">
        <v>112</v>
      </c>
      <c r="E99" s="157"/>
      <c r="F99" s="157"/>
      <c r="G99" s="157"/>
      <c r="H99" s="157"/>
      <c r="I99" s="157"/>
      <c r="J99" s="158">
        <f>J267</f>
        <v>0</v>
      </c>
      <c r="K99" s="155"/>
      <c r="L99" s="159"/>
    </row>
    <row r="100" spans="1:31"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31" s="2" customFormat="1" ht="6.9"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31" s="2" customFormat="1" ht="6.9"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31" s="2" customFormat="1" ht="24.9" customHeight="1">
      <c r="A106" s="35"/>
      <c r="B106" s="36"/>
      <c r="C106" s="24" t="s">
        <v>113</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6.9"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319" t="str">
        <f>E7</f>
        <v>Oprava trati v úseku Suchdol nad Odrou – Odry</v>
      </c>
      <c r="F109" s="320"/>
      <c r="G109" s="320"/>
      <c r="H109" s="320"/>
      <c r="I109" s="37"/>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102</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6.5" customHeight="1">
      <c r="A111" s="35"/>
      <c r="B111" s="36"/>
      <c r="C111" s="37"/>
      <c r="D111" s="37"/>
      <c r="E111" s="307" t="str">
        <f>E9</f>
        <v>SO 14-11-01 - Železniční spodek</v>
      </c>
      <c r="F111" s="318"/>
      <c r="G111" s="318"/>
      <c r="H111" s="318"/>
      <c r="I111" s="37"/>
      <c r="J111" s="37"/>
      <c r="K111" s="37"/>
      <c r="L111" s="52"/>
      <c r="S111" s="35"/>
      <c r="T111" s="35"/>
      <c r="U111" s="35"/>
      <c r="V111" s="35"/>
      <c r="W111" s="35"/>
      <c r="X111" s="35"/>
      <c r="Y111" s="35"/>
      <c r="Z111" s="35"/>
      <c r="AA111" s="35"/>
      <c r="AB111" s="35"/>
      <c r="AC111" s="35"/>
      <c r="AD111" s="35"/>
      <c r="AE111" s="35"/>
    </row>
    <row r="112" spans="1:31" s="2" customFormat="1" ht="6.9"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20</v>
      </c>
      <c r="D113" s="37"/>
      <c r="E113" s="37"/>
      <c r="F113" s="28" t="str">
        <f>F12</f>
        <v>PS Suchdol n.O.</v>
      </c>
      <c r="G113" s="37"/>
      <c r="H113" s="37"/>
      <c r="I113" s="30" t="s">
        <v>22</v>
      </c>
      <c r="J113" s="67" t="str">
        <f>IF(J12="","",J12)</f>
        <v>20. 2. 2024</v>
      </c>
      <c r="K113" s="37"/>
      <c r="L113" s="52"/>
      <c r="S113" s="35"/>
      <c r="T113" s="35"/>
      <c r="U113" s="35"/>
      <c r="V113" s="35"/>
      <c r="W113" s="35"/>
      <c r="X113" s="35"/>
      <c r="Y113" s="35"/>
      <c r="Z113" s="35"/>
      <c r="AA113" s="35"/>
      <c r="AB113" s="35"/>
      <c r="AC113" s="35"/>
      <c r="AD113" s="35"/>
      <c r="AE113" s="35"/>
    </row>
    <row r="114" spans="1:65" s="2" customFormat="1" ht="6.9"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5.15" customHeight="1">
      <c r="A115" s="35"/>
      <c r="B115" s="36"/>
      <c r="C115" s="30" t="s">
        <v>24</v>
      </c>
      <c r="D115" s="37"/>
      <c r="E115" s="37"/>
      <c r="F115" s="28" t="str">
        <f>E15</f>
        <v>Správa železnic, státní organizace, OŘ Ostrava</v>
      </c>
      <c r="G115" s="37"/>
      <c r="H115" s="37"/>
      <c r="I115" s="30" t="s">
        <v>32</v>
      </c>
      <c r="J115" s="33" t="str">
        <f>E21</f>
        <v xml:space="preserve"> </v>
      </c>
      <c r="K115" s="37"/>
      <c r="L115" s="52"/>
      <c r="S115" s="35"/>
      <c r="T115" s="35"/>
      <c r="U115" s="35"/>
      <c r="V115" s="35"/>
      <c r="W115" s="35"/>
      <c r="X115" s="35"/>
      <c r="Y115" s="35"/>
      <c r="Z115" s="35"/>
      <c r="AA115" s="35"/>
      <c r="AB115" s="35"/>
      <c r="AC115" s="35"/>
      <c r="AD115" s="35"/>
      <c r="AE115" s="35"/>
    </row>
    <row r="116" spans="1:65" s="2" customFormat="1" ht="15.15" customHeight="1">
      <c r="A116" s="35"/>
      <c r="B116" s="36"/>
      <c r="C116" s="30" t="s">
        <v>30</v>
      </c>
      <c r="D116" s="37"/>
      <c r="E116" s="37"/>
      <c r="F116" s="28" t="str">
        <f>IF(E18="","",E18)</f>
        <v>Vyplň údaj</v>
      </c>
      <c r="G116" s="37"/>
      <c r="H116" s="37"/>
      <c r="I116" s="30" t="s">
        <v>35</v>
      </c>
      <c r="J116" s="33" t="str">
        <f>E24</f>
        <v xml:space="preserve"> </v>
      </c>
      <c r="K116" s="37"/>
      <c r="L116" s="52"/>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11" customFormat="1" ht="29.25" customHeight="1">
      <c r="A118" s="165"/>
      <c r="B118" s="166"/>
      <c r="C118" s="167" t="s">
        <v>114</v>
      </c>
      <c r="D118" s="168" t="s">
        <v>62</v>
      </c>
      <c r="E118" s="168" t="s">
        <v>58</v>
      </c>
      <c r="F118" s="168" t="s">
        <v>59</v>
      </c>
      <c r="G118" s="168" t="s">
        <v>115</v>
      </c>
      <c r="H118" s="168" t="s">
        <v>116</v>
      </c>
      <c r="I118" s="168" t="s">
        <v>117</v>
      </c>
      <c r="J118" s="168" t="s">
        <v>106</v>
      </c>
      <c r="K118" s="169" t="s">
        <v>118</v>
      </c>
      <c r="L118" s="170"/>
      <c r="M118" s="76" t="s">
        <v>1</v>
      </c>
      <c r="N118" s="77" t="s">
        <v>41</v>
      </c>
      <c r="O118" s="77" t="s">
        <v>119</v>
      </c>
      <c r="P118" s="77" t="s">
        <v>120</v>
      </c>
      <c r="Q118" s="77" t="s">
        <v>121</v>
      </c>
      <c r="R118" s="77" t="s">
        <v>122</v>
      </c>
      <c r="S118" s="77" t="s">
        <v>123</v>
      </c>
      <c r="T118" s="78" t="s">
        <v>124</v>
      </c>
      <c r="U118" s="165"/>
      <c r="V118" s="165"/>
      <c r="W118" s="165"/>
      <c r="X118" s="165"/>
      <c r="Y118" s="165"/>
      <c r="Z118" s="165"/>
      <c r="AA118" s="165"/>
      <c r="AB118" s="165"/>
      <c r="AC118" s="165"/>
      <c r="AD118" s="165"/>
      <c r="AE118" s="165"/>
    </row>
    <row r="119" spans="1:65" s="2" customFormat="1" ht="22.8" customHeight="1">
      <c r="A119" s="35"/>
      <c r="B119" s="36"/>
      <c r="C119" s="83" t="s">
        <v>125</v>
      </c>
      <c r="D119" s="37"/>
      <c r="E119" s="37"/>
      <c r="F119" s="37"/>
      <c r="G119" s="37"/>
      <c r="H119" s="37"/>
      <c r="I119" s="37"/>
      <c r="J119" s="171">
        <f>BK119</f>
        <v>0</v>
      </c>
      <c r="K119" s="37"/>
      <c r="L119" s="40"/>
      <c r="M119" s="79"/>
      <c r="N119" s="172"/>
      <c r="O119" s="80"/>
      <c r="P119" s="173">
        <f>P120+P267</f>
        <v>0</v>
      </c>
      <c r="Q119" s="80"/>
      <c r="R119" s="173">
        <f>R120+R267</f>
        <v>2877.270055</v>
      </c>
      <c r="S119" s="80"/>
      <c r="T119" s="174">
        <f>T120+T267</f>
        <v>0</v>
      </c>
      <c r="U119" s="35"/>
      <c r="V119" s="35"/>
      <c r="W119" s="35"/>
      <c r="X119" s="35"/>
      <c r="Y119" s="35"/>
      <c r="Z119" s="35"/>
      <c r="AA119" s="35"/>
      <c r="AB119" s="35"/>
      <c r="AC119" s="35"/>
      <c r="AD119" s="35"/>
      <c r="AE119" s="35"/>
      <c r="AT119" s="18" t="s">
        <v>76</v>
      </c>
      <c r="AU119" s="18" t="s">
        <v>108</v>
      </c>
      <c r="BK119" s="175">
        <f>BK120+BK267</f>
        <v>0</v>
      </c>
    </row>
    <row r="120" spans="1:65" s="12" customFormat="1" ht="25.95" customHeight="1">
      <c r="B120" s="176"/>
      <c r="C120" s="177"/>
      <c r="D120" s="178" t="s">
        <v>76</v>
      </c>
      <c r="E120" s="179" t="s">
        <v>126</v>
      </c>
      <c r="F120" s="179" t="s">
        <v>127</v>
      </c>
      <c r="G120" s="177"/>
      <c r="H120" s="177"/>
      <c r="I120" s="180"/>
      <c r="J120" s="181">
        <f>BK120</f>
        <v>0</v>
      </c>
      <c r="K120" s="177"/>
      <c r="L120" s="182"/>
      <c r="M120" s="183"/>
      <c r="N120" s="184"/>
      <c r="O120" s="184"/>
      <c r="P120" s="185">
        <f>P121</f>
        <v>0</v>
      </c>
      <c r="Q120" s="184"/>
      <c r="R120" s="185">
        <f>R121</f>
        <v>2877.270055</v>
      </c>
      <c r="S120" s="184"/>
      <c r="T120" s="186">
        <f>T121</f>
        <v>0</v>
      </c>
      <c r="AR120" s="187" t="s">
        <v>84</v>
      </c>
      <c r="AT120" s="188" t="s">
        <v>76</v>
      </c>
      <c r="AU120" s="188" t="s">
        <v>77</v>
      </c>
      <c r="AY120" s="187" t="s">
        <v>128</v>
      </c>
      <c r="BK120" s="189">
        <f>BK121</f>
        <v>0</v>
      </c>
    </row>
    <row r="121" spans="1:65" s="12" customFormat="1" ht="22.8" customHeight="1">
      <c r="B121" s="176"/>
      <c r="C121" s="177"/>
      <c r="D121" s="178" t="s">
        <v>76</v>
      </c>
      <c r="E121" s="190" t="s">
        <v>129</v>
      </c>
      <c r="F121" s="190" t="s">
        <v>130</v>
      </c>
      <c r="G121" s="177"/>
      <c r="H121" s="177"/>
      <c r="I121" s="180"/>
      <c r="J121" s="191">
        <f>BK121</f>
        <v>0</v>
      </c>
      <c r="K121" s="177"/>
      <c r="L121" s="182"/>
      <c r="M121" s="183"/>
      <c r="N121" s="184"/>
      <c r="O121" s="184"/>
      <c r="P121" s="185">
        <f>SUM(P122:P266)</f>
        <v>0</v>
      </c>
      <c r="Q121" s="184"/>
      <c r="R121" s="185">
        <f>SUM(R122:R266)</f>
        <v>2877.270055</v>
      </c>
      <c r="S121" s="184"/>
      <c r="T121" s="186">
        <f>SUM(T122:T266)</f>
        <v>0</v>
      </c>
      <c r="AR121" s="187" t="s">
        <v>84</v>
      </c>
      <c r="AT121" s="188" t="s">
        <v>76</v>
      </c>
      <c r="AU121" s="188" t="s">
        <v>84</v>
      </c>
      <c r="AY121" s="187" t="s">
        <v>128</v>
      </c>
      <c r="BK121" s="189">
        <f>SUM(BK122:BK266)</f>
        <v>0</v>
      </c>
    </row>
    <row r="122" spans="1:65" s="2" customFormat="1" ht="16.5" customHeight="1">
      <c r="A122" s="35"/>
      <c r="B122" s="36"/>
      <c r="C122" s="192" t="s">
        <v>84</v>
      </c>
      <c r="D122" s="192" t="s">
        <v>131</v>
      </c>
      <c r="E122" s="193" t="s">
        <v>606</v>
      </c>
      <c r="F122" s="194" t="s">
        <v>607</v>
      </c>
      <c r="G122" s="195" t="s">
        <v>142</v>
      </c>
      <c r="H122" s="196">
        <v>32</v>
      </c>
      <c r="I122" s="197"/>
      <c r="J122" s="198">
        <f>ROUND(I122*H122,2)</f>
        <v>0</v>
      </c>
      <c r="K122" s="194" t="s">
        <v>135</v>
      </c>
      <c r="L122" s="40"/>
      <c r="M122" s="199" t="s">
        <v>1</v>
      </c>
      <c r="N122" s="200" t="s">
        <v>42</v>
      </c>
      <c r="O122" s="72"/>
      <c r="P122" s="201">
        <f>O122*H122</f>
        <v>0</v>
      </c>
      <c r="Q122" s="201">
        <v>0</v>
      </c>
      <c r="R122" s="201">
        <f>Q122*H122</f>
        <v>0</v>
      </c>
      <c r="S122" s="201">
        <v>0</v>
      </c>
      <c r="T122" s="202">
        <f>S122*H122</f>
        <v>0</v>
      </c>
      <c r="U122" s="35"/>
      <c r="V122" s="35"/>
      <c r="W122" s="35"/>
      <c r="X122" s="35"/>
      <c r="Y122" s="35"/>
      <c r="Z122" s="35"/>
      <c r="AA122" s="35"/>
      <c r="AB122" s="35"/>
      <c r="AC122" s="35"/>
      <c r="AD122" s="35"/>
      <c r="AE122" s="35"/>
      <c r="AR122" s="203" t="s">
        <v>136</v>
      </c>
      <c r="AT122" s="203" t="s">
        <v>131</v>
      </c>
      <c r="AU122" s="203" t="s">
        <v>86</v>
      </c>
      <c r="AY122" s="18" t="s">
        <v>128</v>
      </c>
      <c r="BE122" s="204">
        <f>IF(N122="základní",J122,0)</f>
        <v>0</v>
      </c>
      <c r="BF122" s="204">
        <f>IF(N122="snížená",J122,0)</f>
        <v>0</v>
      </c>
      <c r="BG122" s="204">
        <f>IF(N122="zákl. přenesená",J122,0)</f>
        <v>0</v>
      </c>
      <c r="BH122" s="204">
        <f>IF(N122="sníž. přenesená",J122,0)</f>
        <v>0</v>
      </c>
      <c r="BI122" s="204">
        <f>IF(N122="nulová",J122,0)</f>
        <v>0</v>
      </c>
      <c r="BJ122" s="18" t="s">
        <v>84</v>
      </c>
      <c r="BK122" s="204">
        <f>ROUND(I122*H122,2)</f>
        <v>0</v>
      </c>
      <c r="BL122" s="18" t="s">
        <v>136</v>
      </c>
      <c r="BM122" s="203" t="s">
        <v>608</v>
      </c>
    </row>
    <row r="123" spans="1:65" s="2" customFormat="1" ht="28.8">
      <c r="A123" s="35"/>
      <c r="B123" s="36"/>
      <c r="C123" s="37"/>
      <c r="D123" s="205" t="s">
        <v>138</v>
      </c>
      <c r="E123" s="37"/>
      <c r="F123" s="206" t="s">
        <v>609</v>
      </c>
      <c r="G123" s="37"/>
      <c r="H123" s="37"/>
      <c r="I123" s="207"/>
      <c r="J123" s="37"/>
      <c r="K123" s="37"/>
      <c r="L123" s="40"/>
      <c r="M123" s="208"/>
      <c r="N123" s="209"/>
      <c r="O123" s="72"/>
      <c r="P123" s="72"/>
      <c r="Q123" s="72"/>
      <c r="R123" s="72"/>
      <c r="S123" s="72"/>
      <c r="T123" s="73"/>
      <c r="U123" s="35"/>
      <c r="V123" s="35"/>
      <c r="W123" s="35"/>
      <c r="X123" s="35"/>
      <c r="Y123" s="35"/>
      <c r="Z123" s="35"/>
      <c r="AA123" s="35"/>
      <c r="AB123" s="35"/>
      <c r="AC123" s="35"/>
      <c r="AD123" s="35"/>
      <c r="AE123" s="35"/>
      <c r="AT123" s="18" t="s">
        <v>138</v>
      </c>
      <c r="AU123" s="18" t="s">
        <v>86</v>
      </c>
    </row>
    <row r="124" spans="1:65" s="2" customFormat="1" ht="16.5" customHeight="1">
      <c r="A124" s="35"/>
      <c r="B124" s="36"/>
      <c r="C124" s="192" t="s">
        <v>86</v>
      </c>
      <c r="D124" s="192" t="s">
        <v>131</v>
      </c>
      <c r="E124" s="193" t="s">
        <v>610</v>
      </c>
      <c r="F124" s="194" t="s">
        <v>611</v>
      </c>
      <c r="G124" s="195" t="s">
        <v>142</v>
      </c>
      <c r="H124" s="196">
        <v>1</v>
      </c>
      <c r="I124" s="197"/>
      <c r="J124" s="198">
        <f>ROUND(I124*H124,2)</f>
        <v>0</v>
      </c>
      <c r="K124" s="194" t="s">
        <v>135</v>
      </c>
      <c r="L124" s="40"/>
      <c r="M124" s="199" t="s">
        <v>1</v>
      </c>
      <c r="N124" s="200" t="s">
        <v>42</v>
      </c>
      <c r="O124" s="72"/>
      <c r="P124" s="201">
        <f>O124*H124</f>
        <v>0</v>
      </c>
      <c r="Q124" s="201">
        <v>0</v>
      </c>
      <c r="R124" s="201">
        <f>Q124*H124</f>
        <v>0</v>
      </c>
      <c r="S124" s="201">
        <v>0</v>
      </c>
      <c r="T124" s="202">
        <f>S124*H124</f>
        <v>0</v>
      </c>
      <c r="U124" s="35"/>
      <c r="V124" s="35"/>
      <c r="W124" s="35"/>
      <c r="X124" s="35"/>
      <c r="Y124" s="35"/>
      <c r="Z124" s="35"/>
      <c r="AA124" s="35"/>
      <c r="AB124" s="35"/>
      <c r="AC124" s="35"/>
      <c r="AD124" s="35"/>
      <c r="AE124" s="35"/>
      <c r="AR124" s="203" t="s">
        <v>136</v>
      </c>
      <c r="AT124" s="203" t="s">
        <v>131</v>
      </c>
      <c r="AU124" s="203" t="s">
        <v>86</v>
      </c>
      <c r="AY124" s="18" t="s">
        <v>128</v>
      </c>
      <c r="BE124" s="204">
        <f>IF(N124="základní",J124,0)</f>
        <v>0</v>
      </c>
      <c r="BF124" s="204">
        <f>IF(N124="snížená",J124,0)</f>
        <v>0</v>
      </c>
      <c r="BG124" s="204">
        <f>IF(N124="zákl. přenesená",J124,0)</f>
        <v>0</v>
      </c>
      <c r="BH124" s="204">
        <f>IF(N124="sníž. přenesená",J124,0)</f>
        <v>0</v>
      </c>
      <c r="BI124" s="204">
        <f>IF(N124="nulová",J124,0)</f>
        <v>0</v>
      </c>
      <c r="BJ124" s="18" t="s">
        <v>84</v>
      </c>
      <c r="BK124" s="204">
        <f>ROUND(I124*H124,2)</f>
        <v>0</v>
      </c>
      <c r="BL124" s="18" t="s">
        <v>136</v>
      </c>
      <c r="BM124" s="203" t="s">
        <v>612</v>
      </c>
    </row>
    <row r="125" spans="1:65" s="2" customFormat="1" ht="28.8">
      <c r="A125" s="35"/>
      <c r="B125" s="36"/>
      <c r="C125" s="37"/>
      <c r="D125" s="205" t="s">
        <v>138</v>
      </c>
      <c r="E125" s="37"/>
      <c r="F125" s="206" t="s">
        <v>613</v>
      </c>
      <c r="G125" s="37"/>
      <c r="H125" s="37"/>
      <c r="I125" s="207"/>
      <c r="J125" s="37"/>
      <c r="K125" s="37"/>
      <c r="L125" s="40"/>
      <c r="M125" s="208"/>
      <c r="N125" s="209"/>
      <c r="O125" s="72"/>
      <c r="P125" s="72"/>
      <c r="Q125" s="72"/>
      <c r="R125" s="72"/>
      <c r="S125" s="72"/>
      <c r="T125" s="73"/>
      <c r="U125" s="35"/>
      <c r="V125" s="35"/>
      <c r="W125" s="35"/>
      <c r="X125" s="35"/>
      <c r="Y125" s="35"/>
      <c r="Z125" s="35"/>
      <c r="AA125" s="35"/>
      <c r="AB125" s="35"/>
      <c r="AC125" s="35"/>
      <c r="AD125" s="35"/>
      <c r="AE125" s="35"/>
      <c r="AT125" s="18" t="s">
        <v>138</v>
      </c>
      <c r="AU125" s="18" t="s">
        <v>86</v>
      </c>
    </row>
    <row r="126" spans="1:65" s="2" customFormat="1" ht="16.5" customHeight="1">
      <c r="A126" s="35"/>
      <c r="B126" s="36"/>
      <c r="C126" s="192" t="s">
        <v>145</v>
      </c>
      <c r="D126" s="192" t="s">
        <v>131</v>
      </c>
      <c r="E126" s="193" t="s">
        <v>614</v>
      </c>
      <c r="F126" s="194" t="s">
        <v>615</v>
      </c>
      <c r="G126" s="195" t="s">
        <v>142</v>
      </c>
      <c r="H126" s="196">
        <v>1</v>
      </c>
      <c r="I126" s="197"/>
      <c r="J126" s="198">
        <f>ROUND(I126*H126,2)</f>
        <v>0</v>
      </c>
      <c r="K126" s="194" t="s">
        <v>135</v>
      </c>
      <c r="L126" s="40"/>
      <c r="M126" s="199" t="s">
        <v>1</v>
      </c>
      <c r="N126" s="200" t="s">
        <v>42</v>
      </c>
      <c r="O126" s="72"/>
      <c r="P126" s="201">
        <f>O126*H126</f>
        <v>0</v>
      </c>
      <c r="Q126" s="201">
        <v>0</v>
      </c>
      <c r="R126" s="201">
        <f>Q126*H126</f>
        <v>0</v>
      </c>
      <c r="S126" s="201">
        <v>0</v>
      </c>
      <c r="T126" s="202">
        <f>S126*H126</f>
        <v>0</v>
      </c>
      <c r="U126" s="35"/>
      <c r="V126" s="35"/>
      <c r="W126" s="35"/>
      <c r="X126" s="35"/>
      <c r="Y126" s="35"/>
      <c r="Z126" s="35"/>
      <c r="AA126" s="35"/>
      <c r="AB126" s="35"/>
      <c r="AC126" s="35"/>
      <c r="AD126" s="35"/>
      <c r="AE126" s="35"/>
      <c r="AR126" s="203" t="s">
        <v>136</v>
      </c>
      <c r="AT126" s="203" t="s">
        <v>131</v>
      </c>
      <c r="AU126" s="203" t="s">
        <v>86</v>
      </c>
      <c r="AY126" s="18" t="s">
        <v>128</v>
      </c>
      <c r="BE126" s="204">
        <f>IF(N126="základní",J126,0)</f>
        <v>0</v>
      </c>
      <c r="BF126" s="204">
        <f>IF(N126="snížená",J126,0)</f>
        <v>0</v>
      </c>
      <c r="BG126" s="204">
        <f>IF(N126="zákl. přenesená",J126,0)</f>
        <v>0</v>
      </c>
      <c r="BH126" s="204">
        <f>IF(N126="sníž. přenesená",J126,0)</f>
        <v>0</v>
      </c>
      <c r="BI126" s="204">
        <f>IF(N126="nulová",J126,0)</f>
        <v>0</v>
      </c>
      <c r="BJ126" s="18" t="s">
        <v>84</v>
      </c>
      <c r="BK126" s="204">
        <f>ROUND(I126*H126,2)</f>
        <v>0</v>
      </c>
      <c r="BL126" s="18" t="s">
        <v>136</v>
      </c>
      <c r="BM126" s="203" t="s">
        <v>616</v>
      </c>
    </row>
    <row r="127" spans="1:65" s="2" customFormat="1" ht="28.8">
      <c r="A127" s="35"/>
      <c r="B127" s="36"/>
      <c r="C127" s="37"/>
      <c r="D127" s="205" t="s">
        <v>138</v>
      </c>
      <c r="E127" s="37"/>
      <c r="F127" s="206" t="s">
        <v>617</v>
      </c>
      <c r="G127" s="37"/>
      <c r="H127" s="37"/>
      <c r="I127" s="207"/>
      <c r="J127" s="37"/>
      <c r="K127" s="37"/>
      <c r="L127" s="40"/>
      <c r="M127" s="208"/>
      <c r="N127" s="209"/>
      <c r="O127" s="72"/>
      <c r="P127" s="72"/>
      <c r="Q127" s="72"/>
      <c r="R127" s="72"/>
      <c r="S127" s="72"/>
      <c r="T127" s="73"/>
      <c r="U127" s="35"/>
      <c r="V127" s="35"/>
      <c r="W127" s="35"/>
      <c r="X127" s="35"/>
      <c r="Y127" s="35"/>
      <c r="Z127" s="35"/>
      <c r="AA127" s="35"/>
      <c r="AB127" s="35"/>
      <c r="AC127" s="35"/>
      <c r="AD127" s="35"/>
      <c r="AE127" s="35"/>
      <c r="AT127" s="18" t="s">
        <v>138</v>
      </c>
      <c r="AU127" s="18" t="s">
        <v>86</v>
      </c>
    </row>
    <row r="128" spans="1:65" s="2" customFormat="1" ht="16.5" customHeight="1">
      <c r="A128" s="35"/>
      <c r="B128" s="36"/>
      <c r="C128" s="192" t="s">
        <v>136</v>
      </c>
      <c r="D128" s="192" t="s">
        <v>131</v>
      </c>
      <c r="E128" s="193" t="s">
        <v>618</v>
      </c>
      <c r="F128" s="194" t="s">
        <v>619</v>
      </c>
      <c r="G128" s="195" t="s">
        <v>213</v>
      </c>
      <c r="H128" s="196">
        <v>14.1</v>
      </c>
      <c r="I128" s="197"/>
      <c r="J128" s="198">
        <f>ROUND(I128*H128,2)</f>
        <v>0</v>
      </c>
      <c r="K128" s="194" t="s">
        <v>135</v>
      </c>
      <c r="L128" s="40"/>
      <c r="M128" s="199" t="s">
        <v>1</v>
      </c>
      <c r="N128" s="200" t="s">
        <v>42</v>
      </c>
      <c r="O128" s="72"/>
      <c r="P128" s="201">
        <f>O128*H128</f>
        <v>0</v>
      </c>
      <c r="Q128" s="201">
        <v>0</v>
      </c>
      <c r="R128" s="201">
        <f>Q128*H128</f>
        <v>0</v>
      </c>
      <c r="S128" s="201">
        <v>0</v>
      </c>
      <c r="T128" s="202">
        <f>S128*H128</f>
        <v>0</v>
      </c>
      <c r="U128" s="35"/>
      <c r="V128" s="35"/>
      <c r="W128" s="35"/>
      <c r="X128" s="35"/>
      <c r="Y128" s="35"/>
      <c r="Z128" s="35"/>
      <c r="AA128" s="35"/>
      <c r="AB128" s="35"/>
      <c r="AC128" s="35"/>
      <c r="AD128" s="35"/>
      <c r="AE128" s="35"/>
      <c r="AR128" s="203" t="s">
        <v>136</v>
      </c>
      <c r="AT128" s="203" t="s">
        <v>131</v>
      </c>
      <c r="AU128" s="203" t="s">
        <v>86</v>
      </c>
      <c r="AY128" s="18" t="s">
        <v>128</v>
      </c>
      <c r="BE128" s="204">
        <f>IF(N128="základní",J128,0)</f>
        <v>0</v>
      </c>
      <c r="BF128" s="204">
        <f>IF(N128="snížená",J128,0)</f>
        <v>0</v>
      </c>
      <c r="BG128" s="204">
        <f>IF(N128="zákl. přenesená",J128,0)</f>
        <v>0</v>
      </c>
      <c r="BH128" s="204">
        <f>IF(N128="sníž. přenesená",J128,0)</f>
        <v>0</v>
      </c>
      <c r="BI128" s="204">
        <f>IF(N128="nulová",J128,0)</f>
        <v>0</v>
      </c>
      <c r="BJ128" s="18" t="s">
        <v>84</v>
      </c>
      <c r="BK128" s="204">
        <f>ROUND(I128*H128,2)</f>
        <v>0</v>
      </c>
      <c r="BL128" s="18" t="s">
        <v>136</v>
      </c>
      <c r="BM128" s="203" t="s">
        <v>189</v>
      </c>
    </row>
    <row r="129" spans="1:65" s="2" customFormat="1" ht="28.8">
      <c r="A129" s="35"/>
      <c r="B129" s="36"/>
      <c r="C129" s="37"/>
      <c r="D129" s="205" t="s">
        <v>138</v>
      </c>
      <c r="E129" s="37"/>
      <c r="F129" s="206" t="s">
        <v>620</v>
      </c>
      <c r="G129" s="37"/>
      <c r="H129" s="37"/>
      <c r="I129" s="207"/>
      <c r="J129" s="37"/>
      <c r="K129" s="37"/>
      <c r="L129" s="40"/>
      <c r="M129" s="208"/>
      <c r="N129" s="209"/>
      <c r="O129" s="72"/>
      <c r="P129" s="72"/>
      <c r="Q129" s="72"/>
      <c r="R129" s="72"/>
      <c r="S129" s="72"/>
      <c r="T129" s="73"/>
      <c r="U129" s="35"/>
      <c r="V129" s="35"/>
      <c r="W129" s="35"/>
      <c r="X129" s="35"/>
      <c r="Y129" s="35"/>
      <c r="Z129" s="35"/>
      <c r="AA129" s="35"/>
      <c r="AB129" s="35"/>
      <c r="AC129" s="35"/>
      <c r="AD129" s="35"/>
      <c r="AE129" s="35"/>
      <c r="AT129" s="18" t="s">
        <v>138</v>
      </c>
      <c r="AU129" s="18" t="s">
        <v>86</v>
      </c>
    </row>
    <row r="130" spans="1:65" s="2" customFormat="1" ht="16.5" customHeight="1">
      <c r="A130" s="35"/>
      <c r="B130" s="36"/>
      <c r="C130" s="221" t="s">
        <v>129</v>
      </c>
      <c r="D130" s="221" t="s">
        <v>170</v>
      </c>
      <c r="E130" s="222" t="s">
        <v>621</v>
      </c>
      <c r="F130" s="223" t="s">
        <v>622</v>
      </c>
      <c r="G130" s="224" t="s">
        <v>142</v>
      </c>
      <c r="H130" s="225">
        <v>47</v>
      </c>
      <c r="I130" s="226"/>
      <c r="J130" s="227">
        <f>ROUND(I130*H130,2)</f>
        <v>0</v>
      </c>
      <c r="K130" s="223" t="s">
        <v>135</v>
      </c>
      <c r="L130" s="228"/>
      <c r="M130" s="229" t="s">
        <v>1</v>
      </c>
      <c r="N130" s="230" t="s">
        <v>42</v>
      </c>
      <c r="O130" s="72"/>
      <c r="P130" s="201">
        <f>O130*H130</f>
        <v>0</v>
      </c>
      <c r="Q130" s="201">
        <v>8.5000000000000006E-2</v>
      </c>
      <c r="R130" s="201">
        <f>Q130*H130</f>
        <v>3.9950000000000001</v>
      </c>
      <c r="S130" s="201">
        <v>0</v>
      </c>
      <c r="T130" s="202">
        <f>S130*H130</f>
        <v>0</v>
      </c>
      <c r="U130" s="35"/>
      <c r="V130" s="35"/>
      <c r="W130" s="35"/>
      <c r="X130" s="35"/>
      <c r="Y130" s="35"/>
      <c r="Z130" s="35"/>
      <c r="AA130" s="35"/>
      <c r="AB130" s="35"/>
      <c r="AC130" s="35"/>
      <c r="AD130" s="35"/>
      <c r="AE130" s="35"/>
      <c r="AR130" s="203" t="s">
        <v>173</v>
      </c>
      <c r="AT130" s="203" t="s">
        <v>170</v>
      </c>
      <c r="AU130" s="203" t="s">
        <v>86</v>
      </c>
      <c r="AY130" s="18" t="s">
        <v>128</v>
      </c>
      <c r="BE130" s="204">
        <f>IF(N130="základní",J130,0)</f>
        <v>0</v>
      </c>
      <c r="BF130" s="204">
        <f>IF(N130="snížená",J130,0)</f>
        <v>0</v>
      </c>
      <c r="BG130" s="204">
        <f>IF(N130="zákl. přenesená",J130,0)</f>
        <v>0</v>
      </c>
      <c r="BH130" s="204">
        <f>IF(N130="sníž. přenesená",J130,0)</f>
        <v>0</v>
      </c>
      <c r="BI130" s="204">
        <f>IF(N130="nulová",J130,0)</f>
        <v>0</v>
      </c>
      <c r="BJ130" s="18" t="s">
        <v>84</v>
      </c>
      <c r="BK130" s="204">
        <f>ROUND(I130*H130,2)</f>
        <v>0</v>
      </c>
      <c r="BL130" s="18" t="s">
        <v>173</v>
      </c>
      <c r="BM130" s="203" t="s">
        <v>8</v>
      </c>
    </row>
    <row r="131" spans="1:65" s="2" customFormat="1">
      <c r="A131" s="35"/>
      <c r="B131" s="36"/>
      <c r="C131" s="37"/>
      <c r="D131" s="205" t="s">
        <v>138</v>
      </c>
      <c r="E131" s="37"/>
      <c r="F131" s="206" t="s">
        <v>622</v>
      </c>
      <c r="G131" s="37"/>
      <c r="H131" s="37"/>
      <c r="I131" s="207"/>
      <c r="J131" s="37"/>
      <c r="K131" s="37"/>
      <c r="L131" s="40"/>
      <c r="M131" s="208"/>
      <c r="N131" s="209"/>
      <c r="O131" s="72"/>
      <c r="P131" s="72"/>
      <c r="Q131" s="72"/>
      <c r="R131" s="72"/>
      <c r="S131" s="72"/>
      <c r="T131" s="73"/>
      <c r="U131" s="35"/>
      <c r="V131" s="35"/>
      <c r="W131" s="35"/>
      <c r="X131" s="35"/>
      <c r="Y131" s="35"/>
      <c r="Z131" s="35"/>
      <c r="AA131" s="35"/>
      <c r="AB131" s="35"/>
      <c r="AC131" s="35"/>
      <c r="AD131" s="35"/>
      <c r="AE131" s="35"/>
      <c r="AT131" s="18" t="s">
        <v>138</v>
      </c>
      <c r="AU131" s="18" t="s">
        <v>86</v>
      </c>
    </row>
    <row r="132" spans="1:65" s="13" customFormat="1">
      <c r="B132" s="210"/>
      <c r="C132" s="211"/>
      <c r="D132" s="205" t="s">
        <v>151</v>
      </c>
      <c r="E132" s="212" t="s">
        <v>1</v>
      </c>
      <c r="F132" s="213" t="s">
        <v>623</v>
      </c>
      <c r="G132" s="211"/>
      <c r="H132" s="214">
        <v>47</v>
      </c>
      <c r="I132" s="215"/>
      <c r="J132" s="211"/>
      <c r="K132" s="211"/>
      <c r="L132" s="216"/>
      <c r="M132" s="217"/>
      <c r="N132" s="218"/>
      <c r="O132" s="218"/>
      <c r="P132" s="218"/>
      <c r="Q132" s="218"/>
      <c r="R132" s="218"/>
      <c r="S132" s="218"/>
      <c r="T132" s="219"/>
      <c r="AT132" s="220" t="s">
        <v>151</v>
      </c>
      <c r="AU132" s="220" t="s">
        <v>86</v>
      </c>
      <c r="AV132" s="13" t="s">
        <v>86</v>
      </c>
      <c r="AW132" s="13" t="s">
        <v>34</v>
      </c>
      <c r="AX132" s="13" t="s">
        <v>77</v>
      </c>
      <c r="AY132" s="220" t="s">
        <v>128</v>
      </c>
    </row>
    <row r="133" spans="1:65" s="14" customFormat="1">
      <c r="B133" s="231"/>
      <c r="C133" s="232"/>
      <c r="D133" s="205" t="s">
        <v>151</v>
      </c>
      <c r="E133" s="233" t="s">
        <v>1</v>
      </c>
      <c r="F133" s="234" t="s">
        <v>177</v>
      </c>
      <c r="G133" s="232"/>
      <c r="H133" s="235">
        <v>47</v>
      </c>
      <c r="I133" s="236"/>
      <c r="J133" s="232"/>
      <c r="K133" s="232"/>
      <c r="L133" s="237"/>
      <c r="M133" s="238"/>
      <c r="N133" s="239"/>
      <c r="O133" s="239"/>
      <c r="P133" s="239"/>
      <c r="Q133" s="239"/>
      <c r="R133" s="239"/>
      <c r="S133" s="239"/>
      <c r="T133" s="240"/>
      <c r="AT133" s="241" t="s">
        <v>151</v>
      </c>
      <c r="AU133" s="241" t="s">
        <v>86</v>
      </c>
      <c r="AV133" s="14" t="s">
        <v>136</v>
      </c>
      <c r="AW133" s="14" t="s">
        <v>34</v>
      </c>
      <c r="AX133" s="14" t="s">
        <v>84</v>
      </c>
      <c r="AY133" s="241" t="s">
        <v>128</v>
      </c>
    </row>
    <row r="134" spans="1:65" s="2" customFormat="1" ht="16.5" customHeight="1">
      <c r="A134" s="35"/>
      <c r="B134" s="36"/>
      <c r="C134" s="221" t="s">
        <v>163</v>
      </c>
      <c r="D134" s="221" t="s">
        <v>170</v>
      </c>
      <c r="E134" s="222" t="s">
        <v>624</v>
      </c>
      <c r="F134" s="223" t="s">
        <v>625</v>
      </c>
      <c r="G134" s="224" t="s">
        <v>155</v>
      </c>
      <c r="H134" s="225">
        <v>3</v>
      </c>
      <c r="I134" s="226"/>
      <c r="J134" s="227">
        <f>ROUND(I134*H134,2)</f>
        <v>0</v>
      </c>
      <c r="K134" s="223" t="s">
        <v>135</v>
      </c>
      <c r="L134" s="228"/>
      <c r="M134" s="229" t="s">
        <v>1</v>
      </c>
      <c r="N134" s="230" t="s">
        <v>42</v>
      </c>
      <c r="O134" s="72"/>
      <c r="P134" s="201">
        <f>O134*H134</f>
        <v>0</v>
      </c>
      <c r="Q134" s="201">
        <v>2.234</v>
      </c>
      <c r="R134" s="201">
        <f>Q134*H134</f>
        <v>6.702</v>
      </c>
      <c r="S134" s="201">
        <v>0</v>
      </c>
      <c r="T134" s="202">
        <f>S134*H134</f>
        <v>0</v>
      </c>
      <c r="U134" s="35"/>
      <c r="V134" s="35"/>
      <c r="W134" s="35"/>
      <c r="X134" s="35"/>
      <c r="Y134" s="35"/>
      <c r="Z134" s="35"/>
      <c r="AA134" s="35"/>
      <c r="AB134" s="35"/>
      <c r="AC134" s="35"/>
      <c r="AD134" s="35"/>
      <c r="AE134" s="35"/>
      <c r="AR134" s="203" t="s">
        <v>173</v>
      </c>
      <c r="AT134" s="203" t="s">
        <v>170</v>
      </c>
      <c r="AU134" s="203" t="s">
        <v>86</v>
      </c>
      <c r="AY134" s="18" t="s">
        <v>128</v>
      </c>
      <c r="BE134" s="204">
        <f>IF(N134="základní",J134,0)</f>
        <v>0</v>
      </c>
      <c r="BF134" s="204">
        <f>IF(N134="snížená",J134,0)</f>
        <v>0</v>
      </c>
      <c r="BG134" s="204">
        <f>IF(N134="zákl. přenesená",J134,0)</f>
        <v>0</v>
      </c>
      <c r="BH134" s="204">
        <f>IF(N134="sníž. přenesená",J134,0)</f>
        <v>0</v>
      </c>
      <c r="BI134" s="204">
        <f>IF(N134="nulová",J134,0)</f>
        <v>0</v>
      </c>
      <c r="BJ134" s="18" t="s">
        <v>84</v>
      </c>
      <c r="BK134" s="204">
        <f>ROUND(I134*H134,2)</f>
        <v>0</v>
      </c>
      <c r="BL134" s="18" t="s">
        <v>173</v>
      </c>
      <c r="BM134" s="203" t="s">
        <v>203</v>
      </c>
    </row>
    <row r="135" spans="1:65" s="2" customFormat="1">
      <c r="A135" s="35"/>
      <c r="B135" s="36"/>
      <c r="C135" s="37"/>
      <c r="D135" s="205" t="s">
        <v>138</v>
      </c>
      <c r="E135" s="37"/>
      <c r="F135" s="206" t="s">
        <v>625</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138</v>
      </c>
      <c r="AU135" s="18" t="s">
        <v>86</v>
      </c>
    </row>
    <row r="136" spans="1:65" s="13" customFormat="1">
      <c r="B136" s="210"/>
      <c r="C136" s="211"/>
      <c r="D136" s="205" t="s">
        <v>151</v>
      </c>
      <c r="E136" s="212" t="s">
        <v>1</v>
      </c>
      <c r="F136" s="213" t="s">
        <v>626</v>
      </c>
      <c r="G136" s="211"/>
      <c r="H136" s="214">
        <v>3</v>
      </c>
      <c r="I136" s="215"/>
      <c r="J136" s="211"/>
      <c r="K136" s="211"/>
      <c r="L136" s="216"/>
      <c r="M136" s="217"/>
      <c r="N136" s="218"/>
      <c r="O136" s="218"/>
      <c r="P136" s="218"/>
      <c r="Q136" s="218"/>
      <c r="R136" s="218"/>
      <c r="S136" s="218"/>
      <c r="T136" s="219"/>
      <c r="AT136" s="220" t="s">
        <v>151</v>
      </c>
      <c r="AU136" s="220" t="s">
        <v>86</v>
      </c>
      <c r="AV136" s="13" t="s">
        <v>86</v>
      </c>
      <c r="AW136" s="13" t="s">
        <v>34</v>
      </c>
      <c r="AX136" s="13" t="s">
        <v>77</v>
      </c>
      <c r="AY136" s="220" t="s">
        <v>128</v>
      </c>
    </row>
    <row r="137" spans="1:65" s="15" customFormat="1">
      <c r="B137" s="242"/>
      <c r="C137" s="243"/>
      <c r="D137" s="205" t="s">
        <v>151</v>
      </c>
      <c r="E137" s="244" t="s">
        <v>1</v>
      </c>
      <c r="F137" s="245" t="s">
        <v>627</v>
      </c>
      <c r="G137" s="243"/>
      <c r="H137" s="244" t="s">
        <v>1</v>
      </c>
      <c r="I137" s="246"/>
      <c r="J137" s="243"/>
      <c r="K137" s="243"/>
      <c r="L137" s="247"/>
      <c r="M137" s="248"/>
      <c r="N137" s="249"/>
      <c r="O137" s="249"/>
      <c r="P137" s="249"/>
      <c r="Q137" s="249"/>
      <c r="R137" s="249"/>
      <c r="S137" s="249"/>
      <c r="T137" s="250"/>
      <c r="AT137" s="251" t="s">
        <v>151</v>
      </c>
      <c r="AU137" s="251" t="s">
        <v>86</v>
      </c>
      <c r="AV137" s="15" t="s">
        <v>84</v>
      </c>
      <c r="AW137" s="15" t="s">
        <v>34</v>
      </c>
      <c r="AX137" s="15" t="s">
        <v>77</v>
      </c>
      <c r="AY137" s="251" t="s">
        <v>128</v>
      </c>
    </row>
    <row r="138" spans="1:65" s="14" customFormat="1">
      <c r="B138" s="231"/>
      <c r="C138" s="232"/>
      <c r="D138" s="205" t="s">
        <v>151</v>
      </c>
      <c r="E138" s="233" t="s">
        <v>1</v>
      </c>
      <c r="F138" s="234" t="s">
        <v>177</v>
      </c>
      <c r="G138" s="232"/>
      <c r="H138" s="235">
        <v>3</v>
      </c>
      <c r="I138" s="236"/>
      <c r="J138" s="232"/>
      <c r="K138" s="232"/>
      <c r="L138" s="237"/>
      <c r="M138" s="238"/>
      <c r="N138" s="239"/>
      <c r="O138" s="239"/>
      <c r="P138" s="239"/>
      <c r="Q138" s="239"/>
      <c r="R138" s="239"/>
      <c r="S138" s="239"/>
      <c r="T138" s="240"/>
      <c r="AT138" s="241" t="s">
        <v>151</v>
      </c>
      <c r="AU138" s="241" t="s">
        <v>86</v>
      </c>
      <c r="AV138" s="14" t="s">
        <v>136</v>
      </c>
      <c r="AW138" s="14" t="s">
        <v>34</v>
      </c>
      <c r="AX138" s="14" t="s">
        <v>84</v>
      </c>
      <c r="AY138" s="241" t="s">
        <v>128</v>
      </c>
    </row>
    <row r="139" spans="1:65" s="2" customFormat="1" ht="16.5" customHeight="1">
      <c r="A139" s="35"/>
      <c r="B139" s="36"/>
      <c r="C139" s="192" t="s">
        <v>169</v>
      </c>
      <c r="D139" s="192" t="s">
        <v>131</v>
      </c>
      <c r="E139" s="193" t="s">
        <v>628</v>
      </c>
      <c r="F139" s="194" t="s">
        <v>629</v>
      </c>
      <c r="G139" s="195" t="s">
        <v>213</v>
      </c>
      <c r="H139" s="196">
        <v>160</v>
      </c>
      <c r="I139" s="197"/>
      <c r="J139" s="198">
        <f>ROUND(I139*H139,2)</f>
        <v>0</v>
      </c>
      <c r="K139" s="194" t="s">
        <v>135</v>
      </c>
      <c r="L139" s="40"/>
      <c r="M139" s="199" t="s">
        <v>1</v>
      </c>
      <c r="N139" s="200" t="s">
        <v>42</v>
      </c>
      <c r="O139" s="72"/>
      <c r="P139" s="201">
        <f>O139*H139</f>
        <v>0</v>
      </c>
      <c r="Q139" s="201">
        <v>0</v>
      </c>
      <c r="R139" s="201">
        <f>Q139*H139</f>
        <v>0</v>
      </c>
      <c r="S139" s="201">
        <v>0</v>
      </c>
      <c r="T139" s="202">
        <f>S139*H139</f>
        <v>0</v>
      </c>
      <c r="U139" s="35"/>
      <c r="V139" s="35"/>
      <c r="W139" s="35"/>
      <c r="X139" s="35"/>
      <c r="Y139" s="35"/>
      <c r="Z139" s="35"/>
      <c r="AA139" s="35"/>
      <c r="AB139" s="35"/>
      <c r="AC139" s="35"/>
      <c r="AD139" s="35"/>
      <c r="AE139" s="35"/>
      <c r="AR139" s="203" t="s">
        <v>136</v>
      </c>
      <c r="AT139" s="203" t="s">
        <v>131</v>
      </c>
      <c r="AU139" s="203" t="s">
        <v>86</v>
      </c>
      <c r="AY139" s="18" t="s">
        <v>128</v>
      </c>
      <c r="BE139" s="204">
        <f>IF(N139="základní",J139,0)</f>
        <v>0</v>
      </c>
      <c r="BF139" s="204">
        <f>IF(N139="snížená",J139,0)</f>
        <v>0</v>
      </c>
      <c r="BG139" s="204">
        <f>IF(N139="zákl. přenesená",J139,0)</f>
        <v>0</v>
      </c>
      <c r="BH139" s="204">
        <f>IF(N139="sníž. přenesená",J139,0)</f>
        <v>0</v>
      </c>
      <c r="BI139" s="204">
        <f>IF(N139="nulová",J139,0)</f>
        <v>0</v>
      </c>
      <c r="BJ139" s="18" t="s">
        <v>84</v>
      </c>
      <c r="BK139" s="204">
        <f>ROUND(I139*H139,2)</f>
        <v>0</v>
      </c>
      <c r="BL139" s="18" t="s">
        <v>136</v>
      </c>
      <c r="BM139" s="203" t="s">
        <v>210</v>
      </c>
    </row>
    <row r="140" spans="1:65" s="2" customFormat="1" ht="28.8">
      <c r="A140" s="35"/>
      <c r="B140" s="36"/>
      <c r="C140" s="37"/>
      <c r="D140" s="205" t="s">
        <v>138</v>
      </c>
      <c r="E140" s="37"/>
      <c r="F140" s="206" t="s">
        <v>630</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8" t="s">
        <v>138</v>
      </c>
      <c r="AU140" s="18" t="s">
        <v>86</v>
      </c>
    </row>
    <row r="141" spans="1:65" s="13" customFormat="1">
      <c r="B141" s="210"/>
      <c r="C141" s="211"/>
      <c r="D141" s="205" t="s">
        <v>151</v>
      </c>
      <c r="E141" s="212" t="s">
        <v>1</v>
      </c>
      <c r="F141" s="213" t="s">
        <v>631</v>
      </c>
      <c r="G141" s="211"/>
      <c r="H141" s="214">
        <v>70</v>
      </c>
      <c r="I141" s="215"/>
      <c r="J141" s="211"/>
      <c r="K141" s="211"/>
      <c r="L141" s="216"/>
      <c r="M141" s="217"/>
      <c r="N141" s="218"/>
      <c r="O141" s="218"/>
      <c r="P141" s="218"/>
      <c r="Q141" s="218"/>
      <c r="R141" s="218"/>
      <c r="S141" s="218"/>
      <c r="T141" s="219"/>
      <c r="AT141" s="220" t="s">
        <v>151</v>
      </c>
      <c r="AU141" s="220" t="s">
        <v>86</v>
      </c>
      <c r="AV141" s="13" t="s">
        <v>86</v>
      </c>
      <c r="AW141" s="13" t="s">
        <v>34</v>
      </c>
      <c r="AX141" s="13" t="s">
        <v>77</v>
      </c>
      <c r="AY141" s="220" t="s">
        <v>128</v>
      </c>
    </row>
    <row r="142" spans="1:65" s="13" customFormat="1">
      <c r="B142" s="210"/>
      <c r="C142" s="211"/>
      <c r="D142" s="205" t="s">
        <v>151</v>
      </c>
      <c r="E142" s="212" t="s">
        <v>1</v>
      </c>
      <c r="F142" s="213" t="s">
        <v>632</v>
      </c>
      <c r="G142" s="211"/>
      <c r="H142" s="214">
        <v>90</v>
      </c>
      <c r="I142" s="215"/>
      <c r="J142" s="211"/>
      <c r="K142" s="211"/>
      <c r="L142" s="216"/>
      <c r="M142" s="217"/>
      <c r="N142" s="218"/>
      <c r="O142" s="218"/>
      <c r="P142" s="218"/>
      <c r="Q142" s="218"/>
      <c r="R142" s="218"/>
      <c r="S142" s="218"/>
      <c r="T142" s="219"/>
      <c r="AT142" s="220" t="s">
        <v>151</v>
      </c>
      <c r="AU142" s="220" t="s">
        <v>86</v>
      </c>
      <c r="AV142" s="13" t="s">
        <v>86</v>
      </c>
      <c r="AW142" s="13" t="s">
        <v>34</v>
      </c>
      <c r="AX142" s="13" t="s">
        <v>77</v>
      </c>
      <c r="AY142" s="220" t="s">
        <v>128</v>
      </c>
    </row>
    <row r="143" spans="1:65" s="14" customFormat="1">
      <c r="B143" s="231"/>
      <c r="C143" s="232"/>
      <c r="D143" s="205" t="s">
        <v>151</v>
      </c>
      <c r="E143" s="233" t="s">
        <v>1</v>
      </c>
      <c r="F143" s="234" t="s">
        <v>177</v>
      </c>
      <c r="G143" s="232"/>
      <c r="H143" s="235">
        <v>160</v>
      </c>
      <c r="I143" s="236"/>
      <c r="J143" s="232"/>
      <c r="K143" s="232"/>
      <c r="L143" s="237"/>
      <c r="M143" s="238"/>
      <c r="N143" s="239"/>
      <c r="O143" s="239"/>
      <c r="P143" s="239"/>
      <c r="Q143" s="239"/>
      <c r="R143" s="239"/>
      <c r="S143" s="239"/>
      <c r="T143" s="240"/>
      <c r="AT143" s="241" t="s">
        <v>151</v>
      </c>
      <c r="AU143" s="241" t="s">
        <v>86</v>
      </c>
      <c r="AV143" s="14" t="s">
        <v>136</v>
      </c>
      <c r="AW143" s="14" t="s">
        <v>34</v>
      </c>
      <c r="AX143" s="14" t="s">
        <v>84</v>
      </c>
      <c r="AY143" s="241" t="s">
        <v>128</v>
      </c>
    </row>
    <row r="144" spans="1:65" s="2" customFormat="1" ht="16.5" customHeight="1">
      <c r="A144" s="35"/>
      <c r="B144" s="36"/>
      <c r="C144" s="221" t="s">
        <v>178</v>
      </c>
      <c r="D144" s="221" t="s">
        <v>170</v>
      </c>
      <c r="E144" s="222" t="s">
        <v>633</v>
      </c>
      <c r="F144" s="223" t="s">
        <v>634</v>
      </c>
      <c r="G144" s="224" t="s">
        <v>142</v>
      </c>
      <c r="H144" s="225">
        <v>70</v>
      </c>
      <c r="I144" s="226"/>
      <c r="J144" s="227">
        <f>ROUND(I144*H144,2)</f>
        <v>0</v>
      </c>
      <c r="K144" s="223" t="s">
        <v>135</v>
      </c>
      <c r="L144" s="228"/>
      <c r="M144" s="229" t="s">
        <v>1</v>
      </c>
      <c r="N144" s="230" t="s">
        <v>42</v>
      </c>
      <c r="O144" s="72"/>
      <c r="P144" s="201">
        <f>O144*H144</f>
        <v>0</v>
      </c>
      <c r="Q144" s="201">
        <v>0.39</v>
      </c>
      <c r="R144" s="201">
        <f>Q144*H144</f>
        <v>27.3</v>
      </c>
      <c r="S144" s="201">
        <v>0</v>
      </c>
      <c r="T144" s="202">
        <f>S144*H144</f>
        <v>0</v>
      </c>
      <c r="U144" s="35"/>
      <c r="V144" s="35"/>
      <c r="W144" s="35"/>
      <c r="X144" s="35"/>
      <c r="Y144" s="35"/>
      <c r="Z144" s="35"/>
      <c r="AA144" s="35"/>
      <c r="AB144" s="35"/>
      <c r="AC144" s="35"/>
      <c r="AD144" s="35"/>
      <c r="AE144" s="35"/>
      <c r="AR144" s="203" t="s">
        <v>173</v>
      </c>
      <c r="AT144" s="203" t="s">
        <v>170</v>
      </c>
      <c r="AU144" s="203" t="s">
        <v>86</v>
      </c>
      <c r="AY144" s="18" t="s">
        <v>128</v>
      </c>
      <c r="BE144" s="204">
        <f>IF(N144="základní",J144,0)</f>
        <v>0</v>
      </c>
      <c r="BF144" s="204">
        <f>IF(N144="snížená",J144,0)</f>
        <v>0</v>
      </c>
      <c r="BG144" s="204">
        <f>IF(N144="zákl. přenesená",J144,0)</f>
        <v>0</v>
      </c>
      <c r="BH144" s="204">
        <f>IF(N144="sníž. přenesená",J144,0)</f>
        <v>0</v>
      </c>
      <c r="BI144" s="204">
        <f>IF(N144="nulová",J144,0)</f>
        <v>0</v>
      </c>
      <c r="BJ144" s="18" t="s">
        <v>84</v>
      </c>
      <c r="BK144" s="204">
        <f>ROUND(I144*H144,2)</f>
        <v>0</v>
      </c>
      <c r="BL144" s="18" t="s">
        <v>173</v>
      </c>
      <c r="BM144" s="203" t="s">
        <v>223</v>
      </c>
    </row>
    <row r="145" spans="1:65" s="2" customFormat="1">
      <c r="A145" s="35"/>
      <c r="B145" s="36"/>
      <c r="C145" s="37"/>
      <c r="D145" s="205" t="s">
        <v>138</v>
      </c>
      <c r="E145" s="37"/>
      <c r="F145" s="206" t="s">
        <v>634</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8" t="s">
        <v>138</v>
      </c>
      <c r="AU145" s="18" t="s">
        <v>86</v>
      </c>
    </row>
    <row r="146" spans="1:65" s="13" customFormat="1">
      <c r="B146" s="210"/>
      <c r="C146" s="211"/>
      <c r="D146" s="205" t="s">
        <v>151</v>
      </c>
      <c r="E146" s="212" t="s">
        <v>1</v>
      </c>
      <c r="F146" s="213" t="s">
        <v>635</v>
      </c>
      <c r="G146" s="211"/>
      <c r="H146" s="214">
        <v>70</v>
      </c>
      <c r="I146" s="215"/>
      <c r="J146" s="211"/>
      <c r="K146" s="211"/>
      <c r="L146" s="216"/>
      <c r="M146" s="217"/>
      <c r="N146" s="218"/>
      <c r="O146" s="218"/>
      <c r="P146" s="218"/>
      <c r="Q146" s="218"/>
      <c r="R146" s="218"/>
      <c r="S146" s="218"/>
      <c r="T146" s="219"/>
      <c r="AT146" s="220" t="s">
        <v>151</v>
      </c>
      <c r="AU146" s="220" t="s">
        <v>86</v>
      </c>
      <c r="AV146" s="13" t="s">
        <v>86</v>
      </c>
      <c r="AW146" s="13" t="s">
        <v>34</v>
      </c>
      <c r="AX146" s="13" t="s">
        <v>84</v>
      </c>
      <c r="AY146" s="220" t="s">
        <v>128</v>
      </c>
    </row>
    <row r="147" spans="1:65" s="2" customFormat="1" ht="16.5" customHeight="1">
      <c r="A147" s="35"/>
      <c r="B147" s="36"/>
      <c r="C147" s="221" t="s">
        <v>184</v>
      </c>
      <c r="D147" s="221" t="s">
        <v>170</v>
      </c>
      <c r="E147" s="222" t="s">
        <v>636</v>
      </c>
      <c r="F147" s="223" t="s">
        <v>637</v>
      </c>
      <c r="G147" s="224" t="s">
        <v>142</v>
      </c>
      <c r="H147" s="225">
        <v>36</v>
      </c>
      <c r="I147" s="226"/>
      <c r="J147" s="227">
        <f>ROUND(I147*H147,2)</f>
        <v>0</v>
      </c>
      <c r="K147" s="223" t="s">
        <v>135</v>
      </c>
      <c r="L147" s="228"/>
      <c r="M147" s="229" t="s">
        <v>1</v>
      </c>
      <c r="N147" s="230" t="s">
        <v>42</v>
      </c>
      <c r="O147" s="72"/>
      <c r="P147" s="201">
        <f>O147*H147</f>
        <v>0</v>
      </c>
      <c r="Q147" s="201">
        <v>1.79</v>
      </c>
      <c r="R147" s="201">
        <f>Q147*H147</f>
        <v>64.44</v>
      </c>
      <c r="S147" s="201">
        <v>0</v>
      </c>
      <c r="T147" s="202">
        <f>S147*H147</f>
        <v>0</v>
      </c>
      <c r="U147" s="35"/>
      <c r="V147" s="35"/>
      <c r="W147" s="35"/>
      <c r="X147" s="35"/>
      <c r="Y147" s="35"/>
      <c r="Z147" s="35"/>
      <c r="AA147" s="35"/>
      <c r="AB147" s="35"/>
      <c r="AC147" s="35"/>
      <c r="AD147" s="35"/>
      <c r="AE147" s="35"/>
      <c r="AR147" s="203" t="s">
        <v>173</v>
      </c>
      <c r="AT147" s="203" t="s">
        <v>170</v>
      </c>
      <c r="AU147" s="203" t="s">
        <v>86</v>
      </c>
      <c r="AY147" s="18" t="s">
        <v>128</v>
      </c>
      <c r="BE147" s="204">
        <f>IF(N147="základní",J147,0)</f>
        <v>0</v>
      </c>
      <c r="BF147" s="204">
        <f>IF(N147="snížená",J147,0)</f>
        <v>0</v>
      </c>
      <c r="BG147" s="204">
        <f>IF(N147="zákl. přenesená",J147,0)</f>
        <v>0</v>
      </c>
      <c r="BH147" s="204">
        <f>IF(N147="sníž. přenesená",J147,0)</f>
        <v>0</v>
      </c>
      <c r="BI147" s="204">
        <f>IF(N147="nulová",J147,0)</f>
        <v>0</v>
      </c>
      <c r="BJ147" s="18" t="s">
        <v>84</v>
      </c>
      <c r="BK147" s="204">
        <f>ROUND(I147*H147,2)</f>
        <v>0</v>
      </c>
      <c r="BL147" s="18" t="s">
        <v>173</v>
      </c>
      <c r="BM147" s="203" t="s">
        <v>233</v>
      </c>
    </row>
    <row r="148" spans="1:65" s="2" customFormat="1">
      <c r="A148" s="35"/>
      <c r="B148" s="36"/>
      <c r="C148" s="37"/>
      <c r="D148" s="205" t="s">
        <v>138</v>
      </c>
      <c r="E148" s="37"/>
      <c r="F148" s="206" t="s">
        <v>637</v>
      </c>
      <c r="G148" s="37"/>
      <c r="H148" s="37"/>
      <c r="I148" s="207"/>
      <c r="J148" s="37"/>
      <c r="K148" s="37"/>
      <c r="L148" s="40"/>
      <c r="M148" s="208"/>
      <c r="N148" s="209"/>
      <c r="O148" s="72"/>
      <c r="P148" s="72"/>
      <c r="Q148" s="72"/>
      <c r="R148" s="72"/>
      <c r="S148" s="72"/>
      <c r="T148" s="73"/>
      <c r="U148" s="35"/>
      <c r="V148" s="35"/>
      <c r="W148" s="35"/>
      <c r="X148" s="35"/>
      <c r="Y148" s="35"/>
      <c r="Z148" s="35"/>
      <c r="AA148" s="35"/>
      <c r="AB148" s="35"/>
      <c r="AC148" s="35"/>
      <c r="AD148" s="35"/>
      <c r="AE148" s="35"/>
      <c r="AT148" s="18" t="s">
        <v>138</v>
      </c>
      <c r="AU148" s="18" t="s">
        <v>86</v>
      </c>
    </row>
    <row r="149" spans="1:65" s="13" customFormat="1">
      <c r="B149" s="210"/>
      <c r="C149" s="211"/>
      <c r="D149" s="205" t="s">
        <v>151</v>
      </c>
      <c r="E149" s="212" t="s">
        <v>1</v>
      </c>
      <c r="F149" s="213" t="s">
        <v>638</v>
      </c>
      <c r="G149" s="211"/>
      <c r="H149" s="214">
        <v>36</v>
      </c>
      <c r="I149" s="215"/>
      <c r="J149" s="211"/>
      <c r="K149" s="211"/>
      <c r="L149" s="216"/>
      <c r="M149" s="217"/>
      <c r="N149" s="218"/>
      <c r="O149" s="218"/>
      <c r="P149" s="218"/>
      <c r="Q149" s="218"/>
      <c r="R149" s="218"/>
      <c r="S149" s="218"/>
      <c r="T149" s="219"/>
      <c r="AT149" s="220" t="s">
        <v>151</v>
      </c>
      <c r="AU149" s="220" t="s">
        <v>86</v>
      </c>
      <c r="AV149" s="13" t="s">
        <v>86</v>
      </c>
      <c r="AW149" s="13" t="s">
        <v>34</v>
      </c>
      <c r="AX149" s="13" t="s">
        <v>84</v>
      </c>
      <c r="AY149" s="220" t="s">
        <v>128</v>
      </c>
    </row>
    <row r="150" spans="1:65" s="2" customFormat="1" ht="16.5" customHeight="1">
      <c r="A150" s="35"/>
      <c r="B150" s="36"/>
      <c r="C150" s="221" t="s">
        <v>189</v>
      </c>
      <c r="D150" s="221" t="s">
        <v>170</v>
      </c>
      <c r="E150" s="222" t="s">
        <v>639</v>
      </c>
      <c r="F150" s="223" t="s">
        <v>640</v>
      </c>
      <c r="G150" s="224" t="s">
        <v>142</v>
      </c>
      <c r="H150" s="225">
        <v>210</v>
      </c>
      <c r="I150" s="226"/>
      <c r="J150" s="227">
        <f>ROUND(I150*H150,2)</f>
        <v>0</v>
      </c>
      <c r="K150" s="223" t="s">
        <v>135</v>
      </c>
      <c r="L150" s="228"/>
      <c r="M150" s="229" t="s">
        <v>1</v>
      </c>
      <c r="N150" s="230" t="s">
        <v>42</v>
      </c>
      <c r="O150" s="72"/>
      <c r="P150" s="201">
        <f>O150*H150</f>
        <v>0</v>
      </c>
      <c r="Q150" s="201">
        <v>3.3000000000000002E-2</v>
      </c>
      <c r="R150" s="201">
        <f>Q150*H150</f>
        <v>6.9300000000000006</v>
      </c>
      <c r="S150" s="201">
        <v>0</v>
      </c>
      <c r="T150" s="202">
        <f>S150*H150</f>
        <v>0</v>
      </c>
      <c r="U150" s="35"/>
      <c r="V150" s="35"/>
      <c r="W150" s="35"/>
      <c r="X150" s="35"/>
      <c r="Y150" s="35"/>
      <c r="Z150" s="35"/>
      <c r="AA150" s="35"/>
      <c r="AB150" s="35"/>
      <c r="AC150" s="35"/>
      <c r="AD150" s="35"/>
      <c r="AE150" s="35"/>
      <c r="AR150" s="203" t="s">
        <v>173</v>
      </c>
      <c r="AT150" s="203" t="s">
        <v>170</v>
      </c>
      <c r="AU150" s="203" t="s">
        <v>86</v>
      </c>
      <c r="AY150" s="18" t="s">
        <v>128</v>
      </c>
      <c r="BE150" s="204">
        <f>IF(N150="základní",J150,0)</f>
        <v>0</v>
      </c>
      <c r="BF150" s="204">
        <f>IF(N150="snížená",J150,0)</f>
        <v>0</v>
      </c>
      <c r="BG150" s="204">
        <f>IF(N150="zákl. přenesená",J150,0)</f>
        <v>0</v>
      </c>
      <c r="BH150" s="204">
        <f>IF(N150="sníž. přenesená",J150,0)</f>
        <v>0</v>
      </c>
      <c r="BI150" s="204">
        <f>IF(N150="nulová",J150,0)</f>
        <v>0</v>
      </c>
      <c r="BJ150" s="18" t="s">
        <v>84</v>
      </c>
      <c r="BK150" s="204">
        <f>ROUND(I150*H150,2)</f>
        <v>0</v>
      </c>
      <c r="BL150" s="18" t="s">
        <v>173</v>
      </c>
      <c r="BM150" s="203" t="s">
        <v>240</v>
      </c>
    </row>
    <row r="151" spans="1:65" s="2" customFormat="1">
      <c r="A151" s="35"/>
      <c r="B151" s="36"/>
      <c r="C151" s="37"/>
      <c r="D151" s="205" t="s">
        <v>138</v>
      </c>
      <c r="E151" s="37"/>
      <c r="F151" s="206" t="s">
        <v>640</v>
      </c>
      <c r="G151" s="37"/>
      <c r="H151" s="37"/>
      <c r="I151" s="207"/>
      <c r="J151" s="37"/>
      <c r="K151" s="37"/>
      <c r="L151" s="40"/>
      <c r="M151" s="208"/>
      <c r="N151" s="209"/>
      <c r="O151" s="72"/>
      <c r="P151" s="72"/>
      <c r="Q151" s="72"/>
      <c r="R151" s="72"/>
      <c r="S151" s="72"/>
      <c r="T151" s="73"/>
      <c r="U151" s="35"/>
      <c r="V151" s="35"/>
      <c r="W151" s="35"/>
      <c r="X151" s="35"/>
      <c r="Y151" s="35"/>
      <c r="Z151" s="35"/>
      <c r="AA151" s="35"/>
      <c r="AB151" s="35"/>
      <c r="AC151" s="35"/>
      <c r="AD151" s="35"/>
      <c r="AE151" s="35"/>
      <c r="AT151" s="18" t="s">
        <v>138</v>
      </c>
      <c r="AU151" s="18" t="s">
        <v>86</v>
      </c>
    </row>
    <row r="152" spans="1:65" s="13" customFormat="1">
      <c r="B152" s="210"/>
      <c r="C152" s="211"/>
      <c r="D152" s="205" t="s">
        <v>151</v>
      </c>
      <c r="E152" s="212" t="s">
        <v>1</v>
      </c>
      <c r="F152" s="213" t="s">
        <v>641</v>
      </c>
      <c r="G152" s="211"/>
      <c r="H152" s="214">
        <v>210</v>
      </c>
      <c r="I152" s="215"/>
      <c r="J152" s="211"/>
      <c r="K152" s="211"/>
      <c r="L152" s="216"/>
      <c r="M152" s="217"/>
      <c r="N152" s="218"/>
      <c r="O152" s="218"/>
      <c r="P152" s="218"/>
      <c r="Q152" s="218"/>
      <c r="R152" s="218"/>
      <c r="S152" s="218"/>
      <c r="T152" s="219"/>
      <c r="AT152" s="220" t="s">
        <v>151</v>
      </c>
      <c r="AU152" s="220" t="s">
        <v>86</v>
      </c>
      <c r="AV152" s="13" t="s">
        <v>86</v>
      </c>
      <c r="AW152" s="13" t="s">
        <v>34</v>
      </c>
      <c r="AX152" s="13" t="s">
        <v>77</v>
      </c>
      <c r="AY152" s="220" t="s">
        <v>128</v>
      </c>
    </row>
    <row r="153" spans="1:65" s="15" customFormat="1">
      <c r="B153" s="242"/>
      <c r="C153" s="243"/>
      <c r="D153" s="205" t="s">
        <v>151</v>
      </c>
      <c r="E153" s="244" t="s">
        <v>1</v>
      </c>
      <c r="F153" s="245" t="s">
        <v>642</v>
      </c>
      <c r="G153" s="243"/>
      <c r="H153" s="244" t="s">
        <v>1</v>
      </c>
      <c r="I153" s="246"/>
      <c r="J153" s="243"/>
      <c r="K153" s="243"/>
      <c r="L153" s="247"/>
      <c r="M153" s="248"/>
      <c r="N153" s="249"/>
      <c r="O153" s="249"/>
      <c r="P153" s="249"/>
      <c r="Q153" s="249"/>
      <c r="R153" s="249"/>
      <c r="S153" s="249"/>
      <c r="T153" s="250"/>
      <c r="AT153" s="251" t="s">
        <v>151</v>
      </c>
      <c r="AU153" s="251" t="s">
        <v>86</v>
      </c>
      <c r="AV153" s="15" t="s">
        <v>84</v>
      </c>
      <c r="AW153" s="15" t="s">
        <v>34</v>
      </c>
      <c r="AX153" s="15" t="s">
        <v>77</v>
      </c>
      <c r="AY153" s="251" t="s">
        <v>128</v>
      </c>
    </row>
    <row r="154" spans="1:65" s="14" customFormat="1">
      <c r="B154" s="231"/>
      <c r="C154" s="232"/>
      <c r="D154" s="205" t="s">
        <v>151</v>
      </c>
      <c r="E154" s="233" t="s">
        <v>1</v>
      </c>
      <c r="F154" s="234" t="s">
        <v>177</v>
      </c>
      <c r="G154" s="232"/>
      <c r="H154" s="235">
        <v>210</v>
      </c>
      <c r="I154" s="236"/>
      <c r="J154" s="232"/>
      <c r="K154" s="232"/>
      <c r="L154" s="237"/>
      <c r="M154" s="238"/>
      <c r="N154" s="239"/>
      <c r="O154" s="239"/>
      <c r="P154" s="239"/>
      <c r="Q154" s="239"/>
      <c r="R154" s="239"/>
      <c r="S154" s="239"/>
      <c r="T154" s="240"/>
      <c r="AT154" s="241" t="s">
        <v>151</v>
      </c>
      <c r="AU154" s="241" t="s">
        <v>86</v>
      </c>
      <c r="AV154" s="14" t="s">
        <v>136</v>
      </c>
      <c r="AW154" s="14" t="s">
        <v>34</v>
      </c>
      <c r="AX154" s="14" t="s">
        <v>84</v>
      </c>
      <c r="AY154" s="241" t="s">
        <v>128</v>
      </c>
    </row>
    <row r="155" spans="1:65" s="2" customFormat="1" ht="16.5" customHeight="1">
      <c r="A155" s="35"/>
      <c r="B155" s="36"/>
      <c r="C155" s="221" t="s">
        <v>194</v>
      </c>
      <c r="D155" s="221" t="s">
        <v>170</v>
      </c>
      <c r="E155" s="222" t="s">
        <v>643</v>
      </c>
      <c r="F155" s="223" t="s">
        <v>644</v>
      </c>
      <c r="G155" s="224" t="s">
        <v>142</v>
      </c>
      <c r="H155" s="225">
        <v>288</v>
      </c>
      <c r="I155" s="226"/>
      <c r="J155" s="227">
        <f>ROUND(I155*H155,2)</f>
        <v>0</v>
      </c>
      <c r="K155" s="223" t="s">
        <v>135</v>
      </c>
      <c r="L155" s="228"/>
      <c r="M155" s="229" t="s">
        <v>1</v>
      </c>
      <c r="N155" s="230" t="s">
        <v>42</v>
      </c>
      <c r="O155" s="72"/>
      <c r="P155" s="201">
        <f>O155*H155</f>
        <v>0</v>
      </c>
      <c r="Q155" s="201">
        <v>3.2000000000000001E-2</v>
      </c>
      <c r="R155" s="201">
        <f>Q155*H155</f>
        <v>9.2160000000000011</v>
      </c>
      <c r="S155" s="201">
        <v>0</v>
      </c>
      <c r="T155" s="202">
        <f>S155*H155</f>
        <v>0</v>
      </c>
      <c r="U155" s="35"/>
      <c r="V155" s="35"/>
      <c r="W155" s="35"/>
      <c r="X155" s="35"/>
      <c r="Y155" s="35"/>
      <c r="Z155" s="35"/>
      <c r="AA155" s="35"/>
      <c r="AB155" s="35"/>
      <c r="AC155" s="35"/>
      <c r="AD155" s="35"/>
      <c r="AE155" s="35"/>
      <c r="AR155" s="203" t="s">
        <v>173</v>
      </c>
      <c r="AT155" s="203" t="s">
        <v>170</v>
      </c>
      <c r="AU155" s="203" t="s">
        <v>86</v>
      </c>
      <c r="AY155" s="18" t="s">
        <v>128</v>
      </c>
      <c r="BE155" s="204">
        <f>IF(N155="základní",J155,0)</f>
        <v>0</v>
      </c>
      <c r="BF155" s="204">
        <f>IF(N155="snížená",J155,0)</f>
        <v>0</v>
      </c>
      <c r="BG155" s="204">
        <f>IF(N155="zákl. přenesená",J155,0)</f>
        <v>0</v>
      </c>
      <c r="BH155" s="204">
        <f>IF(N155="sníž. přenesená",J155,0)</f>
        <v>0</v>
      </c>
      <c r="BI155" s="204">
        <f>IF(N155="nulová",J155,0)</f>
        <v>0</v>
      </c>
      <c r="BJ155" s="18" t="s">
        <v>84</v>
      </c>
      <c r="BK155" s="204">
        <f>ROUND(I155*H155,2)</f>
        <v>0</v>
      </c>
      <c r="BL155" s="18" t="s">
        <v>173</v>
      </c>
      <c r="BM155" s="203" t="s">
        <v>248</v>
      </c>
    </row>
    <row r="156" spans="1:65" s="2" customFormat="1">
      <c r="A156" s="35"/>
      <c r="B156" s="36"/>
      <c r="C156" s="37"/>
      <c r="D156" s="205" t="s">
        <v>138</v>
      </c>
      <c r="E156" s="37"/>
      <c r="F156" s="206" t="s">
        <v>644</v>
      </c>
      <c r="G156" s="37"/>
      <c r="H156" s="37"/>
      <c r="I156" s="207"/>
      <c r="J156" s="37"/>
      <c r="K156" s="37"/>
      <c r="L156" s="40"/>
      <c r="M156" s="208"/>
      <c r="N156" s="209"/>
      <c r="O156" s="72"/>
      <c r="P156" s="72"/>
      <c r="Q156" s="72"/>
      <c r="R156" s="72"/>
      <c r="S156" s="72"/>
      <c r="T156" s="73"/>
      <c r="U156" s="35"/>
      <c r="V156" s="35"/>
      <c r="W156" s="35"/>
      <c r="X156" s="35"/>
      <c r="Y156" s="35"/>
      <c r="Z156" s="35"/>
      <c r="AA156" s="35"/>
      <c r="AB156" s="35"/>
      <c r="AC156" s="35"/>
      <c r="AD156" s="35"/>
      <c r="AE156" s="35"/>
      <c r="AT156" s="18" t="s">
        <v>138</v>
      </c>
      <c r="AU156" s="18" t="s">
        <v>86</v>
      </c>
    </row>
    <row r="157" spans="1:65" s="13" customFormat="1">
      <c r="B157" s="210"/>
      <c r="C157" s="211"/>
      <c r="D157" s="205" t="s">
        <v>151</v>
      </c>
      <c r="E157" s="212" t="s">
        <v>1</v>
      </c>
      <c r="F157" s="213" t="s">
        <v>645</v>
      </c>
      <c r="G157" s="211"/>
      <c r="H157" s="214">
        <v>288</v>
      </c>
      <c r="I157" s="215"/>
      <c r="J157" s="211"/>
      <c r="K157" s="211"/>
      <c r="L157" s="216"/>
      <c r="M157" s="217"/>
      <c r="N157" s="218"/>
      <c r="O157" s="218"/>
      <c r="P157" s="218"/>
      <c r="Q157" s="218"/>
      <c r="R157" s="218"/>
      <c r="S157" s="218"/>
      <c r="T157" s="219"/>
      <c r="AT157" s="220" t="s">
        <v>151</v>
      </c>
      <c r="AU157" s="220" t="s">
        <v>86</v>
      </c>
      <c r="AV157" s="13" t="s">
        <v>86</v>
      </c>
      <c r="AW157" s="13" t="s">
        <v>34</v>
      </c>
      <c r="AX157" s="13" t="s">
        <v>77</v>
      </c>
      <c r="AY157" s="220" t="s">
        <v>128</v>
      </c>
    </row>
    <row r="158" spans="1:65" s="15" customFormat="1">
      <c r="B158" s="242"/>
      <c r="C158" s="243"/>
      <c r="D158" s="205" t="s">
        <v>151</v>
      </c>
      <c r="E158" s="244" t="s">
        <v>1</v>
      </c>
      <c r="F158" s="245" t="s">
        <v>646</v>
      </c>
      <c r="G158" s="243"/>
      <c r="H158" s="244" t="s">
        <v>1</v>
      </c>
      <c r="I158" s="246"/>
      <c r="J158" s="243"/>
      <c r="K158" s="243"/>
      <c r="L158" s="247"/>
      <c r="M158" s="248"/>
      <c r="N158" s="249"/>
      <c r="O158" s="249"/>
      <c r="P158" s="249"/>
      <c r="Q158" s="249"/>
      <c r="R158" s="249"/>
      <c r="S158" s="249"/>
      <c r="T158" s="250"/>
      <c r="AT158" s="251" t="s">
        <v>151</v>
      </c>
      <c r="AU158" s="251" t="s">
        <v>86</v>
      </c>
      <c r="AV158" s="15" t="s">
        <v>84</v>
      </c>
      <c r="AW158" s="15" t="s">
        <v>34</v>
      </c>
      <c r="AX158" s="15" t="s">
        <v>77</v>
      </c>
      <c r="AY158" s="251" t="s">
        <v>128</v>
      </c>
    </row>
    <row r="159" spans="1:65" s="14" customFormat="1">
      <c r="B159" s="231"/>
      <c r="C159" s="232"/>
      <c r="D159" s="205" t="s">
        <v>151</v>
      </c>
      <c r="E159" s="233" t="s">
        <v>1</v>
      </c>
      <c r="F159" s="234" t="s">
        <v>177</v>
      </c>
      <c r="G159" s="232"/>
      <c r="H159" s="235">
        <v>288</v>
      </c>
      <c r="I159" s="236"/>
      <c r="J159" s="232"/>
      <c r="K159" s="232"/>
      <c r="L159" s="237"/>
      <c r="M159" s="238"/>
      <c r="N159" s="239"/>
      <c r="O159" s="239"/>
      <c r="P159" s="239"/>
      <c r="Q159" s="239"/>
      <c r="R159" s="239"/>
      <c r="S159" s="239"/>
      <c r="T159" s="240"/>
      <c r="AT159" s="241" t="s">
        <v>151</v>
      </c>
      <c r="AU159" s="241" t="s">
        <v>86</v>
      </c>
      <c r="AV159" s="14" t="s">
        <v>136</v>
      </c>
      <c r="AW159" s="14" t="s">
        <v>34</v>
      </c>
      <c r="AX159" s="14" t="s">
        <v>84</v>
      </c>
      <c r="AY159" s="241" t="s">
        <v>128</v>
      </c>
    </row>
    <row r="160" spans="1:65" s="2" customFormat="1" ht="16.5" customHeight="1">
      <c r="A160" s="35"/>
      <c r="B160" s="36"/>
      <c r="C160" s="221" t="s">
        <v>8</v>
      </c>
      <c r="D160" s="221" t="s">
        <v>170</v>
      </c>
      <c r="E160" s="222" t="s">
        <v>624</v>
      </c>
      <c r="F160" s="223" t="s">
        <v>625</v>
      </c>
      <c r="G160" s="224" t="s">
        <v>155</v>
      </c>
      <c r="H160" s="225">
        <v>22</v>
      </c>
      <c r="I160" s="226"/>
      <c r="J160" s="227">
        <f>ROUND(I160*H160,2)</f>
        <v>0</v>
      </c>
      <c r="K160" s="223" t="s">
        <v>135</v>
      </c>
      <c r="L160" s="228"/>
      <c r="M160" s="229" t="s">
        <v>1</v>
      </c>
      <c r="N160" s="230" t="s">
        <v>42</v>
      </c>
      <c r="O160" s="72"/>
      <c r="P160" s="201">
        <f>O160*H160</f>
        <v>0</v>
      </c>
      <c r="Q160" s="201">
        <v>2.234</v>
      </c>
      <c r="R160" s="201">
        <f>Q160*H160</f>
        <v>49.147999999999996</v>
      </c>
      <c r="S160" s="201">
        <v>0</v>
      </c>
      <c r="T160" s="202">
        <f>S160*H160</f>
        <v>0</v>
      </c>
      <c r="U160" s="35"/>
      <c r="V160" s="35"/>
      <c r="W160" s="35"/>
      <c r="X160" s="35"/>
      <c r="Y160" s="35"/>
      <c r="Z160" s="35"/>
      <c r="AA160" s="35"/>
      <c r="AB160" s="35"/>
      <c r="AC160" s="35"/>
      <c r="AD160" s="35"/>
      <c r="AE160" s="35"/>
      <c r="AR160" s="203" t="s">
        <v>173</v>
      </c>
      <c r="AT160" s="203" t="s">
        <v>170</v>
      </c>
      <c r="AU160" s="203" t="s">
        <v>86</v>
      </c>
      <c r="AY160" s="18" t="s">
        <v>128</v>
      </c>
      <c r="BE160" s="204">
        <f>IF(N160="základní",J160,0)</f>
        <v>0</v>
      </c>
      <c r="BF160" s="204">
        <f>IF(N160="snížená",J160,0)</f>
        <v>0</v>
      </c>
      <c r="BG160" s="204">
        <f>IF(N160="zákl. přenesená",J160,0)</f>
        <v>0</v>
      </c>
      <c r="BH160" s="204">
        <f>IF(N160="sníž. přenesená",J160,0)</f>
        <v>0</v>
      </c>
      <c r="BI160" s="204">
        <f>IF(N160="nulová",J160,0)</f>
        <v>0</v>
      </c>
      <c r="BJ160" s="18" t="s">
        <v>84</v>
      </c>
      <c r="BK160" s="204">
        <f>ROUND(I160*H160,2)</f>
        <v>0</v>
      </c>
      <c r="BL160" s="18" t="s">
        <v>173</v>
      </c>
      <c r="BM160" s="203" t="s">
        <v>260</v>
      </c>
    </row>
    <row r="161" spans="1:65" s="2" customFormat="1">
      <c r="A161" s="35"/>
      <c r="B161" s="36"/>
      <c r="C161" s="37"/>
      <c r="D161" s="205" t="s">
        <v>138</v>
      </c>
      <c r="E161" s="37"/>
      <c r="F161" s="206" t="s">
        <v>625</v>
      </c>
      <c r="G161" s="37"/>
      <c r="H161" s="37"/>
      <c r="I161" s="207"/>
      <c r="J161" s="37"/>
      <c r="K161" s="37"/>
      <c r="L161" s="40"/>
      <c r="M161" s="208"/>
      <c r="N161" s="209"/>
      <c r="O161" s="72"/>
      <c r="P161" s="72"/>
      <c r="Q161" s="72"/>
      <c r="R161" s="72"/>
      <c r="S161" s="72"/>
      <c r="T161" s="73"/>
      <c r="U161" s="35"/>
      <c r="V161" s="35"/>
      <c r="W161" s="35"/>
      <c r="X161" s="35"/>
      <c r="Y161" s="35"/>
      <c r="Z161" s="35"/>
      <c r="AA161" s="35"/>
      <c r="AB161" s="35"/>
      <c r="AC161" s="35"/>
      <c r="AD161" s="35"/>
      <c r="AE161" s="35"/>
      <c r="AT161" s="18" t="s">
        <v>138</v>
      </c>
      <c r="AU161" s="18" t="s">
        <v>86</v>
      </c>
    </row>
    <row r="162" spans="1:65" s="13" customFormat="1">
      <c r="B162" s="210"/>
      <c r="C162" s="211"/>
      <c r="D162" s="205" t="s">
        <v>151</v>
      </c>
      <c r="E162" s="212" t="s">
        <v>1</v>
      </c>
      <c r="F162" s="213" t="s">
        <v>647</v>
      </c>
      <c r="G162" s="211"/>
      <c r="H162" s="214">
        <v>9</v>
      </c>
      <c r="I162" s="215"/>
      <c r="J162" s="211"/>
      <c r="K162" s="211"/>
      <c r="L162" s="216"/>
      <c r="M162" s="217"/>
      <c r="N162" s="218"/>
      <c r="O162" s="218"/>
      <c r="P162" s="218"/>
      <c r="Q162" s="218"/>
      <c r="R162" s="218"/>
      <c r="S162" s="218"/>
      <c r="T162" s="219"/>
      <c r="AT162" s="220" t="s">
        <v>151</v>
      </c>
      <c r="AU162" s="220" t="s">
        <v>86</v>
      </c>
      <c r="AV162" s="13" t="s">
        <v>86</v>
      </c>
      <c r="AW162" s="13" t="s">
        <v>34</v>
      </c>
      <c r="AX162" s="13" t="s">
        <v>77</v>
      </c>
      <c r="AY162" s="220" t="s">
        <v>128</v>
      </c>
    </row>
    <row r="163" spans="1:65" s="13" customFormat="1">
      <c r="B163" s="210"/>
      <c r="C163" s="211"/>
      <c r="D163" s="205" t="s">
        <v>151</v>
      </c>
      <c r="E163" s="212" t="s">
        <v>1</v>
      </c>
      <c r="F163" s="213" t="s">
        <v>648</v>
      </c>
      <c r="G163" s="211"/>
      <c r="H163" s="214">
        <v>13</v>
      </c>
      <c r="I163" s="215"/>
      <c r="J163" s="211"/>
      <c r="K163" s="211"/>
      <c r="L163" s="216"/>
      <c r="M163" s="217"/>
      <c r="N163" s="218"/>
      <c r="O163" s="218"/>
      <c r="P163" s="218"/>
      <c r="Q163" s="218"/>
      <c r="R163" s="218"/>
      <c r="S163" s="218"/>
      <c r="T163" s="219"/>
      <c r="AT163" s="220" t="s">
        <v>151</v>
      </c>
      <c r="AU163" s="220" t="s">
        <v>86</v>
      </c>
      <c r="AV163" s="13" t="s">
        <v>86</v>
      </c>
      <c r="AW163" s="13" t="s">
        <v>34</v>
      </c>
      <c r="AX163" s="13" t="s">
        <v>77</v>
      </c>
      <c r="AY163" s="220" t="s">
        <v>128</v>
      </c>
    </row>
    <row r="164" spans="1:65" s="14" customFormat="1">
      <c r="B164" s="231"/>
      <c r="C164" s="232"/>
      <c r="D164" s="205" t="s">
        <v>151</v>
      </c>
      <c r="E164" s="233" t="s">
        <v>1</v>
      </c>
      <c r="F164" s="234" t="s">
        <v>177</v>
      </c>
      <c r="G164" s="232"/>
      <c r="H164" s="235">
        <v>22</v>
      </c>
      <c r="I164" s="236"/>
      <c r="J164" s="232"/>
      <c r="K164" s="232"/>
      <c r="L164" s="237"/>
      <c r="M164" s="238"/>
      <c r="N164" s="239"/>
      <c r="O164" s="239"/>
      <c r="P164" s="239"/>
      <c r="Q164" s="239"/>
      <c r="R164" s="239"/>
      <c r="S164" s="239"/>
      <c r="T164" s="240"/>
      <c r="AT164" s="241" t="s">
        <v>151</v>
      </c>
      <c r="AU164" s="241" t="s">
        <v>86</v>
      </c>
      <c r="AV164" s="14" t="s">
        <v>136</v>
      </c>
      <c r="AW164" s="14" t="s">
        <v>34</v>
      </c>
      <c r="AX164" s="14" t="s">
        <v>84</v>
      </c>
      <c r="AY164" s="241" t="s">
        <v>128</v>
      </c>
    </row>
    <row r="165" spans="1:65" s="2" customFormat="1" ht="16.5" customHeight="1">
      <c r="A165" s="35"/>
      <c r="B165" s="36"/>
      <c r="C165" s="192" t="s">
        <v>198</v>
      </c>
      <c r="D165" s="192" t="s">
        <v>131</v>
      </c>
      <c r="E165" s="193" t="s">
        <v>649</v>
      </c>
      <c r="F165" s="194" t="s">
        <v>650</v>
      </c>
      <c r="G165" s="195" t="s">
        <v>543</v>
      </c>
      <c r="H165" s="196">
        <v>940.81799999999998</v>
      </c>
      <c r="I165" s="197"/>
      <c r="J165" s="198">
        <f>ROUND(I165*H165,2)</f>
        <v>0</v>
      </c>
      <c r="K165" s="194" t="s">
        <v>1</v>
      </c>
      <c r="L165" s="40"/>
      <c r="M165" s="199" t="s">
        <v>1</v>
      </c>
      <c r="N165" s="200" t="s">
        <v>42</v>
      </c>
      <c r="O165" s="72"/>
      <c r="P165" s="201">
        <f>O165*H165</f>
        <v>0</v>
      </c>
      <c r="Q165" s="201">
        <v>0</v>
      </c>
      <c r="R165" s="201">
        <f>Q165*H165</f>
        <v>0</v>
      </c>
      <c r="S165" s="201">
        <v>0</v>
      </c>
      <c r="T165" s="202">
        <f>S165*H165</f>
        <v>0</v>
      </c>
      <c r="U165" s="35"/>
      <c r="V165" s="35"/>
      <c r="W165" s="35"/>
      <c r="X165" s="35"/>
      <c r="Y165" s="35"/>
      <c r="Z165" s="35"/>
      <c r="AA165" s="35"/>
      <c r="AB165" s="35"/>
      <c r="AC165" s="35"/>
      <c r="AD165" s="35"/>
      <c r="AE165" s="35"/>
      <c r="AR165" s="203" t="s">
        <v>210</v>
      </c>
      <c r="AT165" s="203" t="s">
        <v>131</v>
      </c>
      <c r="AU165" s="203" t="s">
        <v>86</v>
      </c>
      <c r="AY165" s="18" t="s">
        <v>128</v>
      </c>
      <c r="BE165" s="204">
        <f>IF(N165="základní",J165,0)</f>
        <v>0</v>
      </c>
      <c r="BF165" s="204">
        <f>IF(N165="snížená",J165,0)</f>
        <v>0</v>
      </c>
      <c r="BG165" s="204">
        <f>IF(N165="zákl. přenesená",J165,0)</f>
        <v>0</v>
      </c>
      <c r="BH165" s="204">
        <f>IF(N165="sníž. přenesená",J165,0)</f>
        <v>0</v>
      </c>
      <c r="BI165" s="204">
        <f>IF(N165="nulová",J165,0)</f>
        <v>0</v>
      </c>
      <c r="BJ165" s="18" t="s">
        <v>84</v>
      </c>
      <c r="BK165" s="204">
        <f>ROUND(I165*H165,2)</f>
        <v>0</v>
      </c>
      <c r="BL165" s="18" t="s">
        <v>210</v>
      </c>
      <c r="BM165" s="203" t="s">
        <v>651</v>
      </c>
    </row>
    <row r="166" spans="1:65" s="2" customFormat="1" ht="19.2">
      <c r="A166" s="35"/>
      <c r="B166" s="36"/>
      <c r="C166" s="37"/>
      <c r="D166" s="205" t="s">
        <v>138</v>
      </c>
      <c r="E166" s="37"/>
      <c r="F166" s="206" t="s">
        <v>652</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138</v>
      </c>
      <c r="AU166" s="18" t="s">
        <v>86</v>
      </c>
    </row>
    <row r="167" spans="1:65" s="13" customFormat="1">
      <c r="B167" s="210"/>
      <c r="C167" s="211"/>
      <c r="D167" s="205" t="s">
        <v>151</v>
      </c>
      <c r="E167" s="212" t="s">
        <v>1</v>
      </c>
      <c r="F167" s="213" t="s">
        <v>653</v>
      </c>
      <c r="G167" s="211"/>
      <c r="H167" s="214">
        <v>940.81799999999998</v>
      </c>
      <c r="I167" s="215"/>
      <c r="J167" s="211"/>
      <c r="K167" s="211"/>
      <c r="L167" s="216"/>
      <c r="M167" s="217"/>
      <c r="N167" s="218"/>
      <c r="O167" s="218"/>
      <c r="P167" s="218"/>
      <c r="Q167" s="218"/>
      <c r="R167" s="218"/>
      <c r="S167" s="218"/>
      <c r="T167" s="219"/>
      <c r="AT167" s="220" t="s">
        <v>151</v>
      </c>
      <c r="AU167" s="220" t="s">
        <v>86</v>
      </c>
      <c r="AV167" s="13" t="s">
        <v>86</v>
      </c>
      <c r="AW167" s="13" t="s">
        <v>34</v>
      </c>
      <c r="AX167" s="13" t="s">
        <v>84</v>
      </c>
      <c r="AY167" s="220" t="s">
        <v>128</v>
      </c>
    </row>
    <row r="168" spans="1:65" s="2" customFormat="1" ht="16.5" customHeight="1">
      <c r="A168" s="35"/>
      <c r="B168" s="36"/>
      <c r="C168" s="221" t="s">
        <v>203</v>
      </c>
      <c r="D168" s="221" t="s">
        <v>170</v>
      </c>
      <c r="E168" s="222" t="s">
        <v>654</v>
      </c>
      <c r="F168" s="223" t="s">
        <v>655</v>
      </c>
      <c r="G168" s="224" t="s">
        <v>148</v>
      </c>
      <c r="H168" s="225">
        <v>4.8000000000000001E-2</v>
      </c>
      <c r="I168" s="226"/>
      <c r="J168" s="227">
        <f>ROUND(I168*H168,2)</f>
        <v>0</v>
      </c>
      <c r="K168" s="223" t="s">
        <v>1</v>
      </c>
      <c r="L168" s="228"/>
      <c r="M168" s="229" t="s">
        <v>1</v>
      </c>
      <c r="N168" s="230" t="s">
        <v>42</v>
      </c>
      <c r="O168" s="72"/>
      <c r="P168" s="201">
        <f>O168*H168</f>
        <v>0</v>
      </c>
      <c r="Q168" s="201">
        <v>1</v>
      </c>
      <c r="R168" s="201">
        <f>Q168*H168</f>
        <v>4.8000000000000001E-2</v>
      </c>
      <c r="S168" s="201">
        <v>0</v>
      </c>
      <c r="T168" s="202">
        <f>S168*H168</f>
        <v>0</v>
      </c>
      <c r="U168" s="35"/>
      <c r="V168" s="35"/>
      <c r="W168" s="35"/>
      <c r="X168" s="35"/>
      <c r="Y168" s="35"/>
      <c r="Z168" s="35"/>
      <c r="AA168" s="35"/>
      <c r="AB168" s="35"/>
      <c r="AC168" s="35"/>
      <c r="AD168" s="35"/>
      <c r="AE168" s="35"/>
      <c r="AR168" s="203" t="s">
        <v>173</v>
      </c>
      <c r="AT168" s="203" t="s">
        <v>170</v>
      </c>
      <c r="AU168" s="203" t="s">
        <v>86</v>
      </c>
      <c r="AY168" s="18" t="s">
        <v>128</v>
      </c>
      <c r="BE168" s="204">
        <f>IF(N168="základní",J168,0)</f>
        <v>0</v>
      </c>
      <c r="BF168" s="204">
        <f>IF(N168="snížená",J168,0)</f>
        <v>0</v>
      </c>
      <c r="BG168" s="204">
        <f>IF(N168="zákl. přenesená",J168,0)</f>
        <v>0</v>
      </c>
      <c r="BH168" s="204">
        <f>IF(N168="sníž. přenesená",J168,0)</f>
        <v>0</v>
      </c>
      <c r="BI168" s="204">
        <f>IF(N168="nulová",J168,0)</f>
        <v>0</v>
      </c>
      <c r="BJ168" s="18" t="s">
        <v>84</v>
      </c>
      <c r="BK168" s="204">
        <f>ROUND(I168*H168,2)</f>
        <v>0</v>
      </c>
      <c r="BL168" s="18" t="s">
        <v>173</v>
      </c>
      <c r="BM168" s="203" t="s">
        <v>656</v>
      </c>
    </row>
    <row r="169" spans="1:65" s="2" customFormat="1">
      <c r="A169" s="35"/>
      <c r="B169" s="36"/>
      <c r="C169" s="37"/>
      <c r="D169" s="205" t="s">
        <v>138</v>
      </c>
      <c r="E169" s="37"/>
      <c r="F169" s="206" t="s">
        <v>655</v>
      </c>
      <c r="G169" s="37"/>
      <c r="H169" s="37"/>
      <c r="I169" s="207"/>
      <c r="J169" s="37"/>
      <c r="K169" s="37"/>
      <c r="L169" s="40"/>
      <c r="M169" s="208"/>
      <c r="N169" s="209"/>
      <c r="O169" s="72"/>
      <c r="P169" s="72"/>
      <c r="Q169" s="72"/>
      <c r="R169" s="72"/>
      <c r="S169" s="72"/>
      <c r="T169" s="73"/>
      <c r="U169" s="35"/>
      <c r="V169" s="35"/>
      <c r="W169" s="35"/>
      <c r="X169" s="35"/>
      <c r="Y169" s="35"/>
      <c r="Z169" s="35"/>
      <c r="AA169" s="35"/>
      <c r="AB169" s="35"/>
      <c r="AC169" s="35"/>
      <c r="AD169" s="35"/>
      <c r="AE169" s="35"/>
      <c r="AT169" s="18" t="s">
        <v>138</v>
      </c>
      <c r="AU169" s="18" t="s">
        <v>86</v>
      </c>
    </row>
    <row r="170" spans="1:65" s="2" customFormat="1" ht="16.5" customHeight="1">
      <c r="A170" s="35"/>
      <c r="B170" s="36"/>
      <c r="C170" s="192" t="s">
        <v>207</v>
      </c>
      <c r="D170" s="192" t="s">
        <v>131</v>
      </c>
      <c r="E170" s="193" t="s">
        <v>657</v>
      </c>
      <c r="F170" s="194" t="s">
        <v>658</v>
      </c>
      <c r="G170" s="195" t="s">
        <v>213</v>
      </c>
      <c r="H170" s="196">
        <v>2.6930000000000001</v>
      </c>
      <c r="I170" s="197"/>
      <c r="J170" s="198">
        <f>ROUND(I170*H170,2)</f>
        <v>0</v>
      </c>
      <c r="K170" s="194" t="s">
        <v>135</v>
      </c>
      <c r="L170" s="40"/>
      <c r="M170" s="199" t="s">
        <v>1</v>
      </c>
      <c r="N170" s="200" t="s">
        <v>42</v>
      </c>
      <c r="O170" s="72"/>
      <c r="P170" s="201">
        <f>O170*H170</f>
        <v>0</v>
      </c>
      <c r="Q170" s="201">
        <v>0</v>
      </c>
      <c r="R170" s="201">
        <f>Q170*H170</f>
        <v>0</v>
      </c>
      <c r="S170" s="201">
        <v>0</v>
      </c>
      <c r="T170" s="202">
        <f>S170*H170</f>
        <v>0</v>
      </c>
      <c r="U170" s="35"/>
      <c r="V170" s="35"/>
      <c r="W170" s="35"/>
      <c r="X170" s="35"/>
      <c r="Y170" s="35"/>
      <c r="Z170" s="35"/>
      <c r="AA170" s="35"/>
      <c r="AB170" s="35"/>
      <c r="AC170" s="35"/>
      <c r="AD170" s="35"/>
      <c r="AE170" s="35"/>
      <c r="AR170" s="203" t="s">
        <v>136</v>
      </c>
      <c r="AT170" s="203" t="s">
        <v>131</v>
      </c>
      <c r="AU170" s="203" t="s">
        <v>86</v>
      </c>
      <c r="AY170" s="18" t="s">
        <v>128</v>
      </c>
      <c r="BE170" s="204">
        <f>IF(N170="základní",J170,0)</f>
        <v>0</v>
      </c>
      <c r="BF170" s="204">
        <f>IF(N170="snížená",J170,0)</f>
        <v>0</v>
      </c>
      <c r="BG170" s="204">
        <f>IF(N170="zákl. přenesená",J170,0)</f>
        <v>0</v>
      </c>
      <c r="BH170" s="204">
        <f>IF(N170="sníž. přenesená",J170,0)</f>
        <v>0</v>
      </c>
      <c r="BI170" s="204">
        <f>IF(N170="nulová",J170,0)</f>
        <v>0</v>
      </c>
      <c r="BJ170" s="18" t="s">
        <v>84</v>
      </c>
      <c r="BK170" s="204">
        <f>ROUND(I170*H170,2)</f>
        <v>0</v>
      </c>
      <c r="BL170" s="18" t="s">
        <v>136</v>
      </c>
      <c r="BM170" s="203" t="s">
        <v>271</v>
      </c>
    </row>
    <row r="171" spans="1:65" s="2" customFormat="1" ht="28.8">
      <c r="A171" s="35"/>
      <c r="B171" s="36"/>
      <c r="C171" s="37"/>
      <c r="D171" s="205" t="s">
        <v>138</v>
      </c>
      <c r="E171" s="37"/>
      <c r="F171" s="206" t="s">
        <v>659</v>
      </c>
      <c r="G171" s="37"/>
      <c r="H171" s="37"/>
      <c r="I171" s="207"/>
      <c r="J171" s="37"/>
      <c r="K171" s="37"/>
      <c r="L171" s="40"/>
      <c r="M171" s="208"/>
      <c r="N171" s="209"/>
      <c r="O171" s="72"/>
      <c r="P171" s="72"/>
      <c r="Q171" s="72"/>
      <c r="R171" s="72"/>
      <c r="S171" s="72"/>
      <c r="T171" s="73"/>
      <c r="U171" s="35"/>
      <c r="V171" s="35"/>
      <c r="W171" s="35"/>
      <c r="X171" s="35"/>
      <c r="Y171" s="35"/>
      <c r="Z171" s="35"/>
      <c r="AA171" s="35"/>
      <c r="AB171" s="35"/>
      <c r="AC171" s="35"/>
      <c r="AD171" s="35"/>
      <c r="AE171" s="35"/>
      <c r="AT171" s="18" t="s">
        <v>138</v>
      </c>
      <c r="AU171" s="18" t="s">
        <v>86</v>
      </c>
    </row>
    <row r="172" spans="1:65" s="2" customFormat="1" ht="16.5" customHeight="1">
      <c r="A172" s="35"/>
      <c r="B172" s="36"/>
      <c r="C172" s="221" t="s">
        <v>210</v>
      </c>
      <c r="D172" s="221" t="s">
        <v>170</v>
      </c>
      <c r="E172" s="222" t="s">
        <v>624</v>
      </c>
      <c r="F172" s="223" t="s">
        <v>625</v>
      </c>
      <c r="G172" s="224" t="s">
        <v>155</v>
      </c>
      <c r="H172" s="225">
        <v>0.40400000000000003</v>
      </c>
      <c r="I172" s="226"/>
      <c r="J172" s="227">
        <f>ROUND(I172*H172,2)</f>
        <v>0</v>
      </c>
      <c r="K172" s="223" t="s">
        <v>135</v>
      </c>
      <c r="L172" s="228"/>
      <c r="M172" s="229" t="s">
        <v>1</v>
      </c>
      <c r="N172" s="230" t="s">
        <v>42</v>
      </c>
      <c r="O172" s="72"/>
      <c r="P172" s="201">
        <f>O172*H172</f>
        <v>0</v>
      </c>
      <c r="Q172" s="201">
        <v>2.234</v>
      </c>
      <c r="R172" s="201">
        <f>Q172*H172</f>
        <v>0.902536</v>
      </c>
      <c r="S172" s="201">
        <v>0</v>
      </c>
      <c r="T172" s="202">
        <f>S172*H172</f>
        <v>0</v>
      </c>
      <c r="U172" s="35"/>
      <c r="V172" s="35"/>
      <c r="W172" s="35"/>
      <c r="X172" s="35"/>
      <c r="Y172" s="35"/>
      <c r="Z172" s="35"/>
      <c r="AA172" s="35"/>
      <c r="AB172" s="35"/>
      <c r="AC172" s="35"/>
      <c r="AD172" s="35"/>
      <c r="AE172" s="35"/>
      <c r="AR172" s="203" t="s">
        <v>173</v>
      </c>
      <c r="AT172" s="203" t="s">
        <v>170</v>
      </c>
      <c r="AU172" s="203" t="s">
        <v>86</v>
      </c>
      <c r="AY172" s="18" t="s">
        <v>128</v>
      </c>
      <c r="BE172" s="204">
        <f>IF(N172="základní",J172,0)</f>
        <v>0</v>
      </c>
      <c r="BF172" s="204">
        <f>IF(N172="snížená",J172,0)</f>
        <v>0</v>
      </c>
      <c r="BG172" s="204">
        <f>IF(N172="zákl. přenesená",J172,0)</f>
        <v>0</v>
      </c>
      <c r="BH172" s="204">
        <f>IF(N172="sníž. přenesená",J172,0)</f>
        <v>0</v>
      </c>
      <c r="BI172" s="204">
        <f>IF(N172="nulová",J172,0)</f>
        <v>0</v>
      </c>
      <c r="BJ172" s="18" t="s">
        <v>84</v>
      </c>
      <c r="BK172" s="204">
        <f>ROUND(I172*H172,2)</f>
        <v>0</v>
      </c>
      <c r="BL172" s="18" t="s">
        <v>173</v>
      </c>
      <c r="BM172" s="203" t="s">
        <v>282</v>
      </c>
    </row>
    <row r="173" spans="1:65" s="2" customFormat="1">
      <c r="A173" s="35"/>
      <c r="B173" s="36"/>
      <c r="C173" s="37"/>
      <c r="D173" s="205" t="s">
        <v>138</v>
      </c>
      <c r="E173" s="37"/>
      <c r="F173" s="206" t="s">
        <v>625</v>
      </c>
      <c r="G173" s="37"/>
      <c r="H173" s="37"/>
      <c r="I173" s="207"/>
      <c r="J173" s="37"/>
      <c r="K173" s="37"/>
      <c r="L173" s="40"/>
      <c r="M173" s="208"/>
      <c r="N173" s="209"/>
      <c r="O173" s="72"/>
      <c r="P173" s="72"/>
      <c r="Q173" s="72"/>
      <c r="R173" s="72"/>
      <c r="S173" s="72"/>
      <c r="T173" s="73"/>
      <c r="U173" s="35"/>
      <c r="V173" s="35"/>
      <c r="W173" s="35"/>
      <c r="X173" s="35"/>
      <c r="Y173" s="35"/>
      <c r="Z173" s="35"/>
      <c r="AA173" s="35"/>
      <c r="AB173" s="35"/>
      <c r="AC173" s="35"/>
      <c r="AD173" s="35"/>
      <c r="AE173" s="35"/>
      <c r="AT173" s="18" t="s">
        <v>138</v>
      </c>
      <c r="AU173" s="18" t="s">
        <v>86</v>
      </c>
    </row>
    <row r="174" spans="1:65" s="13" customFormat="1">
      <c r="B174" s="210"/>
      <c r="C174" s="211"/>
      <c r="D174" s="205" t="s">
        <v>151</v>
      </c>
      <c r="E174" s="212" t="s">
        <v>1</v>
      </c>
      <c r="F174" s="213" t="s">
        <v>660</v>
      </c>
      <c r="G174" s="211"/>
      <c r="H174" s="214">
        <v>0.40400000000000003</v>
      </c>
      <c r="I174" s="215"/>
      <c r="J174" s="211"/>
      <c r="K174" s="211"/>
      <c r="L174" s="216"/>
      <c r="M174" s="217"/>
      <c r="N174" s="218"/>
      <c r="O174" s="218"/>
      <c r="P174" s="218"/>
      <c r="Q174" s="218"/>
      <c r="R174" s="218"/>
      <c r="S174" s="218"/>
      <c r="T174" s="219"/>
      <c r="AT174" s="220" t="s">
        <v>151</v>
      </c>
      <c r="AU174" s="220" t="s">
        <v>86</v>
      </c>
      <c r="AV174" s="13" t="s">
        <v>86</v>
      </c>
      <c r="AW174" s="13" t="s">
        <v>34</v>
      </c>
      <c r="AX174" s="13" t="s">
        <v>77</v>
      </c>
      <c r="AY174" s="220" t="s">
        <v>128</v>
      </c>
    </row>
    <row r="175" spans="1:65" s="14" customFormat="1">
      <c r="B175" s="231"/>
      <c r="C175" s="232"/>
      <c r="D175" s="205" t="s">
        <v>151</v>
      </c>
      <c r="E175" s="233" t="s">
        <v>1</v>
      </c>
      <c r="F175" s="234" t="s">
        <v>177</v>
      </c>
      <c r="G175" s="232"/>
      <c r="H175" s="235">
        <v>0.40400000000000003</v>
      </c>
      <c r="I175" s="236"/>
      <c r="J175" s="232"/>
      <c r="K175" s="232"/>
      <c r="L175" s="237"/>
      <c r="M175" s="238"/>
      <c r="N175" s="239"/>
      <c r="O175" s="239"/>
      <c r="P175" s="239"/>
      <c r="Q175" s="239"/>
      <c r="R175" s="239"/>
      <c r="S175" s="239"/>
      <c r="T175" s="240"/>
      <c r="AT175" s="241" t="s">
        <v>151</v>
      </c>
      <c r="AU175" s="241" t="s">
        <v>86</v>
      </c>
      <c r="AV175" s="14" t="s">
        <v>136</v>
      </c>
      <c r="AW175" s="14" t="s">
        <v>34</v>
      </c>
      <c r="AX175" s="14" t="s">
        <v>84</v>
      </c>
      <c r="AY175" s="241" t="s">
        <v>128</v>
      </c>
    </row>
    <row r="176" spans="1:65" s="2" customFormat="1" ht="16.5" customHeight="1">
      <c r="A176" s="35"/>
      <c r="B176" s="36"/>
      <c r="C176" s="221" t="s">
        <v>217</v>
      </c>
      <c r="D176" s="221" t="s">
        <v>170</v>
      </c>
      <c r="E176" s="222" t="s">
        <v>661</v>
      </c>
      <c r="F176" s="223" t="s">
        <v>662</v>
      </c>
      <c r="G176" s="224" t="s">
        <v>148</v>
      </c>
      <c r="H176" s="225">
        <v>1.077</v>
      </c>
      <c r="I176" s="226"/>
      <c r="J176" s="227">
        <f>ROUND(I176*H176,2)</f>
        <v>0</v>
      </c>
      <c r="K176" s="223" t="s">
        <v>135</v>
      </c>
      <c r="L176" s="228"/>
      <c r="M176" s="229" t="s">
        <v>1</v>
      </c>
      <c r="N176" s="230" t="s">
        <v>42</v>
      </c>
      <c r="O176" s="72"/>
      <c r="P176" s="201">
        <f>O176*H176</f>
        <v>0</v>
      </c>
      <c r="Q176" s="201">
        <v>1</v>
      </c>
      <c r="R176" s="201">
        <f>Q176*H176</f>
        <v>1.077</v>
      </c>
      <c r="S176" s="201">
        <v>0</v>
      </c>
      <c r="T176" s="202">
        <f>S176*H176</f>
        <v>0</v>
      </c>
      <c r="U176" s="35"/>
      <c r="V176" s="35"/>
      <c r="W176" s="35"/>
      <c r="X176" s="35"/>
      <c r="Y176" s="35"/>
      <c r="Z176" s="35"/>
      <c r="AA176" s="35"/>
      <c r="AB176" s="35"/>
      <c r="AC176" s="35"/>
      <c r="AD176" s="35"/>
      <c r="AE176" s="35"/>
      <c r="AR176" s="203" t="s">
        <v>173</v>
      </c>
      <c r="AT176" s="203" t="s">
        <v>170</v>
      </c>
      <c r="AU176" s="203" t="s">
        <v>86</v>
      </c>
      <c r="AY176" s="18" t="s">
        <v>128</v>
      </c>
      <c r="BE176" s="204">
        <f>IF(N176="základní",J176,0)</f>
        <v>0</v>
      </c>
      <c r="BF176" s="204">
        <f>IF(N176="snížená",J176,0)</f>
        <v>0</v>
      </c>
      <c r="BG176" s="204">
        <f>IF(N176="zákl. přenesená",J176,0)</f>
        <v>0</v>
      </c>
      <c r="BH176" s="204">
        <f>IF(N176="sníž. přenesená",J176,0)</f>
        <v>0</v>
      </c>
      <c r="BI176" s="204">
        <f>IF(N176="nulová",J176,0)</f>
        <v>0</v>
      </c>
      <c r="BJ176" s="18" t="s">
        <v>84</v>
      </c>
      <c r="BK176" s="204">
        <f>ROUND(I176*H176,2)</f>
        <v>0</v>
      </c>
      <c r="BL176" s="18" t="s">
        <v>173</v>
      </c>
      <c r="BM176" s="203" t="s">
        <v>294</v>
      </c>
    </row>
    <row r="177" spans="1:65" s="2" customFormat="1">
      <c r="A177" s="35"/>
      <c r="B177" s="36"/>
      <c r="C177" s="37"/>
      <c r="D177" s="205" t="s">
        <v>138</v>
      </c>
      <c r="E177" s="37"/>
      <c r="F177" s="206" t="s">
        <v>662</v>
      </c>
      <c r="G177" s="37"/>
      <c r="H177" s="37"/>
      <c r="I177" s="207"/>
      <c r="J177" s="37"/>
      <c r="K177" s="37"/>
      <c r="L177" s="40"/>
      <c r="M177" s="208"/>
      <c r="N177" s="209"/>
      <c r="O177" s="72"/>
      <c r="P177" s="72"/>
      <c r="Q177" s="72"/>
      <c r="R177" s="72"/>
      <c r="S177" s="72"/>
      <c r="T177" s="73"/>
      <c r="U177" s="35"/>
      <c r="V177" s="35"/>
      <c r="W177" s="35"/>
      <c r="X177" s="35"/>
      <c r="Y177" s="35"/>
      <c r="Z177" s="35"/>
      <c r="AA177" s="35"/>
      <c r="AB177" s="35"/>
      <c r="AC177" s="35"/>
      <c r="AD177" s="35"/>
      <c r="AE177" s="35"/>
      <c r="AT177" s="18" t="s">
        <v>138</v>
      </c>
      <c r="AU177" s="18" t="s">
        <v>86</v>
      </c>
    </row>
    <row r="178" spans="1:65" s="13" customFormat="1">
      <c r="B178" s="210"/>
      <c r="C178" s="211"/>
      <c r="D178" s="205" t="s">
        <v>151</v>
      </c>
      <c r="E178" s="212" t="s">
        <v>1</v>
      </c>
      <c r="F178" s="213" t="s">
        <v>663</v>
      </c>
      <c r="G178" s="211"/>
      <c r="H178" s="214">
        <v>1.077</v>
      </c>
      <c r="I178" s="215"/>
      <c r="J178" s="211"/>
      <c r="K178" s="211"/>
      <c r="L178" s="216"/>
      <c r="M178" s="217"/>
      <c r="N178" s="218"/>
      <c r="O178" s="218"/>
      <c r="P178" s="218"/>
      <c r="Q178" s="218"/>
      <c r="R178" s="218"/>
      <c r="S178" s="218"/>
      <c r="T178" s="219"/>
      <c r="AT178" s="220" t="s">
        <v>151</v>
      </c>
      <c r="AU178" s="220" t="s">
        <v>86</v>
      </c>
      <c r="AV178" s="13" t="s">
        <v>86</v>
      </c>
      <c r="AW178" s="13" t="s">
        <v>34</v>
      </c>
      <c r="AX178" s="13" t="s">
        <v>77</v>
      </c>
      <c r="AY178" s="220" t="s">
        <v>128</v>
      </c>
    </row>
    <row r="179" spans="1:65" s="14" customFormat="1">
      <c r="B179" s="231"/>
      <c r="C179" s="232"/>
      <c r="D179" s="205" t="s">
        <v>151</v>
      </c>
      <c r="E179" s="233" t="s">
        <v>1</v>
      </c>
      <c r="F179" s="234" t="s">
        <v>177</v>
      </c>
      <c r="G179" s="232"/>
      <c r="H179" s="235">
        <v>1.077</v>
      </c>
      <c r="I179" s="236"/>
      <c r="J179" s="232"/>
      <c r="K179" s="232"/>
      <c r="L179" s="237"/>
      <c r="M179" s="238"/>
      <c r="N179" s="239"/>
      <c r="O179" s="239"/>
      <c r="P179" s="239"/>
      <c r="Q179" s="239"/>
      <c r="R179" s="239"/>
      <c r="S179" s="239"/>
      <c r="T179" s="240"/>
      <c r="AT179" s="241" t="s">
        <v>151</v>
      </c>
      <c r="AU179" s="241" t="s">
        <v>86</v>
      </c>
      <c r="AV179" s="14" t="s">
        <v>136</v>
      </c>
      <c r="AW179" s="14" t="s">
        <v>34</v>
      </c>
      <c r="AX179" s="14" t="s">
        <v>84</v>
      </c>
      <c r="AY179" s="241" t="s">
        <v>128</v>
      </c>
    </row>
    <row r="180" spans="1:65" s="2" customFormat="1" ht="16.5" customHeight="1">
      <c r="A180" s="35"/>
      <c r="B180" s="36"/>
      <c r="C180" s="192" t="s">
        <v>223</v>
      </c>
      <c r="D180" s="192" t="s">
        <v>131</v>
      </c>
      <c r="E180" s="193" t="s">
        <v>664</v>
      </c>
      <c r="F180" s="194" t="s">
        <v>665</v>
      </c>
      <c r="G180" s="195" t="s">
        <v>543</v>
      </c>
      <c r="H180" s="196">
        <v>988.46500000000003</v>
      </c>
      <c r="I180" s="197"/>
      <c r="J180" s="198">
        <f>ROUND(I180*H180,2)</f>
        <v>0</v>
      </c>
      <c r="K180" s="194" t="s">
        <v>135</v>
      </c>
      <c r="L180" s="40"/>
      <c r="M180" s="199" t="s">
        <v>1</v>
      </c>
      <c r="N180" s="200" t="s">
        <v>42</v>
      </c>
      <c r="O180" s="72"/>
      <c r="P180" s="201">
        <f>O180*H180</f>
        <v>0</v>
      </c>
      <c r="Q180" s="201">
        <v>0</v>
      </c>
      <c r="R180" s="201">
        <f>Q180*H180</f>
        <v>0</v>
      </c>
      <c r="S180" s="201">
        <v>0</v>
      </c>
      <c r="T180" s="202">
        <f>S180*H180</f>
        <v>0</v>
      </c>
      <c r="U180" s="35"/>
      <c r="V180" s="35"/>
      <c r="W180" s="35"/>
      <c r="X180" s="35"/>
      <c r="Y180" s="35"/>
      <c r="Z180" s="35"/>
      <c r="AA180" s="35"/>
      <c r="AB180" s="35"/>
      <c r="AC180" s="35"/>
      <c r="AD180" s="35"/>
      <c r="AE180" s="35"/>
      <c r="AR180" s="203" t="s">
        <v>136</v>
      </c>
      <c r="AT180" s="203" t="s">
        <v>131</v>
      </c>
      <c r="AU180" s="203" t="s">
        <v>86</v>
      </c>
      <c r="AY180" s="18" t="s">
        <v>128</v>
      </c>
      <c r="BE180" s="204">
        <f>IF(N180="základní",J180,0)</f>
        <v>0</v>
      </c>
      <c r="BF180" s="204">
        <f>IF(N180="snížená",J180,0)</f>
        <v>0</v>
      </c>
      <c r="BG180" s="204">
        <f>IF(N180="zákl. přenesená",J180,0)</f>
        <v>0</v>
      </c>
      <c r="BH180" s="204">
        <f>IF(N180="sníž. přenesená",J180,0)</f>
        <v>0</v>
      </c>
      <c r="BI180" s="204">
        <f>IF(N180="nulová",J180,0)</f>
        <v>0</v>
      </c>
      <c r="BJ180" s="18" t="s">
        <v>84</v>
      </c>
      <c r="BK180" s="204">
        <f>ROUND(I180*H180,2)</f>
        <v>0</v>
      </c>
      <c r="BL180" s="18" t="s">
        <v>136</v>
      </c>
      <c r="BM180" s="203" t="s">
        <v>305</v>
      </c>
    </row>
    <row r="181" spans="1:65" s="2" customFormat="1" ht="19.2">
      <c r="A181" s="35"/>
      <c r="B181" s="36"/>
      <c r="C181" s="37"/>
      <c r="D181" s="205" t="s">
        <v>138</v>
      </c>
      <c r="E181" s="37"/>
      <c r="F181" s="206" t="s">
        <v>666</v>
      </c>
      <c r="G181" s="37"/>
      <c r="H181" s="37"/>
      <c r="I181" s="207"/>
      <c r="J181" s="37"/>
      <c r="K181" s="37"/>
      <c r="L181" s="40"/>
      <c r="M181" s="208"/>
      <c r="N181" s="209"/>
      <c r="O181" s="72"/>
      <c r="P181" s="72"/>
      <c r="Q181" s="72"/>
      <c r="R181" s="72"/>
      <c r="S181" s="72"/>
      <c r="T181" s="73"/>
      <c r="U181" s="35"/>
      <c r="V181" s="35"/>
      <c r="W181" s="35"/>
      <c r="X181" s="35"/>
      <c r="Y181" s="35"/>
      <c r="Z181" s="35"/>
      <c r="AA181" s="35"/>
      <c r="AB181" s="35"/>
      <c r="AC181" s="35"/>
      <c r="AD181" s="35"/>
      <c r="AE181" s="35"/>
      <c r="AT181" s="18" t="s">
        <v>138</v>
      </c>
      <c r="AU181" s="18" t="s">
        <v>86</v>
      </c>
    </row>
    <row r="182" spans="1:65" s="15" customFormat="1">
      <c r="B182" s="242"/>
      <c r="C182" s="243"/>
      <c r="D182" s="205" t="s">
        <v>151</v>
      </c>
      <c r="E182" s="244" t="s">
        <v>1</v>
      </c>
      <c r="F182" s="245" t="s">
        <v>667</v>
      </c>
      <c r="G182" s="243"/>
      <c r="H182" s="244" t="s">
        <v>1</v>
      </c>
      <c r="I182" s="246"/>
      <c r="J182" s="243"/>
      <c r="K182" s="243"/>
      <c r="L182" s="247"/>
      <c r="M182" s="248"/>
      <c r="N182" s="249"/>
      <c r="O182" s="249"/>
      <c r="P182" s="249"/>
      <c r="Q182" s="249"/>
      <c r="R182" s="249"/>
      <c r="S182" s="249"/>
      <c r="T182" s="250"/>
      <c r="AT182" s="251" t="s">
        <v>151</v>
      </c>
      <c r="AU182" s="251" t="s">
        <v>86</v>
      </c>
      <c r="AV182" s="15" t="s">
        <v>84</v>
      </c>
      <c r="AW182" s="15" t="s">
        <v>34</v>
      </c>
      <c r="AX182" s="15" t="s">
        <v>77</v>
      </c>
      <c r="AY182" s="251" t="s">
        <v>128</v>
      </c>
    </row>
    <row r="183" spans="1:65" s="13" customFormat="1">
      <c r="B183" s="210"/>
      <c r="C183" s="211"/>
      <c r="D183" s="205" t="s">
        <v>151</v>
      </c>
      <c r="E183" s="212" t="s">
        <v>1</v>
      </c>
      <c r="F183" s="213" t="s">
        <v>668</v>
      </c>
      <c r="G183" s="211"/>
      <c r="H183" s="214">
        <v>988.46500000000003</v>
      </c>
      <c r="I183" s="215"/>
      <c r="J183" s="211"/>
      <c r="K183" s="211"/>
      <c r="L183" s="216"/>
      <c r="M183" s="217"/>
      <c r="N183" s="218"/>
      <c r="O183" s="218"/>
      <c r="P183" s="218"/>
      <c r="Q183" s="218"/>
      <c r="R183" s="218"/>
      <c r="S183" s="218"/>
      <c r="T183" s="219"/>
      <c r="AT183" s="220" t="s">
        <v>151</v>
      </c>
      <c r="AU183" s="220" t="s">
        <v>86</v>
      </c>
      <c r="AV183" s="13" t="s">
        <v>86</v>
      </c>
      <c r="AW183" s="13" t="s">
        <v>34</v>
      </c>
      <c r="AX183" s="13" t="s">
        <v>77</v>
      </c>
      <c r="AY183" s="220" t="s">
        <v>128</v>
      </c>
    </row>
    <row r="184" spans="1:65" s="14" customFormat="1">
      <c r="B184" s="231"/>
      <c r="C184" s="232"/>
      <c r="D184" s="205" t="s">
        <v>151</v>
      </c>
      <c r="E184" s="233" t="s">
        <v>1</v>
      </c>
      <c r="F184" s="234" t="s">
        <v>177</v>
      </c>
      <c r="G184" s="232"/>
      <c r="H184" s="235">
        <v>988.46500000000003</v>
      </c>
      <c r="I184" s="236"/>
      <c r="J184" s="232"/>
      <c r="K184" s="232"/>
      <c r="L184" s="237"/>
      <c r="M184" s="238"/>
      <c r="N184" s="239"/>
      <c r="O184" s="239"/>
      <c r="P184" s="239"/>
      <c r="Q184" s="239"/>
      <c r="R184" s="239"/>
      <c r="S184" s="239"/>
      <c r="T184" s="240"/>
      <c r="AT184" s="241" t="s">
        <v>151</v>
      </c>
      <c r="AU184" s="241" t="s">
        <v>86</v>
      </c>
      <c r="AV184" s="14" t="s">
        <v>136</v>
      </c>
      <c r="AW184" s="14" t="s">
        <v>34</v>
      </c>
      <c r="AX184" s="14" t="s">
        <v>84</v>
      </c>
      <c r="AY184" s="241" t="s">
        <v>128</v>
      </c>
    </row>
    <row r="185" spans="1:65" s="2" customFormat="1" ht="16.5" customHeight="1">
      <c r="A185" s="35"/>
      <c r="B185" s="36"/>
      <c r="C185" s="221" t="s">
        <v>228</v>
      </c>
      <c r="D185" s="221" t="s">
        <v>170</v>
      </c>
      <c r="E185" s="222" t="s">
        <v>669</v>
      </c>
      <c r="F185" s="223" t="s">
        <v>670</v>
      </c>
      <c r="G185" s="224" t="s">
        <v>148</v>
      </c>
      <c r="H185" s="225">
        <v>395.38600000000002</v>
      </c>
      <c r="I185" s="226"/>
      <c r="J185" s="227">
        <f>ROUND(I185*H185,2)</f>
        <v>0</v>
      </c>
      <c r="K185" s="223" t="s">
        <v>135</v>
      </c>
      <c r="L185" s="228"/>
      <c r="M185" s="229" t="s">
        <v>1</v>
      </c>
      <c r="N185" s="230" t="s">
        <v>42</v>
      </c>
      <c r="O185" s="72"/>
      <c r="P185" s="201">
        <f>O185*H185</f>
        <v>0</v>
      </c>
      <c r="Q185" s="201">
        <v>1</v>
      </c>
      <c r="R185" s="201">
        <f>Q185*H185</f>
        <v>395.38600000000002</v>
      </c>
      <c r="S185" s="201">
        <v>0</v>
      </c>
      <c r="T185" s="202">
        <f>S185*H185</f>
        <v>0</v>
      </c>
      <c r="U185" s="35"/>
      <c r="V185" s="35"/>
      <c r="W185" s="35"/>
      <c r="X185" s="35"/>
      <c r="Y185" s="35"/>
      <c r="Z185" s="35"/>
      <c r="AA185" s="35"/>
      <c r="AB185" s="35"/>
      <c r="AC185" s="35"/>
      <c r="AD185" s="35"/>
      <c r="AE185" s="35"/>
      <c r="AR185" s="203" t="s">
        <v>173</v>
      </c>
      <c r="AT185" s="203" t="s">
        <v>170</v>
      </c>
      <c r="AU185" s="203" t="s">
        <v>86</v>
      </c>
      <c r="AY185" s="18" t="s">
        <v>128</v>
      </c>
      <c r="BE185" s="204">
        <f>IF(N185="základní",J185,0)</f>
        <v>0</v>
      </c>
      <c r="BF185" s="204">
        <f>IF(N185="snížená",J185,0)</f>
        <v>0</v>
      </c>
      <c r="BG185" s="204">
        <f>IF(N185="zákl. přenesená",J185,0)</f>
        <v>0</v>
      </c>
      <c r="BH185" s="204">
        <f>IF(N185="sníž. přenesená",J185,0)</f>
        <v>0</v>
      </c>
      <c r="BI185" s="204">
        <f>IF(N185="nulová",J185,0)</f>
        <v>0</v>
      </c>
      <c r="BJ185" s="18" t="s">
        <v>84</v>
      </c>
      <c r="BK185" s="204">
        <f>ROUND(I185*H185,2)</f>
        <v>0</v>
      </c>
      <c r="BL185" s="18" t="s">
        <v>173</v>
      </c>
      <c r="BM185" s="203" t="s">
        <v>671</v>
      </c>
    </row>
    <row r="186" spans="1:65" s="2" customFormat="1">
      <c r="A186" s="35"/>
      <c r="B186" s="36"/>
      <c r="C186" s="37"/>
      <c r="D186" s="205" t="s">
        <v>138</v>
      </c>
      <c r="E186" s="37"/>
      <c r="F186" s="206" t="s">
        <v>670</v>
      </c>
      <c r="G186" s="37"/>
      <c r="H186" s="37"/>
      <c r="I186" s="207"/>
      <c r="J186" s="37"/>
      <c r="K186" s="37"/>
      <c r="L186" s="40"/>
      <c r="M186" s="208"/>
      <c r="N186" s="209"/>
      <c r="O186" s="72"/>
      <c r="P186" s="72"/>
      <c r="Q186" s="72"/>
      <c r="R186" s="72"/>
      <c r="S186" s="72"/>
      <c r="T186" s="73"/>
      <c r="U186" s="35"/>
      <c r="V186" s="35"/>
      <c r="W186" s="35"/>
      <c r="X186" s="35"/>
      <c r="Y186" s="35"/>
      <c r="Z186" s="35"/>
      <c r="AA186" s="35"/>
      <c r="AB186" s="35"/>
      <c r="AC186" s="35"/>
      <c r="AD186" s="35"/>
      <c r="AE186" s="35"/>
      <c r="AT186" s="18" t="s">
        <v>138</v>
      </c>
      <c r="AU186" s="18" t="s">
        <v>86</v>
      </c>
    </row>
    <row r="187" spans="1:65" s="13" customFormat="1">
      <c r="B187" s="210"/>
      <c r="C187" s="211"/>
      <c r="D187" s="205" t="s">
        <v>151</v>
      </c>
      <c r="E187" s="212" t="s">
        <v>1</v>
      </c>
      <c r="F187" s="213" t="s">
        <v>672</v>
      </c>
      <c r="G187" s="211"/>
      <c r="H187" s="214">
        <v>395.38600000000002</v>
      </c>
      <c r="I187" s="215"/>
      <c r="J187" s="211"/>
      <c r="K187" s="211"/>
      <c r="L187" s="216"/>
      <c r="M187" s="217"/>
      <c r="N187" s="218"/>
      <c r="O187" s="218"/>
      <c r="P187" s="218"/>
      <c r="Q187" s="218"/>
      <c r="R187" s="218"/>
      <c r="S187" s="218"/>
      <c r="T187" s="219"/>
      <c r="AT187" s="220" t="s">
        <v>151</v>
      </c>
      <c r="AU187" s="220" t="s">
        <v>86</v>
      </c>
      <c r="AV187" s="13" t="s">
        <v>86</v>
      </c>
      <c r="AW187" s="13" t="s">
        <v>34</v>
      </c>
      <c r="AX187" s="13" t="s">
        <v>77</v>
      </c>
      <c r="AY187" s="220" t="s">
        <v>128</v>
      </c>
    </row>
    <row r="188" spans="1:65" s="14" customFormat="1">
      <c r="B188" s="231"/>
      <c r="C188" s="232"/>
      <c r="D188" s="205" t="s">
        <v>151</v>
      </c>
      <c r="E188" s="233" t="s">
        <v>1</v>
      </c>
      <c r="F188" s="234" t="s">
        <v>177</v>
      </c>
      <c r="G188" s="232"/>
      <c r="H188" s="235">
        <v>395.38600000000002</v>
      </c>
      <c r="I188" s="236"/>
      <c r="J188" s="232"/>
      <c r="K188" s="232"/>
      <c r="L188" s="237"/>
      <c r="M188" s="238"/>
      <c r="N188" s="239"/>
      <c r="O188" s="239"/>
      <c r="P188" s="239"/>
      <c r="Q188" s="239"/>
      <c r="R188" s="239"/>
      <c r="S188" s="239"/>
      <c r="T188" s="240"/>
      <c r="AT188" s="241" t="s">
        <v>151</v>
      </c>
      <c r="AU188" s="241" t="s">
        <v>86</v>
      </c>
      <c r="AV188" s="14" t="s">
        <v>136</v>
      </c>
      <c r="AW188" s="14" t="s">
        <v>34</v>
      </c>
      <c r="AX188" s="14" t="s">
        <v>84</v>
      </c>
      <c r="AY188" s="241" t="s">
        <v>128</v>
      </c>
    </row>
    <row r="189" spans="1:65" s="2" customFormat="1" ht="16.5" customHeight="1">
      <c r="A189" s="35"/>
      <c r="B189" s="36"/>
      <c r="C189" s="221" t="s">
        <v>233</v>
      </c>
      <c r="D189" s="221" t="s">
        <v>170</v>
      </c>
      <c r="E189" s="222" t="s">
        <v>673</v>
      </c>
      <c r="F189" s="223" t="s">
        <v>674</v>
      </c>
      <c r="G189" s="224" t="s">
        <v>155</v>
      </c>
      <c r="H189" s="225">
        <v>23.355</v>
      </c>
      <c r="I189" s="226"/>
      <c r="J189" s="227">
        <f>ROUND(I189*H189,2)</f>
        <v>0</v>
      </c>
      <c r="K189" s="223" t="s">
        <v>1</v>
      </c>
      <c r="L189" s="228"/>
      <c r="M189" s="229" t="s">
        <v>1</v>
      </c>
      <c r="N189" s="230" t="s">
        <v>42</v>
      </c>
      <c r="O189" s="72"/>
      <c r="P189" s="201">
        <f>O189*H189</f>
        <v>0</v>
      </c>
      <c r="Q189" s="201">
        <v>0</v>
      </c>
      <c r="R189" s="201">
        <f>Q189*H189</f>
        <v>0</v>
      </c>
      <c r="S189" s="201">
        <v>0</v>
      </c>
      <c r="T189" s="202">
        <f>S189*H189</f>
        <v>0</v>
      </c>
      <c r="U189" s="35"/>
      <c r="V189" s="35"/>
      <c r="W189" s="35"/>
      <c r="X189" s="35"/>
      <c r="Y189" s="35"/>
      <c r="Z189" s="35"/>
      <c r="AA189" s="35"/>
      <c r="AB189" s="35"/>
      <c r="AC189" s="35"/>
      <c r="AD189" s="35"/>
      <c r="AE189" s="35"/>
      <c r="AR189" s="203" t="s">
        <v>173</v>
      </c>
      <c r="AT189" s="203" t="s">
        <v>170</v>
      </c>
      <c r="AU189" s="203" t="s">
        <v>86</v>
      </c>
      <c r="AY189" s="18" t="s">
        <v>128</v>
      </c>
      <c r="BE189" s="204">
        <f>IF(N189="základní",J189,0)</f>
        <v>0</v>
      </c>
      <c r="BF189" s="204">
        <f>IF(N189="snížená",J189,0)</f>
        <v>0</v>
      </c>
      <c r="BG189" s="204">
        <f>IF(N189="zákl. přenesená",J189,0)</f>
        <v>0</v>
      </c>
      <c r="BH189" s="204">
        <f>IF(N189="sníž. přenesená",J189,0)</f>
        <v>0</v>
      </c>
      <c r="BI189" s="204">
        <f>IF(N189="nulová",J189,0)</f>
        <v>0</v>
      </c>
      <c r="BJ189" s="18" t="s">
        <v>84</v>
      </c>
      <c r="BK189" s="204">
        <f>ROUND(I189*H189,2)</f>
        <v>0</v>
      </c>
      <c r="BL189" s="18" t="s">
        <v>173</v>
      </c>
      <c r="BM189" s="203" t="s">
        <v>327</v>
      </c>
    </row>
    <row r="190" spans="1:65" s="2" customFormat="1">
      <c r="A190" s="35"/>
      <c r="B190" s="36"/>
      <c r="C190" s="37"/>
      <c r="D190" s="205" t="s">
        <v>138</v>
      </c>
      <c r="E190" s="37"/>
      <c r="F190" s="206" t="s">
        <v>625</v>
      </c>
      <c r="G190" s="37"/>
      <c r="H190" s="37"/>
      <c r="I190" s="207"/>
      <c r="J190" s="37"/>
      <c r="K190" s="37"/>
      <c r="L190" s="40"/>
      <c r="M190" s="208"/>
      <c r="N190" s="209"/>
      <c r="O190" s="72"/>
      <c r="P190" s="72"/>
      <c r="Q190" s="72"/>
      <c r="R190" s="72"/>
      <c r="S190" s="72"/>
      <c r="T190" s="73"/>
      <c r="U190" s="35"/>
      <c r="V190" s="35"/>
      <c r="W190" s="35"/>
      <c r="X190" s="35"/>
      <c r="Y190" s="35"/>
      <c r="Z190" s="35"/>
      <c r="AA190" s="35"/>
      <c r="AB190" s="35"/>
      <c r="AC190" s="35"/>
      <c r="AD190" s="35"/>
      <c r="AE190" s="35"/>
      <c r="AT190" s="18" t="s">
        <v>138</v>
      </c>
      <c r="AU190" s="18" t="s">
        <v>86</v>
      </c>
    </row>
    <row r="191" spans="1:65" s="13" customFormat="1">
      <c r="B191" s="210"/>
      <c r="C191" s="211"/>
      <c r="D191" s="205" t="s">
        <v>151</v>
      </c>
      <c r="E191" s="212" t="s">
        <v>1</v>
      </c>
      <c r="F191" s="213" t="s">
        <v>675</v>
      </c>
      <c r="G191" s="211"/>
      <c r="H191" s="214">
        <v>23.355</v>
      </c>
      <c r="I191" s="215"/>
      <c r="J191" s="211"/>
      <c r="K191" s="211"/>
      <c r="L191" s="216"/>
      <c r="M191" s="217"/>
      <c r="N191" s="218"/>
      <c r="O191" s="218"/>
      <c r="P191" s="218"/>
      <c r="Q191" s="218"/>
      <c r="R191" s="218"/>
      <c r="S191" s="218"/>
      <c r="T191" s="219"/>
      <c r="AT191" s="220" t="s">
        <v>151</v>
      </c>
      <c r="AU191" s="220" t="s">
        <v>86</v>
      </c>
      <c r="AV191" s="13" t="s">
        <v>86</v>
      </c>
      <c r="AW191" s="13" t="s">
        <v>34</v>
      </c>
      <c r="AX191" s="13" t="s">
        <v>77</v>
      </c>
      <c r="AY191" s="220" t="s">
        <v>128</v>
      </c>
    </row>
    <row r="192" spans="1:65" s="14" customFormat="1">
      <c r="B192" s="231"/>
      <c r="C192" s="232"/>
      <c r="D192" s="205" t="s">
        <v>151</v>
      </c>
      <c r="E192" s="233" t="s">
        <v>1</v>
      </c>
      <c r="F192" s="234" t="s">
        <v>177</v>
      </c>
      <c r="G192" s="232"/>
      <c r="H192" s="235">
        <v>23.355</v>
      </c>
      <c r="I192" s="236"/>
      <c r="J192" s="232"/>
      <c r="K192" s="232"/>
      <c r="L192" s="237"/>
      <c r="M192" s="238"/>
      <c r="N192" s="239"/>
      <c r="O192" s="239"/>
      <c r="P192" s="239"/>
      <c r="Q192" s="239"/>
      <c r="R192" s="239"/>
      <c r="S192" s="239"/>
      <c r="T192" s="240"/>
      <c r="AT192" s="241" t="s">
        <v>151</v>
      </c>
      <c r="AU192" s="241" t="s">
        <v>86</v>
      </c>
      <c r="AV192" s="14" t="s">
        <v>136</v>
      </c>
      <c r="AW192" s="14" t="s">
        <v>34</v>
      </c>
      <c r="AX192" s="14" t="s">
        <v>84</v>
      </c>
      <c r="AY192" s="241" t="s">
        <v>128</v>
      </c>
    </row>
    <row r="193" spans="1:65" s="2" customFormat="1" ht="16.5" customHeight="1">
      <c r="A193" s="35"/>
      <c r="B193" s="36"/>
      <c r="C193" s="192" t="s">
        <v>7</v>
      </c>
      <c r="D193" s="192" t="s">
        <v>131</v>
      </c>
      <c r="E193" s="193" t="s">
        <v>676</v>
      </c>
      <c r="F193" s="194" t="s">
        <v>677</v>
      </c>
      <c r="G193" s="195" t="s">
        <v>155</v>
      </c>
      <c r="H193" s="196">
        <v>60.404000000000003</v>
      </c>
      <c r="I193" s="197"/>
      <c r="J193" s="198">
        <f>ROUND(I193*H193,2)</f>
        <v>0</v>
      </c>
      <c r="K193" s="194" t="s">
        <v>135</v>
      </c>
      <c r="L193" s="40"/>
      <c r="M193" s="199" t="s">
        <v>1</v>
      </c>
      <c r="N193" s="200" t="s">
        <v>42</v>
      </c>
      <c r="O193" s="72"/>
      <c r="P193" s="201">
        <f>O193*H193</f>
        <v>0</v>
      </c>
      <c r="Q193" s="201">
        <v>0</v>
      </c>
      <c r="R193" s="201">
        <f>Q193*H193</f>
        <v>0</v>
      </c>
      <c r="S193" s="201">
        <v>0</v>
      </c>
      <c r="T193" s="202">
        <f>S193*H193</f>
        <v>0</v>
      </c>
      <c r="U193" s="35"/>
      <c r="V193" s="35"/>
      <c r="W193" s="35"/>
      <c r="X193" s="35"/>
      <c r="Y193" s="35"/>
      <c r="Z193" s="35"/>
      <c r="AA193" s="35"/>
      <c r="AB193" s="35"/>
      <c r="AC193" s="35"/>
      <c r="AD193" s="35"/>
      <c r="AE193" s="35"/>
      <c r="AR193" s="203" t="s">
        <v>136</v>
      </c>
      <c r="AT193" s="203" t="s">
        <v>131</v>
      </c>
      <c r="AU193" s="203" t="s">
        <v>86</v>
      </c>
      <c r="AY193" s="18" t="s">
        <v>128</v>
      </c>
      <c r="BE193" s="204">
        <f>IF(N193="základní",J193,0)</f>
        <v>0</v>
      </c>
      <c r="BF193" s="204">
        <f>IF(N193="snížená",J193,0)</f>
        <v>0</v>
      </c>
      <c r="BG193" s="204">
        <f>IF(N193="zákl. přenesená",J193,0)</f>
        <v>0</v>
      </c>
      <c r="BH193" s="204">
        <f>IF(N193="sníž. přenesená",J193,0)</f>
        <v>0</v>
      </c>
      <c r="BI193" s="204">
        <f>IF(N193="nulová",J193,0)</f>
        <v>0</v>
      </c>
      <c r="BJ193" s="18" t="s">
        <v>84</v>
      </c>
      <c r="BK193" s="204">
        <f>ROUND(I193*H193,2)</f>
        <v>0</v>
      </c>
      <c r="BL193" s="18" t="s">
        <v>136</v>
      </c>
      <c r="BM193" s="203" t="s">
        <v>337</v>
      </c>
    </row>
    <row r="194" spans="1:65" s="2" customFormat="1" ht="19.2">
      <c r="A194" s="35"/>
      <c r="B194" s="36"/>
      <c r="C194" s="37"/>
      <c r="D194" s="205" t="s">
        <v>138</v>
      </c>
      <c r="E194" s="37"/>
      <c r="F194" s="206" t="s">
        <v>678</v>
      </c>
      <c r="G194" s="37"/>
      <c r="H194" s="37"/>
      <c r="I194" s="207"/>
      <c r="J194" s="37"/>
      <c r="K194" s="37"/>
      <c r="L194" s="40"/>
      <c r="M194" s="208"/>
      <c r="N194" s="209"/>
      <c r="O194" s="72"/>
      <c r="P194" s="72"/>
      <c r="Q194" s="72"/>
      <c r="R194" s="72"/>
      <c r="S194" s="72"/>
      <c r="T194" s="73"/>
      <c r="U194" s="35"/>
      <c r="V194" s="35"/>
      <c r="W194" s="35"/>
      <c r="X194" s="35"/>
      <c r="Y194" s="35"/>
      <c r="Z194" s="35"/>
      <c r="AA194" s="35"/>
      <c r="AB194" s="35"/>
      <c r="AC194" s="35"/>
      <c r="AD194" s="35"/>
      <c r="AE194" s="35"/>
      <c r="AT194" s="18" t="s">
        <v>138</v>
      </c>
      <c r="AU194" s="18" t="s">
        <v>86</v>
      </c>
    </row>
    <row r="195" spans="1:65" s="13" customFormat="1">
      <c r="B195" s="210"/>
      <c r="C195" s="211"/>
      <c r="D195" s="205" t="s">
        <v>151</v>
      </c>
      <c r="E195" s="212" t="s">
        <v>1</v>
      </c>
      <c r="F195" s="213" t="s">
        <v>679</v>
      </c>
      <c r="G195" s="211"/>
      <c r="H195" s="214">
        <v>60.404000000000003</v>
      </c>
      <c r="I195" s="215"/>
      <c r="J195" s="211"/>
      <c r="K195" s="211"/>
      <c r="L195" s="216"/>
      <c r="M195" s="217"/>
      <c r="N195" s="218"/>
      <c r="O195" s="218"/>
      <c r="P195" s="218"/>
      <c r="Q195" s="218"/>
      <c r="R195" s="218"/>
      <c r="S195" s="218"/>
      <c r="T195" s="219"/>
      <c r="AT195" s="220" t="s">
        <v>151</v>
      </c>
      <c r="AU195" s="220" t="s">
        <v>86</v>
      </c>
      <c r="AV195" s="13" t="s">
        <v>86</v>
      </c>
      <c r="AW195" s="13" t="s">
        <v>34</v>
      </c>
      <c r="AX195" s="13" t="s">
        <v>77</v>
      </c>
      <c r="AY195" s="220" t="s">
        <v>128</v>
      </c>
    </row>
    <row r="196" spans="1:65" s="14" customFormat="1">
      <c r="B196" s="231"/>
      <c r="C196" s="232"/>
      <c r="D196" s="205" t="s">
        <v>151</v>
      </c>
      <c r="E196" s="233" t="s">
        <v>1</v>
      </c>
      <c r="F196" s="234" t="s">
        <v>177</v>
      </c>
      <c r="G196" s="232"/>
      <c r="H196" s="235">
        <v>60.404000000000003</v>
      </c>
      <c r="I196" s="236"/>
      <c r="J196" s="232"/>
      <c r="K196" s="232"/>
      <c r="L196" s="237"/>
      <c r="M196" s="238"/>
      <c r="N196" s="239"/>
      <c r="O196" s="239"/>
      <c r="P196" s="239"/>
      <c r="Q196" s="239"/>
      <c r="R196" s="239"/>
      <c r="S196" s="239"/>
      <c r="T196" s="240"/>
      <c r="AT196" s="241" t="s">
        <v>151</v>
      </c>
      <c r="AU196" s="241" t="s">
        <v>86</v>
      </c>
      <c r="AV196" s="14" t="s">
        <v>136</v>
      </c>
      <c r="AW196" s="14" t="s">
        <v>34</v>
      </c>
      <c r="AX196" s="14" t="s">
        <v>84</v>
      </c>
      <c r="AY196" s="241" t="s">
        <v>128</v>
      </c>
    </row>
    <row r="197" spans="1:65" s="2" customFormat="1" ht="16.5" customHeight="1">
      <c r="A197" s="35"/>
      <c r="B197" s="36"/>
      <c r="C197" s="192" t="s">
        <v>240</v>
      </c>
      <c r="D197" s="192" t="s">
        <v>131</v>
      </c>
      <c r="E197" s="193" t="s">
        <v>680</v>
      </c>
      <c r="F197" s="194" t="s">
        <v>681</v>
      </c>
      <c r="G197" s="195" t="s">
        <v>155</v>
      </c>
      <c r="H197" s="196">
        <v>94.652000000000001</v>
      </c>
      <c r="I197" s="197"/>
      <c r="J197" s="198">
        <f>ROUND(I197*H197,2)</f>
        <v>0</v>
      </c>
      <c r="K197" s="194" t="s">
        <v>135</v>
      </c>
      <c r="L197" s="40"/>
      <c r="M197" s="199" t="s">
        <v>1</v>
      </c>
      <c r="N197" s="200" t="s">
        <v>42</v>
      </c>
      <c r="O197" s="72"/>
      <c r="P197" s="201">
        <f>O197*H197</f>
        <v>0</v>
      </c>
      <c r="Q197" s="201">
        <v>0</v>
      </c>
      <c r="R197" s="201">
        <f>Q197*H197</f>
        <v>0</v>
      </c>
      <c r="S197" s="201">
        <v>0</v>
      </c>
      <c r="T197" s="202">
        <f>S197*H197</f>
        <v>0</v>
      </c>
      <c r="U197" s="35"/>
      <c r="V197" s="35"/>
      <c r="W197" s="35"/>
      <c r="X197" s="35"/>
      <c r="Y197" s="35"/>
      <c r="Z197" s="35"/>
      <c r="AA197" s="35"/>
      <c r="AB197" s="35"/>
      <c r="AC197" s="35"/>
      <c r="AD197" s="35"/>
      <c r="AE197" s="35"/>
      <c r="AR197" s="203" t="s">
        <v>136</v>
      </c>
      <c r="AT197" s="203" t="s">
        <v>131</v>
      </c>
      <c r="AU197" s="203" t="s">
        <v>86</v>
      </c>
      <c r="AY197" s="18" t="s">
        <v>128</v>
      </c>
      <c r="BE197" s="204">
        <f>IF(N197="základní",J197,0)</f>
        <v>0</v>
      </c>
      <c r="BF197" s="204">
        <f>IF(N197="snížená",J197,0)</f>
        <v>0</v>
      </c>
      <c r="BG197" s="204">
        <f>IF(N197="zákl. přenesená",J197,0)</f>
        <v>0</v>
      </c>
      <c r="BH197" s="204">
        <f>IF(N197="sníž. přenesená",J197,0)</f>
        <v>0</v>
      </c>
      <c r="BI197" s="204">
        <f>IF(N197="nulová",J197,0)</f>
        <v>0</v>
      </c>
      <c r="BJ197" s="18" t="s">
        <v>84</v>
      </c>
      <c r="BK197" s="204">
        <f>ROUND(I197*H197,2)</f>
        <v>0</v>
      </c>
      <c r="BL197" s="18" t="s">
        <v>136</v>
      </c>
      <c r="BM197" s="203" t="s">
        <v>347</v>
      </c>
    </row>
    <row r="198" spans="1:65" s="2" customFormat="1" ht="19.2">
      <c r="A198" s="35"/>
      <c r="B198" s="36"/>
      <c r="C198" s="37"/>
      <c r="D198" s="205" t="s">
        <v>138</v>
      </c>
      <c r="E198" s="37"/>
      <c r="F198" s="206" t="s">
        <v>682</v>
      </c>
      <c r="G198" s="37"/>
      <c r="H198" s="37"/>
      <c r="I198" s="207"/>
      <c r="J198" s="37"/>
      <c r="K198" s="37"/>
      <c r="L198" s="40"/>
      <c r="M198" s="208"/>
      <c r="N198" s="209"/>
      <c r="O198" s="72"/>
      <c r="P198" s="72"/>
      <c r="Q198" s="72"/>
      <c r="R198" s="72"/>
      <c r="S198" s="72"/>
      <c r="T198" s="73"/>
      <c r="U198" s="35"/>
      <c r="V198" s="35"/>
      <c r="W198" s="35"/>
      <c r="X198" s="35"/>
      <c r="Y198" s="35"/>
      <c r="Z198" s="35"/>
      <c r="AA198" s="35"/>
      <c r="AB198" s="35"/>
      <c r="AC198" s="35"/>
      <c r="AD198" s="35"/>
      <c r="AE198" s="35"/>
      <c r="AT198" s="18" t="s">
        <v>138</v>
      </c>
      <c r="AU198" s="18" t="s">
        <v>86</v>
      </c>
    </row>
    <row r="199" spans="1:65" s="13" customFormat="1">
      <c r="B199" s="210"/>
      <c r="C199" s="211"/>
      <c r="D199" s="205" t="s">
        <v>151</v>
      </c>
      <c r="E199" s="212" t="s">
        <v>1</v>
      </c>
      <c r="F199" s="213" t="s">
        <v>683</v>
      </c>
      <c r="G199" s="211"/>
      <c r="H199" s="214">
        <v>20.495999999999999</v>
      </c>
      <c r="I199" s="215"/>
      <c r="J199" s="211"/>
      <c r="K199" s="211"/>
      <c r="L199" s="216"/>
      <c r="M199" s="217"/>
      <c r="N199" s="218"/>
      <c r="O199" s="218"/>
      <c r="P199" s="218"/>
      <c r="Q199" s="218"/>
      <c r="R199" s="218"/>
      <c r="S199" s="218"/>
      <c r="T199" s="219"/>
      <c r="AT199" s="220" t="s">
        <v>151</v>
      </c>
      <c r="AU199" s="220" t="s">
        <v>86</v>
      </c>
      <c r="AV199" s="13" t="s">
        <v>86</v>
      </c>
      <c r="AW199" s="13" t="s">
        <v>34</v>
      </c>
      <c r="AX199" s="13" t="s">
        <v>77</v>
      </c>
      <c r="AY199" s="220" t="s">
        <v>128</v>
      </c>
    </row>
    <row r="200" spans="1:65" s="13" customFormat="1">
      <c r="B200" s="210"/>
      <c r="C200" s="211"/>
      <c r="D200" s="205" t="s">
        <v>151</v>
      </c>
      <c r="E200" s="212" t="s">
        <v>1</v>
      </c>
      <c r="F200" s="213" t="s">
        <v>684</v>
      </c>
      <c r="G200" s="211"/>
      <c r="H200" s="214">
        <v>13.34</v>
      </c>
      <c r="I200" s="215"/>
      <c r="J200" s="211"/>
      <c r="K200" s="211"/>
      <c r="L200" s="216"/>
      <c r="M200" s="217"/>
      <c r="N200" s="218"/>
      <c r="O200" s="218"/>
      <c r="P200" s="218"/>
      <c r="Q200" s="218"/>
      <c r="R200" s="218"/>
      <c r="S200" s="218"/>
      <c r="T200" s="219"/>
      <c r="AT200" s="220" t="s">
        <v>151</v>
      </c>
      <c r="AU200" s="220" t="s">
        <v>86</v>
      </c>
      <c r="AV200" s="13" t="s">
        <v>86</v>
      </c>
      <c r="AW200" s="13" t="s">
        <v>34</v>
      </c>
      <c r="AX200" s="13" t="s">
        <v>77</v>
      </c>
      <c r="AY200" s="220" t="s">
        <v>128</v>
      </c>
    </row>
    <row r="201" spans="1:65" s="13" customFormat="1">
      <c r="B201" s="210"/>
      <c r="C201" s="211"/>
      <c r="D201" s="205" t="s">
        <v>151</v>
      </c>
      <c r="E201" s="212" t="s">
        <v>1</v>
      </c>
      <c r="F201" s="213" t="s">
        <v>685</v>
      </c>
      <c r="G201" s="211"/>
      <c r="H201" s="214">
        <v>60.816000000000003</v>
      </c>
      <c r="I201" s="215"/>
      <c r="J201" s="211"/>
      <c r="K201" s="211"/>
      <c r="L201" s="216"/>
      <c r="M201" s="217"/>
      <c r="N201" s="218"/>
      <c r="O201" s="218"/>
      <c r="P201" s="218"/>
      <c r="Q201" s="218"/>
      <c r="R201" s="218"/>
      <c r="S201" s="218"/>
      <c r="T201" s="219"/>
      <c r="AT201" s="220" t="s">
        <v>151</v>
      </c>
      <c r="AU201" s="220" t="s">
        <v>86</v>
      </c>
      <c r="AV201" s="13" t="s">
        <v>86</v>
      </c>
      <c r="AW201" s="13" t="s">
        <v>34</v>
      </c>
      <c r="AX201" s="13" t="s">
        <v>77</v>
      </c>
      <c r="AY201" s="220" t="s">
        <v>128</v>
      </c>
    </row>
    <row r="202" spans="1:65" s="14" customFormat="1">
      <c r="B202" s="231"/>
      <c r="C202" s="232"/>
      <c r="D202" s="205" t="s">
        <v>151</v>
      </c>
      <c r="E202" s="233" t="s">
        <v>1</v>
      </c>
      <c r="F202" s="234" t="s">
        <v>177</v>
      </c>
      <c r="G202" s="232"/>
      <c r="H202" s="235">
        <v>94.652000000000001</v>
      </c>
      <c r="I202" s="236"/>
      <c r="J202" s="232"/>
      <c r="K202" s="232"/>
      <c r="L202" s="237"/>
      <c r="M202" s="238"/>
      <c r="N202" s="239"/>
      <c r="O202" s="239"/>
      <c r="P202" s="239"/>
      <c r="Q202" s="239"/>
      <c r="R202" s="239"/>
      <c r="S202" s="239"/>
      <c r="T202" s="240"/>
      <c r="AT202" s="241" t="s">
        <v>151</v>
      </c>
      <c r="AU202" s="241" t="s">
        <v>86</v>
      </c>
      <c r="AV202" s="14" t="s">
        <v>136</v>
      </c>
      <c r="AW202" s="14" t="s">
        <v>34</v>
      </c>
      <c r="AX202" s="14" t="s">
        <v>84</v>
      </c>
      <c r="AY202" s="241" t="s">
        <v>128</v>
      </c>
    </row>
    <row r="203" spans="1:65" s="2" customFormat="1" ht="16.5" customHeight="1">
      <c r="A203" s="35"/>
      <c r="B203" s="36"/>
      <c r="C203" s="192" t="s">
        <v>244</v>
      </c>
      <c r="D203" s="192" t="s">
        <v>131</v>
      </c>
      <c r="E203" s="193" t="s">
        <v>686</v>
      </c>
      <c r="F203" s="194" t="s">
        <v>687</v>
      </c>
      <c r="G203" s="195" t="s">
        <v>155</v>
      </c>
      <c r="H203" s="196">
        <v>1150.473</v>
      </c>
      <c r="I203" s="197"/>
      <c r="J203" s="198">
        <f>ROUND(I203*H203,2)</f>
        <v>0</v>
      </c>
      <c r="K203" s="194" t="s">
        <v>135</v>
      </c>
      <c r="L203" s="40"/>
      <c r="M203" s="199" t="s">
        <v>1</v>
      </c>
      <c r="N203" s="200" t="s">
        <v>42</v>
      </c>
      <c r="O203" s="72"/>
      <c r="P203" s="201">
        <f>O203*H203</f>
        <v>0</v>
      </c>
      <c r="Q203" s="201">
        <v>2</v>
      </c>
      <c r="R203" s="201">
        <f>Q203*H203</f>
        <v>2300.9459999999999</v>
      </c>
      <c r="S203" s="201">
        <v>0</v>
      </c>
      <c r="T203" s="202">
        <f>S203*H203</f>
        <v>0</v>
      </c>
      <c r="U203" s="35"/>
      <c r="V203" s="35"/>
      <c r="W203" s="35"/>
      <c r="X203" s="35"/>
      <c r="Y203" s="35"/>
      <c r="Z203" s="35"/>
      <c r="AA203" s="35"/>
      <c r="AB203" s="35"/>
      <c r="AC203" s="35"/>
      <c r="AD203" s="35"/>
      <c r="AE203" s="35"/>
      <c r="AR203" s="203" t="s">
        <v>136</v>
      </c>
      <c r="AT203" s="203" t="s">
        <v>131</v>
      </c>
      <c r="AU203" s="203" t="s">
        <v>86</v>
      </c>
      <c r="AY203" s="18" t="s">
        <v>128</v>
      </c>
      <c r="BE203" s="204">
        <f>IF(N203="základní",J203,0)</f>
        <v>0</v>
      </c>
      <c r="BF203" s="204">
        <f>IF(N203="snížená",J203,0)</f>
        <v>0</v>
      </c>
      <c r="BG203" s="204">
        <f>IF(N203="zákl. přenesená",J203,0)</f>
        <v>0</v>
      </c>
      <c r="BH203" s="204">
        <f>IF(N203="sníž. přenesená",J203,0)</f>
        <v>0</v>
      </c>
      <c r="BI203" s="204">
        <f>IF(N203="nulová",J203,0)</f>
        <v>0</v>
      </c>
      <c r="BJ203" s="18" t="s">
        <v>84</v>
      </c>
      <c r="BK203" s="204">
        <f>ROUND(I203*H203,2)</f>
        <v>0</v>
      </c>
      <c r="BL203" s="18" t="s">
        <v>136</v>
      </c>
      <c r="BM203" s="203" t="s">
        <v>357</v>
      </c>
    </row>
    <row r="204" spans="1:65" s="2" customFormat="1" ht="19.2">
      <c r="A204" s="35"/>
      <c r="B204" s="36"/>
      <c r="C204" s="37"/>
      <c r="D204" s="205" t="s">
        <v>138</v>
      </c>
      <c r="E204" s="37"/>
      <c r="F204" s="206" t="s">
        <v>688</v>
      </c>
      <c r="G204" s="37"/>
      <c r="H204" s="37"/>
      <c r="I204" s="207"/>
      <c r="J204" s="37"/>
      <c r="K204" s="37"/>
      <c r="L204" s="40"/>
      <c r="M204" s="208"/>
      <c r="N204" s="209"/>
      <c r="O204" s="72"/>
      <c r="P204" s="72"/>
      <c r="Q204" s="72"/>
      <c r="R204" s="72"/>
      <c r="S204" s="72"/>
      <c r="T204" s="73"/>
      <c r="U204" s="35"/>
      <c r="V204" s="35"/>
      <c r="W204" s="35"/>
      <c r="X204" s="35"/>
      <c r="Y204" s="35"/>
      <c r="Z204" s="35"/>
      <c r="AA204" s="35"/>
      <c r="AB204" s="35"/>
      <c r="AC204" s="35"/>
      <c r="AD204" s="35"/>
      <c r="AE204" s="35"/>
      <c r="AT204" s="18" t="s">
        <v>138</v>
      </c>
      <c r="AU204" s="18" t="s">
        <v>86</v>
      </c>
    </row>
    <row r="205" spans="1:65" s="13" customFormat="1">
      <c r="B205" s="210"/>
      <c r="C205" s="211"/>
      <c r="D205" s="205" t="s">
        <v>151</v>
      </c>
      <c r="E205" s="212" t="s">
        <v>1</v>
      </c>
      <c r="F205" s="213" t="s">
        <v>689</v>
      </c>
      <c r="G205" s="211"/>
      <c r="H205" s="214">
        <v>1150.473</v>
      </c>
      <c r="I205" s="215"/>
      <c r="J205" s="211"/>
      <c r="K205" s="211"/>
      <c r="L205" s="216"/>
      <c r="M205" s="217"/>
      <c r="N205" s="218"/>
      <c r="O205" s="218"/>
      <c r="P205" s="218"/>
      <c r="Q205" s="218"/>
      <c r="R205" s="218"/>
      <c r="S205" s="218"/>
      <c r="T205" s="219"/>
      <c r="AT205" s="220" t="s">
        <v>151</v>
      </c>
      <c r="AU205" s="220" t="s">
        <v>86</v>
      </c>
      <c r="AV205" s="13" t="s">
        <v>86</v>
      </c>
      <c r="AW205" s="13" t="s">
        <v>34</v>
      </c>
      <c r="AX205" s="13" t="s">
        <v>77</v>
      </c>
      <c r="AY205" s="220" t="s">
        <v>128</v>
      </c>
    </row>
    <row r="206" spans="1:65" s="14" customFormat="1">
      <c r="B206" s="231"/>
      <c r="C206" s="232"/>
      <c r="D206" s="205" t="s">
        <v>151</v>
      </c>
      <c r="E206" s="233" t="s">
        <v>1</v>
      </c>
      <c r="F206" s="234" t="s">
        <v>177</v>
      </c>
      <c r="G206" s="232"/>
      <c r="H206" s="235">
        <v>1150.473</v>
      </c>
      <c r="I206" s="236"/>
      <c r="J206" s="232"/>
      <c r="K206" s="232"/>
      <c r="L206" s="237"/>
      <c r="M206" s="238"/>
      <c r="N206" s="239"/>
      <c r="O206" s="239"/>
      <c r="P206" s="239"/>
      <c r="Q206" s="239"/>
      <c r="R206" s="239"/>
      <c r="S206" s="239"/>
      <c r="T206" s="240"/>
      <c r="AT206" s="241" t="s">
        <v>151</v>
      </c>
      <c r="AU206" s="241" t="s">
        <v>86</v>
      </c>
      <c r="AV206" s="14" t="s">
        <v>136</v>
      </c>
      <c r="AW206" s="14" t="s">
        <v>34</v>
      </c>
      <c r="AX206" s="14" t="s">
        <v>84</v>
      </c>
      <c r="AY206" s="241" t="s">
        <v>128</v>
      </c>
    </row>
    <row r="207" spans="1:65" s="2" customFormat="1" ht="16.5" customHeight="1">
      <c r="A207" s="35"/>
      <c r="B207" s="36"/>
      <c r="C207" s="221" t="s">
        <v>248</v>
      </c>
      <c r="D207" s="221" t="s">
        <v>170</v>
      </c>
      <c r="E207" s="222" t="s">
        <v>690</v>
      </c>
      <c r="F207" s="223" t="s">
        <v>691</v>
      </c>
      <c r="G207" s="224" t="s">
        <v>148</v>
      </c>
      <c r="H207" s="225">
        <v>11.164</v>
      </c>
      <c r="I207" s="226"/>
      <c r="J207" s="227">
        <f>ROUND(I207*H207,2)</f>
        <v>0</v>
      </c>
      <c r="K207" s="223" t="s">
        <v>1</v>
      </c>
      <c r="L207" s="228"/>
      <c r="M207" s="229" t="s">
        <v>1</v>
      </c>
      <c r="N207" s="230" t="s">
        <v>42</v>
      </c>
      <c r="O207" s="72"/>
      <c r="P207" s="201">
        <f>O207*H207</f>
        <v>0</v>
      </c>
      <c r="Q207" s="201">
        <v>1</v>
      </c>
      <c r="R207" s="201">
        <f>Q207*H207</f>
        <v>11.164</v>
      </c>
      <c r="S207" s="201">
        <v>0</v>
      </c>
      <c r="T207" s="202">
        <f>S207*H207</f>
        <v>0</v>
      </c>
      <c r="U207" s="35"/>
      <c r="V207" s="35"/>
      <c r="W207" s="35"/>
      <c r="X207" s="35"/>
      <c r="Y207" s="35"/>
      <c r="Z207" s="35"/>
      <c r="AA207" s="35"/>
      <c r="AB207" s="35"/>
      <c r="AC207" s="35"/>
      <c r="AD207" s="35"/>
      <c r="AE207" s="35"/>
      <c r="AR207" s="203" t="s">
        <v>173</v>
      </c>
      <c r="AT207" s="203" t="s">
        <v>170</v>
      </c>
      <c r="AU207" s="203" t="s">
        <v>86</v>
      </c>
      <c r="AY207" s="18" t="s">
        <v>128</v>
      </c>
      <c r="BE207" s="204">
        <f>IF(N207="základní",J207,0)</f>
        <v>0</v>
      </c>
      <c r="BF207" s="204">
        <f>IF(N207="snížená",J207,0)</f>
        <v>0</v>
      </c>
      <c r="BG207" s="204">
        <f>IF(N207="zákl. přenesená",J207,0)</f>
        <v>0</v>
      </c>
      <c r="BH207" s="204">
        <f>IF(N207="sníž. přenesená",J207,0)</f>
        <v>0</v>
      </c>
      <c r="BI207" s="204">
        <f>IF(N207="nulová",J207,0)</f>
        <v>0</v>
      </c>
      <c r="BJ207" s="18" t="s">
        <v>84</v>
      </c>
      <c r="BK207" s="204">
        <f>ROUND(I207*H207,2)</f>
        <v>0</v>
      </c>
      <c r="BL207" s="18" t="s">
        <v>173</v>
      </c>
      <c r="BM207" s="203" t="s">
        <v>367</v>
      </c>
    </row>
    <row r="208" spans="1:65" s="2" customFormat="1">
      <c r="A208" s="35"/>
      <c r="B208" s="36"/>
      <c r="C208" s="37"/>
      <c r="D208" s="205" t="s">
        <v>138</v>
      </c>
      <c r="E208" s="37"/>
      <c r="F208" s="206" t="s">
        <v>691</v>
      </c>
      <c r="G208" s="37"/>
      <c r="H208" s="37"/>
      <c r="I208" s="207"/>
      <c r="J208" s="37"/>
      <c r="K208" s="37"/>
      <c r="L208" s="40"/>
      <c r="M208" s="208"/>
      <c r="N208" s="209"/>
      <c r="O208" s="72"/>
      <c r="P208" s="72"/>
      <c r="Q208" s="72"/>
      <c r="R208" s="72"/>
      <c r="S208" s="72"/>
      <c r="T208" s="73"/>
      <c r="U208" s="35"/>
      <c r="V208" s="35"/>
      <c r="W208" s="35"/>
      <c r="X208" s="35"/>
      <c r="Y208" s="35"/>
      <c r="Z208" s="35"/>
      <c r="AA208" s="35"/>
      <c r="AB208" s="35"/>
      <c r="AC208" s="35"/>
      <c r="AD208" s="35"/>
      <c r="AE208" s="35"/>
      <c r="AT208" s="18" t="s">
        <v>138</v>
      </c>
      <c r="AU208" s="18" t="s">
        <v>86</v>
      </c>
    </row>
    <row r="209" spans="1:65" s="15" customFormat="1">
      <c r="B209" s="242"/>
      <c r="C209" s="243"/>
      <c r="D209" s="205" t="s">
        <v>151</v>
      </c>
      <c r="E209" s="244" t="s">
        <v>1</v>
      </c>
      <c r="F209" s="245" t="s">
        <v>692</v>
      </c>
      <c r="G209" s="243"/>
      <c r="H209" s="244" t="s">
        <v>1</v>
      </c>
      <c r="I209" s="246"/>
      <c r="J209" s="243"/>
      <c r="K209" s="243"/>
      <c r="L209" s="247"/>
      <c r="M209" s="248"/>
      <c r="N209" s="249"/>
      <c r="O209" s="249"/>
      <c r="P209" s="249"/>
      <c r="Q209" s="249"/>
      <c r="R209" s="249"/>
      <c r="S209" s="249"/>
      <c r="T209" s="250"/>
      <c r="AT209" s="251" t="s">
        <v>151</v>
      </c>
      <c r="AU209" s="251" t="s">
        <v>86</v>
      </c>
      <c r="AV209" s="15" t="s">
        <v>84</v>
      </c>
      <c r="AW209" s="15" t="s">
        <v>34</v>
      </c>
      <c r="AX209" s="15" t="s">
        <v>77</v>
      </c>
      <c r="AY209" s="251" t="s">
        <v>128</v>
      </c>
    </row>
    <row r="210" spans="1:65" s="15" customFormat="1">
      <c r="B210" s="242"/>
      <c r="C210" s="243"/>
      <c r="D210" s="205" t="s">
        <v>151</v>
      </c>
      <c r="E210" s="244" t="s">
        <v>1</v>
      </c>
      <c r="F210" s="245" t="s">
        <v>693</v>
      </c>
      <c r="G210" s="243"/>
      <c r="H210" s="244" t="s">
        <v>1</v>
      </c>
      <c r="I210" s="246"/>
      <c r="J210" s="243"/>
      <c r="K210" s="243"/>
      <c r="L210" s="247"/>
      <c r="M210" s="248"/>
      <c r="N210" s="249"/>
      <c r="O210" s="249"/>
      <c r="P210" s="249"/>
      <c r="Q210" s="249"/>
      <c r="R210" s="249"/>
      <c r="S210" s="249"/>
      <c r="T210" s="250"/>
      <c r="AT210" s="251" t="s">
        <v>151</v>
      </c>
      <c r="AU210" s="251" t="s">
        <v>86</v>
      </c>
      <c r="AV210" s="15" t="s">
        <v>84</v>
      </c>
      <c r="AW210" s="15" t="s">
        <v>34</v>
      </c>
      <c r="AX210" s="15" t="s">
        <v>77</v>
      </c>
      <c r="AY210" s="251" t="s">
        <v>128</v>
      </c>
    </row>
    <row r="211" spans="1:65" s="13" customFormat="1">
      <c r="B211" s="210"/>
      <c r="C211" s="211"/>
      <c r="D211" s="205" t="s">
        <v>151</v>
      </c>
      <c r="E211" s="212" t="s">
        <v>1</v>
      </c>
      <c r="F211" s="213" t="s">
        <v>694</v>
      </c>
      <c r="G211" s="211"/>
      <c r="H211" s="214">
        <v>11.164</v>
      </c>
      <c r="I211" s="215"/>
      <c r="J211" s="211"/>
      <c r="K211" s="211"/>
      <c r="L211" s="216"/>
      <c r="M211" s="217"/>
      <c r="N211" s="218"/>
      <c r="O211" s="218"/>
      <c r="P211" s="218"/>
      <c r="Q211" s="218"/>
      <c r="R211" s="218"/>
      <c r="S211" s="218"/>
      <c r="T211" s="219"/>
      <c r="AT211" s="220" t="s">
        <v>151</v>
      </c>
      <c r="AU211" s="220" t="s">
        <v>86</v>
      </c>
      <c r="AV211" s="13" t="s">
        <v>86</v>
      </c>
      <c r="AW211" s="13" t="s">
        <v>34</v>
      </c>
      <c r="AX211" s="13" t="s">
        <v>77</v>
      </c>
      <c r="AY211" s="220" t="s">
        <v>128</v>
      </c>
    </row>
    <row r="212" spans="1:65" s="14" customFormat="1">
      <c r="B212" s="231"/>
      <c r="C212" s="232"/>
      <c r="D212" s="205" t="s">
        <v>151</v>
      </c>
      <c r="E212" s="233" t="s">
        <v>1</v>
      </c>
      <c r="F212" s="234" t="s">
        <v>177</v>
      </c>
      <c r="G212" s="232"/>
      <c r="H212" s="235">
        <v>11.164</v>
      </c>
      <c r="I212" s="236"/>
      <c r="J212" s="232"/>
      <c r="K212" s="232"/>
      <c r="L212" s="237"/>
      <c r="M212" s="238"/>
      <c r="N212" s="239"/>
      <c r="O212" s="239"/>
      <c r="P212" s="239"/>
      <c r="Q212" s="239"/>
      <c r="R212" s="239"/>
      <c r="S212" s="239"/>
      <c r="T212" s="240"/>
      <c r="AT212" s="241" t="s">
        <v>151</v>
      </c>
      <c r="AU212" s="241" t="s">
        <v>86</v>
      </c>
      <c r="AV212" s="14" t="s">
        <v>136</v>
      </c>
      <c r="AW212" s="14" t="s">
        <v>34</v>
      </c>
      <c r="AX212" s="14" t="s">
        <v>84</v>
      </c>
      <c r="AY212" s="241" t="s">
        <v>128</v>
      </c>
    </row>
    <row r="213" spans="1:65" s="2" customFormat="1" ht="16.5" customHeight="1">
      <c r="A213" s="35"/>
      <c r="B213" s="36"/>
      <c r="C213" s="192" t="s">
        <v>255</v>
      </c>
      <c r="D213" s="192" t="s">
        <v>131</v>
      </c>
      <c r="E213" s="193" t="s">
        <v>695</v>
      </c>
      <c r="F213" s="194" t="s">
        <v>696</v>
      </c>
      <c r="G213" s="195" t="s">
        <v>543</v>
      </c>
      <c r="H213" s="196">
        <v>620.76199999999994</v>
      </c>
      <c r="I213" s="197"/>
      <c r="J213" s="198">
        <f>ROUND(I213*H213,2)</f>
        <v>0</v>
      </c>
      <c r="K213" s="194" t="s">
        <v>1</v>
      </c>
      <c r="L213" s="40"/>
      <c r="M213" s="199" t="s">
        <v>1</v>
      </c>
      <c r="N213" s="200" t="s">
        <v>42</v>
      </c>
      <c r="O213" s="72"/>
      <c r="P213" s="201">
        <f>O213*H213</f>
        <v>0</v>
      </c>
      <c r="Q213" s="201">
        <v>0</v>
      </c>
      <c r="R213" s="201">
        <f>Q213*H213</f>
        <v>0</v>
      </c>
      <c r="S213" s="201">
        <v>0</v>
      </c>
      <c r="T213" s="202">
        <f>S213*H213</f>
        <v>0</v>
      </c>
      <c r="U213" s="35"/>
      <c r="V213" s="35"/>
      <c r="W213" s="35"/>
      <c r="X213" s="35"/>
      <c r="Y213" s="35"/>
      <c r="Z213" s="35"/>
      <c r="AA213" s="35"/>
      <c r="AB213" s="35"/>
      <c r="AC213" s="35"/>
      <c r="AD213" s="35"/>
      <c r="AE213" s="35"/>
      <c r="AR213" s="203" t="s">
        <v>136</v>
      </c>
      <c r="AT213" s="203" t="s">
        <v>131</v>
      </c>
      <c r="AU213" s="203" t="s">
        <v>86</v>
      </c>
      <c r="AY213" s="18" t="s">
        <v>128</v>
      </c>
      <c r="BE213" s="204">
        <f>IF(N213="základní",J213,0)</f>
        <v>0</v>
      </c>
      <c r="BF213" s="204">
        <f>IF(N213="snížená",J213,0)</f>
        <v>0</v>
      </c>
      <c r="BG213" s="204">
        <f>IF(N213="zákl. přenesená",J213,0)</f>
        <v>0</v>
      </c>
      <c r="BH213" s="204">
        <f>IF(N213="sníž. přenesená",J213,0)</f>
        <v>0</v>
      </c>
      <c r="BI213" s="204">
        <f>IF(N213="nulová",J213,0)</f>
        <v>0</v>
      </c>
      <c r="BJ213" s="18" t="s">
        <v>84</v>
      </c>
      <c r="BK213" s="204">
        <f>ROUND(I213*H213,2)</f>
        <v>0</v>
      </c>
      <c r="BL213" s="18" t="s">
        <v>136</v>
      </c>
      <c r="BM213" s="203" t="s">
        <v>376</v>
      </c>
    </row>
    <row r="214" spans="1:65" s="2" customFormat="1">
      <c r="A214" s="35"/>
      <c r="B214" s="36"/>
      <c r="C214" s="37"/>
      <c r="D214" s="205" t="s">
        <v>138</v>
      </c>
      <c r="E214" s="37"/>
      <c r="F214" s="206" t="s">
        <v>697</v>
      </c>
      <c r="G214" s="37"/>
      <c r="H214" s="37"/>
      <c r="I214" s="207"/>
      <c r="J214" s="37"/>
      <c r="K214" s="37"/>
      <c r="L214" s="40"/>
      <c r="M214" s="208"/>
      <c r="N214" s="209"/>
      <c r="O214" s="72"/>
      <c r="P214" s="72"/>
      <c r="Q214" s="72"/>
      <c r="R214" s="72"/>
      <c r="S214" s="72"/>
      <c r="T214" s="73"/>
      <c r="U214" s="35"/>
      <c r="V214" s="35"/>
      <c r="W214" s="35"/>
      <c r="X214" s="35"/>
      <c r="Y214" s="35"/>
      <c r="Z214" s="35"/>
      <c r="AA214" s="35"/>
      <c r="AB214" s="35"/>
      <c r="AC214" s="35"/>
      <c r="AD214" s="35"/>
      <c r="AE214" s="35"/>
      <c r="AT214" s="18" t="s">
        <v>138</v>
      </c>
      <c r="AU214" s="18" t="s">
        <v>86</v>
      </c>
    </row>
    <row r="215" spans="1:65" s="13" customFormat="1">
      <c r="B215" s="210"/>
      <c r="C215" s="211"/>
      <c r="D215" s="205" t="s">
        <v>151</v>
      </c>
      <c r="E215" s="212" t="s">
        <v>1</v>
      </c>
      <c r="F215" s="213" t="s">
        <v>698</v>
      </c>
      <c r="G215" s="211"/>
      <c r="H215" s="214">
        <v>620.76199999999994</v>
      </c>
      <c r="I215" s="215"/>
      <c r="J215" s="211"/>
      <c r="K215" s="211"/>
      <c r="L215" s="216"/>
      <c r="M215" s="217"/>
      <c r="N215" s="218"/>
      <c r="O215" s="218"/>
      <c r="P215" s="218"/>
      <c r="Q215" s="218"/>
      <c r="R215" s="218"/>
      <c r="S215" s="218"/>
      <c r="T215" s="219"/>
      <c r="AT215" s="220" t="s">
        <v>151</v>
      </c>
      <c r="AU215" s="220" t="s">
        <v>86</v>
      </c>
      <c r="AV215" s="13" t="s">
        <v>86</v>
      </c>
      <c r="AW215" s="13" t="s">
        <v>34</v>
      </c>
      <c r="AX215" s="13" t="s">
        <v>84</v>
      </c>
      <c r="AY215" s="220" t="s">
        <v>128</v>
      </c>
    </row>
    <row r="216" spans="1:65" s="2" customFormat="1" ht="16.5" customHeight="1">
      <c r="A216" s="35"/>
      <c r="B216" s="36"/>
      <c r="C216" s="221" t="s">
        <v>260</v>
      </c>
      <c r="D216" s="221" t="s">
        <v>170</v>
      </c>
      <c r="E216" s="222" t="s">
        <v>699</v>
      </c>
      <c r="F216" s="223" t="s">
        <v>700</v>
      </c>
      <c r="G216" s="224" t="s">
        <v>701</v>
      </c>
      <c r="H216" s="225">
        <v>15.519</v>
      </c>
      <c r="I216" s="226"/>
      <c r="J216" s="227">
        <f>ROUND(I216*H216,2)</f>
        <v>0</v>
      </c>
      <c r="K216" s="223" t="s">
        <v>1</v>
      </c>
      <c r="L216" s="228"/>
      <c r="M216" s="229" t="s">
        <v>1</v>
      </c>
      <c r="N216" s="230" t="s">
        <v>42</v>
      </c>
      <c r="O216" s="72"/>
      <c r="P216" s="201">
        <f>O216*H216</f>
        <v>0</v>
      </c>
      <c r="Q216" s="201">
        <v>1E-3</v>
      </c>
      <c r="R216" s="201">
        <f>Q216*H216</f>
        <v>1.5519E-2</v>
      </c>
      <c r="S216" s="201">
        <v>0</v>
      </c>
      <c r="T216" s="202">
        <f>S216*H216</f>
        <v>0</v>
      </c>
      <c r="U216" s="35"/>
      <c r="V216" s="35"/>
      <c r="W216" s="35"/>
      <c r="X216" s="35"/>
      <c r="Y216" s="35"/>
      <c r="Z216" s="35"/>
      <c r="AA216" s="35"/>
      <c r="AB216" s="35"/>
      <c r="AC216" s="35"/>
      <c r="AD216" s="35"/>
      <c r="AE216" s="35"/>
      <c r="AR216" s="203" t="s">
        <v>173</v>
      </c>
      <c r="AT216" s="203" t="s">
        <v>170</v>
      </c>
      <c r="AU216" s="203" t="s">
        <v>86</v>
      </c>
      <c r="AY216" s="18" t="s">
        <v>128</v>
      </c>
      <c r="BE216" s="204">
        <f>IF(N216="základní",J216,0)</f>
        <v>0</v>
      </c>
      <c r="BF216" s="204">
        <f>IF(N216="snížená",J216,0)</f>
        <v>0</v>
      </c>
      <c r="BG216" s="204">
        <f>IF(N216="zákl. přenesená",J216,0)</f>
        <v>0</v>
      </c>
      <c r="BH216" s="204">
        <f>IF(N216="sníž. přenesená",J216,0)</f>
        <v>0</v>
      </c>
      <c r="BI216" s="204">
        <f>IF(N216="nulová",J216,0)</f>
        <v>0</v>
      </c>
      <c r="BJ216" s="18" t="s">
        <v>84</v>
      </c>
      <c r="BK216" s="204">
        <f>ROUND(I216*H216,2)</f>
        <v>0</v>
      </c>
      <c r="BL216" s="18" t="s">
        <v>173</v>
      </c>
      <c r="BM216" s="203" t="s">
        <v>385</v>
      </c>
    </row>
    <row r="217" spans="1:65" s="2" customFormat="1">
      <c r="A217" s="35"/>
      <c r="B217" s="36"/>
      <c r="C217" s="37"/>
      <c r="D217" s="205" t="s">
        <v>138</v>
      </c>
      <c r="E217" s="37"/>
      <c r="F217" s="206" t="s">
        <v>700</v>
      </c>
      <c r="G217" s="37"/>
      <c r="H217" s="37"/>
      <c r="I217" s="207"/>
      <c r="J217" s="37"/>
      <c r="K217" s="37"/>
      <c r="L217" s="40"/>
      <c r="M217" s="208"/>
      <c r="N217" s="209"/>
      <c r="O217" s="72"/>
      <c r="P217" s="72"/>
      <c r="Q217" s="72"/>
      <c r="R217" s="72"/>
      <c r="S217" s="72"/>
      <c r="T217" s="73"/>
      <c r="U217" s="35"/>
      <c r="V217" s="35"/>
      <c r="W217" s="35"/>
      <c r="X217" s="35"/>
      <c r="Y217" s="35"/>
      <c r="Z217" s="35"/>
      <c r="AA217" s="35"/>
      <c r="AB217" s="35"/>
      <c r="AC217" s="35"/>
      <c r="AD217" s="35"/>
      <c r="AE217" s="35"/>
      <c r="AT217" s="18" t="s">
        <v>138</v>
      </c>
      <c r="AU217" s="18" t="s">
        <v>86</v>
      </c>
    </row>
    <row r="218" spans="1:65" s="13" customFormat="1">
      <c r="B218" s="210"/>
      <c r="C218" s="211"/>
      <c r="D218" s="205" t="s">
        <v>151</v>
      </c>
      <c r="E218" s="212" t="s">
        <v>1</v>
      </c>
      <c r="F218" s="213" t="s">
        <v>702</v>
      </c>
      <c r="G218" s="211"/>
      <c r="H218" s="214">
        <v>15.519</v>
      </c>
      <c r="I218" s="215"/>
      <c r="J218" s="211"/>
      <c r="K218" s="211"/>
      <c r="L218" s="216"/>
      <c r="M218" s="217"/>
      <c r="N218" s="218"/>
      <c r="O218" s="218"/>
      <c r="P218" s="218"/>
      <c r="Q218" s="218"/>
      <c r="R218" s="218"/>
      <c r="S218" s="218"/>
      <c r="T218" s="219"/>
      <c r="AT218" s="220" t="s">
        <v>151</v>
      </c>
      <c r="AU218" s="220" t="s">
        <v>86</v>
      </c>
      <c r="AV218" s="13" t="s">
        <v>86</v>
      </c>
      <c r="AW218" s="13" t="s">
        <v>34</v>
      </c>
      <c r="AX218" s="13" t="s">
        <v>77</v>
      </c>
      <c r="AY218" s="220" t="s">
        <v>128</v>
      </c>
    </row>
    <row r="219" spans="1:65" s="14" customFormat="1">
      <c r="B219" s="231"/>
      <c r="C219" s="232"/>
      <c r="D219" s="205" t="s">
        <v>151</v>
      </c>
      <c r="E219" s="233" t="s">
        <v>1</v>
      </c>
      <c r="F219" s="234" t="s">
        <v>177</v>
      </c>
      <c r="G219" s="232"/>
      <c r="H219" s="235">
        <v>15.519</v>
      </c>
      <c r="I219" s="236"/>
      <c r="J219" s="232"/>
      <c r="K219" s="232"/>
      <c r="L219" s="237"/>
      <c r="M219" s="238"/>
      <c r="N219" s="239"/>
      <c r="O219" s="239"/>
      <c r="P219" s="239"/>
      <c r="Q219" s="239"/>
      <c r="R219" s="239"/>
      <c r="S219" s="239"/>
      <c r="T219" s="240"/>
      <c r="AT219" s="241" t="s">
        <v>151</v>
      </c>
      <c r="AU219" s="241" t="s">
        <v>86</v>
      </c>
      <c r="AV219" s="14" t="s">
        <v>136</v>
      </c>
      <c r="AW219" s="14" t="s">
        <v>34</v>
      </c>
      <c r="AX219" s="14" t="s">
        <v>84</v>
      </c>
      <c r="AY219" s="241" t="s">
        <v>128</v>
      </c>
    </row>
    <row r="220" spans="1:65" s="2" customFormat="1" ht="16.5" customHeight="1">
      <c r="A220" s="35"/>
      <c r="B220" s="36"/>
      <c r="C220" s="192" t="s">
        <v>266</v>
      </c>
      <c r="D220" s="192" t="s">
        <v>131</v>
      </c>
      <c r="E220" s="193" t="s">
        <v>703</v>
      </c>
      <c r="F220" s="194" t="s">
        <v>704</v>
      </c>
      <c r="G220" s="195" t="s">
        <v>155</v>
      </c>
      <c r="H220" s="196">
        <v>4.8</v>
      </c>
      <c r="I220" s="197"/>
      <c r="J220" s="198">
        <f>ROUND(I220*H220,2)</f>
        <v>0</v>
      </c>
      <c r="K220" s="194" t="s">
        <v>135</v>
      </c>
      <c r="L220" s="40"/>
      <c r="M220" s="199" t="s">
        <v>1</v>
      </c>
      <c r="N220" s="200" t="s">
        <v>42</v>
      </c>
      <c r="O220" s="72"/>
      <c r="P220" s="201">
        <f>O220*H220</f>
        <v>0</v>
      </c>
      <c r="Q220" s="201">
        <v>0</v>
      </c>
      <c r="R220" s="201">
        <f>Q220*H220</f>
        <v>0</v>
      </c>
      <c r="S220" s="201">
        <v>0</v>
      </c>
      <c r="T220" s="202">
        <f>S220*H220</f>
        <v>0</v>
      </c>
      <c r="U220" s="35"/>
      <c r="V220" s="35"/>
      <c r="W220" s="35"/>
      <c r="X220" s="35"/>
      <c r="Y220" s="35"/>
      <c r="Z220" s="35"/>
      <c r="AA220" s="35"/>
      <c r="AB220" s="35"/>
      <c r="AC220" s="35"/>
      <c r="AD220" s="35"/>
      <c r="AE220" s="35"/>
      <c r="AR220" s="203" t="s">
        <v>136</v>
      </c>
      <c r="AT220" s="203" t="s">
        <v>131</v>
      </c>
      <c r="AU220" s="203" t="s">
        <v>86</v>
      </c>
      <c r="AY220" s="18" t="s">
        <v>128</v>
      </c>
      <c r="BE220" s="204">
        <f>IF(N220="základní",J220,0)</f>
        <v>0</v>
      </c>
      <c r="BF220" s="204">
        <f>IF(N220="snížená",J220,0)</f>
        <v>0</v>
      </c>
      <c r="BG220" s="204">
        <f>IF(N220="zákl. přenesená",J220,0)</f>
        <v>0</v>
      </c>
      <c r="BH220" s="204">
        <f>IF(N220="sníž. přenesená",J220,0)</f>
        <v>0</v>
      </c>
      <c r="BI220" s="204">
        <f>IF(N220="nulová",J220,0)</f>
        <v>0</v>
      </c>
      <c r="BJ220" s="18" t="s">
        <v>84</v>
      </c>
      <c r="BK220" s="204">
        <f>ROUND(I220*H220,2)</f>
        <v>0</v>
      </c>
      <c r="BL220" s="18" t="s">
        <v>136</v>
      </c>
      <c r="BM220" s="203" t="s">
        <v>705</v>
      </c>
    </row>
    <row r="221" spans="1:65" s="2" customFormat="1" ht="19.2">
      <c r="A221" s="35"/>
      <c r="B221" s="36"/>
      <c r="C221" s="37"/>
      <c r="D221" s="205" t="s">
        <v>138</v>
      </c>
      <c r="E221" s="37"/>
      <c r="F221" s="206" t="s">
        <v>706</v>
      </c>
      <c r="G221" s="37"/>
      <c r="H221" s="37"/>
      <c r="I221" s="207"/>
      <c r="J221" s="37"/>
      <c r="K221" s="37"/>
      <c r="L221" s="40"/>
      <c r="M221" s="208"/>
      <c r="N221" s="209"/>
      <c r="O221" s="72"/>
      <c r="P221" s="72"/>
      <c r="Q221" s="72"/>
      <c r="R221" s="72"/>
      <c r="S221" s="72"/>
      <c r="T221" s="73"/>
      <c r="U221" s="35"/>
      <c r="V221" s="35"/>
      <c r="W221" s="35"/>
      <c r="X221" s="35"/>
      <c r="Y221" s="35"/>
      <c r="Z221" s="35"/>
      <c r="AA221" s="35"/>
      <c r="AB221" s="35"/>
      <c r="AC221" s="35"/>
      <c r="AD221" s="35"/>
      <c r="AE221" s="35"/>
      <c r="AT221" s="18" t="s">
        <v>138</v>
      </c>
      <c r="AU221" s="18" t="s">
        <v>86</v>
      </c>
    </row>
    <row r="222" spans="1:65" s="13" customFormat="1">
      <c r="B222" s="210"/>
      <c r="C222" s="211"/>
      <c r="D222" s="205" t="s">
        <v>151</v>
      </c>
      <c r="E222" s="212" t="s">
        <v>1</v>
      </c>
      <c r="F222" s="213" t="s">
        <v>707</v>
      </c>
      <c r="G222" s="211"/>
      <c r="H222" s="214">
        <v>4.8</v>
      </c>
      <c r="I222" s="215"/>
      <c r="J222" s="211"/>
      <c r="K222" s="211"/>
      <c r="L222" s="216"/>
      <c r="M222" s="217"/>
      <c r="N222" s="218"/>
      <c r="O222" s="218"/>
      <c r="P222" s="218"/>
      <c r="Q222" s="218"/>
      <c r="R222" s="218"/>
      <c r="S222" s="218"/>
      <c r="T222" s="219"/>
      <c r="AT222" s="220" t="s">
        <v>151</v>
      </c>
      <c r="AU222" s="220" t="s">
        <v>86</v>
      </c>
      <c r="AV222" s="13" t="s">
        <v>86</v>
      </c>
      <c r="AW222" s="13" t="s">
        <v>34</v>
      </c>
      <c r="AX222" s="13" t="s">
        <v>84</v>
      </c>
      <c r="AY222" s="220" t="s">
        <v>128</v>
      </c>
    </row>
    <row r="223" spans="1:65" s="2" customFormat="1" ht="16.5" customHeight="1">
      <c r="A223" s="35"/>
      <c r="B223" s="36"/>
      <c r="C223" s="192" t="s">
        <v>271</v>
      </c>
      <c r="D223" s="192" t="s">
        <v>131</v>
      </c>
      <c r="E223" s="193" t="s">
        <v>708</v>
      </c>
      <c r="F223" s="194" t="s">
        <v>709</v>
      </c>
      <c r="G223" s="195" t="s">
        <v>155</v>
      </c>
      <c r="H223" s="196">
        <v>120.8</v>
      </c>
      <c r="I223" s="197"/>
      <c r="J223" s="198">
        <f>ROUND(I223*H223,2)</f>
        <v>0</v>
      </c>
      <c r="K223" s="194" t="s">
        <v>135</v>
      </c>
      <c r="L223" s="40"/>
      <c r="M223" s="199" t="s">
        <v>1</v>
      </c>
      <c r="N223" s="200" t="s">
        <v>42</v>
      </c>
      <c r="O223" s="72"/>
      <c r="P223" s="201">
        <f>O223*H223</f>
        <v>0</v>
      </c>
      <c r="Q223" s="201">
        <v>0</v>
      </c>
      <c r="R223" s="201">
        <f>Q223*H223</f>
        <v>0</v>
      </c>
      <c r="S223" s="201">
        <v>0</v>
      </c>
      <c r="T223" s="202">
        <f>S223*H223</f>
        <v>0</v>
      </c>
      <c r="U223" s="35"/>
      <c r="V223" s="35"/>
      <c r="W223" s="35"/>
      <c r="X223" s="35"/>
      <c r="Y223" s="35"/>
      <c r="Z223" s="35"/>
      <c r="AA223" s="35"/>
      <c r="AB223" s="35"/>
      <c r="AC223" s="35"/>
      <c r="AD223" s="35"/>
      <c r="AE223" s="35"/>
      <c r="AR223" s="203" t="s">
        <v>136</v>
      </c>
      <c r="AT223" s="203" t="s">
        <v>131</v>
      </c>
      <c r="AU223" s="203" t="s">
        <v>86</v>
      </c>
      <c r="AY223" s="18" t="s">
        <v>128</v>
      </c>
      <c r="BE223" s="204">
        <f>IF(N223="základní",J223,0)</f>
        <v>0</v>
      </c>
      <c r="BF223" s="204">
        <f>IF(N223="snížená",J223,0)</f>
        <v>0</v>
      </c>
      <c r="BG223" s="204">
        <f>IF(N223="zákl. přenesená",J223,0)</f>
        <v>0</v>
      </c>
      <c r="BH223" s="204">
        <f>IF(N223="sníž. přenesená",J223,0)</f>
        <v>0</v>
      </c>
      <c r="BI223" s="204">
        <f>IF(N223="nulová",J223,0)</f>
        <v>0</v>
      </c>
      <c r="BJ223" s="18" t="s">
        <v>84</v>
      </c>
      <c r="BK223" s="204">
        <f>ROUND(I223*H223,2)</f>
        <v>0</v>
      </c>
      <c r="BL223" s="18" t="s">
        <v>136</v>
      </c>
      <c r="BM223" s="203" t="s">
        <v>710</v>
      </c>
    </row>
    <row r="224" spans="1:65" s="2" customFormat="1" ht="19.2">
      <c r="A224" s="35"/>
      <c r="B224" s="36"/>
      <c r="C224" s="37"/>
      <c r="D224" s="205" t="s">
        <v>138</v>
      </c>
      <c r="E224" s="37"/>
      <c r="F224" s="206" t="s">
        <v>711</v>
      </c>
      <c r="G224" s="37"/>
      <c r="H224" s="37"/>
      <c r="I224" s="207"/>
      <c r="J224" s="37"/>
      <c r="K224" s="37"/>
      <c r="L224" s="40"/>
      <c r="M224" s="208"/>
      <c r="N224" s="209"/>
      <c r="O224" s="72"/>
      <c r="P224" s="72"/>
      <c r="Q224" s="72"/>
      <c r="R224" s="72"/>
      <c r="S224" s="72"/>
      <c r="T224" s="73"/>
      <c r="U224" s="35"/>
      <c r="V224" s="35"/>
      <c r="W224" s="35"/>
      <c r="X224" s="35"/>
      <c r="Y224" s="35"/>
      <c r="Z224" s="35"/>
      <c r="AA224" s="35"/>
      <c r="AB224" s="35"/>
      <c r="AC224" s="35"/>
      <c r="AD224" s="35"/>
      <c r="AE224" s="35"/>
      <c r="AT224" s="18" t="s">
        <v>138</v>
      </c>
      <c r="AU224" s="18" t="s">
        <v>86</v>
      </c>
    </row>
    <row r="225" spans="1:65" s="13" customFormat="1">
      <c r="B225" s="210"/>
      <c r="C225" s="211"/>
      <c r="D225" s="205" t="s">
        <v>151</v>
      </c>
      <c r="E225" s="212" t="s">
        <v>1</v>
      </c>
      <c r="F225" s="213" t="s">
        <v>712</v>
      </c>
      <c r="G225" s="211"/>
      <c r="H225" s="214">
        <v>120.8</v>
      </c>
      <c r="I225" s="215"/>
      <c r="J225" s="211"/>
      <c r="K225" s="211"/>
      <c r="L225" s="216"/>
      <c r="M225" s="217"/>
      <c r="N225" s="218"/>
      <c r="O225" s="218"/>
      <c r="P225" s="218"/>
      <c r="Q225" s="218"/>
      <c r="R225" s="218"/>
      <c r="S225" s="218"/>
      <c r="T225" s="219"/>
      <c r="AT225" s="220" t="s">
        <v>151</v>
      </c>
      <c r="AU225" s="220" t="s">
        <v>86</v>
      </c>
      <c r="AV225" s="13" t="s">
        <v>86</v>
      </c>
      <c r="AW225" s="13" t="s">
        <v>34</v>
      </c>
      <c r="AX225" s="13" t="s">
        <v>84</v>
      </c>
      <c r="AY225" s="220" t="s">
        <v>128</v>
      </c>
    </row>
    <row r="226" spans="1:65" s="2" customFormat="1" ht="16.5" customHeight="1">
      <c r="A226" s="35"/>
      <c r="B226" s="36"/>
      <c r="C226" s="192" t="s">
        <v>277</v>
      </c>
      <c r="D226" s="192" t="s">
        <v>131</v>
      </c>
      <c r="E226" s="193" t="s">
        <v>680</v>
      </c>
      <c r="F226" s="194" t="s">
        <v>681</v>
      </c>
      <c r="G226" s="195" t="s">
        <v>155</v>
      </c>
      <c r="H226" s="196">
        <v>120.8</v>
      </c>
      <c r="I226" s="197"/>
      <c r="J226" s="198">
        <f>ROUND(I226*H226,2)</f>
        <v>0</v>
      </c>
      <c r="K226" s="194" t="s">
        <v>135</v>
      </c>
      <c r="L226" s="40"/>
      <c r="M226" s="199" t="s">
        <v>1</v>
      </c>
      <c r="N226" s="200" t="s">
        <v>42</v>
      </c>
      <c r="O226" s="72"/>
      <c r="P226" s="201">
        <f>O226*H226</f>
        <v>0</v>
      </c>
      <c r="Q226" s="201">
        <v>0</v>
      </c>
      <c r="R226" s="201">
        <f>Q226*H226</f>
        <v>0</v>
      </c>
      <c r="S226" s="201">
        <v>0</v>
      </c>
      <c r="T226" s="202">
        <f>S226*H226</f>
        <v>0</v>
      </c>
      <c r="U226" s="35"/>
      <c r="V226" s="35"/>
      <c r="W226" s="35"/>
      <c r="X226" s="35"/>
      <c r="Y226" s="35"/>
      <c r="Z226" s="35"/>
      <c r="AA226" s="35"/>
      <c r="AB226" s="35"/>
      <c r="AC226" s="35"/>
      <c r="AD226" s="35"/>
      <c r="AE226" s="35"/>
      <c r="AR226" s="203" t="s">
        <v>136</v>
      </c>
      <c r="AT226" s="203" t="s">
        <v>131</v>
      </c>
      <c r="AU226" s="203" t="s">
        <v>86</v>
      </c>
      <c r="AY226" s="18" t="s">
        <v>128</v>
      </c>
      <c r="BE226" s="204">
        <f>IF(N226="základní",J226,0)</f>
        <v>0</v>
      </c>
      <c r="BF226" s="204">
        <f>IF(N226="snížená",J226,0)</f>
        <v>0</v>
      </c>
      <c r="BG226" s="204">
        <f>IF(N226="zákl. přenesená",J226,0)</f>
        <v>0</v>
      </c>
      <c r="BH226" s="204">
        <f>IF(N226="sníž. přenesená",J226,0)</f>
        <v>0</v>
      </c>
      <c r="BI226" s="204">
        <f>IF(N226="nulová",J226,0)</f>
        <v>0</v>
      </c>
      <c r="BJ226" s="18" t="s">
        <v>84</v>
      </c>
      <c r="BK226" s="204">
        <f>ROUND(I226*H226,2)</f>
        <v>0</v>
      </c>
      <c r="BL226" s="18" t="s">
        <v>136</v>
      </c>
      <c r="BM226" s="203" t="s">
        <v>713</v>
      </c>
    </row>
    <row r="227" spans="1:65" s="2" customFormat="1" ht="19.2">
      <c r="A227" s="35"/>
      <c r="B227" s="36"/>
      <c r="C227" s="37"/>
      <c r="D227" s="205" t="s">
        <v>138</v>
      </c>
      <c r="E227" s="37"/>
      <c r="F227" s="206" t="s">
        <v>682</v>
      </c>
      <c r="G227" s="37"/>
      <c r="H227" s="37"/>
      <c r="I227" s="207"/>
      <c r="J227" s="37"/>
      <c r="K227" s="37"/>
      <c r="L227" s="40"/>
      <c r="M227" s="208"/>
      <c r="N227" s="209"/>
      <c r="O227" s="72"/>
      <c r="P227" s="72"/>
      <c r="Q227" s="72"/>
      <c r="R227" s="72"/>
      <c r="S227" s="72"/>
      <c r="T227" s="73"/>
      <c r="U227" s="35"/>
      <c r="V227" s="35"/>
      <c r="W227" s="35"/>
      <c r="X227" s="35"/>
      <c r="Y227" s="35"/>
      <c r="Z227" s="35"/>
      <c r="AA227" s="35"/>
      <c r="AB227" s="35"/>
      <c r="AC227" s="35"/>
      <c r="AD227" s="35"/>
      <c r="AE227" s="35"/>
      <c r="AT227" s="18" t="s">
        <v>138</v>
      </c>
      <c r="AU227" s="18" t="s">
        <v>86</v>
      </c>
    </row>
    <row r="228" spans="1:65" s="13" customFormat="1">
      <c r="B228" s="210"/>
      <c r="C228" s="211"/>
      <c r="D228" s="205" t="s">
        <v>151</v>
      </c>
      <c r="E228" s="212" t="s">
        <v>1</v>
      </c>
      <c r="F228" s="213" t="s">
        <v>712</v>
      </c>
      <c r="G228" s="211"/>
      <c r="H228" s="214">
        <v>120.8</v>
      </c>
      <c r="I228" s="215"/>
      <c r="J228" s="211"/>
      <c r="K228" s="211"/>
      <c r="L228" s="216"/>
      <c r="M228" s="217"/>
      <c r="N228" s="218"/>
      <c r="O228" s="218"/>
      <c r="P228" s="218"/>
      <c r="Q228" s="218"/>
      <c r="R228" s="218"/>
      <c r="S228" s="218"/>
      <c r="T228" s="219"/>
      <c r="AT228" s="220" t="s">
        <v>151</v>
      </c>
      <c r="AU228" s="220" t="s">
        <v>86</v>
      </c>
      <c r="AV228" s="13" t="s">
        <v>86</v>
      </c>
      <c r="AW228" s="13" t="s">
        <v>34</v>
      </c>
      <c r="AX228" s="13" t="s">
        <v>84</v>
      </c>
      <c r="AY228" s="220" t="s">
        <v>128</v>
      </c>
    </row>
    <row r="229" spans="1:65" s="2" customFormat="1" ht="16.5" customHeight="1">
      <c r="A229" s="35"/>
      <c r="B229" s="36"/>
      <c r="C229" s="221" t="s">
        <v>282</v>
      </c>
      <c r="D229" s="221" t="s">
        <v>170</v>
      </c>
      <c r="E229" s="222" t="s">
        <v>714</v>
      </c>
      <c r="F229" s="223" t="s">
        <v>715</v>
      </c>
      <c r="G229" s="224" t="s">
        <v>213</v>
      </c>
      <c r="H229" s="225">
        <v>350</v>
      </c>
      <c r="I229" s="226"/>
      <c r="J229" s="227">
        <f>ROUND(I229*H229,2)</f>
        <v>0</v>
      </c>
      <c r="K229" s="223" t="s">
        <v>1</v>
      </c>
      <c r="L229" s="228"/>
      <c r="M229" s="229" t="s">
        <v>1</v>
      </c>
      <c r="N229" s="230" t="s">
        <v>42</v>
      </c>
      <c r="O229" s="72"/>
      <c r="P229" s="201">
        <f>O229*H229</f>
        <v>0</v>
      </c>
      <c r="Q229" s="201">
        <v>0</v>
      </c>
      <c r="R229" s="201">
        <f>Q229*H229</f>
        <v>0</v>
      </c>
      <c r="S229" s="201">
        <v>0</v>
      </c>
      <c r="T229" s="202">
        <f>S229*H229</f>
        <v>0</v>
      </c>
      <c r="U229" s="35"/>
      <c r="V229" s="35"/>
      <c r="W229" s="35"/>
      <c r="X229" s="35"/>
      <c r="Y229" s="35"/>
      <c r="Z229" s="35"/>
      <c r="AA229" s="35"/>
      <c r="AB229" s="35"/>
      <c r="AC229" s="35"/>
      <c r="AD229" s="35"/>
      <c r="AE229" s="35"/>
      <c r="AR229" s="203" t="s">
        <v>173</v>
      </c>
      <c r="AT229" s="203" t="s">
        <v>170</v>
      </c>
      <c r="AU229" s="203" t="s">
        <v>86</v>
      </c>
      <c r="AY229" s="18" t="s">
        <v>128</v>
      </c>
      <c r="BE229" s="204">
        <f>IF(N229="základní",J229,0)</f>
        <v>0</v>
      </c>
      <c r="BF229" s="204">
        <f>IF(N229="snížená",J229,0)</f>
        <v>0</v>
      </c>
      <c r="BG229" s="204">
        <f>IF(N229="zákl. přenesená",J229,0)</f>
        <v>0</v>
      </c>
      <c r="BH229" s="204">
        <f>IF(N229="sníž. přenesená",J229,0)</f>
        <v>0</v>
      </c>
      <c r="BI229" s="204">
        <f>IF(N229="nulová",J229,0)</f>
        <v>0</v>
      </c>
      <c r="BJ229" s="18" t="s">
        <v>84</v>
      </c>
      <c r="BK229" s="204">
        <f>ROUND(I229*H229,2)</f>
        <v>0</v>
      </c>
      <c r="BL229" s="18" t="s">
        <v>173</v>
      </c>
      <c r="BM229" s="203" t="s">
        <v>716</v>
      </c>
    </row>
    <row r="230" spans="1:65" s="2" customFormat="1">
      <c r="A230" s="35"/>
      <c r="B230" s="36"/>
      <c r="C230" s="37"/>
      <c r="D230" s="205" t="s">
        <v>138</v>
      </c>
      <c r="E230" s="37"/>
      <c r="F230" s="206" t="s">
        <v>715</v>
      </c>
      <c r="G230" s="37"/>
      <c r="H230" s="37"/>
      <c r="I230" s="207"/>
      <c r="J230" s="37"/>
      <c r="K230" s="37"/>
      <c r="L230" s="40"/>
      <c r="M230" s="208"/>
      <c r="N230" s="209"/>
      <c r="O230" s="72"/>
      <c r="P230" s="72"/>
      <c r="Q230" s="72"/>
      <c r="R230" s="72"/>
      <c r="S230" s="72"/>
      <c r="T230" s="73"/>
      <c r="U230" s="35"/>
      <c r="V230" s="35"/>
      <c r="W230" s="35"/>
      <c r="X230" s="35"/>
      <c r="Y230" s="35"/>
      <c r="Z230" s="35"/>
      <c r="AA230" s="35"/>
      <c r="AB230" s="35"/>
      <c r="AC230" s="35"/>
      <c r="AD230" s="35"/>
      <c r="AE230" s="35"/>
      <c r="AT230" s="18" t="s">
        <v>138</v>
      </c>
      <c r="AU230" s="18" t="s">
        <v>86</v>
      </c>
    </row>
    <row r="231" spans="1:65" s="2" customFormat="1" ht="16.5" customHeight="1">
      <c r="A231" s="35"/>
      <c r="B231" s="36"/>
      <c r="C231" s="221" t="s">
        <v>288</v>
      </c>
      <c r="D231" s="221" t="s">
        <v>170</v>
      </c>
      <c r="E231" s="222" t="s">
        <v>717</v>
      </c>
      <c r="F231" s="223" t="s">
        <v>718</v>
      </c>
      <c r="G231" s="224" t="s">
        <v>719</v>
      </c>
      <c r="H231" s="225">
        <v>80</v>
      </c>
      <c r="I231" s="226"/>
      <c r="J231" s="227">
        <f>ROUND(I231*H231,2)</f>
        <v>0</v>
      </c>
      <c r="K231" s="223" t="s">
        <v>1</v>
      </c>
      <c r="L231" s="228"/>
      <c r="M231" s="229" t="s">
        <v>1</v>
      </c>
      <c r="N231" s="230" t="s">
        <v>42</v>
      </c>
      <c r="O231" s="72"/>
      <c r="P231" s="201">
        <f>O231*H231</f>
        <v>0</v>
      </c>
      <c r="Q231" s="201">
        <v>0</v>
      </c>
      <c r="R231" s="201">
        <f>Q231*H231</f>
        <v>0</v>
      </c>
      <c r="S231" s="201">
        <v>0</v>
      </c>
      <c r="T231" s="202">
        <f>S231*H231</f>
        <v>0</v>
      </c>
      <c r="U231" s="35"/>
      <c r="V231" s="35"/>
      <c r="W231" s="35"/>
      <c r="X231" s="35"/>
      <c r="Y231" s="35"/>
      <c r="Z231" s="35"/>
      <c r="AA231" s="35"/>
      <c r="AB231" s="35"/>
      <c r="AC231" s="35"/>
      <c r="AD231" s="35"/>
      <c r="AE231" s="35"/>
      <c r="AR231" s="203" t="s">
        <v>173</v>
      </c>
      <c r="AT231" s="203" t="s">
        <v>170</v>
      </c>
      <c r="AU231" s="203" t="s">
        <v>86</v>
      </c>
      <c r="AY231" s="18" t="s">
        <v>128</v>
      </c>
      <c r="BE231" s="204">
        <f>IF(N231="základní",J231,0)</f>
        <v>0</v>
      </c>
      <c r="BF231" s="204">
        <f>IF(N231="snížená",J231,0)</f>
        <v>0</v>
      </c>
      <c r="BG231" s="204">
        <f>IF(N231="zákl. přenesená",J231,0)</f>
        <v>0</v>
      </c>
      <c r="BH231" s="204">
        <f>IF(N231="sníž. přenesená",J231,0)</f>
        <v>0</v>
      </c>
      <c r="BI231" s="204">
        <f>IF(N231="nulová",J231,0)</f>
        <v>0</v>
      </c>
      <c r="BJ231" s="18" t="s">
        <v>84</v>
      </c>
      <c r="BK231" s="204">
        <f>ROUND(I231*H231,2)</f>
        <v>0</v>
      </c>
      <c r="BL231" s="18" t="s">
        <v>173</v>
      </c>
      <c r="BM231" s="203" t="s">
        <v>720</v>
      </c>
    </row>
    <row r="232" spans="1:65" s="2" customFormat="1">
      <c r="A232" s="35"/>
      <c r="B232" s="36"/>
      <c r="C232" s="37"/>
      <c r="D232" s="205" t="s">
        <v>138</v>
      </c>
      <c r="E232" s="37"/>
      <c r="F232" s="206" t="s">
        <v>718</v>
      </c>
      <c r="G232" s="37"/>
      <c r="H232" s="37"/>
      <c r="I232" s="207"/>
      <c r="J232" s="37"/>
      <c r="K232" s="37"/>
      <c r="L232" s="40"/>
      <c r="M232" s="208"/>
      <c r="N232" s="209"/>
      <c r="O232" s="72"/>
      <c r="P232" s="72"/>
      <c r="Q232" s="72"/>
      <c r="R232" s="72"/>
      <c r="S232" s="72"/>
      <c r="T232" s="73"/>
      <c r="U232" s="35"/>
      <c r="V232" s="35"/>
      <c r="W232" s="35"/>
      <c r="X232" s="35"/>
      <c r="Y232" s="35"/>
      <c r="Z232" s="35"/>
      <c r="AA232" s="35"/>
      <c r="AB232" s="35"/>
      <c r="AC232" s="35"/>
      <c r="AD232" s="35"/>
      <c r="AE232" s="35"/>
      <c r="AT232" s="18" t="s">
        <v>138</v>
      </c>
      <c r="AU232" s="18" t="s">
        <v>86</v>
      </c>
    </row>
    <row r="233" spans="1:65" s="2" customFormat="1" ht="16.5" customHeight="1">
      <c r="A233" s="35"/>
      <c r="B233" s="36"/>
      <c r="C233" s="221" t="s">
        <v>294</v>
      </c>
      <c r="D233" s="221" t="s">
        <v>170</v>
      </c>
      <c r="E233" s="222" t="s">
        <v>721</v>
      </c>
      <c r="F233" s="223" t="s">
        <v>722</v>
      </c>
      <c r="G233" s="224" t="s">
        <v>719</v>
      </c>
      <c r="H233" s="225">
        <v>2</v>
      </c>
      <c r="I233" s="226"/>
      <c r="J233" s="227">
        <f>ROUND(I233*H233,2)</f>
        <v>0</v>
      </c>
      <c r="K233" s="223" t="s">
        <v>1</v>
      </c>
      <c r="L233" s="228"/>
      <c r="M233" s="229" t="s">
        <v>1</v>
      </c>
      <c r="N233" s="230" t="s">
        <v>42</v>
      </c>
      <c r="O233" s="72"/>
      <c r="P233" s="201">
        <f>O233*H233</f>
        <v>0</v>
      </c>
      <c r="Q233" s="201">
        <v>0</v>
      </c>
      <c r="R233" s="201">
        <f>Q233*H233</f>
        <v>0</v>
      </c>
      <c r="S233" s="201">
        <v>0</v>
      </c>
      <c r="T233" s="202">
        <f>S233*H233</f>
        <v>0</v>
      </c>
      <c r="U233" s="35"/>
      <c r="V233" s="35"/>
      <c r="W233" s="35"/>
      <c r="X233" s="35"/>
      <c r="Y233" s="35"/>
      <c r="Z233" s="35"/>
      <c r="AA233" s="35"/>
      <c r="AB233" s="35"/>
      <c r="AC233" s="35"/>
      <c r="AD233" s="35"/>
      <c r="AE233" s="35"/>
      <c r="AR233" s="203" t="s">
        <v>173</v>
      </c>
      <c r="AT233" s="203" t="s">
        <v>170</v>
      </c>
      <c r="AU233" s="203" t="s">
        <v>86</v>
      </c>
      <c r="AY233" s="18" t="s">
        <v>128</v>
      </c>
      <c r="BE233" s="204">
        <f>IF(N233="základní",J233,0)</f>
        <v>0</v>
      </c>
      <c r="BF233" s="204">
        <f>IF(N233="snížená",J233,0)</f>
        <v>0</v>
      </c>
      <c r="BG233" s="204">
        <f>IF(N233="zákl. přenesená",J233,0)</f>
        <v>0</v>
      </c>
      <c r="BH233" s="204">
        <f>IF(N233="sníž. přenesená",J233,0)</f>
        <v>0</v>
      </c>
      <c r="BI233" s="204">
        <f>IF(N233="nulová",J233,0)</f>
        <v>0</v>
      </c>
      <c r="BJ233" s="18" t="s">
        <v>84</v>
      </c>
      <c r="BK233" s="204">
        <f>ROUND(I233*H233,2)</f>
        <v>0</v>
      </c>
      <c r="BL233" s="18" t="s">
        <v>173</v>
      </c>
      <c r="BM233" s="203" t="s">
        <v>723</v>
      </c>
    </row>
    <row r="234" spans="1:65" s="2" customFormat="1">
      <c r="A234" s="35"/>
      <c r="B234" s="36"/>
      <c r="C234" s="37"/>
      <c r="D234" s="205" t="s">
        <v>138</v>
      </c>
      <c r="E234" s="37"/>
      <c r="F234" s="206" t="s">
        <v>722</v>
      </c>
      <c r="G234" s="37"/>
      <c r="H234" s="37"/>
      <c r="I234" s="207"/>
      <c r="J234" s="37"/>
      <c r="K234" s="37"/>
      <c r="L234" s="40"/>
      <c r="M234" s="208"/>
      <c r="N234" s="209"/>
      <c r="O234" s="72"/>
      <c r="P234" s="72"/>
      <c r="Q234" s="72"/>
      <c r="R234" s="72"/>
      <c r="S234" s="72"/>
      <c r="T234" s="73"/>
      <c r="U234" s="35"/>
      <c r="V234" s="35"/>
      <c r="W234" s="35"/>
      <c r="X234" s="35"/>
      <c r="Y234" s="35"/>
      <c r="Z234" s="35"/>
      <c r="AA234" s="35"/>
      <c r="AB234" s="35"/>
      <c r="AC234" s="35"/>
      <c r="AD234" s="35"/>
      <c r="AE234" s="35"/>
      <c r="AT234" s="18" t="s">
        <v>138</v>
      </c>
      <c r="AU234" s="18" t="s">
        <v>86</v>
      </c>
    </row>
    <row r="235" spans="1:65" s="2" customFormat="1" ht="16.5" customHeight="1">
      <c r="A235" s="35"/>
      <c r="B235" s="36"/>
      <c r="C235" s="221" t="s">
        <v>299</v>
      </c>
      <c r="D235" s="221" t="s">
        <v>170</v>
      </c>
      <c r="E235" s="222" t="s">
        <v>724</v>
      </c>
      <c r="F235" s="223" t="s">
        <v>725</v>
      </c>
      <c r="G235" s="224" t="s">
        <v>719</v>
      </c>
      <c r="H235" s="225">
        <v>2</v>
      </c>
      <c r="I235" s="226"/>
      <c r="J235" s="227">
        <f>ROUND(I235*H235,2)</f>
        <v>0</v>
      </c>
      <c r="K235" s="223" t="s">
        <v>1</v>
      </c>
      <c r="L235" s="228"/>
      <c r="M235" s="229" t="s">
        <v>1</v>
      </c>
      <c r="N235" s="230" t="s">
        <v>42</v>
      </c>
      <c r="O235" s="72"/>
      <c r="P235" s="201">
        <f>O235*H235</f>
        <v>0</v>
      </c>
      <c r="Q235" s="201">
        <v>0</v>
      </c>
      <c r="R235" s="201">
        <f>Q235*H235</f>
        <v>0</v>
      </c>
      <c r="S235" s="201">
        <v>0</v>
      </c>
      <c r="T235" s="202">
        <f>S235*H235</f>
        <v>0</v>
      </c>
      <c r="U235" s="35"/>
      <c r="V235" s="35"/>
      <c r="W235" s="35"/>
      <c r="X235" s="35"/>
      <c r="Y235" s="35"/>
      <c r="Z235" s="35"/>
      <c r="AA235" s="35"/>
      <c r="AB235" s="35"/>
      <c r="AC235" s="35"/>
      <c r="AD235" s="35"/>
      <c r="AE235" s="35"/>
      <c r="AR235" s="203" t="s">
        <v>173</v>
      </c>
      <c r="AT235" s="203" t="s">
        <v>170</v>
      </c>
      <c r="AU235" s="203" t="s">
        <v>86</v>
      </c>
      <c r="AY235" s="18" t="s">
        <v>128</v>
      </c>
      <c r="BE235" s="204">
        <f>IF(N235="základní",J235,0)</f>
        <v>0</v>
      </c>
      <c r="BF235" s="204">
        <f>IF(N235="snížená",J235,0)</f>
        <v>0</v>
      </c>
      <c r="BG235" s="204">
        <f>IF(N235="zákl. přenesená",J235,0)</f>
        <v>0</v>
      </c>
      <c r="BH235" s="204">
        <f>IF(N235="sníž. přenesená",J235,0)</f>
        <v>0</v>
      </c>
      <c r="BI235" s="204">
        <f>IF(N235="nulová",J235,0)</f>
        <v>0</v>
      </c>
      <c r="BJ235" s="18" t="s">
        <v>84</v>
      </c>
      <c r="BK235" s="204">
        <f>ROUND(I235*H235,2)</f>
        <v>0</v>
      </c>
      <c r="BL235" s="18" t="s">
        <v>173</v>
      </c>
      <c r="BM235" s="203" t="s">
        <v>726</v>
      </c>
    </row>
    <row r="236" spans="1:65" s="2" customFormat="1">
      <c r="A236" s="35"/>
      <c r="B236" s="36"/>
      <c r="C236" s="37"/>
      <c r="D236" s="205" t="s">
        <v>138</v>
      </c>
      <c r="E236" s="37"/>
      <c r="F236" s="206" t="s">
        <v>725</v>
      </c>
      <c r="G236" s="37"/>
      <c r="H236" s="37"/>
      <c r="I236" s="207"/>
      <c r="J236" s="37"/>
      <c r="K236" s="37"/>
      <c r="L236" s="40"/>
      <c r="M236" s="208"/>
      <c r="N236" s="209"/>
      <c r="O236" s="72"/>
      <c r="P236" s="72"/>
      <c r="Q236" s="72"/>
      <c r="R236" s="72"/>
      <c r="S236" s="72"/>
      <c r="T236" s="73"/>
      <c r="U236" s="35"/>
      <c r="V236" s="35"/>
      <c r="W236" s="35"/>
      <c r="X236" s="35"/>
      <c r="Y236" s="35"/>
      <c r="Z236" s="35"/>
      <c r="AA236" s="35"/>
      <c r="AB236" s="35"/>
      <c r="AC236" s="35"/>
      <c r="AD236" s="35"/>
      <c r="AE236" s="35"/>
      <c r="AT236" s="18" t="s">
        <v>138</v>
      </c>
      <c r="AU236" s="18" t="s">
        <v>86</v>
      </c>
    </row>
    <row r="237" spans="1:65" s="2" customFormat="1" ht="16.5" customHeight="1">
      <c r="A237" s="35"/>
      <c r="B237" s="36"/>
      <c r="C237" s="221" t="s">
        <v>305</v>
      </c>
      <c r="D237" s="221" t="s">
        <v>170</v>
      </c>
      <c r="E237" s="222" t="s">
        <v>727</v>
      </c>
      <c r="F237" s="223" t="s">
        <v>728</v>
      </c>
      <c r="G237" s="224" t="s">
        <v>729</v>
      </c>
      <c r="H237" s="225">
        <v>1</v>
      </c>
      <c r="I237" s="226"/>
      <c r="J237" s="227">
        <f>ROUND(I237*H237,2)</f>
        <v>0</v>
      </c>
      <c r="K237" s="223" t="s">
        <v>1</v>
      </c>
      <c r="L237" s="228"/>
      <c r="M237" s="229" t="s">
        <v>1</v>
      </c>
      <c r="N237" s="230" t="s">
        <v>42</v>
      </c>
      <c r="O237" s="72"/>
      <c r="P237" s="201">
        <f>O237*H237</f>
        <v>0</v>
      </c>
      <c r="Q237" s="201">
        <v>0</v>
      </c>
      <c r="R237" s="201">
        <f>Q237*H237</f>
        <v>0</v>
      </c>
      <c r="S237" s="201">
        <v>0</v>
      </c>
      <c r="T237" s="202">
        <f>S237*H237</f>
        <v>0</v>
      </c>
      <c r="U237" s="35"/>
      <c r="V237" s="35"/>
      <c r="W237" s="35"/>
      <c r="X237" s="35"/>
      <c r="Y237" s="35"/>
      <c r="Z237" s="35"/>
      <c r="AA237" s="35"/>
      <c r="AB237" s="35"/>
      <c r="AC237" s="35"/>
      <c r="AD237" s="35"/>
      <c r="AE237" s="35"/>
      <c r="AR237" s="203" t="s">
        <v>173</v>
      </c>
      <c r="AT237" s="203" t="s">
        <v>170</v>
      </c>
      <c r="AU237" s="203" t="s">
        <v>86</v>
      </c>
      <c r="AY237" s="18" t="s">
        <v>128</v>
      </c>
      <c r="BE237" s="204">
        <f>IF(N237="základní",J237,0)</f>
        <v>0</v>
      </c>
      <c r="BF237" s="204">
        <f>IF(N237="snížená",J237,0)</f>
        <v>0</v>
      </c>
      <c r="BG237" s="204">
        <f>IF(N237="zákl. přenesená",J237,0)</f>
        <v>0</v>
      </c>
      <c r="BH237" s="204">
        <f>IF(N237="sníž. přenesená",J237,0)</f>
        <v>0</v>
      </c>
      <c r="BI237" s="204">
        <f>IF(N237="nulová",J237,0)</f>
        <v>0</v>
      </c>
      <c r="BJ237" s="18" t="s">
        <v>84</v>
      </c>
      <c r="BK237" s="204">
        <f>ROUND(I237*H237,2)</f>
        <v>0</v>
      </c>
      <c r="BL237" s="18" t="s">
        <v>173</v>
      </c>
      <c r="BM237" s="203" t="s">
        <v>730</v>
      </c>
    </row>
    <row r="238" spans="1:65" s="2" customFormat="1">
      <c r="A238" s="35"/>
      <c r="B238" s="36"/>
      <c r="C238" s="37"/>
      <c r="D238" s="205" t="s">
        <v>138</v>
      </c>
      <c r="E238" s="37"/>
      <c r="F238" s="206" t="s">
        <v>728</v>
      </c>
      <c r="G238" s="37"/>
      <c r="H238" s="37"/>
      <c r="I238" s="207"/>
      <c r="J238" s="37"/>
      <c r="K238" s="37"/>
      <c r="L238" s="40"/>
      <c r="M238" s="208"/>
      <c r="N238" s="209"/>
      <c r="O238" s="72"/>
      <c r="P238" s="72"/>
      <c r="Q238" s="72"/>
      <c r="R238" s="72"/>
      <c r="S238" s="72"/>
      <c r="T238" s="73"/>
      <c r="U238" s="35"/>
      <c r="V238" s="35"/>
      <c r="W238" s="35"/>
      <c r="X238" s="35"/>
      <c r="Y238" s="35"/>
      <c r="Z238" s="35"/>
      <c r="AA238" s="35"/>
      <c r="AB238" s="35"/>
      <c r="AC238" s="35"/>
      <c r="AD238" s="35"/>
      <c r="AE238" s="35"/>
      <c r="AT238" s="18" t="s">
        <v>138</v>
      </c>
      <c r="AU238" s="18" t="s">
        <v>86</v>
      </c>
    </row>
    <row r="239" spans="1:65" s="2" customFormat="1" ht="16.5" customHeight="1">
      <c r="A239" s="35"/>
      <c r="B239" s="36"/>
      <c r="C239" s="221" t="s">
        <v>311</v>
      </c>
      <c r="D239" s="221" t="s">
        <v>170</v>
      </c>
      <c r="E239" s="222" t="s">
        <v>731</v>
      </c>
      <c r="F239" s="223" t="s">
        <v>732</v>
      </c>
      <c r="G239" s="224" t="s">
        <v>213</v>
      </c>
      <c r="H239" s="225">
        <v>350</v>
      </c>
      <c r="I239" s="226"/>
      <c r="J239" s="227">
        <f>ROUND(I239*H239,2)</f>
        <v>0</v>
      </c>
      <c r="K239" s="223" t="s">
        <v>1</v>
      </c>
      <c r="L239" s="228"/>
      <c r="M239" s="229" t="s">
        <v>1</v>
      </c>
      <c r="N239" s="230" t="s">
        <v>42</v>
      </c>
      <c r="O239" s="72"/>
      <c r="P239" s="201">
        <f>O239*H239</f>
        <v>0</v>
      </c>
      <c r="Q239" s="201">
        <v>0</v>
      </c>
      <c r="R239" s="201">
        <f>Q239*H239</f>
        <v>0</v>
      </c>
      <c r="S239" s="201">
        <v>0</v>
      </c>
      <c r="T239" s="202">
        <f>S239*H239</f>
        <v>0</v>
      </c>
      <c r="U239" s="35"/>
      <c r="V239" s="35"/>
      <c r="W239" s="35"/>
      <c r="X239" s="35"/>
      <c r="Y239" s="35"/>
      <c r="Z239" s="35"/>
      <c r="AA239" s="35"/>
      <c r="AB239" s="35"/>
      <c r="AC239" s="35"/>
      <c r="AD239" s="35"/>
      <c r="AE239" s="35"/>
      <c r="AR239" s="203" t="s">
        <v>173</v>
      </c>
      <c r="AT239" s="203" t="s">
        <v>170</v>
      </c>
      <c r="AU239" s="203" t="s">
        <v>86</v>
      </c>
      <c r="AY239" s="18" t="s">
        <v>128</v>
      </c>
      <c r="BE239" s="204">
        <f>IF(N239="základní",J239,0)</f>
        <v>0</v>
      </c>
      <c r="BF239" s="204">
        <f>IF(N239="snížená",J239,0)</f>
        <v>0</v>
      </c>
      <c r="BG239" s="204">
        <f>IF(N239="zákl. přenesená",J239,0)</f>
        <v>0</v>
      </c>
      <c r="BH239" s="204">
        <f>IF(N239="sníž. přenesená",J239,0)</f>
        <v>0</v>
      </c>
      <c r="BI239" s="204">
        <f>IF(N239="nulová",J239,0)</f>
        <v>0</v>
      </c>
      <c r="BJ239" s="18" t="s">
        <v>84</v>
      </c>
      <c r="BK239" s="204">
        <f>ROUND(I239*H239,2)</f>
        <v>0</v>
      </c>
      <c r="BL239" s="18" t="s">
        <v>173</v>
      </c>
      <c r="BM239" s="203" t="s">
        <v>733</v>
      </c>
    </row>
    <row r="240" spans="1:65" s="2" customFormat="1">
      <c r="A240" s="35"/>
      <c r="B240" s="36"/>
      <c r="C240" s="37"/>
      <c r="D240" s="205" t="s">
        <v>138</v>
      </c>
      <c r="E240" s="37"/>
      <c r="F240" s="206" t="s">
        <v>732</v>
      </c>
      <c r="G240" s="37"/>
      <c r="H240" s="37"/>
      <c r="I240" s="207"/>
      <c r="J240" s="37"/>
      <c r="K240" s="37"/>
      <c r="L240" s="40"/>
      <c r="M240" s="208"/>
      <c r="N240" s="209"/>
      <c r="O240" s="72"/>
      <c r="P240" s="72"/>
      <c r="Q240" s="72"/>
      <c r="R240" s="72"/>
      <c r="S240" s="72"/>
      <c r="T240" s="73"/>
      <c r="U240" s="35"/>
      <c r="V240" s="35"/>
      <c r="W240" s="35"/>
      <c r="X240" s="35"/>
      <c r="Y240" s="35"/>
      <c r="Z240" s="35"/>
      <c r="AA240" s="35"/>
      <c r="AB240" s="35"/>
      <c r="AC240" s="35"/>
      <c r="AD240" s="35"/>
      <c r="AE240" s="35"/>
      <c r="AT240" s="18" t="s">
        <v>138</v>
      </c>
      <c r="AU240" s="18" t="s">
        <v>86</v>
      </c>
    </row>
    <row r="241" spans="1:65" s="2" customFormat="1" ht="16.5" customHeight="1">
      <c r="A241" s="35"/>
      <c r="B241" s="36"/>
      <c r="C241" s="221" t="s">
        <v>317</v>
      </c>
      <c r="D241" s="221" t="s">
        <v>170</v>
      </c>
      <c r="E241" s="222" t="s">
        <v>734</v>
      </c>
      <c r="F241" s="223" t="s">
        <v>735</v>
      </c>
      <c r="G241" s="224" t="s">
        <v>719</v>
      </c>
      <c r="H241" s="225">
        <v>2</v>
      </c>
      <c r="I241" s="226"/>
      <c r="J241" s="227">
        <f>ROUND(I241*H241,2)</f>
        <v>0</v>
      </c>
      <c r="K241" s="223" t="s">
        <v>1</v>
      </c>
      <c r="L241" s="228"/>
      <c r="M241" s="229" t="s">
        <v>1</v>
      </c>
      <c r="N241" s="230" t="s">
        <v>42</v>
      </c>
      <c r="O241" s="72"/>
      <c r="P241" s="201">
        <f>O241*H241</f>
        <v>0</v>
      </c>
      <c r="Q241" s="201">
        <v>0</v>
      </c>
      <c r="R241" s="201">
        <f>Q241*H241</f>
        <v>0</v>
      </c>
      <c r="S241" s="201">
        <v>0</v>
      </c>
      <c r="T241" s="202">
        <f>S241*H241</f>
        <v>0</v>
      </c>
      <c r="U241" s="35"/>
      <c r="V241" s="35"/>
      <c r="W241" s="35"/>
      <c r="X241" s="35"/>
      <c r="Y241" s="35"/>
      <c r="Z241" s="35"/>
      <c r="AA241" s="35"/>
      <c r="AB241" s="35"/>
      <c r="AC241" s="35"/>
      <c r="AD241" s="35"/>
      <c r="AE241" s="35"/>
      <c r="AR241" s="203" t="s">
        <v>173</v>
      </c>
      <c r="AT241" s="203" t="s">
        <v>170</v>
      </c>
      <c r="AU241" s="203" t="s">
        <v>86</v>
      </c>
      <c r="AY241" s="18" t="s">
        <v>128</v>
      </c>
      <c r="BE241" s="204">
        <f>IF(N241="základní",J241,0)</f>
        <v>0</v>
      </c>
      <c r="BF241" s="204">
        <f>IF(N241="snížená",J241,0)</f>
        <v>0</v>
      </c>
      <c r="BG241" s="204">
        <f>IF(N241="zákl. přenesená",J241,0)</f>
        <v>0</v>
      </c>
      <c r="BH241" s="204">
        <f>IF(N241="sníž. přenesená",J241,0)</f>
        <v>0</v>
      </c>
      <c r="BI241" s="204">
        <f>IF(N241="nulová",J241,0)</f>
        <v>0</v>
      </c>
      <c r="BJ241" s="18" t="s">
        <v>84</v>
      </c>
      <c r="BK241" s="204">
        <f>ROUND(I241*H241,2)</f>
        <v>0</v>
      </c>
      <c r="BL241" s="18" t="s">
        <v>173</v>
      </c>
      <c r="BM241" s="203" t="s">
        <v>736</v>
      </c>
    </row>
    <row r="242" spans="1:65" s="2" customFormat="1">
      <c r="A242" s="35"/>
      <c r="B242" s="36"/>
      <c r="C242" s="37"/>
      <c r="D242" s="205" t="s">
        <v>138</v>
      </c>
      <c r="E242" s="37"/>
      <c r="F242" s="206" t="s">
        <v>735</v>
      </c>
      <c r="G242" s="37"/>
      <c r="H242" s="37"/>
      <c r="I242" s="207"/>
      <c r="J242" s="37"/>
      <c r="K242" s="37"/>
      <c r="L242" s="40"/>
      <c r="M242" s="208"/>
      <c r="N242" s="209"/>
      <c r="O242" s="72"/>
      <c r="P242" s="72"/>
      <c r="Q242" s="72"/>
      <c r="R242" s="72"/>
      <c r="S242" s="72"/>
      <c r="T242" s="73"/>
      <c r="U242" s="35"/>
      <c r="V242" s="35"/>
      <c r="W242" s="35"/>
      <c r="X242" s="35"/>
      <c r="Y242" s="35"/>
      <c r="Z242" s="35"/>
      <c r="AA242" s="35"/>
      <c r="AB242" s="35"/>
      <c r="AC242" s="35"/>
      <c r="AD242" s="35"/>
      <c r="AE242" s="35"/>
      <c r="AT242" s="18" t="s">
        <v>138</v>
      </c>
      <c r="AU242" s="18" t="s">
        <v>86</v>
      </c>
    </row>
    <row r="243" spans="1:65" s="2" customFormat="1" ht="16.5" customHeight="1">
      <c r="A243" s="35"/>
      <c r="B243" s="36"/>
      <c r="C243" s="221" t="s">
        <v>322</v>
      </c>
      <c r="D243" s="221" t="s">
        <v>170</v>
      </c>
      <c r="E243" s="222" t="s">
        <v>737</v>
      </c>
      <c r="F243" s="223" t="s">
        <v>738</v>
      </c>
      <c r="G243" s="224" t="s">
        <v>719</v>
      </c>
      <c r="H243" s="225">
        <v>2</v>
      </c>
      <c r="I243" s="226"/>
      <c r="J243" s="227">
        <f>ROUND(I243*H243,2)</f>
        <v>0</v>
      </c>
      <c r="K243" s="223" t="s">
        <v>1</v>
      </c>
      <c r="L243" s="228"/>
      <c r="M243" s="229" t="s">
        <v>1</v>
      </c>
      <c r="N243" s="230" t="s">
        <v>42</v>
      </c>
      <c r="O243" s="72"/>
      <c r="P243" s="201">
        <f>O243*H243</f>
        <v>0</v>
      </c>
      <c r="Q243" s="201">
        <v>0</v>
      </c>
      <c r="R243" s="201">
        <f>Q243*H243</f>
        <v>0</v>
      </c>
      <c r="S243" s="201">
        <v>0</v>
      </c>
      <c r="T243" s="202">
        <f>S243*H243</f>
        <v>0</v>
      </c>
      <c r="U243" s="35"/>
      <c r="V243" s="35"/>
      <c r="W243" s="35"/>
      <c r="X243" s="35"/>
      <c r="Y243" s="35"/>
      <c r="Z243" s="35"/>
      <c r="AA243" s="35"/>
      <c r="AB243" s="35"/>
      <c r="AC243" s="35"/>
      <c r="AD243" s="35"/>
      <c r="AE243" s="35"/>
      <c r="AR243" s="203" t="s">
        <v>173</v>
      </c>
      <c r="AT243" s="203" t="s">
        <v>170</v>
      </c>
      <c r="AU243" s="203" t="s">
        <v>86</v>
      </c>
      <c r="AY243" s="18" t="s">
        <v>128</v>
      </c>
      <c r="BE243" s="204">
        <f>IF(N243="základní",J243,0)</f>
        <v>0</v>
      </c>
      <c r="BF243" s="204">
        <f>IF(N243="snížená",J243,0)</f>
        <v>0</v>
      </c>
      <c r="BG243" s="204">
        <f>IF(N243="zákl. přenesená",J243,0)</f>
        <v>0</v>
      </c>
      <c r="BH243" s="204">
        <f>IF(N243="sníž. přenesená",J243,0)</f>
        <v>0</v>
      </c>
      <c r="BI243" s="204">
        <f>IF(N243="nulová",J243,0)</f>
        <v>0</v>
      </c>
      <c r="BJ243" s="18" t="s">
        <v>84</v>
      </c>
      <c r="BK243" s="204">
        <f>ROUND(I243*H243,2)</f>
        <v>0</v>
      </c>
      <c r="BL243" s="18" t="s">
        <v>173</v>
      </c>
      <c r="BM243" s="203" t="s">
        <v>739</v>
      </c>
    </row>
    <row r="244" spans="1:65" s="2" customFormat="1">
      <c r="A244" s="35"/>
      <c r="B244" s="36"/>
      <c r="C244" s="37"/>
      <c r="D244" s="205" t="s">
        <v>138</v>
      </c>
      <c r="E244" s="37"/>
      <c r="F244" s="206" t="s">
        <v>738</v>
      </c>
      <c r="G244" s="37"/>
      <c r="H244" s="37"/>
      <c r="I244" s="207"/>
      <c r="J244" s="37"/>
      <c r="K244" s="37"/>
      <c r="L244" s="40"/>
      <c r="M244" s="208"/>
      <c r="N244" s="209"/>
      <c r="O244" s="72"/>
      <c r="P244" s="72"/>
      <c r="Q244" s="72"/>
      <c r="R244" s="72"/>
      <c r="S244" s="72"/>
      <c r="T244" s="73"/>
      <c r="U244" s="35"/>
      <c r="V244" s="35"/>
      <c r="W244" s="35"/>
      <c r="X244" s="35"/>
      <c r="Y244" s="35"/>
      <c r="Z244" s="35"/>
      <c r="AA244" s="35"/>
      <c r="AB244" s="35"/>
      <c r="AC244" s="35"/>
      <c r="AD244" s="35"/>
      <c r="AE244" s="35"/>
      <c r="AT244" s="18" t="s">
        <v>138</v>
      </c>
      <c r="AU244" s="18" t="s">
        <v>86</v>
      </c>
    </row>
    <row r="245" spans="1:65" s="2" customFormat="1" ht="16.5" customHeight="1">
      <c r="A245" s="35"/>
      <c r="B245" s="36"/>
      <c r="C245" s="221" t="s">
        <v>327</v>
      </c>
      <c r="D245" s="221" t="s">
        <v>170</v>
      </c>
      <c r="E245" s="222" t="s">
        <v>740</v>
      </c>
      <c r="F245" s="223" t="s">
        <v>741</v>
      </c>
      <c r="G245" s="224" t="s">
        <v>213</v>
      </c>
      <c r="H245" s="225">
        <v>20</v>
      </c>
      <c r="I245" s="226"/>
      <c r="J245" s="227">
        <f>ROUND(I245*H245,2)</f>
        <v>0</v>
      </c>
      <c r="K245" s="223" t="s">
        <v>1</v>
      </c>
      <c r="L245" s="228"/>
      <c r="M245" s="229" t="s">
        <v>1</v>
      </c>
      <c r="N245" s="230" t="s">
        <v>42</v>
      </c>
      <c r="O245" s="72"/>
      <c r="P245" s="201">
        <f>O245*H245</f>
        <v>0</v>
      </c>
      <c r="Q245" s="201">
        <v>0</v>
      </c>
      <c r="R245" s="201">
        <f>Q245*H245</f>
        <v>0</v>
      </c>
      <c r="S245" s="201">
        <v>0</v>
      </c>
      <c r="T245" s="202">
        <f>S245*H245</f>
        <v>0</v>
      </c>
      <c r="U245" s="35"/>
      <c r="V245" s="35"/>
      <c r="W245" s="35"/>
      <c r="X245" s="35"/>
      <c r="Y245" s="35"/>
      <c r="Z245" s="35"/>
      <c r="AA245" s="35"/>
      <c r="AB245" s="35"/>
      <c r="AC245" s="35"/>
      <c r="AD245" s="35"/>
      <c r="AE245" s="35"/>
      <c r="AR245" s="203" t="s">
        <v>173</v>
      </c>
      <c r="AT245" s="203" t="s">
        <v>170</v>
      </c>
      <c r="AU245" s="203" t="s">
        <v>86</v>
      </c>
      <c r="AY245" s="18" t="s">
        <v>128</v>
      </c>
      <c r="BE245" s="204">
        <f>IF(N245="základní",J245,0)</f>
        <v>0</v>
      </c>
      <c r="BF245" s="204">
        <f>IF(N245="snížená",J245,0)</f>
        <v>0</v>
      </c>
      <c r="BG245" s="204">
        <f>IF(N245="zákl. přenesená",J245,0)</f>
        <v>0</v>
      </c>
      <c r="BH245" s="204">
        <f>IF(N245="sníž. přenesená",J245,0)</f>
        <v>0</v>
      </c>
      <c r="BI245" s="204">
        <f>IF(N245="nulová",J245,0)</f>
        <v>0</v>
      </c>
      <c r="BJ245" s="18" t="s">
        <v>84</v>
      </c>
      <c r="BK245" s="204">
        <f>ROUND(I245*H245,2)</f>
        <v>0</v>
      </c>
      <c r="BL245" s="18" t="s">
        <v>173</v>
      </c>
      <c r="BM245" s="203" t="s">
        <v>742</v>
      </c>
    </row>
    <row r="246" spans="1:65" s="2" customFormat="1">
      <c r="A246" s="35"/>
      <c r="B246" s="36"/>
      <c r="C246" s="37"/>
      <c r="D246" s="205" t="s">
        <v>138</v>
      </c>
      <c r="E246" s="37"/>
      <c r="F246" s="206" t="s">
        <v>741</v>
      </c>
      <c r="G246" s="37"/>
      <c r="H246" s="37"/>
      <c r="I246" s="207"/>
      <c r="J246" s="37"/>
      <c r="K246" s="37"/>
      <c r="L246" s="40"/>
      <c r="M246" s="208"/>
      <c r="N246" s="209"/>
      <c r="O246" s="72"/>
      <c r="P246" s="72"/>
      <c r="Q246" s="72"/>
      <c r="R246" s="72"/>
      <c r="S246" s="72"/>
      <c r="T246" s="73"/>
      <c r="U246" s="35"/>
      <c r="V246" s="35"/>
      <c r="W246" s="35"/>
      <c r="X246" s="35"/>
      <c r="Y246" s="35"/>
      <c r="Z246" s="35"/>
      <c r="AA246" s="35"/>
      <c r="AB246" s="35"/>
      <c r="AC246" s="35"/>
      <c r="AD246" s="35"/>
      <c r="AE246" s="35"/>
      <c r="AT246" s="18" t="s">
        <v>138</v>
      </c>
      <c r="AU246" s="18" t="s">
        <v>86</v>
      </c>
    </row>
    <row r="247" spans="1:65" s="2" customFormat="1" ht="16.5" customHeight="1">
      <c r="A247" s="35"/>
      <c r="B247" s="36"/>
      <c r="C247" s="192" t="s">
        <v>332</v>
      </c>
      <c r="D247" s="192" t="s">
        <v>131</v>
      </c>
      <c r="E247" s="193" t="s">
        <v>743</v>
      </c>
      <c r="F247" s="194" t="s">
        <v>744</v>
      </c>
      <c r="G247" s="195" t="s">
        <v>213</v>
      </c>
      <c r="H247" s="196">
        <v>350</v>
      </c>
      <c r="I247" s="197"/>
      <c r="J247" s="198">
        <f>ROUND(I247*H247,2)</f>
        <v>0</v>
      </c>
      <c r="K247" s="194" t="s">
        <v>1</v>
      </c>
      <c r="L247" s="40"/>
      <c r="M247" s="199" t="s">
        <v>1</v>
      </c>
      <c r="N247" s="200" t="s">
        <v>42</v>
      </c>
      <c r="O247" s="72"/>
      <c r="P247" s="201">
        <f>O247*H247</f>
        <v>0</v>
      </c>
      <c r="Q247" s="201">
        <v>0</v>
      </c>
      <c r="R247" s="201">
        <f>Q247*H247</f>
        <v>0</v>
      </c>
      <c r="S247" s="201">
        <v>0</v>
      </c>
      <c r="T247" s="202">
        <f>S247*H247</f>
        <v>0</v>
      </c>
      <c r="U247" s="35"/>
      <c r="V247" s="35"/>
      <c r="W247" s="35"/>
      <c r="X247" s="35"/>
      <c r="Y247" s="35"/>
      <c r="Z247" s="35"/>
      <c r="AA247" s="35"/>
      <c r="AB247" s="35"/>
      <c r="AC247" s="35"/>
      <c r="AD247" s="35"/>
      <c r="AE247" s="35"/>
      <c r="AR247" s="203" t="s">
        <v>136</v>
      </c>
      <c r="AT247" s="203" t="s">
        <v>131</v>
      </c>
      <c r="AU247" s="203" t="s">
        <v>86</v>
      </c>
      <c r="AY247" s="18" t="s">
        <v>128</v>
      </c>
      <c r="BE247" s="204">
        <f>IF(N247="základní",J247,0)</f>
        <v>0</v>
      </c>
      <c r="BF247" s="204">
        <f>IF(N247="snížená",J247,0)</f>
        <v>0</v>
      </c>
      <c r="BG247" s="204">
        <f>IF(N247="zákl. přenesená",J247,0)</f>
        <v>0</v>
      </c>
      <c r="BH247" s="204">
        <f>IF(N247="sníž. přenesená",J247,0)</f>
        <v>0</v>
      </c>
      <c r="BI247" s="204">
        <f>IF(N247="nulová",J247,0)</f>
        <v>0</v>
      </c>
      <c r="BJ247" s="18" t="s">
        <v>84</v>
      </c>
      <c r="BK247" s="204">
        <f>ROUND(I247*H247,2)</f>
        <v>0</v>
      </c>
      <c r="BL247" s="18" t="s">
        <v>136</v>
      </c>
      <c r="BM247" s="203" t="s">
        <v>745</v>
      </c>
    </row>
    <row r="248" spans="1:65" s="2" customFormat="1">
      <c r="A248" s="35"/>
      <c r="B248" s="36"/>
      <c r="C248" s="37"/>
      <c r="D248" s="205" t="s">
        <v>138</v>
      </c>
      <c r="E248" s="37"/>
      <c r="F248" s="206" t="s">
        <v>744</v>
      </c>
      <c r="G248" s="37"/>
      <c r="H248" s="37"/>
      <c r="I248" s="207"/>
      <c r="J248" s="37"/>
      <c r="K248" s="37"/>
      <c r="L248" s="40"/>
      <c r="M248" s="208"/>
      <c r="N248" s="209"/>
      <c r="O248" s="72"/>
      <c r="P248" s="72"/>
      <c r="Q248" s="72"/>
      <c r="R248" s="72"/>
      <c r="S248" s="72"/>
      <c r="T248" s="73"/>
      <c r="U248" s="35"/>
      <c r="V248" s="35"/>
      <c r="W248" s="35"/>
      <c r="X248" s="35"/>
      <c r="Y248" s="35"/>
      <c r="Z248" s="35"/>
      <c r="AA248" s="35"/>
      <c r="AB248" s="35"/>
      <c r="AC248" s="35"/>
      <c r="AD248" s="35"/>
      <c r="AE248" s="35"/>
      <c r="AT248" s="18" t="s">
        <v>138</v>
      </c>
      <c r="AU248" s="18" t="s">
        <v>86</v>
      </c>
    </row>
    <row r="249" spans="1:65" s="2" customFormat="1" ht="16.5" customHeight="1">
      <c r="A249" s="35"/>
      <c r="B249" s="36"/>
      <c r="C249" s="192" t="s">
        <v>337</v>
      </c>
      <c r="D249" s="192" t="s">
        <v>131</v>
      </c>
      <c r="E249" s="193" t="s">
        <v>746</v>
      </c>
      <c r="F249" s="194" t="s">
        <v>747</v>
      </c>
      <c r="G249" s="195" t="s">
        <v>213</v>
      </c>
      <c r="H249" s="196">
        <v>310</v>
      </c>
      <c r="I249" s="197"/>
      <c r="J249" s="198">
        <f>ROUND(I249*H249,2)</f>
        <v>0</v>
      </c>
      <c r="K249" s="194" t="s">
        <v>1</v>
      </c>
      <c r="L249" s="40"/>
      <c r="M249" s="199" t="s">
        <v>1</v>
      </c>
      <c r="N249" s="200" t="s">
        <v>42</v>
      </c>
      <c r="O249" s="72"/>
      <c r="P249" s="201">
        <f>O249*H249</f>
        <v>0</v>
      </c>
      <c r="Q249" s="201">
        <v>0</v>
      </c>
      <c r="R249" s="201">
        <f>Q249*H249</f>
        <v>0</v>
      </c>
      <c r="S249" s="201">
        <v>0</v>
      </c>
      <c r="T249" s="202">
        <f>S249*H249</f>
        <v>0</v>
      </c>
      <c r="U249" s="35"/>
      <c r="V249" s="35"/>
      <c r="W249" s="35"/>
      <c r="X249" s="35"/>
      <c r="Y249" s="35"/>
      <c r="Z249" s="35"/>
      <c r="AA249" s="35"/>
      <c r="AB249" s="35"/>
      <c r="AC249" s="35"/>
      <c r="AD249" s="35"/>
      <c r="AE249" s="35"/>
      <c r="AR249" s="203" t="s">
        <v>136</v>
      </c>
      <c r="AT249" s="203" t="s">
        <v>131</v>
      </c>
      <c r="AU249" s="203" t="s">
        <v>86</v>
      </c>
      <c r="AY249" s="18" t="s">
        <v>128</v>
      </c>
      <c r="BE249" s="204">
        <f>IF(N249="základní",J249,0)</f>
        <v>0</v>
      </c>
      <c r="BF249" s="204">
        <f>IF(N249="snížená",J249,0)</f>
        <v>0</v>
      </c>
      <c r="BG249" s="204">
        <f>IF(N249="zákl. přenesená",J249,0)</f>
        <v>0</v>
      </c>
      <c r="BH249" s="204">
        <f>IF(N249="sníž. přenesená",J249,0)</f>
        <v>0</v>
      </c>
      <c r="BI249" s="204">
        <f>IF(N249="nulová",J249,0)</f>
        <v>0</v>
      </c>
      <c r="BJ249" s="18" t="s">
        <v>84</v>
      </c>
      <c r="BK249" s="204">
        <f>ROUND(I249*H249,2)</f>
        <v>0</v>
      </c>
      <c r="BL249" s="18" t="s">
        <v>136</v>
      </c>
      <c r="BM249" s="203" t="s">
        <v>748</v>
      </c>
    </row>
    <row r="250" spans="1:65" s="2" customFormat="1">
      <c r="A250" s="35"/>
      <c r="B250" s="36"/>
      <c r="C250" s="37"/>
      <c r="D250" s="205" t="s">
        <v>138</v>
      </c>
      <c r="E250" s="37"/>
      <c r="F250" s="206" t="s">
        <v>747</v>
      </c>
      <c r="G250" s="37"/>
      <c r="H250" s="37"/>
      <c r="I250" s="207"/>
      <c r="J250" s="37"/>
      <c r="K250" s="37"/>
      <c r="L250" s="40"/>
      <c r="M250" s="208"/>
      <c r="N250" s="209"/>
      <c r="O250" s="72"/>
      <c r="P250" s="72"/>
      <c r="Q250" s="72"/>
      <c r="R250" s="72"/>
      <c r="S250" s="72"/>
      <c r="T250" s="73"/>
      <c r="U250" s="35"/>
      <c r="V250" s="35"/>
      <c r="W250" s="35"/>
      <c r="X250" s="35"/>
      <c r="Y250" s="35"/>
      <c r="Z250" s="35"/>
      <c r="AA250" s="35"/>
      <c r="AB250" s="35"/>
      <c r="AC250" s="35"/>
      <c r="AD250" s="35"/>
      <c r="AE250" s="35"/>
      <c r="AT250" s="18" t="s">
        <v>138</v>
      </c>
      <c r="AU250" s="18" t="s">
        <v>86</v>
      </c>
    </row>
    <row r="251" spans="1:65" s="2" customFormat="1" ht="16.5" customHeight="1">
      <c r="A251" s="35"/>
      <c r="B251" s="36"/>
      <c r="C251" s="192" t="s">
        <v>342</v>
      </c>
      <c r="D251" s="192" t="s">
        <v>131</v>
      </c>
      <c r="E251" s="193" t="s">
        <v>749</v>
      </c>
      <c r="F251" s="194" t="s">
        <v>750</v>
      </c>
      <c r="G251" s="195" t="s">
        <v>719</v>
      </c>
      <c r="H251" s="196">
        <v>1</v>
      </c>
      <c r="I251" s="197"/>
      <c r="J251" s="198">
        <f>ROUND(I251*H251,2)</f>
        <v>0</v>
      </c>
      <c r="K251" s="194" t="s">
        <v>1</v>
      </c>
      <c r="L251" s="40"/>
      <c r="M251" s="199" t="s">
        <v>1</v>
      </c>
      <c r="N251" s="200" t="s">
        <v>42</v>
      </c>
      <c r="O251" s="72"/>
      <c r="P251" s="201">
        <f>O251*H251</f>
        <v>0</v>
      </c>
      <c r="Q251" s="201">
        <v>0</v>
      </c>
      <c r="R251" s="201">
        <f>Q251*H251</f>
        <v>0</v>
      </c>
      <c r="S251" s="201">
        <v>0</v>
      </c>
      <c r="T251" s="202">
        <f>S251*H251</f>
        <v>0</v>
      </c>
      <c r="U251" s="35"/>
      <c r="V251" s="35"/>
      <c r="W251" s="35"/>
      <c r="X251" s="35"/>
      <c r="Y251" s="35"/>
      <c r="Z251" s="35"/>
      <c r="AA251" s="35"/>
      <c r="AB251" s="35"/>
      <c r="AC251" s="35"/>
      <c r="AD251" s="35"/>
      <c r="AE251" s="35"/>
      <c r="AR251" s="203" t="s">
        <v>136</v>
      </c>
      <c r="AT251" s="203" t="s">
        <v>131</v>
      </c>
      <c r="AU251" s="203" t="s">
        <v>86</v>
      </c>
      <c r="AY251" s="18" t="s">
        <v>128</v>
      </c>
      <c r="BE251" s="204">
        <f>IF(N251="základní",J251,0)</f>
        <v>0</v>
      </c>
      <c r="BF251" s="204">
        <f>IF(N251="snížená",J251,0)</f>
        <v>0</v>
      </c>
      <c r="BG251" s="204">
        <f>IF(N251="zákl. přenesená",J251,0)</f>
        <v>0</v>
      </c>
      <c r="BH251" s="204">
        <f>IF(N251="sníž. přenesená",J251,0)</f>
        <v>0</v>
      </c>
      <c r="BI251" s="204">
        <f>IF(N251="nulová",J251,0)</f>
        <v>0</v>
      </c>
      <c r="BJ251" s="18" t="s">
        <v>84</v>
      </c>
      <c r="BK251" s="204">
        <f>ROUND(I251*H251,2)</f>
        <v>0</v>
      </c>
      <c r="BL251" s="18" t="s">
        <v>136</v>
      </c>
      <c r="BM251" s="203" t="s">
        <v>751</v>
      </c>
    </row>
    <row r="252" spans="1:65" s="2" customFormat="1">
      <c r="A252" s="35"/>
      <c r="B252" s="36"/>
      <c r="C252" s="37"/>
      <c r="D252" s="205" t="s">
        <v>138</v>
      </c>
      <c r="E252" s="37"/>
      <c r="F252" s="206" t="s">
        <v>750</v>
      </c>
      <c r="G252" s="37"/>
      <c r="H252" s="37"/>
      <c r="I252" s="207"/>
      <c r="J252" s="37"/>
      <c r="K252" s="37"/>
      <c r="L252" s="40"/>
      <c r="M252" s="208"/>
      <c r="N252" s="209"/>
      <c r="O252" s="72"/>
      <c r="P252" s="72"/>
      <c r="Q252" s="72"/>
      <c r="R252" s="72"/>
      <c r="S252" s="72"/>
      <c r="T252" s="73"/>
      <c r="U252" s="35"/>
      <c r="V252" s="35"/>
      <c r="W252" s="35"/>
      <c r="X252" s="35"/>
      <c r="Y252" s="35"/>
      <c r="Z252" s="35"/>
      <c r="AA252" s="35"/>
      <c r="AB252" s="35"/>
      <c r="AC252" s="35"/>
      <c r="AD252" s="35"/>
      <c r="AE252" s="35"/>
      <c r="AT252" s="18" t="s">
        <v>138</v>
      </c>
      <c r="AU252" s="18" t="s">
        <v>86</v>
      </c>
    </row>
    <row r="253" spans="1:65" s="2" customFormat="1" ht="16.5" customHeight="1">
      <c r="A253" s="35"/>
      <c r="B253" s="36"/>
      <c r="C253" s="192" t="s">
        <v>347</v>
      </c>
      <c r="D253" s="192" t="s">
        <v>131</v>
      </c>
      <c r="E253" s="193" t="s">
        <v>752</v>
      </c>
      <c r="F253" s="194" t="s">
        <v>753</v>
      </c>
      <c r="G253" s="195" t="s">
        <v>213</v>
      </c>
      <c r="H253" s="196">
        <v>350</v>
      </c>
      <c r="I253" s="197"/>
      <c r="J253" s="198">
        <f>ROUND(I253*H253,2)</f>
        <v>0</v>
      </c>
      <c r="K253" s="194" t="s">
        <v>1</v>
      </c>
      <c r="L253" s="40"/>
      <c r="M253" s="199" t="s">
        <v>1</v>
      </c>
      <c r="N253" s="200" t="s">
        <v>42</v>
      </c>
      <c r="O253" s="72"/>
      <c r="P253" s="201">
        <f>O253*H253</f>
        <v>0</v>
      </c>
      <c r="Q253" s="201">
        <v>0</v>
      </c>
      <c r="R253" s="201">
        <f>Q253*H253</f>
        <v>0</v>
      </c>
      <c r="S253" s="201">
        <v>0</v>
      </c>
      <c r="T253" s="202">
        <f>S253*H253</f>
        <v>0</v>
      </c>
      <c r="U253" s="35"/>
      <c r="V253" s="35"/>
      <c r="W253" s="35"/>
      <c r="X253" s="35"/>
      <c r="Y253" s="35"/>
      <c r="Z253" s="35"/>
      <c r="AA253" s="35"/>
      <c r="AB253" s="35"/>
      <c r="AC253" s="35"/>
      <c r="AD253" s="35"/>
      <c r="AE253" s="35"/>
      <c r="AR253" s="203" t="s">
        <v>136</v>
      </c>
      <c r="AT253" s="203" t="s">
        <v>131</v>
      </c>
      <c r="AU253" s="203" t="s">
        <v>86</v>
      </c>
      <c r="AY253" s="18" t="s">
        <v>128</v>
      </c>
      <c r="BE253" s="204">
        <f>IF(N253="základní",J253,0)</f>
        <v>0</v>
      </c>
      <c r="BF253" s="204">
        <f>IF(N253="snížená",J253,0)</f>
        <v>0</v>
      </c>
      <c r="BG253" s="204">
        <f>IF(N253="zákl. přenesená",J253,0)</f>
        <v>0</v>
      </c>
      <c r="BH253" s="204">
        <f>IF(N253="sníž. přenesená",J253,0)</f>
        <v>0</v>
      </c>
      <c r="BI253" s="204">
        <f>IF(N253="nulová",J253,0)</f>
        <v>0</v>
      </c>
      <c r="BJ253" s="18" t="s">
        <v>84</v>
      </c>
      <c r="BK253" s="204">
        <f>ROUND(I253*H253,2)</f>
        <v>0</v>
      </c>
      <c r="BL253" s="18" t="s">
        <v>136</v>
      </c>
      <c r="BM253" s="203" t="s">
        <v>754</v>
      </c>
    </row>
    <row r="254" spans="1:65" s="2" customFormat="1">
      <c r="A254" s="35"/>
      <c r="B254" s="36"/>
      <c r="C254" s="37"/>
      <c r="D254" s="205" t="s">
        <v>138</v>
      </c>
      <c r="E254" s="37"/>
      <c r="F254" s="206" t="s">
        <v>753</v>
      </c>
      <c r="G254" s="37"/>
      <c r="H254" s="37"/>
      <c r="I254" s="207"/>
      <c r="J254" s="37"/>
      <c r="K254" s="37"/>
      <c r="L254" s="40"/>
      <c r="M254" s="208"/>
      <c r="N254" s="209"/>
      <c r="O254" s="72"/>
      <c r="P254" s="72"/>
      <c r="Q254" s="72"/>
      <c r="R254" s="72"/>
      <c r="S254" s="72"/>
      <c r="T254" s="73"/>
      <c r="U254" s="35"/>
      <c r="V254" s="35"/>
      <c r="W254" s="35"/>
      <c r="X254" s="35"/>
      <c r="Y254" s="35"/>
      <c r="Z254" s="35"/>
      <c r="AA254" s="35"/>
      <c r="AB254" s="35"/>
      <c r="AC254" s="35"/>
      <c r="AD254" s="35"/>
      <c r="AE254" s="35"/>
      <c r="AT254" s="18" t="s">
        <v>138</v>
      </c>
      <c r="AU254" s="18" t="s">
        <v>86</v>
      </c>
    </row>
    <row r="255" spans="1:65" s="2" customFormat="1" ht="16.5" customHeight="1">
      <c r="A255" s="35"/>
      <c r="B255" s="36"/>
      <c r="C255" s="192" t="s">
        <v>352</v>
      </c>
      <c r="D255" s="192" t="s">
        <v>131</v>
      </c>
      <c r="E255" s="193" t="s">
        <v>755</v>
      </c>
      <c r="F255" s="194" t="s">
        <v>756</v>
      </c>
      <c r="G255" s="195" t="s">
        <v>213</v>
      </c>
      <c r="H255" s="196">
        <v>350</v>
      </c>
      <c r="I255" s="197"/>
      <c r="J255" s="198">
        <f>ROUND(I255*H255,2)</f>
        <v>0</v>
      </c>
      <c r="K255" s="194" t="s">
        <v>1</v>
      </c>
      <c r="L255" s="40"/>
      <c r="M255" s="199" t="s">
        <v>1</v>
      </c>
      <c r="N255" s="200" t="s">
        <v>42</v>
      </c>
      <c r="O255" s="72"/>
      <c r="P255" s="201">
        <f>O255*H255</f>
        <v>0</v>
      </c>
      <c r="Q255" s="201">
        <v>0</v>
      </c>
      <c r="R255" s="201">
        <f>Q255*H255</f>
        <v>0</v>
      </c>
      <c r="S255" s="201">
        <v>0</v>
      </c>
      <c r="T255" s="202">
        <f>S255*H255</f>
        <v>0</v>
      </c>
      <c r="U255" s="35"/>
      <c r="V255" s="35"/>
      <c r="W255" s="35"/>
      <c r="X255" s="35"/>
      <c r="Y255" s="35"/>
      <c r="Z255" s="35"/>
      <c r="AA255" s="35"/>
      <c r="AB255" s="35"/>
      <c r="AC255" s="35"/>
      <c r="AD255" s="35"/>
      <c r="AE255" s="35"/>
      <c r="AR255" s="203" t="s">
        <v>136</v>
      </c>
      <c r="AT255" s="203" t="s">
        <v>131</v>
      </c>
      <c r="AU255" s="203" t="s">
        <v>86</v>
      </c>
      <c r="AY255" s="18" t="s">
        <v>128</v>
      </c>
      <c r="BE255" s="204">
        <f>IF(N255="základní",J255,0)</f>
        <v>0</v>
      </c>
      <c r="BF255" s="204">
        <f>IF(N255="snížená",J255,0)</f>
        <v>0</v>
      </c>
      <c r="BG255" s="204">
        <f>IF(N255="zákl. přenesená",J255,0)</f>
        <v>0</v>
      </c>
      <c r="BH255" s="204">
        <f>IF(N255="sníž. přenesená",J255,0)</f>
        <v>0</v>
      </c>
      <c r="BI255" s="204">
        <f>IF(N255="nulová",J255,0)</f>
        <v>0</v>
      </c>
      <c r="BJ255" s="18" t="s">
        <v>84</v>
      </c>
      <c r="BK255" s="204">
        <f>ROUND(I255*H255,2)</f>
        <v>0</v>
      </c>
      <c r="BL255" s="18" t="s">
        <v>136</v>
      </c>
      <c r="BM255" s="203" t="s">
        <v>757</v>
      </c>
    </row>
    <row r="256" spans="1:65" s="2" customFormat="1">
      <c r="A256" s="35"/>
      <c r="B256" s="36"/>
      <c r="C256" s="37"/>
      <c r="D256" s="205" t="s">
        <v>138</v>
      </c>
      <c r="E256" s="37"/>
      <c r="F256" s="206" t="s">
        <v>756</v>
      </c>
      <c r="G256" s="37"/>
      <c r="H256" s="37"/>
      <c r="I256" s="207"/>
      <c r="J256" s="37"/>
      <c r="K256" s="37"/>
      <c r="L256" s="40"/>
      <c r="M256" s="208"/>
      <c r="N256" s="209"/>
      <c r="O256" s="72"/>
      <c r="P256" s="72"/>
      <c r="Q256" s="72"/>
      <c r="R256" s="72"/>
      <c r="S256" s="72"/>
      <c r="T256" s="73"/>
      <c r="U256" s="35"/>
      <c r="V256" s="35"/>
      <c r="W256" s="35"/>
      <c r="X256" s="35"/>
      <c r="Y256" s="35"/>
      <c r="Z256" s="35"/>
      <c r="AA256" s="35"/>
      <c r="AB256" s="35"/>
      <c r="AC256" s="35"/>
      <c r="AD256" s="35"/>
      <c r="AE256" s="35"/>
      <c r="AT256" s="18" t="s">
        <v>138</v>
      </c>
      <c r="AU256" s="18" t="s">
        <v>86</v>
      </c>
    </row>
    <row r="257" spans="1:65" s="2" customFormat="1" ht="16.5" customHeight="1">
      <c r="A257" s="35"/>
      <c r="B257" s="36"/>
      <c r="C257" s="192" t="s">
        <v>357</v>
      </c>
      <c r="D257" s="192" t="s">
        <v>131</v>
      </c>
      <c r="E257" s="193" t="s">
        <v>758</v>
      </c>
      <c r="F257" s="194" t="s">
        <v>759</v>
      </c>
      <c r="G257" s="195" t="s">
        <v>719</v>
      </c>
      <c r="H257" s="196">
        <v>2</v>
      </c>
      <c r="I257" s="197"/>
      <c r="J257" s="198">
        <f>ROUND(I257*H257,2)</f>
        <v>0</v>
      </c>
      <c r="K257" s="194" t="s">
        <v>1</v>
      </c>
      <c r="L257" s="40"/>
      <c r="M257" s="199" t="s">
        <v>1</v>
      </c>
      <c r="N257" s="200" t="s">
        <v>42</v>
      </c>
      <c r="O257" s="72"/>
      <c r="P257" s="201">
        <f>O257*H257</f>
        <v>0</v>
      </c>
      <c r="Q257" s="201">
        <v>0</v>
      </c>
      <c r="R257" s="201">
        <f>Q257*H257</f>
        <v>0</v>
      </c>
      <c r="S257" s="201">
        <v>0</v>
      </c>
      <c r="T257" s="202">
        <f>S257*H257</f>
        <v>0</v>
      </c>
      <c r="U257" s="35"/>
      <c r="V257" s="35"/>
      <c r="W257" s="35"/>
      <c r="X257" s="35"/>
      <c r="Y257" s="35"/>
      <c r="Z257" s="35"/>
      <c r="AA257" s="35"/>
      <c r="AB257" s="35"/>
      <c r="AC257" s="35"/>
      <c r="AD257" s="35"/>
      <c r="AE257" s="35"/>
      <c r="AR257" s="203" t="s">
        <v>136</v>
      </c>
      <c r="AT257" s="203" t="s">
        <v>131</v>
      </c>
      <c r="AU257" s="203" t="s">
        <v>86</v>
      </c>
      <c r="AY257" s="18" t="s">
        <v>128</v>
      </c>
      <c r="BE257" s="204">
        <f>IF(N257="základní",J257,0)</f>
        <v>0</v>
      </c>
      <c r="BF257" s="204">
        <f>IF(N257="snížená",J257,0)</f>
        <v>0</v>
      </c>
      <c r="BG257" s="204">
        <f>IF(N257="zákl. přenesená",J257,0)</f>
        <v>0</v>
      </c>
      <c r="BH257" s="204">
        <f>IF(N257="sníž. přenesená",J257,0)</f>
        <v>0</v>
      </c>
      <c r="BI257" s="204">
        <f>IF(N257="nulová",J257,0)</f>
        <v>0</v>
      </c>
      <c r="BJ257" s="18" t="s">
        <v>84</v>
      </c>
      <c r="BK257" s="204">
        <f>ROUND(I257*H257,2)</f>
        <v>0</v>
      </c>
      <c r="BL257" s="18" t="s">
        <v>136</v>
      </c>
      <c r="BM257" s="203" t="s">
        <v>760</v>
      </c>
    </row>
    <row r="258" spans="1:65" s="2" customFormat="1">
      <c r="A258" s="35"/>
      <c r="B258" s="36"/>
      <c r="C258" s="37"/>
      <c r="D258" s="205" t="s">
        <v>138</v>
      </c>
      <c r="E258" s="37"/>
      <c r="F258" s="206" t="s">
        <v>759</v>
      </c>
      <c r="G258" s="37"/>
      <c r="H258" s="37"/>
      <c r="I258" s="207"/>
      <c r="J258" s="37"/>
      <c r="K258" s="37"/>
      <c r="L258" s="40"/>
      <c r="M258" s="208"/>
      <c r="N258" s="209"/>
      <c r="O258" s="72"/>
      <c r="P258" s="72"/>
      <c r="Q258" s="72"/>
      <c r="R258" s="72"/>
      <c r="S258" s="72"/>
      <c r="T258" s="73"/>
      <c r="U258" s="35"/>
      <c r="V258" s="35"/>
      <c r="W258" s="35"/>
      <c r="X258" s="35"/>
      <c r="Y258" s="35"/>
      <c r="Z258" s="35"/>
      <c r="AA258" s="35"/>
      <c r="AB258" s="35"/>
      <c r="AC258" s="35"/>
      <c r="AD258" s="35"/>
      <c r="AE258" s="35"/>
      <c r="AT258" s="18" t="s">
        <v>138</v>
      </c>
      <c r="AU258" s="18" t="s">
        <v>86</v>
      </c>
    </row>
    <row r="259" spans="1:65" s="2" customFormat="1" ht="16.5" customHeight="1">
      <c r="A259" s="35"/>
      <c r="B259" s="36"/>
      <c r="C259" s="192" t="s">
        <v>363</v>
      </c>
      <c r="D259" s="192" t="s">
        <v>131</v>
      </c>
      <c r="E259" s="193" t="s">
        <v>761</v>
      </c>
      <c r="F259" s="194" t="s">
        <v>762</v>
      </c>
      <c r="G259" s="195" t="s">
        <v>763</v>
      </c>
      <c r="H259" s="196">
        <v>10</v>
      </c>
      <c r="I259" s="197"/>
      <c r="J259" s="198">
        <f>ROUND(I259*H259,2)</f>
        <v>0</v>
      </c>
      <c r="K259" s="194" t="s">
        <v>1</v>
      </c>
      <c r="L259" s="40"/>
      <c r="M259" s="199" t="s">
        <v>1</v>
      </c>
      <c r="N259" s="200" t="s">
        <v>42</v>
      </c>
      <c r="O259" s="72"/>
      <c r="P259" s="201">
        <f>O259*H259</f>
        <v>0</v>
      </c>
      <c r="Q259" s="201">
        <v>0</v>
      </c>
      <c r="R259" s="201">
        <f>Q259*H259</f>
        <v>0</v>
      </c>
      <c r="S259" s="201">
        <v>0</v>
      </c>
      <c r="T259" s="202">
        <f>S259*H259</f>
        <v>0</v>
      </c>
      <c r="U259" s="35"/>
      <c r="V259" s="35"/>
      <c r="W259" s="35"/>
      <c r="X259" s="35"/>
      <c r="Y259" s="35"/>
      <c r="Z259" s="35"/>
      <c r="AA259" s="35"/>
      <c r="AB259" s="35"/>
      <c r="AC259" s="35"/>
      <c r="AD259" s="35"/>
      <c r="AE259" s="35"/>
      <c r="AR259" s="203" t="s">
        <v>136</v>
      </c>
      <c r="AT259" s="203" t="s">
        <v>131</v>
      </c>
      <c r="AU259" s="203" t="s">
        <v>86</v>
      </c>
      <c r="AY259" s="18" t="s">
        <v>128</v>
      </c>
      <c r="BE259" s="204">
        <f>IF(N259="základní",J259,0)</f>
        <v>0</v>
      </c>
      <c r="BF259" s="204">
        <f>IF(N259="snížená",J259,0)</f>
        <v>0</v>
      </c>
      <c r="BG259" s="204">
        <f>IF(N259="zákl. přenesená",J259,0)</f>
        <v>0</v>
      </c>
      <c r="BH259" s="204">
        <f>IF(N259="sníž. přenesená",J259,0)</f>
        <v>0</v>
      </c>
      <c r="BI259" s="204">
        <f>IF(N259="nulová",J259,0)</f>
        <v>0</v>
      </c>
      <c r="BJ259" s="18" t="s">
        <v>84</v>
      </c>
      <c r="BK259" s="204">
        <f>ROUND(I259*H259,2)</f>
        <v>0</v>
      </c>
      <c r="BL259" s="18" t="s">
        <v>136</v>
      </c>
      <c r="BM259" s="203" t="s">
        <v>764</v>
      </c>
    </row>
    <row r="260" spans="1:65" s="2" customFormat="1">
      <c r="A260" s="35"/>
      <c r="B260" s="36"/>
      <c r="C260" s="37"/>
      <c r="D260" s="205" t="s">
        <v>138</v>
      </c>
      <c r="E260" s="37"/>
      <c r="F260" s="206" t="s">
        <v>762</v>
      </c>
      <c r="G260" s="37"/>
      <c r="H260" s="37"/>
      <c r="I260" s="207"/>
      <c r="J260" s="37"/>
      <c r="K260" s="37"/>
      <c r="L260" s="40"/>
      <c r="M260" s="208"/>
      <c r="N260" s="209"/>
      <c r="O260" s="72"/>
      <c r="P260" s="72"/>
      <c r="Q260" s="72"/>
      <c r="R260" s="72"/>
      <c r="S260" s="72"/>
      <c r="T260" s="73"/>
      <c r="U260" s="35"/>
      <c r="V260" s="35"/>
      <c r="W260" s="35"/>
      <c r="X260" s="35"/>
      <c r="Y260" s="35"/>
      <c r="Z260" s="35"/>
      <c r="AA260" s="35"/>
      <c r="AB260" s="35"/>
      <c r="AC260" s="35"/>
      <c r="AD260" s="35"/>
      <c r="AE260" s="35"/>
      <c r="AT260" s="18" t="s">
        <v>138</v>
      </c>
      <c r="AU260" s="18" t="s">
        <v>86</v>
      </c>
    </row>
    <row r="261" spans="1:65" s="2" customFormat="1" ht="16.5" customHeight="1">
      <c r="A261" s="35"/>
      <c r="B261" s="36"/>
      <c r="C261" s="192" t="s">
        <v>367</v>
      </c>
      <c r="D261" s="192" t="s">
        <v>131</v>
      </c>
      <c r="E261" s="193" t="s">
        <v>765</v>
      </c>
      <c r="F261" s="194" t="s">
        <v>766</v>
      </c>
      <c r="G261" s="195" t="s">
        <v>767</v>
      </c>
      <c r="H261" s="196">
        <v>2</v>
      </c>
      <c r="I261" s="197"/>
      <c r="J261" s="198">
        <f>ROUND(I261*H261,2)</f>
        <v>0</v>
      </c>
      <c r="K261" s="194" t="s">
        <v>1</v>
      </c>
      <c r="L261" s="40"/>
      <c r="M261" s="199" t="s">
        <v>1</v>
      </c>
      <c r="N261" s="200" t="s">
        <v>42</v>
      </c>
      <c r="O261" s="72"/>
      <c r="P261" s="201">
        <f>O261*H261</f>
        <v>0</v>
      </c>
      <c r="Q261" s="201">
        <v>0</v>
      </c>
      <c r="R261" s="201">
        <f>Q261*H261</f>
        <v>0</v>
      </c>
      <c r="S261" s="201">
        <v>0</v>
      </c>
      <c r="T261" s="202">
        <f>S261*H261</f>
        <v>0</v>
      </c>
      <c r="U261" s="35"/>
      <c r="V261" s="35"/>
      <c r="W261" s="35"/>
      <c r="X261" s="35"/>
      <c r="Y261" s="35"/>
      <c r="Z261" s="35"/>
      <c r="AA261" s="35"/>
      <c r="AB261" s="35"/>
      <c r="AC261" s="35"/>
      <c r="AD261" s="35"/>
      <c r="AE261" s="35"/>
      <c r="AR261" s="203" t="s">
        <v>136</v>
      </c>
      <c r="AT261" s="203" t="s">
        <v>131</v>
      </c>
      <c r="AU261" s="203" t="s">
        <v>86</v>
      </c>
      <c r="AY261" s="18" t="s">
        <v>128</v>
      </c>
      <c r="BE261" s="204">
        <f>IF(N261="základní",J261,0)</f>
        <v>0</v>
      </c>
      <c r="BF261" s="204">
        <f>IF(N261="snížená",J261,0)</f>
        <v>0</v>
      </c>
      <c r="BG261" s="204">
        <f>IF(N261="zákl. přenesená",J261,0)</f>
        <v>0</v>
      </c>
      <c r="BH261" s="204">
        <f>IF(N261="sníž. přenesená",J261,0)</f>
        <v>0</v>
      </c>
      <c r="BI261" s="204">
        <f>IF(N261="nulová",J261,0)</f>
        <v>0</v>
      </c>
      <c r="BJ261" s="18" t="s">
        <v>84</v>
      </c>
      <c r="BK261" s="204">
        <f>ROUND(I261*H261,2)</f>
        <v>0</v>
      </c>
      <c r="BL261" s="18" t="s">
        <v>136</v>
      </c>
      <c r="BM261" s="203" t="s">
        <v>768</v>
      </c>
    </row>
    <row r="262" spans="1:65" s="2" customFormat="1">
      <c r="A262" s="35"/>
      <c r="B262" s="36"/>
      <c r="C262" s="37"/>
      <c r="D262" s="205" t="s">
        <v>138</v>
      </c>
      <c r="E262" s="37"/>
      <c r="F262" s="206" t="s">
        <v>766</v>
      </c>
      <c r="G262" s="37"/>
      <c r="H262" s="37"/>
      <c r="I262" s="207"/>
      <c r="J262" s="37"/>
      <c r="K262" s="37"/>
      <c r="L262" s="40"/>
      <c r="M262" s="208"/>
      <c r="N262" s="209"/>
      <c r="O262" s="72"/>
      <c r="P262" s="72"/>
      <c r="Q262" s="72"/>
      <c r="R262" s="72"/>
      <c r="S262" s="72"/>
      <c r="T262" s="73"/>
      <c r="U262" s="35"/>
      <c r="V262" s="35"/>
      <c r="W262" s="35"/>
      <c r="X262" s="35"/>
      <c r="Y262" s="35"/>
      <c r="Z262" s="35"/>
      <c r="AA262" s="35"/>
      <c r="AB262" s="35"/>
      <c r="AC262" s="35"/>
      <c r="AD262" s="35"/>
      <c r="AE262" s="35"/>
      <c r="AT262" s="18" t="s">
        <v>138</v>
      </c>
      <c r="AU262" s="18" t="s">
        <v>86</v>
      </c>
    </row>
    <row r="263" spans="1:65" s="2" customFormat="1" ht="24.15" customHeight="1">
      <c r="A263" s="35"/>
      <c r="B263" s="36"/>
      <c r="C263" s="192" t="s">
        <v>372</v>
      </c>
      <c r="D263" s="192" t="s">
        <v>131</v>
      </c>
      <c r="E263" s="193" t="s">
        <v>769</v>
      </c>
      <c r="F263" s="194" t="s">
        <v>770</v>
      </c>
      <c r="G263" s="195" t="s">
        <v>771</v>
      </c>
      <c r="H263" s="196">
        <v>1</v>
      </c>
      <c r="I263" s="197"/>
      <c r="J263" s="198">
        <f>ROUND(I263*H263,2)</f>
        <v>0</v>
      </c>
      <c r="K263" s="194" t="s">
        <v>1</v>
      </c>
      <c r="L263" s="40"/>
      <c r="M263" s="199" t="s">
        <v>1</v>
      </c>
      <c r="N263" s="200" t="s">
        <v>42</v>
      </c>
      <c r="O263" s="72"/>
      <c r="P263" s="201">
        <f>O263*H263</f>
        <v>0</v>
      </c>
      <c r="Q263" s="201">
        <v>0</v>
      </c>
      <c r="R263" s="201">
        <f>Q263*H263</f>
        <v>0</v>
      </c>
      <c r="S263" s="201">
        <v>0</v>
      </c>
      <c r="T263" s="202">
        <f>S263*H263</f>
        <v>0</v>
      </c>
      <c r="U263" s="35"/>
      <c r="V263" s="35"/>
      <c r="W263" s="35"/>
      <c r="X263" s="35"/>
      <c r="Y263" s="35"/>
      <c r="Z263" s="35"/>
      <c r="AA263" s="35"/>
      <c r="AB263" s="35"/>
      <c r="AC263" s="35"/>
      <c r="AD263" s="35"/>
      <c r="AE263" s="35"/>
      <c r="AR263" s="203" t="s">
        <v>136</v>
      </c>
      <c r="AT263" s="203" t="s">
        <v>131</v>
      </c>
      <c r="AU263" s="203" t="s">
        <v>86</v>
      </c>
      <c r="AY263" s="18" t="s">
        <v>128</v>
      </c>
      <c r="BE263" s="204">
        <f>IF(N263="základní",J263,0)</f>
        <v>0</v>
      </c>
      <c r="BF263" s="204">
        <f>IF(N263="snížená",J263,0)</f>
        <v>0</v>
      </c>
      <c r="BG263" s="204">
        <f>IF(N263="zákl. přenesená",J263,0)</f>
        <v>0</v>
      </c>
      <c r="BH263" s="204">
        <f>IF(N263="sníž. přenesená",J263,0)</f>
        <v>0</v>
      </c>
      <c r="BI263" s="204">
        <f>IF(N263="nulová",J263,0)</f>
        <v>0</v>
      </c>
      <c r="BJ263" s="18" t="s">
        <v>84</v>
      </c>
      <c r="BK263" s="204">
        <f>ROUND(I263*H263,2)</f>
        <v>0</v>
      </c>
      <c r="BL263" s="18" t="s">
        <v>136</v>
      </c>
      <c r="BM263" s="203" t="s">
        <v>772</v>
      </c>
    </row>
    <row r="264" spans="1:65" s="2" customFormat="1">
      <c r="A264" s="35"/>
      <c r="B264" s="36"/>
      <c r="C264" s="37"/>
      <c r="D264" s="205" t="s">
        <v>138</v>
      </c>
      <c r="E264" s="37"/>
      <c r="F264" s="206" t="s">
        <v>770</v>
      </c>
      <c r="G264" s="37"/>
      <c r="H264" s="37"/>
      <c r="I264" s="207"/>
      <c r="J264" s="37"/>
      <c r="K264" s="37"/>
      <c r="L264" s="40"/>
      <c r="M264" s="208"/>
      <c r="N264" s="209"/>
      <c r="O264" s="72"/>
      <c r="P264" s="72"/>
      <c r="Q264" s="72"/>
      <c r="R264" s="72"/>
      <c r="S264" s="72"/>
      <c r="T264" s="73"/>
      <c r="U264" s="35"/>
      <c r="V264" s="35"/>
      <c r="W264" s="35"/>
      <c r="X264" s="35"/>
      <c r="Y264" s="35"/>
      <c r="Z264" s="35"/>
      <c r="AA264" s="35"/>
      <c r="AB264" s="35"/>
      <c r="AC264" s="35"/>
      <c r="AD264" s="35"/>
      <c r="AE264" s="35"/>
      <c r="AT264" s="18" t="s">
        <v>138</v>
      </c>
      <c r="AU264" s="18" t="s">
        <v>86</v>
      </c>
    </row>
    <row r="265" spans="1:65" s="2" customFormat="1" ht="24.15" customHeight="1">
      <c r="A265" s="35"/>
      <c r="B265" s="36"/>
      <c r="C265" s="192" t="s">
        <v>376</v>
      </c>
      <c r="D265" s="192" t="s">
        <v>131</v>
      </c>
      <c r="E265" s="193" t="s">
        <v>773</v>
      </c>
      <c r="F265" s="194" t="s">
        <v>774</v>
      </c>
      <c r="G265" s="195" t="s">
        <v>771</v>
      </c>
      <c r="H265" s="196">
        <v>1</v>
      </c>
      <c r="I265" s="197"/>
      <c r="J265" s="198">
        <f>ROUND(I265*H265,2)</f>
        <v>0</v>
      </c>
      <c r="K265" s="194" t="s">
        <v>1</v>
      </c>
      <c r="L265" s="40"/>
      <c r="M265" s="199" t="s">
        <v>1</v>
      </c>
      <c r="N265" s="200" t="s">
        <v>42</v>
      </c>
      <c r="O265" s="72"/>
      <c r="P265" s="201">
        <f>O265*H265</f>
        <v>0</v>
      </c>
      <c r="Q265" s="201">
        <v>0</v>
      </c>
      <c r="R265" s="201">
        <f>Q265*H265</f>
        <v>0</v>
      </c>
      <c r="S265" s="201">
        <v>0</v>
      </c>
      <c r="T265" s="202">
        <f>S265*H265</f>
        <v>0</v>
      </c>
      <c r="U265" s="35"/>
      <c r="V265" s="35"/>
      <c r="W265" s="35"/>
      <c r="X265" s="35"/>
      <c r="Y265" s="35"/>
      <c r="Z265" s="35"/>
      <c r="AA265" s="35"/>
      <c r="AB265" s="35"/>
      <c r="AC265" s="35"/>
      <c r="AD265" s="35"/>
      <c r="AE265" s="35"/>
      <c r="AR265" s="203" t="s">
        <v>136</v>
      </c>
      <c r="AT265" s="203" t="s">
        <v>131</v>
      </c>
      <c r="AU265" s="203" t="s">
        <v>86</v>
      </c>
      <c r="AY265" s="18" t="s">
        <v>128</v>
      </c>
      <c r="BE265" s="204">
        <f>IF(N265="základní",J265,0)</f>
        <v>0</v>
      </c>
      <c r="BF265" s="204">
        <f>IF(N265="snížená",J265,0)</f>
        <v>0</v>
      </c>
      <c r="BG265" s="204">
        <f>IF(N265="zákl. přenesená",J265,0)</f>
        <v>0</v>
      </c>
      <c r="BH265" s="204">
        <f>IF(N265="sníž. přenesená",J265,0)</f>
        <v>0</v>
      </c>
      <c r="BI265" s="204">
        <f>IF(N265="nulová",J265,0)</f>
        <v>0</v>
      </c>
      <c r="BJ265" s="18" t="s">
        <v>84</v>
      </c>
      <c r="BK265" s="204">
        <f>ROUND(I265*H265,2)</f>
        <v>0</v>
      </c>
      <c r="BL265" s="18" t="s">
        <v>136</v>
      </c>
      <c r="BM265" s="203" t="s">
        <v>775</v>
      </c>
    </row>
    <row r="266" spans="1:65" s="2" customFormat="1">
      <c r="A266" s="35"/>
      <c r="B266" s="36"/>
      <c r="C266" s="37"/>
      <c r="D266" s="205" t="s">
        <v>138</v>
      </c>
      <c r="E266" s="37"/>
      <c r="F266" s="206" t="s">
        <v>774</v>
      </c>
      <c r="G266" s="37"/>
      <c r="H266" s="37"/>
      <c r="I266" s="207"/>
      <c r="J266" s="37"/>
      <c r="K266" s="37"/>
      <c r="L266" s="40"/>
      <c r="M266" s="208"/>
      <c r="N266" s="209"/>
      <c r="O266" s="72"/>
      <c r="P266" s="72"/>
      <c r="Q266" s="72"/>
      <c r="R266" s="72"/>
      <c r="S266" s="72"/>
      <c r="T266" s="73"/>
      <c r="U266" s="35"/>
      <c r="V266" s="35"/>
      <c r="W266" s="35"/>
      <c r="X266" s="35"/>
      <c r="Y266" s="35"/>
      <c r="Z266" s="35"/>
      <c r="AA266" s="35"/>
      <c r="AB266" s="35"/>
      <c r="AC266" s="35"/>
      <c r="AD266" s="35"/>
      <c r="AE266" s="35"/>
      <c r="AT266" s="18" t="s">
        <v>138</v>
      </c>
      <c r="AU266" s="18" t="s">
        <v>86</v>
      </c>
    </row>
    <row r="267" spans="1:65" s="12" customFormat="1" ht="25.95" customHeight="1">
      <c r="B267" s="176"/>
      <c r="C267" s="177"/>
      <c r="D267" s="178" t="s">
        <v>76</v>
      </c>
      <c r="E267" s="179" t="s">
        <v>433</v>
      </c>
      <c r="F267" s="179" t="s">
        <v>434</v>
      </c>
      <c r="G267" s="177"/>
      <c r="H267" s="177"/>
      <c r="I267" s="180"/>
      <c r="J267" s="181">
        <f>BK267</f>
        <v>0</v>
      </c>
      <c r="K267" s="177"/>
      <c r="L267" s="182"/>
      <c r="M267" s="183"/>
      <c r="N267" s="184"/>
      <c r="O267" s="184"/>
      <c r="P267" s="185">
        <f>SUM(P268:P359)</f>
        <v>0</v>
      </c>
      <c r="Q267" s="184"/>
      <c r="R267" s="185">
        <f>SUM(R268:R359)</f>
        <v>0</v>
      </c>
      <c r="S267" s="184"/>
      <c r="T267" s="186">
        <f>SUM(T268:T359)</f>
        <v>0</v>
      </c>
      <c r="AR267" s="187" t="s">
        <v>136</v>
      </c>
      <c r="AT267" s="188" t="s">
        <v>76</v>
      </c>
      <c r="AU267" s="188" t="s">
        <v>77</v>
      </c>
      <c r="AY267" s="187" t="s">
        <v>128</v>
      </c>
      <c r="BK267" s="189">
        <f>SUM(BK268:BK359)</f>
        <v>0</v>
      </c>
    </row>
    <row r="268" spans="1:65" s="2" customFormat="1" ht="16.5" customHeight="1">
      <c r="A268" s="35"/>
      <c r="B268" s="36"/>
      <c r="C268" s="192" t="s">
        <v>380</v>
      </c>
      <c r="D268" s="192" t="s">
        <v>131</v>
      </c>
      <c r="E268" s="193" t="s">
        <v>776</v>
      </c>
      <c r="F268" s="194" t="s">
        <v>777</v>
      </c>
      <c r="G268" s="195" t="s">
        <v>148</v>
      </c>
      <c r="H268" s="196">
        <v>2000.434</v>
      </c>
      <c r="I268" s="197"/>
      <c r="J268" s="198">
        <f>ROUND(I268*H268,2)</f>
        <v>0</v>
      </c>
      <c r="K268" s="194" t="s">
        <v>135</v>
      </c>
      <c r="L268" s="40"/>
      <c r="M268" s="199" t="s">
        <v>1</v>
      </c>
      <c r="N268" s="200" t="s">
        <v>42</v>
      </c>
      <c r="O268" s="72"/>
      <c r="P268" s="201">
        <f>O268*H268</f>
        <v>0</v>
      </c>
      <c r="Q268" s="201">
        <v>0</v>
      </c>
      <c r="R268" s="201">
        <f>Q268*H268</f>
        <v>0</v>
      </c>
      <c r="S268" s="201">
        <v>0</v>
      </c>
      <c r="T268" s="202">
        <f>S268*H268</f>
        <v>0</v>
      </c>
      <c r="U268" s="35"/>
      <c r="V268" s="35"/>
      <c r="W268" s="35"/>
      <c r="X268" s="35"/>
      <c r="Y268" s="35"/>
      <c r="Z268" s="35"/>
      <c r="AA268" s="35"/>
      <c r="AB268" s="35"/>
      <c r="AC268" s="35"/>
      <c r="AD268" s="35"/>
      <c r="AE268" s="35"/>
      <c r="AR268" s="203" t="s">
        <v>438</v>
      </c>
      <c r="AT268" s="203" t="s">
        <v>131</v>
      </c>
      <c r="AU268" s="203" t="s">
        <v>84</v>
      </c>
      <c r="AY268" s="18" t="s">
        <v>128</v>
      </c>
      <c r="BE268" s="204">
        <f>IF(N268="základní",J268,0)</f>
        <v>0</v>
      </c>
      <c r="BF268" s="204">
        <f>IF(N268="snížená",J268,0)</f>
        <v>0</v>
      </c>
      <c r="BG268" s="204">
        <f>IF(N268="zákl. přenesená",J268,0)</f>
        <v>0</v>
      </c>
      <c r="BH268" s="204">
        <f>IF(N268="sníž. přenesená",J268,0)</f>
        <v>0</v>
      </c>
      <c r="BI268" s="204">
        <f>IF(N268="nulová",J268,0)</f>
        <v>0</v>
      </c>
      <c r="BJ268" s="18" t="s">
        <v>84</v>
      </c>
      <c r="BK268" s="204">
        <f>ROUND(I268*H268,2)</f>
        <v>0</v>
      </c>
      <c r="BL268" s="18" t="s">
        <v>438</v>
      </c>
      <c r="BM268" s="203" t="s">
        <v>778</v>
      </c>
    </row>
    <row r="269" spans="1:65" s="2" customFormat="1" ht="76.8">
      <c r="A269" s="35"/>
      <c r="B269" s="36"/>
      <c r="C269" s="37"/>
      <c r="D269" s="205" t="s">
        <v>138</v>
      </c>
      <c r="E269" s="37"/>
      <c r="F269" s="206" t="s">
        <v>779</v>
      </c>
      <c r="G269" s="37"/>
      <c r="H269" s="37"/>
      <c r="I269" s="207"/>
      <c r="J269" s="37"/>
      <c r="K269" s="37"/>
      <c r="L269" s="40"/>
      <c r="M269" s="208"/>
      <c r="N269" s="209"/>
      <c r="O269" s="72"/>
      <c r="P269" s="72"/>
      <c r="Q269" s="72"/>
      <c r="R269" s="72"/>
      <c r="S269" s="72"/>
      <c r="T269" s="73"/>
      <c r="U269" s="35"/>
      <c r="V269" s="35"/>
      <c r="W269" s="35"/>
      <c r="X269" s="35"/>
      <c r="Y269" s="35"/>
      <c r="Z269" s="35"/>
      <c r="AA269" s="35"/>
      <c r="AB269" s="35"/>
      <c r="AC269" s="35"/>
      <c r="AD269" s="35"/>
      <c r="AE269" s="35"/>
      <c r="AT269" s="18" t="s">
        <v>138</v>
      </c>
      <c r="AU269" s="18" t="s">
        <v>84</v>
      </c>
    </row>
    <row r="270" spans="1:65" s="15" customFormat="1">
      <c r="B270" s="242"/>
      <c r="C270" s="243"/>
      <c r="D270" s="205" t="s">
        <v>151</v>
      </c>
      <c r="E270" s="244" t="s">
        <v>1</v>
      </c>
      <c r="F270" s="245" t="s">
        <v>780</v>
      </c>
      <c r="G270" s="243"/>
      <c r="H270" s="244" t="s">
        <v>1</v>
      </c>
      <c r="I270" s="246"/>
      <c r="J270" s="243"/>
      <c r="K270" s="243"/>
      <c r="L270" s="247"/>
      <c r="M270" s="248"/>
      <c r="N270" s="249"/>
      <c r="O270" s="249"/>
      <c r="P270" s="249"/>
      <c r="Q270" s="249"/>
      <c r="R270" s="249"/>
      <c r="S270" s="249"/>
      <c r="T270" s="250"/>
      <c r="AT270" s="251" t="s">
        <v>151</v>
      </c>
      <c r="AU270" s="251" t="s">
        <v>84</v>
      </c>
      <c r="AV270" s="15" t="s">
        <v>84</v>
      </c>
      <c r="AW270" s="15" t="s">
        <v>34</v>
      </c>
      <c r="AX270" s="15" t="s">
        <v>77</v>
      </c>
      <c r="AY270" s="251" t="s">
        <v>128</v>
      </c>
    </row>
    <row r="271" spans="1:65" s="13" customFormat="1">
      <c r="B271" s="210"/>
      <c r="C271" s="211"/>
      <c r="D271" s="205" t="s">
        <v>151</v>
      </c>
      <c r="E271" s="212" t="s">
        <v>1</v>
      </c>
      <c r="F271" s="213" t="s">
        <v>781</v>
      </c>
      <c r="G271" s="211"/>
      <c r="H271" s="214">
        <v>2300.9459999999999</v>
      </c>
      <c r="I271" s="215"/>
      <c r="J271" s="211"/>
      <c r="K271" s="211"/>
      <c r="L271" s="216"/>
      <c r="M271" s="217"/>
      <c r="N271" s="218"/>
      <c r="O271" s="218"/>
      <c r="P271" s="218"/>
      <c r="Q271" s="218"/>
      <c r="R271" s="218"/>
      <c r="S271" s="218"/>
      <c r="T271" s="219"/>
      <c r="AT271" s="220" t="s">
        <v>151</v>
      </c>
      <c r="AU271" s="220" t="s">
        <v>84</v>
      </c>
      <c r="AV271" s="13" t="s">
        <v>86</v>
      </c>
      <c r="AW271" s="13" t="s">
        <v>34</v>
      </c>
      <c r="AX271" s="13" t="s">
        <v>77</v>
      </c>
      <c r="AY271" s="220" t="s">
        <v>128</v>
      </c>
    </row>
    <row r="272" spans="1:65" s="13" customFormat="1">
      <c r="B272" s="210"/>
      <c r="C272" s="211"/>
      <c r="D272" s="205" t="s">
        <v>151</v>
      </c>
      <c r="E272" s="212" t="s">
        <v>1</v>
      </c>
      <c r="F272" s="213" t="s">
        <v>782</v>
      </c>
      <c r="G272" s="211"/>
      <c r="H272" s="214">
        <v>9.6</v>
      </c>
      <c r="I272" s="215"/>
      <c r="J272" s="211"/>
      <c r="K272" s="211"/>
      <c r="L272" s="216"/>
      <c r="M272" s="217"/>
      <c r="N272" s="218"/>
      <c r="O272" s="218"/>
      <c r="P272" s="218"/>
      <c r="Q272" s="218"/>
      <c r="R272" s="218"/>
      <c r="S272" s="218"/>
      <c r="T272" s="219"/>
      <c r="AT272" s="220" t="s">
        <v>151</v>
      </c>
      <c r="AU272" s="220" t="s">
        <v>84</v>
      </c>
      <c r="AV272" s="13" t="s">
        <v>86</v>
      </c>
      <c r="AW272" s="13" t="s">
        <v>34</v>
      </c>
      <c r="AX272" s="13" t="s">
        <v>77</v>
      </c>
      <c r="AY272" s="220" t="s">
        <v>128</v>
      </c>
    </row>
    <row r="273" spans="1:65" s="15" customFormat="1">
      <c r="B273" s="242"/>
      <c r="C273" s="243"/>
      <c r="D273" s="205" t="s">
        <v>151</v>
      </c>
      <c r="E273" s="244" t="s">
        <v>1</v>
      </c>
      <c r="F273" s="245" t="s">
        <v>783</v>
      </c>
      <c r="G273" s="243"/>
      <c r="H273" s="244" t="s">
        <v>1</v>
      </c>
      <c r="I273" s="246"/>
      <c r="J273" s="243"/>
      <c r="K273" s="243"/>
      <c r="L273" s="247"/>
      <c r="M273" s="248"/>
      <c r="N273" s="249"/>
      <c r="O273" s="249"/>
      <c r="P273" s="249"/>
      <c r="Q273" s="249"/>
      <c r="R273" s="249"/>
      <c r="S273" s="249"/>
      <c r="T273" s="250"/>
      <c r="AT273" s="251" t="s">
        <v>151</v>
      </c>
      <c r="AU273" s="251" t="s">
        <v>84</v>
      </c>
      <c r="AV273" s="15" t="s">
        <v>84</v>
      </c>
      <c r="AW273" s="15" t="s">
        <v>34</v>
      </c>
      <c r="AX273" s="15" t="s">
        <v>77</v>
      </c>
      <c r="AY273" s="251" t="s">
        <v>128</v>
      </c>
    </row>
    <row r="274" spans="1:65" s="13" customFormat="1">
      <c r="B274" s="210"/>
      <c r="C274" s="211"/>
      <c r="D274" s="205" t="s">
        <v>151</v>
      </c>
      <c r="E274" s="212" t="s">
        <v>1</v>
      </c>
      <c r="F274" s="213" t="s">
        <v>784</v>
      </c>
      <c r="G274" s="211"/>
      <c r="H274" s="214">
        <v>-40.991999999999997</v>
      </c>
      <c r="I274" s="215"/>
      <c r="J274" s="211"/>
      <c r="K274" s="211"/>
      <c r="L274" s="216"/>
      <c r="M274" s="217"/>
      <c r="N274" s="218"/>
      <c r="O274" s="218"/>
      <c r="P274" s="218"/>
      <c r="Q274" s="218"/>
      <c r="R274" s="218"/>
      <c r="S274" s="218"/>
      <c r="T274" s="219"/>
      <c r="AT274" s="220" t="s">
        <v>151</v>
      </c>
      <c r="AU274" s="220" t="s">
        <v>84</v>
      </c>
      <c r="AV274" s="13" t="s">
        <v>86</v>
      </c>
      <c r="AW274" s="13" t="s">
        <v>34</v>
      </c>
      <c r="AX274" s="13" t="s">
        <v>77</v>
      </c>
      <c r="AY274" s="220" t="s">
        <v>128</v>
      </c>
    </row>
    <row r="275" spans="1:65" s="13" customFormat="1">
      <c r="B275" s="210"/>
      <c r="C275" s="211"/>
      <c r="D275" s="205" t="s">
        <v>151</v>
      </c>
      <c r="E275" s="212" t="s">
        <v>1</v>
      </c>
      <c r="F275" s="213" t="s">
        <v>785</v>
      </c>
      <c r="G275" s="211"/>
      <c r="H275" s="214">
        <v>-121.63200000000001</v>
      </c>
      <c r="I275" s="215"/>
      <c r="J275" s="211"/>
      <c r="K275" s="211"/>
      <c r="L275" s="216"/>
      <c r="M275" s="217"/>
      <c r="N275" s="218"/>
      <c r="O275" s="218"/>
      <c r="P275" s="218"/>
      <c r="Q275" s="218"/>
      <c r="R275" s="218"/>
      <c r="S275" s="218"/>
      <c r="T275" s="219"/>
      <c r="AT275" s="220" t="s">
        <v>151</v>
      </c>
      <c r="AU275" s="220" t="s">
        <v>84</v>
      </c>
      <c r="AV275" s="13" t="s">
        <v>86</v>
      </c>
      <c r="AW275" s="13" t="s">
        <v>34</v>
      </c>
      <c r="AX275" s="13" t="s">
        <v>77</v>
      </c>
      <c r="AY275" s="220" t="s">
        <v>128</v>
      </c>
    </row>
    <row r="276" spans="1:65" s="13" customFormat="1">
      <c r="B276" s="210"/>
      <c r="C276" s="211"/>
      <c r="D276" s="205" t="s">
        <v>151</v>
      </c>
      <c r="E276" s="212" t="s">
        <v>1</v>
      </c>
      <c r="F276" s="213" t="s">
        <v>786</v>
      </c>
      <c r="G276" s="211"/>
      <c r="H276" s="214">
        <v>-26.68</v>
      </c>
      <c r="I276" s="215"/>
      <c r="J276" s="211"/>
      <c r="K276" s="211"/>
      <c r="L276" s="216"/>
      <c r="M276" s="217"/>
      <c r="N276" s="218"/>
      <c r="O276" s="218"/>
      <c r="P276" s="218"/>
      <c r="Q276" s="218"/>
      <c r="R276" s="218"/>
      <c r="S276" s="218"/>
      <c r="T276" s="219"/>
      <c r="AT276" s="220" t="s">
        <v>151</v>
      </c>
      <c r="AU276" s="220" t="s">
        <v>84</v>
      </c>
      <c r="AV276" s="13" t="s">
        <v>86</v>
      </c>
      <c r="AW276" s="13" t="s">
        <v>34</v>
      </c>
      <c r="AX276" s="13" t="s">
        <v>77</v>
      </c>
      <c r="AY276" s="220" t="s">
        <v>128</v>
      </c>
    </row>
    <row r="277" spans="1:65" s="13" customFormat="1">
      <c r="B277" s="210"/>
      <c r="C277" s="211"/>
      <c r="D277" s="205" t="s">
        <v>151</v>
      </c>
      <c r="E277" s="212" t="s">
        <v>1</v>
      </c>
      <c r="F277" s="213" t="s">
        <v>787</v>
      </c>
      <c r="G277" s="211"/>
      <c r="H277" s="214">
        <v>-120.80800000000001</v>
      </c>
      <c r="I277" s="215"/>
      <c r="J277" s="211"/>
      <c r="K277" s="211"/>
      <c r="L277" s="216"/>
      <c r="M277" s="217"/>
      <c r="N277" s="218"/>
      <c r="O277" s="218"/>
      <c r="P277" s="218"/>
      <c r="Q277" s="218"/>
      <c r="R277" s="218"/>
      <c r="S277" s="218"/>
      <c r="T277" s="219"/>
      <c r="AT277" s="220" t="s">
        <v>151</v>
      </c>
      <c r="AU277" s="220" t="s">
        <v>84</v>
      </c>
      <c r="AV277" s="13" t="s">
        <v>86</v>
      </c>
      <c r="AW277" s="13" t="s">
        <v>34</v>
      </c>
      <c r="AX277" s="13" t="s">
        <v>77</v>
      </c>
      <c r="AY277" s="220" t="s">
        <v>128</v>
      </c>
    </row>
    <row r="278" spans="1:65" s="14" customFormat="1">
      <c r="B278" s="231"/>
      <c r="C278" s="232"/>
      <c r="D278" s="205" t="s">
        <v>151</v>
      </c>
      <c r="E278" s="233" t="s">
        <v>1</v>
      </c>
      <c r="F278" s="234" t="s">
        <v>177</v>
      </c>
      <c r="G278" s="232"/>
      <c r="H278" s="235">
        <v>2000.4339999999997</v>
      </c>
      <c r="I278" s="236"/>
      <c r="J278" s="232"/>
      <c r="K278" s="232"/>
      <c r="L278" s="237"/>
      <c r="M278" s="238"/>
      <c r="N278" s="239"/>
      <c r="O278" s="239"/>
      <c r="P278" s="239"/>
      <c r="Q278" s="239"/>
      <c r="R278" s="239"/>
      <c r="S278" s="239"/>
      <c r="T278" s="240"/>
      <c r="AT278" s="241" t="s">
        <v>151</v>
      </c>
      <c r="AU278" s="241" t="s">
        <v>84</v>
      </c>
      <c r="AV278" s="14" t="s">
        <v>136</v>
      </c>
      <c r="AW278" s="14" t="s">
        <v>34</v>
      </c>
      <c r="AX278" s="14" t="s">
        <v>84</v>
      </c>
      <c r="AY278" s="241" t="s">
        <v>128</v>
      </c>
    </row>
    <row r="279" spans="1:65" s="2" customFormat="1" ht="24.15" customHeight="1">
      <c r="A279" s="35"/>
      <c r="B279" s="36"/>
      <c r="C279" s="192" t="s">
        <v>385</v>
      </c>
      <c r="D279" s="192" t="s">
        <v>131</v>
      </c>
      <c r="E279" s="193" t="s">
        <v>456</v>
      </c>
      <c r="F279" s="194" t="s">
        <v>457</v>
      </c>
      <c r="G279" s="195" t="s">
        <v>148</v>
      </c>
      <c r="H279" s="196">
        <v>2000.434</v>
      </c>
      <c r="I279" s="197"/>
      <c r="J279" s="198">
        <f>ROUND(I279*H279,2)</f>
        <v>0</v>
      </c>
      <c r="K279" s="194" t="s">
        <v>135</v>
      </c>
      <c r="L279" s="40"/>
      <c r="M279" s="199" t="s">
        <v>1</v>
      </c>
      <c r="N279" s="200" t="s">
        <v>42</v>
      </c>
      <c r="O279" s="72"/>
      <c r="P279" s="201">
        <f>O279*H279</f>
        <v>0</v>
      </c>
      <c r="Q279" s="201">
        <v>0</v>
      </c>
      <c r="R279" s="201">
        <f>Q279*H279</f>
        <v>0</v>
      </c>
      <c r="S279" s="201">
        <v>0</v>
      </c>
      <c r="T279" s="202">
        <f>S279*H279</f>
        <v>0</v>
      </c>
      <c r="U279" s="35"/>
      <c r="V279" s="35"/>
      <c r="W279" s="35"/>
      <c r="X279" s="35"/>
      <c r="Y279" s="35"/>
      <c r="Z279" s="35"/>
      <c r="AA279" s="35"/>
      <c r="AB279" s="35"/>
      <c r="AC279" s="35"/>
      <c r="AD279" s="35"/>
      <c r="AE279" s="35"/>
      <c r="AR279" s="203" t="s">
        <v>438</v>
      </c>
      <c r="AT279" s="203" t="s">
        <v>131</v>
      </c>
      <c r="AU279" s="203" t="s">
        <v>84</v>
      </c>
      <c r="AY279" s="18" t="s">
        <v>128</v>
      </c>
      <c r="BE279" s="204">
        <f>IF(N279="základní",J279,0)</f>
        <v>0</v>
      </c>
      <c r="BF279" s="204">
        <f>IF(N279="snížená",J279,0)</f>
        <v>0</v>
      </c>
      <c r="BG279" s="204">
        <f>IF(N279="zákl. přenesená",J279,0)</f>
        <v>0</v>
      </c>
      <c r="BH279" s="204">
        <f>IF(N279="sníž. přenesená",J279,0)</f>
        <v>0</v>
      </c>
      <c r="BI279" s="204">
        <f>IF(N279="nulová",J279,0)</f>
        <v>0</v>
      </c>
      <c r="BJ279" s="18" t="s">
        <v>84</v>
      </c>
      <c r="BK279" s="204">
        <f>ROUND(I279*H279,2)</f>
        <v>0</v>
      </c>
      <c r="BL279" s="18" t="s">
        <v>438</v>
      </c>
      <c r="BM279" s="203" t="s">
        <v>788</v>
      </c>
    </row>
    <row r="280" spans="1:65" s="2" customFormat="1" ht="28.8">
      <c r="A280" s="35"/>
      <c r="B280" s="36"/>
      <c r="C280" s="37"/>
      <c r="D280" s="205" t="s">
        <v>138</v>
      </c>
      <c r="E280" s="37"/>
      <c r="F280" s="206" t="s">
        <v>459</v>
      </c>
      <c r="G280" s="37"/>
      <c r="H280" s="37"/>
      <c r="I280" s="207"/>
      <c r="J280" s="37"/>
      <c r="K280" s="37"/>
      <c r="L280" s="40"/>
      <c r="M280" s="208"/>
      <c r="N280" s="209"/>
      <c r="O280" s="72"/>
      <c r="P280" s="72"/>
      <c r="Q280" s="72"/>
      <c r="R280" s="72"/>
      <c r="S280" s="72"/>
      <c r="T280" s="73"/>
      <c r="U280" s="35"/>
      <c r="V280" s="35"/>
      <c r="W280" s="35"/>
      <c r="X280" s="35"/>
      <c r="Y280" s="35"/>
      <c r="Z280" s="35"/>
      <c r="AA280" s="35"/>
      <c r="AB280" s="35"/>
      <c r="AC280" s="35"/>
      <c r="AD280" s="35"/>
      <c r="AE280" s="35"/>
      <c r="AT280" s="18" t="s">
        <v>138</v>
      </c>
      <c r="AU280" s="18" t="s">
        <v>84</v>
      </c>
    </row>
    <row r="281" spans="1:65" s="15" customFormat="1">
      <c r="B281" s="242"/>
      <c r="C281" s="243"/>
      <c r="D281" s="205" t="s">
        <v>151</v>
      </c>
      <c r="E281" s="244" t="s">
        <v>1</v>
      </c>
      <c r="F281" s="245" t="s">
        <v>780</v>
      </c>
      <c r="G281" s="243"/>
      <c r="H281" s="244" t="s">
        <v>1</v>
      </c>
      <c r="I281" s="246"/>
      <c r="J281" s="243"/>
      <c r="K281" s="243"/>
      <c r="L281" s="247"/>
      <c r="M281" s="248"/>
      <c r="N281" s="249"/>
      <c r="O281" s="249"/>
      <c r="P281" s="249"/>
      <c r="Q281" s="249"/>
      <c r="R281" s="249"/>
      <c r="S281" s="249"/>
      <c r="T281" s="250"/>
      <c r="AT281" s="251" t="s">
        <v>151</v>
      </c>
      <c r="AU281" s="251" t="s">
        <v>84</v>
      </c>
      <c r="AV281" s="15" t="s">
        <v>84</v>
      </c>
      <c r="AW281" s="15" t="s">
        <v>34</v>
      </c>
      <c r="AX281" s="15" t="s">
        <v>77</v>
      </c>
      <c r="AY281" s="251" t="s">
        <v>128</v>
      </c>
    </row>
    <row r="282" spans="1:65" s="13" customFormat="1">
      <c r="B282" s="210"/>
      <c r="C282" s="211"/>
      <c r="D282" s="205" t="s">
        <v>151</v>
      </c>
      <c r="E282" s="212" t="s">
        <v>1</v>
      </c>
      <c r="F282" s="213" t="s">
        <v>781</v>
      </c>
      <c r="G282" s="211"/>
      <c r="H282" s="214">
        <v>2300.9459999999999</v>
      </c>
      <c r="I282" s="215"/>
      <c r="J282" s="211"/>
      <c r="K282" s="211"/>
      <c r="L282" s="216"/>
      <c r="M282" s="217"/>
      <c r="N282" s="218"/>
      <c r="O282" s="218"/>
      <c r="P282" s="218"/>
      <c r="Q282" s="218"/>
      <c r="R282" s="218"/>
      <c r="S282" s="218"/>
      <c r="T282" s="219"/>
      <c r="AT282" s="220" t="s">
        <v>151</v>
      </c>
      <c r="AU282" s="220" t="s">
        <v>84</v>
      </c>
      <c r="AV282" s="13" t="s">
        <v>86</v>
      </c>
      <c r="AW282" s="13" t="s">
        <v>34</v>
      </c>
      <c r="AX282" s="13" t="s">
        <v>77</v>
      </c>
      <c r="AY282" s="220" t="s">
        <v>128</v>
      </c>
    </row>
    <row r="283" spans="1:65" s="13" customFormat="1">
      <c r="B283" s="210"/>
      <c r="C283" s="211"/>
      <c r="D283" s="205" t="s">
        <v>151</v>
      </c>
      <c r="E283" s="212" t="s">
        <v>1</v>
      </c>
      <c r="F283" s="213" t="s">
        <v>782</v>
      </c>
      <c r="G283" s="211"/>
      <c r="H283" s="214">
        <v>9.6</v>
      </c>
      <c r="I283" s="215"/>
      <c r="J283" s="211"/>
      <c r="K283" s="211"/>
      <c r="L283" s="216"/>
      <c r="M283" s="217"/>
      <c r="N283" s="218"/>
      <c r="O283" s="218"/>
      <c r="P283" s="218"/>
      <c r="Q283" s="218"/>
      <c r="R283" s="218"/>
      <c r="S283" s="218"/>
      <c r="T283" s="219"/>
      <c r="AT283" s="220" t="s">
        <v>151</v>
      </c>
      <c r="AU283" s="220" t="s">
        <v>84</v>
      </c>
      <c r="AV283" s="13" t="s">
        <v>86</v>
      </c>
      <c r="AW283" s="13" t="s">
        <v>34</v>
      </c>
      <c r="AX283" s="13" t="s">
        <v>77</v>
      </c>
      <c r="AY283" s="220" t="s">
        <v>128</v>
      </c>
    </row>
    <row r="284" spans="1:65" s="15" customFormat="1">
      <c r="B284" s="242"/>
      <c r="C284" s="243"/>
      <c r="D284" s="205" t="s">
        <v>151</v>
      </c>
      <c r="E284" s="244" t="s">
        <v>1</v>
      </c>
      <c r="F284" s="245" t="s">
        <v>783</v>
      </c>
      <c r="G284" s="243"/>
      <c r="H284" s="244" t="s">
        <v>1</v>
      </c>
      <c r="I284" s="246"/>
      <c r="J284" s="243"/>
      <c r="K284" s="243"/>
      <c r="L284" s="247"/>
      <c r="M284" s="248"/>
      <c r="N284" s="249"/>
      <c r="O284" s="249"/>
      <c r="P284" s="249"/>
      <c r="Q284" s="249"/>
      <c r="R284" s="249"/>
      <c r="S284" s="249"/>
      <c r="T284" s="250"/>
      <c r="AT284" s="251" t="s">
        <v>151</v>
      </c>
      <c r="AU284" s="251" t="s">
        <v>84</v>
      </c>
      <c r="AV284" s="15" t="s">
        <v>84</v>
      </c>
      <c r="AW284" s="15" t="s">
        <v>34</v>
      </c>
      <c r="AX284" s="15" t="s">
        <v>77</v>
      </c>
      <c r="AY284" s="251" t="s">
        <v>128</v>
      </c>
    </row>
    <row r="285" spans="1:65" s="13" customFormat="1">
      <c r="B285" s="210"/>
      <c r="C285" s="211"/>
      <c r="D285" s="205" t="s">
        <v>151</v>
      </c>
      <c r="E285" s="212" t="s">
        <v>1</v>
      </c>
      <c r="F285" s="213" t="s">
        <v>784</v>
      </c>
      <c r="G285" s="211"/>
      <c r="H285" s="214">
        <v>-40.991999999999997</v>
      </c>
      <c r="I285" s="215"/>
      <c r="J285" s="211"/>
      <c r="K285" s="211"/>
      <c r="L285" s="216"/>
      <c r="M285" s="217"/>
      <c r="N285" s="218"/>
      <c r="O285" s="218"/>
      <c r="P285" s="218"/>
      <c r="Q285" s="218"/>
      <c r="R285" s="218"/>
      <c r="S285" s="218"/>
      <c r="T285" s="219"/>
      <c r="AT285" s="220" t="s">
        <v>151</v>
      </c>
      <c r="AU285" s="220" t="s">
        <v>84</v>
      </c>
      <c r="AV285" s="13" t="s">
        <v>86</v>
      </c>
      <c r="AW285" s="13" t="s">
        <v>34</v>
      </c>
      <c r="AX285" s="13" t="s">
        <v>77</v>
      </c>
      <c r="AY285" s="220" t="s">
        <v>128</v>
      </c>
    </row>
    <row r="286" spans="1:65" s="13" customFormat="1">
      <c r="B286" s="210"/>
      <c r="C286" s="211"/>
      <c r="D286" s="205" t="s">
        <v>151</v>
      </c>
      <c r="E286" s="212" t="s">
        <v>1</v>
      </c>
      <c r="F286" s="213" t="s">
        <v>785</v>
      </c>
      <c r="G286" s="211"/>
      <c r="H286" s="214">
        <v>-121.63200000000001</v>
      </c>
      <c r="I286" s="215"/>
      <c r="J286" s="211"/>
      <c r="K286" s="211"/>
      <c r="L286" s="216"/>
      <c r="M286" s="217"/>
      <c r="N286" s="218"/>
      <c r="O286" s="218"/>
      <c r="P286" s="218"/>
      <c r="Q286" s="218"/>
      <c r="R286" s="218"/>
      <c r="S286" s="218"/>
      <c r="T286" s="219"/>
      <c r="AT286" s="220" t="s">
        <v>151</v>
      </c>
      <c r="AU286" s="220" t="s">
        <v>84</v>
      </c>
      <c r="AV286" s="13" t="s">
        <v>86</v>
      </c>
      <c r="AW286" s="13" t="s">
        <v>34</v>
      </c>
      <c r="AX286" s="13" t="s">
        <v>77</v>
      </c>
      <c r="AY286" s="220" t="s">
        <v>128</v>
      </c>
    </row>
    <row r="287" spans="1:65" s="13" customFormat="1">
      <c r="B287" s="210"/>
      <c r="C287" s="211"/>
      <c r="D287" s="205" t="s">
        <v>151</v>
      </c>
      <c r="E287" s="212" t="s">
        <v>1</v>
      </c>
      <c r="F287" s="213" t="s">
        <v>786</v>
      </c>
      <c r="G287" s="211"/>
      <c r="H287" s="214">
        <v>-26.68</v>
      </c>
      <c r="I287" s="215"/>
      <c r="J287" s="211"/>
      <c r="K287" s="211"/>
      <c r="L287" s="216"/>
      <c r="M287" s="217"/>
      <c r="N287" s="218"/>
      <c r="O287" s="218"/>
      <c r="P287" s="218"/>
      <c r="Q287" s="218"/>
      <c r="R287" s="218"/>
      <c r="S287" s="218"/>
      <c r="T287" s="219"/>
      <c r="AT287" s="220" t="s">
        <v>151</v>
      </c>
      <c r="AU287" s="220" t="s">
        <v>84</v>
      </c>
      <c r="AV287" s="13" t="s">
        <v>86</v>
      </c>
      <c r="AW287" s="13" t="s">
        <v>34</v>
      </c>
      <c r="AX287" s="13" t="s">
        <v>77</v>
      </c>
      <c r="AY287" s="220" t="s">
        <v>128</v>
      </c>
    </row>
    <row r="288" spans="1:65" s="13" customFormat="1">
      <c r="B288" s="210"/>
      <c r="C288" s="211"/>
      <c r="D288" s="205" t="s">
        <v>151</v>
      </c>
      <c r="E288" s="212" t="s">
        <v>1</v>
      </c>
      <c r="F288" s="213" t="s">
        <v>787</v>
      </c>
      <c r="G288" s="211"/>
      <c r="H288" s="214">
        <v>-120.80800000000001</v>
      </c>
      <c r="I288" s="215"/>
      <c r="J288" s="211"/>
      <c r="K288" s="211"/>
      <c r="L288" s="216"/>
      <c r="M288" s="217"/>
      <c r="N288" s="218"/>
      <c r="O288" s="218"/>
      <c r="P288" s="218"/>
      <c r="Q288" s="218"/>
      <c r="R288" s="218"/>
      <c r="S288" s="218"/>
      <c r="T288" s="219"/>
      <c r="AT288" s="220" t="s">
        <v>151</v>
      </c>
      <c r="AU288" s="220" t="s">
        <v>84</v>
      </c>
      <c r="AV288" s="13" t="s">
        <v>86</v>
      </c>
      <c r="AW288" s="13" t="s">
        <v>34</v>
      </c>
      <c r="AX288" s="13" t="s">
        <v>77</v>
      </c>
      <c r="AY288" s="220" t="s">
        <v>128</v>
      </c>
    </row>
    <row r="289" spans="1:65" s="14" customFormat="1">
      <c r="B289" s="231"/>
      <c r="C289" s="232"/>
      <c r="D289" s="205" t="s">
        <v>151</v>
      </c>
      <c r="E289" s="233" t="s">
        <v>1</v>
      </c>
      <c r="F289" s="234" t="s">
        <v>177</v>
      </c>
      <c r="G289" s="232"/>
      <c r="H289" s="235">
        <v>2000.4339999999997</v>
      </c>
      <c r="I289" s="236"/>
      <c r="J289" s="232"/>
      <c r="K289" s="232"/>
      <c r="L289" s="237"/>
      <c r="M289" s="238"/>
      <c r="N289" s="239"/>
      <c r="O289" s="239"/>
      <c r="P289" s="239"/>
      <c r="Q289" s="239"/>
      <c r="R289" s="239"/>
      <c r="S289" s="239"/>
      <c r="T289" s="240"/>
      <c r="AT289" s="241" t="s">
        <v>151</v>
      </c>
      <c r="AU289" s="241" t="s">
        <v>84</v>
      </c>
      <c r="AV289" s="14" t="s">
        <v>136</v>
      </c>
      <c r="AW289" s="14" t="s">
        <v>34</v>
      </c>
      <c r="AX289" s="14" t="s">
        <v>84</v>
      </c>
      <c r="AY289" s="241" t="s">
        <v>128</v>
      </c>
    </row>
    <row r="290" spans="1:65" s="2" customFormat="1" ht="24.15" customHeight="1">
      <c r="A290" s="35"/>
      <c r="B290" s="36"/>
      <c r="C290" s="192" t="s">
        <v>389</v>
      </c>
      <c r="D290" s="192" t="s">
        <v>131</v>
      </c>
      <c r="E290" s="193" t="s">
        <v>462</v>
      </c>
      <c r="F290" s="194" t="s">
        <v>463</v>
      </c>
      <c r="G290" s="195" t="s">
        <v>148</v>
      </c>
      <c r="H290" s="196">
        <v>4000.8679999999999</v>
      </c>
      <c r="I290" s="197"/>
      <c r="J290" s="198">
        <f>ROUND(I290*H290,2)</f>
        <v>0</v>
      </c>
      <c r="K290" s="194" t="s">
        <v>135</v>
      </c>
      <c r="L290" s="40"/>
      <c r="M290" s="199" t="s">
        <v>1</v>
      </c>
      <c r="N290" s="200" t="s">
        <v>42</v>
      </c>
      <c r="O290" s="72"/>
      <c r="P290" s="201">
        <f>O290*H290</f>
        <v>0</v>
      </c>
      <c r="Q290" s="201">
        <v>0</v>
      </c>
      <c r="R290" s="201">
        <f>Q290*H290</f>
        <v>0</v>
      </c>
      <c r="S290" s="201">
        <v>0</v>
      </c>
      <c r="T290" s="202">
        <f>S290*H290</f>
        <v>0</v>
      </c>
      <c r="U290" s="35"/>
      <c r="V290" s="35"/>
      <c r="W290" s="35"/>
      <c r="X290" s="35"/>
      <c r="Y290" s="35"/>
      <c r="Z290" s="35"/>
      <c r="AA290" s="35"/>
      <c r="AB290" s="35"/>
      <c r="AC290" s="35"/>
      <c r="AD290" s="35"/>
      <c r="AE290" s="35"/>
      <c r="AR290" s="203" t="s">
        <v>438</v>
      </c>
      <c r="AT290" s="203" t="s">
        <v>131</v>
      </c>
      <c r="AU290" s="203" t="s">
        <v>84</v>
      </c>
      <c r="AY290" s="18" t="s">
        <v>128</v>
      </c>
      <c r="BE290" s="204">
        <f>IF(N290="základní",J290,0)</f>
        <v>0</v>
      </c>
      <c r="BF290" s="204">
        <f>IF(N290="snížená",J290,0)</f>
        <v>0</v>
      </c>
      <c r="BG290" s="204">
        <f>IF(N290="zákl. přenesená",J290,0)</f>
        <v>0</v>
      </c>
      <c r="BH290" s="204">
        <f>IF(N290="sníž. přenesená",J290,0)</f>
        <v>0</v>
      </c>
      <c r="BI290" s="204">
        <f>IF(N290="nulová",J290,0)</f>
        <v>0</v>
      </c>
      <c r="BJ290" s="18" t="s">
        <v>84</v>
      </c>
      <c r="BK290" s="204">
        <f>ROUND(I290*H290,2)</f>
        <v>0</v>
      </c>
      <c r="BL290" s="18" t="s">
        <v>438</v>
      </c>
      <c r="BM290" s="203" t="s">
        <v>789</v>
      </c>
    </row>
    <row r="291" spans="1:65" s="2" customFormat="1" ht="28.8">
      <c r="A291" s="35"/>
      <c r="B291" s="36"/>
      <c r="C291" s="37"/>
      <c r="D291" s="205" t="s">
        <v>138</v>
      </c>
      <c r="E291" s="37"/>
      <c r="F291" s="206" t="s">
        <v>465</v>
      </c>
      <c r="G291" s="37"/>
      <c r="H291" s="37"/>
      <c r="I291" s="207"/>
      <c r="J291" s="37"/>
      <c r="K291" s="37"/>
      <c r="L291" s="40"/>
      <c r="M291" s="208"/>
      <c r="N291" s="209"/>
      <c r="O291" s="72"/>
      <c r="P291" s="72"/>
      <c r="Q291" s="72"/>
      <c r="R291" s="72"/>
      <c r="S291" s="72"/>
      <c r="T291" s="73"/>
      <c r="U291" s="35"/>
      <c r="V291" s="35"/>
      <c r="W291" s="35"/>
      <c r="X291" s="35"/>
      <c r="Y291" s="35"/>
      <c r="Z291" s="35"/>
      <c r="AA291" s="35"/>
      <c r="AB291" s="35"/>
      <c r="AC291" s="35"/>
      <c r="AD291" s="35"/>
      <c r="AE291" s="35"/>
      <c r="AT291" s="18" t="s">
        <v>138</v>
      </c>
      <c r="AU291" s="18" t="s">
        <v>84</v>
      </c>
    </row>
    <row r="292" spans="1:65" s="15" customFormat="1">
      <c r="B292" s="242"/>
      <c r="C292" s="243"/>
      <c r="D292" s="205" t="s">
        <v>151</v>
      </c>
      <c r="E292" s="244" t="s">
        <v>1</v>
      </c>
      <c r="F292" s="245" t="s">
        <v>780</v>
      </c>
      <c r="G292" s="243"/>
      <c r="H292" s="244" t="s">
        <v>1</v>
      </c>
      <c r="I292" s="246"/>
      <c r="J292" s="243"/>
      <c r="K292" s="243"/>
      <c r="L292" s="247"/>
      <c r="M292" s="248"/>
      <c r="N292" s="249"/>
      <c r="O292" s="249"/>
      <c r="P292" s="249"/>
      <c r="Q292" s="249"/>
      <c r="R292" s="249"/>
      <c r="S292" s="249"/>
      <c r="T292" s="250"/>
      <c r="AT292" s="251" t="s">
        <v>151</v>
      </c>
      <c r="AU292" s="251" t="s">
        <v>84</v>
      </c>
      <c r="AV292" s="15" t="s">
        <v>84</v>
      </c>
      <c r="AW292" s="15" t="s">
        <v>34</v>
      </c>
      <c r="AX292" s="15" t="s">
        <v>77</v>
      </c>
      <c r="AY292" s="251" t="s">
        <v>128</v>
      </c>
    </row>
    <row r="293" spans="1:65" s="13" customFormat="1">
      <c r="B293" s="210"/>
      <c r="C293" s="211"/>
      <c r="D293" s="205" t="s">
        <v>151</v>
      </c>
      <c r="E293" s="212" t="s">
        <v>1</v>
      </c>
      <c r="F293" s="213" t="s">
        <v>790</v>
      </c>
      <c r="G293" s="211"/>
      <c r="H293" s="214">
        <v>4601.8919999999998</v>
      </c>
      <c r="I293" s="215"/>
      <c r="J293" s="211"/>
      <c r="K293" s="211"/>
      <c r="L293" s="216"/>
      <c r="M293" s="217"/>
      <c r="N293" s="218"/>
      <c r="O293" s="218"/>
      <c r="P293" s="218"/>
      <c r="Q293" s="218"/>
      <c r="R293" s="218"/>
      <c r="S293" s="218"/>
      <c r="T293" s="219"/>
      <c r="AT293" s="220" t="s">
        <v>151</v>
      </c>
      <c r="AU293" s="220" t="s">
        <v>84</v>
      </c>
      <c r="AV293" s="13" t="s">
        <v>86</v>
      </c>
      <c r="AW293" s="13" t="s">
        <v>34</v>
      </c>
      <c r="AX293" s="13" t="s">
        <v>77</v>
      </c>
      <c r="AY293" s="220" t="s">
        <v>128</v>
      </c>
    </row>
    <row r="294" spans="1:65" s="13" customFormat="1">
      <c r="B294" s="210"/>
      <c r="C294" s="211"/>
      <c r="D294" s="205" t="s">
        <v>151</v>
      </c>
      <c r="E294" s="212" t="s">
        <v>1</v>
      </c>
      <c r="F294" s="213" t="s">
        <v>791</v>
      </c>
      <c r="G294" s="211"/>
      <c r="H294" s="214">
        <v>19.2</v>
      </c>
      <c r="I294" s="215"/>
      <c r="J294" s="211"/>
      <c r="K294" s="211"/>
      <c r="L294" s="216"/>
      <c r="M294" s="217"/>
      <c r="N294" s="218"/>
      <c r="O294" s="218"/>
      <c r="P294" s="218"/>
      <c r="Q294" s="218"/>
      <c r="R294" s="218"/>
      <c r="S294" s="218"/>
      <c r="T294" s="219"/>
      <c r="AT294" s="220" t="s">
        <v>151</v>
      </c>
      <c r="AU294" s="220" t="s">
        <v>84</v>
      </c>
      <c r="AV294" s="13" t="s">
        <v>86</v>
      </c>
      <c r="AW294" s="13" t="s">
        <v>34</v>
      </c>
      <c r="AX294" s="13" t="s">
        <v>77</v>
      </c>
      <c r="AY294" s="220" t="s">
        <v>128</v>
      </c>
    </row>
    <row r="295" spans="1:65" s="15" customFormat="1">
      <c r="B295" s="242"/>
      <c r="C295" s="243"/>
      <c r="D295" s="205" t="s">
        <v>151</v>
      </c>
      <c r="E295" s="244" t="s">
        <v>1</v>
      </c>
      <c r="F295" s="245" t="s">
        <v>783</v>
      </c>
      <c r="G295" s="243"/>
      <c r="H295" s="244" t="s">
        <v>1</v>
      </c>
      <c r="I295" s="246"/>
      <c r="J295" s="243"/>
      <c r="K295" s="243"/>
      <c r="L295" s="247"/>
      <c r="M295" s="248"/>
      <c r="N295" s="249"/>
      <c r="O295" s="249"/>
      <c r="P295" s="249"/>
      <c r="Q295" s="249"/>
      <c r="R295" s="249"/>
      <c r="S295" s="249"/>
      <c r="T295" s="250"/>
      <c r="AT295" s="251" t="s">
        <v>151</v>
      </c>
      <c r="AU295" s="251" t="s">
        <v>84</v>
      </c>
      <c r="AV295" s="15" t="s">
        <v>84</v>
      </c>
      <c r="AW295" s="15" t="s">
        <v>34</v>
      </c>
      <c r="AX295" s="15" t="s">
        <v>77</v>
      </c>
      <c r="AY295" s="251" t="s">
        <v>128</v>
      </c>
    </row>
    <row r="296" spans="1:65" s="13" customFormat="1">
      <c r="B296" s="210"/>
      <c r="C296" s="211"/>
      <c r="D296" s="205" t="s">
        <v>151</v>
      </c>
      <c r="E296" s="212" t="s">
        <v>1</v>
      </c>
      <c r="F296" s="213" t="s">
        <v>792</v>
      </c>
      <c r="G296" s="211"/>
      <c r="H296" s="214">
        <v>-81.983999999999995</v>
      </c>
      <c r="I296" s="215"/>
      <c r="J296" s="211"/>
      <c r="K296" s="211"/>
      <c r="L296" s="216"/>
      <c r="M296" s="217"/>
      <c r="N296" s="218"/>
      <c r="O296" s="218"/>
      <c r="P296" s="218"/>
      <c r="Q296" s="218"/>
      <c r="R296" s="218"/>
      <c r="S296" s="218"/>
      <c r="T296" s="219"/>
      <c r="AT296" s="220" t="s">
        <v>151</v>
      </c>
      <c r="AU296" s="220" t="s">
        <v>84</v>
      </c>
      <c r="AV296" s="13" t="s">
        <v>86</v>
      </c>
      <c r="AW296" s="13" t="s">
        <v>34</v>
      </c>
      <c r="AX296" s="13" t="s">
        <v>77</v>
      </c>
      <c r="AY296" s="220" t="s">
        <v>128</v>
      </c>
    </row>
    <row r="297" spans="1:65" s="13" customFormat="1">
      <c r="B297" s="210"/>
      <c r="C297" s="211"/>
      <c r="D297" s="205" t="s">
        <v>151</v>
      </c>
      <c r="E297" s="212" t="s">
        <v>1</v>
      </c>
      <c r="F297" s="213" t="s">
        <v>793</v>
      </c>
      <c r="G297" s="211"/>
      <c r="H297" s="214">
        <v>-243.26400000000001</v>
      </c>
      <c r="I297" s="215"/>
      <c r="J297" s="211"/>
      <c r="K297" s="211"/>
      <c r="L297" s="216"/>
      <c r="M297" s="217"/>
      <c r="N297" s="218"/>
      <c r="O297" s="218"/>
      <c r="P297" s="218"/>
      <c r="Q297" s="218"/>
      <c r="R297" s="218"/>
      <c r="S297" s="218"/>
      <c r="T297" s="219"/>
      <c r="AT297" s="220" t="s">
        <v>151</v>
      </c>
      <c r="AU297" s="220" t="s">
        <v>84</v>
      </c>
      <c r="AV297" s="13" t="s">
        <v>86</v>
      </c>
      <c r="AW297" s="13" t="s">
        <v>34</v>
      </c>
      <c r="AX297" s="13" t="s">
        <v>77</v>
      </c>
      <c r="AY297" s="220" t="s">
        <v>128</v>
      </c>
    </row>
    <row r="298" spans="1:65" s="13" customFormat="1">
      <c r="B298" s="210"/>
      <c r="C298" s="211"/>
      <c r="D298" s="205" t="s">
        <v>151</v>
      </c>
      <c r="E298" s="212" t="s">
        <v>1</v>
      </c>
      <c r="F298" s="213" t="s">
        <v>794</v>
      </c>
      <c r="G298" s="211"/>
      <c r="H298" s="214">
        <v>-53.36</v>
      </c>
      <c r="I298" s="215"/>
      <c r="J298" s="211"/>
      <c r="K298" s="211"/>
      <c r="L298" s="216"/>
      <c r="M298" s="217"/>
      <c r="N298" s="218"/>
      <c r="O298" s="218"/>
      <c r="P298" s="218"/>
      <c r="Q298" s="218"/>
      <c r="R298" s="218"/>
      <c r="S298" s="218"/>
      <c r="T298" s="219"/>
      <c r="AT298" s="220" t="s">
        <v>151</v>
      </c>
      <c r="AU298" s="220" t="s">
        <v>84</v>
      </c>
      <c r="AV298" s="13" t="s">
        <v>86</v>
      </c>
      <c r="AW298" s="13" t="s">
        <v>34</v>
      </c>
      <c r="AX298" s="13" t="s">
        <v>77</v>
      </c>
      <c r="AY298" s="220" t="s">
        <v>128</v>
      </c>
    </row>
    <row r="299" spans="1:65" s="13" customFormat="1">
      <c r="B299" s="210"/>
      <c r="C299" s="211"/>
      <c r="D299" s="205" t="s">
        <v>151</v>
      </c>
      <c r="E299" s="212" t="s">
        <v>1</v>
      </c>
      <c r="F299" s="213" t="s">
        <v>795</v>
      </c>
      <c r="G299" s="211"/>
      <c r="H299" s="214">
        <v>-241.61600000000001</v>
      </c>
      <c r="I299" s="215"/>
      <c r="J299" s="211"/>
      <c r="K299" s="211"/>
      <c r="L299" s="216"/>
      <c r="M299" s="217"/>
      <c r="N299" s="218"/>
      <c r="O299" s="218"/>
      <c r="P299" s="218"/>
      <c r="Q299" s="218"/>
      <c r="R299" s="218"/>
      <c r="S299" s="218"/>
      <c r="T299" s="219"/>
      <c r="AT299" s="220" t="s">
        <v>151</v>
      </c>
      <c r="AU299" s="220" t="s">
        <v>84</v>
      </c>
      <c r="AV299" s="13" t="s">
        <v>86</v>
      </c>
      <c r="AW299" s="13" t="s">
        <v>34</v>
      </c>
      <c r="AX299" s="13" t="s">
        <v>77</v>
      </c>
      <c r="AY299" s="220" t="s">
        <v>128</v>
      </c>
    </row>
    <row r="300" spans="1:65" s="14" customFormat="1">
      <c r="B300" s="231"/>
      <c r="C300" s="232"/>
      <c r="D300" s="205" t="s">
        <v>151</v>
      </c>
      <c r="E300" s="233" t="s">
        <v>1</v>
      </c>
      <c r="F300" s="234" t="s">
        <v>177</v>
      </c>
      <c r="G300" s="232"/>
      <c r="H300" s="235">
        <v>4000.8679999999995</v>
      </c>
      <c r="I300" s="236"/>
      <c r="J300" s="232"/>
      <c r="K300" s="232"/>
      <c r="L300" s="237"/>
      <c r="M300" s="238"/>
      <c r="N300" s="239"/>
      <c r="O300" s="239"/>
      <c r="P300" s="239"/>
      <c r="Q300" s="239"/>
      <c r="R300" s="239"/>
      <c r="S300" s="239"/>
      <c r="T300" s="240"/>
      <c r="AT300" s="241" t="s">
        <v>151</v>
      </c>
      <c r="AU300" s="241" t="s">
        <v>84</v>
      </c>
      <c r="AV300" s="14" t="s">
        <v>136</v>
      </c>
      <c r="AW300" s="14" t="s">
        <v>34</v>
      </c>
      <c r="AX300" s="14" t="s">
        <v>84</v>
      </c>
      <c r="AY300" s="241" t="s">
        <v>128</v>
      </c>
    </row>
    <row r="301" spans="1:65" s="2" customFormat="1" ht="24.15" customHeight="1">
      <c r="A301" s="35"/>
      <c r="B301" s="36"/>
      <c r="C301" s="192" t="s">
        <v>394</v>
      </c>
      <c r="D301" s="192" t="s">
        <v>131</v>
      </c>
      <c r="E301" s="193" t="s">
        <v>456</v>
      </c>
      <c r="F301" s="194" t="s">
        <v>457</v>
      </c>
      <c r="G301" s="195" t="s">
        <v>148</v>
      </c>
      <c r="H301" s="196">
        <v>310.11200000000002</v>
      </c>
      <c r="I301" s="197"/>
      <c r="J301" s="198">
        <f>ROUND(I301*H301,2)</f>
        <v>0</v>
      </c>
      <c r="K301" s="194" t="s">
        <v>135</v>
      </c>
      <c r="L301" s="40"/>
      <c r="M301" s="199" t="s">
        <v>1</v>
      </c>
      <c r="N301" s="200" t="s">
        <v>42</v>
      </c>
      <c r="O301" s="72"/>
      <c r="P301" s="201">
        <f>O301*H301</f>
        <v>0</v>
      </c>
      <c r="Q301" s="201">
        <v>0</v>
      </c>
      <c r="R301" s="201">
        <f>Q301*H301</f>
        <v>0</v>
      </c>
      <c r="S301" s="201">
        <v>0</v>
      </c>
      <c r="T301" s="202">
        <f>S301*H301</f>
        <v>0</v>
      </c>
      <c r="U301" s="35"/>
      <c r="V301" s="35"/>
      <c r="W301" s="35"/>
      <c r="X301" s="35"/>
      <c r="Y301" s="35"/>
      <c r="Z301" s="35"/>
      <c r="AA301" s="35"/>
      <c r="AB301" s="35"/>
      <c r="AC301" s="35"/>
      <c r="AD301" s="35"/>
      <c r="AE301" s="35"/>
      <c r="AR301" s="203" t="s">
        <v>438</v>
      </c>
      <c r="AT301" s="203" t="s">
        <v>131</v>
      </c>
      <c r="AU301" s="203" t="s">
        <v>84</v>
      </c>
      <c r="AY301" s="18" t="s">
        <v>128</v>
      </c>
      <c r="BE301" s="204">
        <f>IF(N301="základní",J301,0)</f>
        <v>0</v>
      </c>
      <c r="BF301" s="204">
        <f>IF(N301="snížená",J301,0)</f>
        <v>0</v>
      </c>
      <c r="BG301" s="204">
        <f>IF(N301="zákl. přenesená",J301,0)</f>
        <v>0</v>
      </c>
      <c r="BH301" s="204">
        <f>IF(N301="sníž. přenesená",J301,0)</f>
        <v>0</v>
      </c>
      <c r="BI301" s="204">
        <f>IF(N301="nulová",J301,0)</f>
        <v>0</v>
      </c>
      <c r="BJ301" s="18" t="s">
        <v>84</v>
      </c>
      <c r="BK301" s="204">
        <f>ROUND(I301*H301,2)</f>
        <v>0</v>
      </c>
      <c r="BL301" s="18" t="s">
        <v>438</v>
      </c>
      <c r="BM301" s="203" t="s">
        <v>796</v>
      </c>
    </row>
    <row r="302" spans="1:65" s="2" customFormat="1" ht="28.8">
      <c r="A302" s="35"/>
      <c r="B302" s="36"/>
      <c r="C302" s="37"/>
      <c r="D302" s="205" t="s">
        <v>138</v>
      </c>
      <c r="E302" s="37"/>
      <c r="F302" s="206" t="s">
        <v>459</v>
      </c>
      <c r="G302" s="37"/>
      <c r="H302" s="37"/>
      <c r="I302" s="207"/>
      <c r="J302" s="37"/>
      <c r="K302" s="37"/>
      <c r="L302" s="40"/>
      <c r="M302" s="208"/>
      <c r="N302" s="209"/>
      <c r="O302" s="72"/>
      <c r="P302" s="72"/>
      <c r="Q302" s="72"/>
      <c r="R302" s="72"/>
      <c r="S302" s="72"/>
      <c r="T302" s="73"/>
      <c r="U302" s="35"/>
      <c r="V302" s="35"/>
      <c r="W302" s="35"/>
      <c r="X302" s="35"/>
      <c r="Y302" s="35"/>
      <c r="Z302" s="35"/>
      <c r="AA302" s="35"/>
      <c r="AB302" s="35"/>
      <c r="AC302" s="35"/>
      <c r="AD302" s="35"/>
      <c r="AE302" s="35"/>
      <c r="AT302" s="18" t="s">
        <v>138</v>
      </c>
      <c r="AU302" s="18" t="s">
        <v>84</v>
      </c>
    </row>
    <row r="303" spans="1:65" s="15" customFormat="1">
      <c r="B303" s="242"/>
      <c r="C303" s="243"/>
      <c r="D303" s="205" t="s">
        <v>151</v>
      </c>
      <c r="E303" s="244" t="s">
        <v>1</v>
      </c>
      <c r="F303" s="245" t="s">
        <v>797</v>
      </c>
      <c r="G303" s="243"/>
      <c r="H303" s="244" t="s">
        <v>1</v>
      </c>
      <c r="I303" s="246"/>
      <c r="J303" s="243"/>
      <c r="K303" s="243"/>
      <c r="L303" s="247"/>
      <c r="M303" s="248"/>
      <c r="N303" s="249"/>
      <c r="O303" s="249"/>
      <c r="P303" s="249"/>
      <c r="Q303" s="249"/>
      <c r="R303" s="249"/>
      <c r="S303" s="249"/>
      <c r="T303" s="250"/>
      <c r="AT303" s="251" t="s">
        <v>151</v>
      </c>
      <c r="AU303" s="251" t="s">
        <v>84</v>
      </c>
      <c r="AV303" s="15" t="s">
        <v>84</v>
      </c>
      <c r="AW303" s="15" t="s">
        <v>34</v>
      </c>
      <c r="AX303" s="15" t="s">
        <v>77</v>
      </c>
      <c r="AY303" s="251" t="s">
        <v>128</v>
      </c>
    </row>
    <row r="304" spans="1:65" s="13" customFormat="1">
      <c r="B304" s="210"/>
      <c r="C304" s="211"/>
      <c r="D304" s="205" t="s">
        <v>151</v>
      </c>
      <c r="E304" s="212" t="s">
        <v>1</v>
      </c>
      <c r="F304" s="213" t="s">
        <v>798</v>
      </c>
      <c r="G304" s="211"/>
      <c r="H304" s="214">
        <v>40.991999999999997</v>
      </c>
      <c r="I304" s="215"/>
      <c r="J304" s="211"/>
      <c r="K304" s="211"/>
      <c r="L304" s="216"/>
      <c r="M304" s="217"/>
      <c r="N304" s="218"/>
      <c r="O304" s="218"/>
      <c r="P304" s="218"/>
      <c r="Q304" s="218"/>
      <c r="R304" s="218"/>
      <c r="S304" s="218"/>
      <c r="T304" s="219"/>
      <c r="AT304" s="220" t="s">
        <v>151</v>
      </c>
      <c r="AU304" s="220" t="s">
        <v>84</v>
      </c>
      <c r="AV304" s="13" t="s">
        <v>86</v>
      </c>
      <c r="AW304" s="13" t="s">
        <v>34</v>
      </c>
      <c r="AX304" s="13" t="s">
        <v>77</v>
      </c>
      <c r="AY304" s="220" t="s">
        <v>128</v>
      </c>
    </row>
    <row r="305" spans="1:65" s="13" customFormat="1">
      <c r="B305" s="210"/>
      <c r="C305" s="211"/>
      <c r="D305" s="205" t="s">
        <v>151</v>
      </c>
      <c r="E305" s="212" t="s">
        <v>1</v>
      </c>
      <c r="F305" s="213" t="s">
        <v>799</v>
      </c>
      <c r="G305" s="211"/>
      <c r="H305" s="214">
        <v>121.63200000000001</v>
      </c>
      <c r="I305" s="215"/>
      <c r="J305" s="211"/>
      <c r="K305" s="211"/>
      <c r="L305" s="216"/>
      <c r="M305" s="217"/>
      <c r="N305" s="218"/>
      <c r="O305" s="218"/>
      <c r="P305" s="218"/>
      <c r="Q305" s="218"/>
      <c r="R305" s="218"/>
      <c r="S305" s="218"/>
      <c r="T305" s="219"/>
      <c r="AT305" s="220" t="s">
        <v>151</v>
      </c>
      <c r="AU305" s="220" t="s">
        <v>84</v>
      </c>
      <c r="AV305" s="13" t="s">
        <v>86</v>
      </c>
      <c r="AW305" s="13" t="s">
        <v>34</v>
      </c>
      <c r="AX305" s="13" t="s">
        <v>77</v>
      </c>
      <c r="AY305" s="220" t="s">
        <v>128</v>
      </c>
    </row>
    <row r="306" spans="1:65" s="13" customFormat="1">
      <c r="B306" s="210"/>
      <c r="C306" s="211"/>
      <c r="D306" s="205" t="s">
        <v>151</v>
      </c>
      <c r="E306" s="212" t="s">
        <v>1</v>
      </c>
      <c r="F306" s="213" t="s">
        <v>800</v>
      </c>
      <c r="G306" s="211"/>
      <c r="H306" s="214">
        <v>26.68</v>
      </c>
      <c r="I306" s="215"/>
      <c r="J306" s="211"/>
      <c r="K306" s="211"/>
      <c r="L306" s="216"/>
      <c r="M306" s="217"/>
      <c r="N306" s="218"/>
      <c r="O306" s="218"/>
      <c r="P306" s="218"/>
      <c r="Q306" s="218"/>
      <c r="R306" s="218"/>
      <c r="S306" s="218"/>
      <c r="T306" s="219"/>
      <c r="AT306" s="220" t="s">
        <v>151</v>
      </c>
      <c r="AU306" s="220" t="s">
        <v>84</v>
      </c>
      <c r="AV306" s="13" t="s">
        <v>86</v>
      </c>
      <c r="AW306" s="13" t="s">
        <v>34</v>
      </c>
      <c r="AX306" s="13" t="s">
        <v>77</v>
      </c>
      <c r="AY306" s="220" t="s">
        <v>128</v>
      </c>
    </row>
    <row r="307" spans="1:65" s="13" customFormat="1">
      <c r="B307" s="210"/>
      <c r="C307" s="211"/>
      <c r="D307" s="205" t="s">
        <v>151</v>
      </c>
      <c r="E307" s="212" t="s">
        <v>1</v>
      </c>
      <c r="F307" s="213" t="s">
        <v>801</v>
      </c>
      <c r="G307" s="211"/>
      <c r="H307" s="214">
        <v>120.80800000000001</v>
      </c>
      <c r="I307" s="215"/>
      <c r="J307" s="211"/>
      <c r="K307" s="211"/>
      <c r="L307" s="216"/>
      <c r="M307" s="217"/>
      <c r="N307" s="218"/>
      <c r="O307" s="218"/>
      <c r="P307" s="218"/>
      <c r="Q307" s="218"/>
      <c r="R307" s="218"/>
      <c r="S307" s="218"/>
      <c r="T307" s="219"/>
      <c r="AT307" s="220" t="s">
        <v>151</v>
      </c>
      <c r="AU307" s="220" t="s">
        <v>84</v>
      </c>
      <c r="AV307" s="13" t="s">
        <v>86</v>
      </c>
      <c r="AW307" s="13" t="s">
        <v>34</v>
      </c>
      <c r="AX307" s="13" t="s">
        <v>77</v>
      </c>
      <c r="AY307" s="220" t="s">
        <v>128</v>
      </c>
    </row>
    <row r="308" spans="1:65" s="14" customFormat="1">
      <c r="B308" s="231"/>
      <c r="C308" s="232"/>
      <c r="D308" s="205" t="s">
        <v>151</v>
      </c>
      <c r="E308" s="233" t="s">
        <v>1</v>
      </c>
      <c r="F308" s="234" t="s">
        <v>177</v>
      </c>
      <c r="G308" s="232"/>
      <c r="H308" s="235">
        <v>310.11200000000002</v>
      </c>
      <c r="I308" s="236"/>
      <c r="J308" s="232"/>
      <c r="K308" s="232"/>
      <c r="L308" s="237"/>
      <c r="M308" s="238"/>
      <c r="N308" s="239"/>
      <c r="O308" s="239"/>
      <c r="P308" s="239"/>
      <c r="Q308" s="239"/>
      <c r="R308" s="239"/>
      <c r="S308" s="239"/>
      <c r="T308" s="240"/>
      <c r="AT308" s="241" t="s">
        <v>151</v>
      </c>
      <c r="AU308" s="241" t="s">
        <v>84</v>
      </c>
      <c r="AV308" s="14" t="s">
        <v>136</v>
      </c>
      <c r="AW308" s="14" t="s">
        <v>34</v>
      </c>
      <c r="AX308" s="14" t="s">
        <v>84</v>
      </c>
      <c r="AY308" s="241" t="s">
        <v>128</v>
      </c>
    </row>
    <row r="309" spans="1:65" s="2" customFormat="1" ht="16.5" customHeight="1">
      <c r="A309" s="35"/>
      <c r="B309" s="36"/>
      <c r="C309" s="192" t="s">
        <v>398</v>
      </c>
      <c r="D309" s="192" t="s">
        <v>131</v>
      </c>
      <c r="E309" s="193" t="s">
        <v>802</v>
      </c>
      <c r="F309" s="194" t="s">
        <v>803</v>
      </c>
      <c r="G309" s="195" t="s">
        <v>148</v>
      </c>
      <c r="H309" s="196">
        <v>310.11200000000002</v>
      </c>
      <c r="I309" s="197"/>
      <c r="J309" s="198">
        <f>ROUND(I309*H309,2)</f>
        <v>0</v>
      </c>
      <c r="K309" s="194" t="s">
        <v>135</v>
      </c>
      <c r="L309" s="40"/>
      <c r="M309" s="199" t="s">
        <v>1</v>
      </c>
      <c r="N309" s="200" t="s">
        <v>42</v>
      </c>
      <c r="O309" s="72"/>
      <c r="P309" s="201">
        <f>O309*H309</f>
        <v>0</v>
      </c>
      <c r="Q309" s="201">
        <v>0</v>
      </c>
      <c r="R309" s="201">
        <f>Q309*H309</f>
        <v>0</v>
      </c>
      <c r="S309" s="201">
        <v>0</v>
      </c>
      <c r="T309" s="202">
        <f>S309*H309</f>
        <v>0</v>
      </c>
      <c r="U309" s="35"/>
      <c r="V309" s="35"/>
      <c r="W309" s="35"/>
      <c r="X309" s="35"/>
      <c r="Y309" s="35"/>
      <c r="Z309" s="35"/>
      <c r="AA309" s="35"/>
      <c r="AB309" s="35"/>
      <c r="AC309" s="35"/>
      <c r="AD309" s="35"/>
      <c r="AE309" s="35"/>
      <c r="AR309" s="203" t="s">
        <v>438</v>
      </c>
      <c r="AT309" s="203" t="s">
        <v>131</v>
      </c>
      <c r="AU309" s="203" t="s">
        <v>84</v>
      </c>
      <c r="AY309" s="18" t="s">
        <v>128</v>
      </c>
      <c r="BE309" s="204">
        <f>IF(N309="základní",J309,0)</f>
        <v>0</v>
      </c>
      <c r="BF309" s="204">
        <f>IF(N309="snížená",J309,0)</f>
        <v>0</v>
      </c>
      <c r="BG309" s="204">
        <f>IF(N309="zákl. přenesená",J309,0)</f>
        <v>0</v>
      </c>
      <c r="BH309" s="204">
        <f>IF(N309="sníž. přenesená",J309,0)</f>
        <v>0</v>
      </c>
      <c r="BI309" s="204">
        <f>IF(N309="nulová",J309,0)</f>
        <v>0</v>
      </c>
      <c r="BJ309" s="18" t="s">
        <v>84</v>
      </c>
      <c r="BK309" s="204">
        <f>ROUND(I309*H309,2)</f>
        <v>0</v>
      </c>
      <c r="BL309" s="18" t="s">
        <v>438</v>
      </c>
      <c r="BM309" s="203" t="s">
        <v>804</v>
      </c>
    </row>
    <row r="310" spans="1:65" s="2" customFormat="1" ht="28.8">
      <c r="A310" s="35"/>
      <c r="B310" s="36"/>
      <c r="C310" s="37"/>
      <c r="D310" s="205" t="s">
        <v>138</v>
      </c>
      <c r="E310" s="37"/>
      <c r="F310" s="206" t="s">
        <v>805</v>
      </c>
      <c r="G310" s="37"/>
      <c r="H310" s="37"/>
      <c r="I310" s="207"/>
      <c r="J310" s="37"/>
      <c r="K310" s="37"/>
      <c r="L310" s="40"/>
      <c r="M310" s="208"/>
      <c r="N310" s="209"/>
      <c r="O310" s="72"/>
      <c r="P310" s="72"/>
      <c r="Q310" s="72"/>
      <c r="R310" s="72"/>
      <c r="S310" s="72"/>
      <c r="T310" s="73"/>
      <c r="U310" s="35"/>
      <c r="V310" s="35"/>
      <c r="W310" s="35"/>
      <c r="X310" s="35"/>
      <c r="Y310" s="35"/>
      <c r="Z310" s="35"/>
      <c r="AA310" s="35"/>
      <c r="AB310" s="35"/>
      <c r="AC310" s="35"/>
      <c r="AD310" s="35"/>
      <c r="AE310" s="35"/>
      <c r="AT310" s="18" t="s">
        <v>138</v>
      </c>
      <c r="AU310" s="18" t="s">
        <v>84</v>
      </c>
    </row>
    <row r="311" spans="1:65" s="15" customFormat="1">
      <c r="B311" s="242"/>
      <c r="C311" s="243"/>
      <c r="D311" s="205" t="s">
        <v>151</v>
      </c>
      <c r="E311" s="244" t="s">
        <v>1</v>
      </c>
      <c r="F311" s="245" t="s">
        <v>806</v>
      </c>
      <c r="G311" s="243"/>
      <c r="H311" s="244" t="s">
        <v>1</v>
      </c>
      <c r="I311" s="246"/>
      <c r="J311" s="243"/>
      <c r="K311" s="243"/>
      <c r="L311" s="247"/>
      <c r="M311" s="248"/>
      <c r="N311" s="249"/>
      <c r="O311" s="249"/>
      <c r="P311" s="249"/>
      <c r="Q311" s="249"/>
      <c r="R311" s="249"/>
      <c r="S311" s="249"/>
      <c r="T311" s="250"/>
      <c r="AT311" s="251" t="s">
        <v>151</v>
      </c>
      <c r="AU311" s="251" t="s">
        <v>84</v>
      </c>
      <c r="AV311" s="15" t="s">
        <v>84</v>
      </c>
      <c r="AW311" s="15" t="s">
        <v>34</v>
      </c>
      <c r="AX311" s="15" t="s">
        <v>77</v>
      </c>
      <c r="AY311" s="251" t="s">
        <v>128</v>
      </c>
    </row>
    <row r="312" spans="1:65" s="13" customFormat="1">
      <c r="B312" s="210"/>
      <c r="C312" s="211"/>
      <c r="D312" s="205" t="s">
        <v>151</v>
      </c>
      <c r="E312" s="212" t="s">
        <v>1</v>
      </c>
      <c r="F312" s="213" t="s">
        <v>798</v>
      </c>
      <c r="G312" s="211"/>
      <c r="H312" s="214">
        <v>40.991999999999997</v>
      </c>
      <c r="I312" s="215"/>
      <c r="J312" s="211"/>
      <c r="K312" s="211"/>
      <c r="L312" s="216"/>
      <c r="M312" s="217"/>
      <c r="N312" s="218"/>
      <c r="O312" s="218"/>
      <c r="P312" s="218"/>
      <c r="Q312" s="218"/>
      <c r="R312" s="218"/>
      <c r="S312" s="218"/>
      <c r="T312" s="219"/>
      <c r="AT312" s="220" t="s">
        <v>151</v>
      </c>
      <c r="AU312" s="220" t="s">
        <v>84</v>
      </c>
      <c r="AV312" s="13" t="s">
        <v>86</v>
      </c>
      <c r="AW312" s="13" t="s">
        <v>34</v>
      </c>
      <c r="AX312" s="13" t="s">
        <v>77</v>
      </c>
      <c r="AY312" s="220" t="s">
        <v>128</v>
      </c>
    </row>
    <row r="313" spans="1:65" s="13" customFormat="1">
      <c r="B313" s="210"/>
      <c r="C313" s="211"/>
      <c r="D313" s="205" t="s">
        <v>151</v>
      </c>
      <c r="E313" s="212" t="s">
        <v>1</v>
      </c>
      <c r="F313" s="213" t="s">
        <v>799</v>
      </c>
      <c r="G313" s="211"/>
      <c r="H313" s="214">
        <v>121.63200000000001</v>
      </c>
      <c r="I313" s="215"/>
      <c r="J313" s="211"/>
      <c r="K313" s="211"/>
      <c r="L313" s="216"/>
      <c r="M313" s="217"/>
      <c r="N313" s="218"/>
      <c r="O313" s="218"/>
      <c r="P313" s="218"/>
      <c r="Q313" s="218"/>
      <c r="R313" s="218"/>
      <c r="S313" s="218"/>
      <c r="T313" s="219"/>
      <c r="AT313" s="220" t="s">
        <v>151</v>
      </c>
      <c r="AU313" s="220" t="s">
        <v>84</v>
      </c>
      <c r="AV313" s="13" t="s">
        <v>86</v>
      </c>
      <c r="AW313" s="13" t="s">
        <v>34</v>
      </c>
      <c r="AX313" s="13" t="s">
        <v>77</v>
      </c>
      <c r="AY313" s="220" t="s">
        <v>128</v>
      </c>
    </row>
    <row r="314" spans="1:65" s="13" customFormat="1">
      <c r="B314" s="210"/>
      <c r="C314" s="211"/>
      <c r="D314" s="205" t="s">
        <v>151</v>
      </c>
      <c r="E314" s="212" t="s">
        <v>1</v>
      </c>
      <c r="F314" s="213" t="s">
        <v>800</v>
      </c>
      <c r="G314" s="211"/>
      <c r="H314" s="214">
        <v>26.68</v>
      </c>
      <c r="I314" s="215"/>
      <c r="J314" s="211"/>
      <c r="K314" s="211"/>
      <c r="L314" s="216"/>
      <c r="M314" s="217"/>
      <c r="N314" s="218"/>
      <c r="O314" s="218"/>
      <c r="P314" s="218"/>
      <c r="Q314" s="218"/>
      <c r="R314" s="218"/>
      <c r="S314" s="218"/>
      <c r="T314" s="219"/>
      <c r="AT314" s="220" t="s">
        <v>151</v>
      </c>
      <c r="AU314" s="220" t="s">
        <v>84</v>
      </c>
      <c r="AV314" s="13" t="s">
        <v>86</v>
      </c>
      <c r="AW314" s="13" t="s">
        <v>34</v>
      </c>
      <c r="AX314" s="13" t="s">
        <v>77</v>
      </c>
      <c r="AY314" s="220" t="s">
        <v>128</v>
      </c>
    </row>
    <row r="315" spans="1:65" s="13" customFormat="1">
      <c r="B315" s="210"/>
      <c r="C315" s="211"/>
      <c r="D315" s="205" t="s">
        <v>151</v>
      </c>
      <c r="E315" s="212" t="s">
        <v>1</v>
      </c>
      <c r="F315" s="213" t="s">
        <v>801</v>
      </c>
      <c r="G315" s="211"/>
      <c r="H315" s="214">
        <v>120.80800000000001</v>
      </c>
      <c r="I315" s="215"/>
      <c r="J315" s="211"/>
      <c r="K315" s="211"/>
      <c r="L315" s="216"/>
      <c r="M315" s="217"/>
      <c r="N315" s="218"/>
      <c r="O315" s="218"/>
      <c r="P315" s="218"/>
      <c r="Q315" s="218"/>
      <c r="R315" s="218"/>
      <c r="S315" s="218"/>
      <c r="T315" s="219"/>
      <c r="AT315" s="220" t="s">
        <v>151</v>
      </c>
      <c r="AU315" s="220" t="s">
        <v>84</v>
      </c>
      <c r="AV315" s="13" t="s">
        <v>86</v>
      </c>
      <c r="AW315" s="13" t="s">
        <v>34</v>
      </c>
      <c r="AX315" s="13" t="s">
        <v>77</v>
      </c>
      <c r="AY315" s="220" t="s">
        <v>128</v>
      </c>
    </row>
    <row r="316" spans="1:65" s="14" customFormat="1">
      <c r="B316" s="231"/>
      <c r="C316" s="232"/>
      <c r="D316" s="205" t="s">
        <v>151</v>
      </c>
      <c r="E316" s="233" t="s">
        <v>1</v>
      </c>
      <c r="F316" s="234" t="s">
        <v>177</v>
      </c>
      <c r="G316" s="232"/>
      <c r="H316" s="235">
        <v>310.11200000000002</v>
      </c>
      <c r="I316" s="236"/>
      <c r="J316" s="232"/>
      <c r="K316" s="232"/>
      <c r="L316" s="237"/>
      <c r="M316" s="238"/>
      <c r="N316" s="239"/>
      <c r="O316" s="239"/>
      <c r="P316" s="239"/>
      <c r="Q316" s="239"/>
      <c r="R316" s="239"/>
      <c r="S316" s="239"/>
      <c r="T316" s="240"/>
      <c r="AT316" s="241" t="s">
        <v>151</v>
      </c>
      <c r="AU316" s="241" t="s">
        <v>84</v>
      </c>
      <c r="AV316" s="14" t="s">
        <v>136</v>
      </c>
      <c r="AW316" s="14" t="s">
        <v>34</v>
      </c>
      <c r="AX316" s="14" t="s">
        <v>84</v>
      </c>
      <c r="AY316" s="241" t="s">
        <v>128</v>
      </c>
    </row>
    <row r="317" spans="1:65" s="2" customFormat="1" ht="24.15" customHeight="1">
      <c r="A317" s="35"/>
      <c r="B317" s="36"/>
      <c r="C317" s="192" t="s">
        <v>403</v>
      </c>
      <c r="D317" s="192" t="s">
        <v>131</v>
      </c>
      <c r="E317" s="193" t="s">
        <v>456</v>
      </c>
      <c r="F317" s="194" t="s">
        <v>457</v>
      </c>
      <c r="G317" s="195" t="s">
        <v>148</v>
      </c>
      <c r="H317" s="196">
        <v>310.11200000000002</v>
      </c>
      <c r="I317" s="197"/>
      <c r="J317" s="198">
        <f>ROUND(I317*H317,2)</f>
        <v>0</v>
      </c>
      <c r="K317" s="194" t="s">
        <v>135</v>
      </c>
      <c r="L317" s="40"/>
      <c r="M317" s="199" t="s">
        <v>1</v>
      </c>
      <c r="N317" s="200" t="s">
        <v>42</v>
      </c>
      <c r="O317" s="72"/>
      <c r="P317" s="201">
        <f>O317*H317</f>
        <v>0</v>
      </c>
      <c r="Q317" s="201">
        <v>0</v>
      </c>
      <c r="R317" s="201">
        <f>Q317*H317</f>
        <v>0</v>
      </c>
      <c r="S317" s="201">
        <v>0</v>
      </c>
      <c r="T317" s="202">
        <f>S317*H317</f>
        <v>0</v>
      </c>
      <c r="U317" s="35"/>
      <c r="V317" s="35"/>
      <c r="W317" s="35"/>
      <c r="X317" s="35"/>
      <c r="Y317" s="35"/>
      <c r="Z317" s="35"/>
      <c r="AA317" s="35"/>
      <c r="AB317" s="35"/>
      <c r="AC317" s="35"/>
      <c r="AD317" s="35"/>
      <c r="AE317" s="35"/>
      <c r="AR317" s="203" t="s">
        <v>438</v>
      </c>
      <c r="AT317" s="203" t="s">
        <v>131</v>
      </c>
      <c r="AU317" s="203" t="s">
        <v>84</v>
      </c>
      <c r="AY317" s="18" t="s">
        <v>128</v>
      </c>
      <c r="BE317" s="204">
        <f>IF(N317="základní",J317,0)</f>
        <v>0</v>
      </c>
      <c r="BF317" s="204">
        <f>IF(N317="snížená",J317,0)</f>
        <v>0</v>
      </c>
      <c r="BG317" s="204">
        <f>IF(N317="zákl. přenesená",J317,0)</f>
        <v>0</v>
      </c>
      <c r="BH317" s="204">
        <f>IF(N317="sníž. přenesená",J317,0)</f>
        <v>0</v>
      </c>
      <c r="BI317" s="204">
        <f>IF(N317="nulová",J317,0)</f>
        <v>0</v>
      </c>
      <c r="BJ317" s="18" t="s">
        <v>84</v>
      </c>
      <c r="BK317" s="204">
        <f>ROUND(I317*H317,2)</f>
        <v>0</v>
      </c>
      <c r="BL317" s="18" t="s">
        <v>438</v>
      </c>
      <c r="BM317" s="203" t="s">
        <v>807</v>
      </c>
    </row>
    <row r="318" spans="1:65" s="2" customFormat="1" ht="28.8">
      <c r="A318" s="35"/>
      <c r="B318" s="36"/>
      <c r="C318" s="37"/>
      <c r="D318" s="205" t="s">
        <v>138</v>
      </c>
      <c r="E318" s="37"/>
      <c r="F318" s="206" t="s">
        <v>459</v>
      </c>
      <c r="G318" s="37"/>
      <c r="H318" s="37"/>
      <c r="I318" s="207"/>
      <c r="J318" s="37"/>
      <c r="K318" s="37"/>
      <c r="L318" s="40"/>
      <c r="M318" s="208"/>
      <c r="N318" s="209"/>
      <c r="O318" s="72"/>
      <c r="P318" s="72"/>
      <c r="Q318" s="72"/>
      <c r="R318" s="72"/>
      <c r="S318" s="72"/>
      <c r="T318" s="73"/>
      <c r="U318" s="35"/>
      <c r="V318" s="35"/>
      <c r="W318" s="35"/>
      <c r="X318" s="35"/>
      <c r="Y318" s="35"/>
      <c r="Z318" s="35"/>
      <c r="AA318" s="35"/>
      <c r="AB318" s="35"/>
      <c r="AC318" s="35"/>
      <c r="AD318" s="35"/>
      <c r="AE318" s="35"/>
      <c r="AT318" s="18" t="s">
        <v>138</v>
      </c>
      <c r="AU318" s="18" t="s">
        <v>84</v>
      </c>
    </row>
    <row r="319" spans="1:65" s="15" customFormat="1">
      <c r="B319" s="242"/>
      <c r="C319" s="243"/>
      <c r="D319" s="205" t="s">
        <v>151</v>
      </c>
      <c r="E319" s="244" t="s">
        <v>1</v>
      </c>
      <c r="F319" s="245" t="s">
        <v>806</v>
      </c>
      <c r="G319" s="243"/>
      <c r="H319" s="244" t="s">
        <v>1</v>
      </c>
      <c r="I319" s="246"/>
      <c r="J319" s="243"/>
      <c r="K319" s="243"/>
      <c r="L319" s="247"/>
      <c r="M319" s="248"/>
      <c r="N319" s="249"/>
      <c r="O319" s="249"/>
      <c r="P319" s="249"/>
      <c r="Q319" s="249"/>
      <c r="R319" s="249"/>
      <c r="S319" s="249"/>
      <c r="T319" s="250"/>
      <c r="AT319" s="251" t="s">
        <v>151</v>
      </c>
      <c r="AU319" s="251" t="s">
        <v>84</v>
      </c>
      <c r="AV319" s="15" t="s">
        <v>84</v>
      </c>
      <c r="AW319" s="15" t="s">
        <v>34</v>
      </c>
      <c r="AX319" s="15" t="s">
        <v>77</v>
      </c>
      <c r="AY319" s="251" t="s">
        <v>128</v>
      </c>
    </row>
    <row r="320" spans="1:65" s="13" customFormat="1">
      <c r="B320" s="210"/>
      <c r="C320" s="211"/>
      <c r="D320" s="205" t="s">
        <v>151</v>
      </c>
      <c r="E320" s="212" t="s">
        <v>1</v>
      </c>
      <c r="F320" s="213" t="s">
        <v>798</v>
      </c>
      <c r="G320" s="211"/>
      <c r="H320" s="214">
        <v>40.991999999999997</v>
      </c>
      <c r="I320" s="215"/>
      <c r="J320" s="211"/>
      <c r="K320" s="211"/>
      <c r="L320" s="216"/>
      <c r="M320" s="217"/>
      <c r="N320" s="218"/>
      <c r="O320" s="218"/>
      <c r="P320" s="218"/>
      <c r="Q320" s="218"/>
      <c r="R320" s="218"/>
      <c r="S320" s="218"/>
      <c r="T320" s="219"/>
      <c r="AT320" s="220" t="s">
        <v>151</v>
      </c>
      <c r="AU320" s="220" t="s">
        <v>84</v>
      </c>
      <c r="AV320" s="13" t="s">
        <v>86</v>
      </c>
      <c r="AW320" s="13" t="s">
        <v>34</v>
      </c>
      <c r="AX320" s="13" t="s">
        <v>77</v>
      </c>
      <c r="AY320" s="220" t="s">
        <v>128</v>
      </c>
    </row>
    <row r="321" spans="1:65" s="13" customFormat="1">
      <c r="B321" s="210"/>
      <c r="C321" s="211"/>
      <c r="D321" s="205" t="s">
        <v>151</v>
      </c>
      <c r="E321" s="212" t="s">
        <v>1</v>
      </c>
      <c r="F321" s="213" t="s">
        <v>799</v>
      </c>
      <c r="G321" s="211"/>
      <c r="H321" s="214">
        <v>121.63200000000001</v>
      </c>
      <c r="I321" s="215"/>
      <c r="J321" s="211"/>
      <c r="K321" s="211"/>
      <c r="L321" s="216"/>
      <c r="M321" s="217"/>
      <c r="N321" s="218"/>
      <c r="O321" s="218"/>
      <c r="P321" s="218"/>
      <c r="Q321" s="218"/>
      <c r="R321" s="218"/>
      <c r="S321" s="218"/>
      <c r="T321" s="219"/>
      <c r="AT321" s="220" t="s">
        <v>151</v>
      </c>
      <c r="AU321" s="220" t="s">
        <v>84</v>
      </c>
      <c r="AV321" s="13" t="s">
        <v>86</v>
      </c>
      <c r="AW321" s="13" t="s">
        <v>34</v>
      </c>
      <c r="AX321" s="13" t="s">
        <v>77</v>
      </c>
      <c r="AY321" s="220" t="s">
        <v>128</v>
      </c>
    </row>
    <row r="322" spans="1:65" s="13" customFormat="1">
      <c r="B322" s="210"/>
      <c r="C322" s="211"/>
      <c r="D322" s="205" t="s">
        <v>151</v>
      </c>
      <c r="E322" s="212" t="s">
        <v>1</v>
      </c>
      <c r="F322" s="213" t="s">
        <v>800</v>
      </c>
      <c r="G322" s="211"/>
      <c r="H322" s="214">
        <v>26.68</v>
      </c>
      <c r="I322" s="215"/>
      <c r="J322" s="211"/>
      <c r="K322" s="211"/>
      <c r="L322" s="216"/>
      <c r="M322" s="217"/>
      <c r="N322" s="218"/>
      <c r="O322" s="218"/>
      <c r="P322" s="218"/>
      <c r="Q322" s="218"/>
      <c r="R322" s="218"/>
      <c r="S322" s="218"/>
      <c r="T322" s="219"/>
      <c r="AT322" s="220" t="s">
        <v>151</v>
      </c>
      <c r="AU322" s="220" t="s">
        <v>84</v>
      </c>
      <c r="AV322" s="13" t="s">
        <v>86</v>
      </c>
      <c r="AW322" s="13" t="s">
        <v>34</v>
      </c>
      <c r="AX322" s="13" t="s">
        <v>77</v>
      </c>
      <c r="AY322" s="220" t="s">
        <v>128</v>
      </c>
    </row>
    <row r="323" spans="1:65" s="13" customFormat="1">
      <c r="B323" s="210"/>
      <c r="C323" s="211"/>
      <c r="D323" s="205" t="s">
        <v>151</v>
      </c>
      <c r="E323" s="212" t="s">
        <v>1</v>
      </c>
      <c r="F323" s="213" t="s">
        <v>801</v>
      </c>
      <c r="G323" s="211"/>
      <c r="H323" s="214">
        <v>120.80800000000001</v>
      </c>
      <c r="I323" s="215"/>
      <c r="J323" s="211"/>
      <c r="K323" s="211"/>
      <c r="L323" s="216"/>
      <c r="M323" s="217"/>
      <c r="N323" s="218"/>
      <c r="O323" s="218"/>
      <c r="P323" s="218"/>
      <c r="Q323" s="218"/>
      <c r="R323" s="218"/>
      <c r="S323" s="218"/>
      <c r="T323" s="219"/>
      <c r="AT323" s="220" t="s">
        <v>151</v>
      </c>
      <c r="AU323" s="220" t="s">
        <v>84</v>
      </c>
      <c r="AV323" s="13" t="s">
        <v>86</v>
      </c>
      <c r="AW323" s="13" t="s">
        <v>34</v>
      </c>
      <c r="AX323" s="13" t="s">
        <v>77</v>
      </c>
      <c r="AY323" s="220" t="s">
        <v>128</v>
      </c>
    </row>
    <row r="324" spans="1:65" s="14" customFormat="1">
      <c r="B324" s="231"/>
      <c r="C324" s="232"/>
      <c r="D324" s="205" t="s">
        <v>151</v>
      </c>
      <c r="E324" s="233" t="s">
        <v>1</v>
      </c>
      <c r="F324" s="234" t="s">
        <v>177</v>
      </c>
      <c r="G324" s="232"/>
      <c r="H324" s="235">
        <v>310.11200000000002</v>
      </c>
      <c r="I324" s="236"/>
      <c r="J324" s="232"/>
      <c r="K324" s="232"/>
      <c r="L324" s="237"/>
      <c r="M324" s="238"/>
      <c r="N324" s="239"/>
      <c r="O324" s="239"/>
      <c r="P324" s="239"/>
      <c r="Q324" s="239"/>
      <c r="R324" s="239"/>
      <c r="S324" s="239"/>
      <c r="T324" s="240"/>
      <c r="AT324" s="241" t="s">
        <v>151</v>
      </c>
      <c r="AU324" s="241" t="s">
        <v>84</v>
      </c>
      <c r="AV324" s="14" t="s">
        <v>136</v>
      </c>
      <c r="AW324" s="14" t="s">
        <v>34</v>
      </c>
      <c r="AX324" s="14" t="s">
        <v>84</v>
      </c>
      <c r="AY324" s="241" t="s">
        <v>128</v>
      </c>
    </row>
    <row r="325" spans="1:65" s="2" customFormat="1" ht="24.15" customHeight="1">
      <c r="A325" s="35"/>
      <c r="B325" s="36"/>
      <c r="C325" s="192" t="s">
        <v>408</v>
      </c>
      <c r="D325" s="192" t="s">
        <v>131</v>
      </c>
      <c r="E325" s="193" t="s">
        <v>443</v>
      </c>
      <c r="F325" s="194" t="s">
        <v>444</v>
      </c>
      <c r="G325" s="195" t="s">
        <v>148</v>
      </c>
      <c r="H325" s="196">
        <v>111.881</v>
      </c>
      <c r="I325" s="197"/>
      <c r="J325" s="198">
        <f>ROUND(I325*H325,2)</f>
        <v>0</v>
      </c>
      <c r="K325" s="194" t="s">
        <v>135</v>
      </c>
      <c r="L325" s="40"/>
      <c r="M325" s="199" t="s">
        <v>1</v>
      </c>
      <c r="N325" s="200" t="s">
        <v>42</v>
      </c>
      <c r="O325" s="72"/>
      <c r="P325" s="201">
        <f>O325*H325</f>
        <v>0</v>
      </c>
      <c r="Q325" s="201">
        <v>0</v>
      </c>
      <c r="R325" s="201">
        <f>Q325*H325</f>
        <v>0</v>
      </c>
      <c r="S325" s="201">
        <v>0</v>
      </c>
      <c r="T325" s="202">
        <f>S325*H325</f>
        <v>0</v>
      </c>
      <c r="U325" s="35"/>
      <c r="V325" s="35"/>
      <c r="W325" s="35"/>
      <c r="X325" s="35"/>
      <c r="Y325" s="35"/>
      <c r="Z325" s="35"/>
      <c r="AA325" s="35"/>
      <c r="AB325" s="35"/>
      <c r="AC325" s="35"/>
      <c r="AD325" s="35"/>
      <c r="AE325" s="35"/>
      <c r="AR325" s="203" t="s">
        <v>438</v>
      </c>
      <c r="AT325" s="203" t="s">
        <v>131</v>
      </c>
      <c r="AU325" s="203" t="s">
        <v>84</v>
      </c>
      <c r="AY325" s="18" t="s">
        <v>128</v>
      </c>
      <c r="BE325" s="204">
        <f>IF(N325="základní",J325,0)</f>
        <v>0</v>
      </c>
      <c r="BF325" s="204">
        <f>IF(N325="snížená",J325,0)</f>
        <v>0</v>
      </c>
      <c r="BG325" s="204">
        <f>IF(N325="zákl. přenesená",J325,0)</f>
        <v>0</v>
      </c>
      <c r="BH325" s="204">
        <f>IF(N325="sníž. přenesená",J325,0)</f>
        <v>0</v>
      </c>
      <c r="BI325" s="204">
        <f>IF(N325="nulová",J325,0)</f>
        <v>0</v>
      </c>
      <c r="BJ325" s="18" t="s">
        <v>84</v>
      </c>
      <c r="BK325" s="204">
        <f>ROUND(I325*H325,2)</f>
        <v>0</v>
      </c>
      <c r="BL325" s="18" t="s">
        <v>438</v>
      </c>
      <c r="BM325" s="203" t="s">
        <v>808</v>
      </c>
    </row>
    <row r="326" spans="1:65" s="2" customFormat="1" ht="38.4">
      <c r="A326" s="35"/>
      <c r="B326" s="36"/>
      <c r="C326" s="37"/>
      <c r="D326" s="205" t="s">
        <v>138</v>
      </c>
      <c r="E326" s="37"/>
      <c r="F326" s="206" t="s">
        <v>446</v>
      </c>
      <c r="G326" s="37"/>
      <c r="H326" s="37"/>
      <c r="I326" s="207"/>
      <c r="J326" s="37"/>
      <c r="K326" s="37"/>
      <c r="L326" s="40"/>
      <c r="M326" s="208"/>
      <c r="N326" s="209"/>
      <c r="O326" s="72"/>
      <c r="P326" s="72"/>
      <c r="Q326" s="72"/>
      <c r="R326" s="72"/>
      <c r="S326" s="72"/>
      <c r="T326" s="73"/>
      <c r="U326" s="35"/>
      <c r="V326" s="35"/>
      <c r="W326" s="35"/>
      <c r="X326" s="35"/>
      <c r="Y326" s="35"/>
      <c r="Z326" s="35"/>
      <c r="AA326" s="35"/>
      <c r="AB326" s="35"/>
      <c r="AC326" s="35"/>
      <c r="AD326" s="35"/>
      <c r="AE326" s="35"/>
      <c r="AT326" s="18" t="s">
        <v>138</v>
      </c>
      <c r="AU326" s="18" t="s">
        <v>84</v>
      </c>
    </row>
    <row r="327" spans="1:65" s="13" customFormat="1">
      <c r="B327" s="210"/>
      <c r="C327" s="211"/>
      <c r="D327" s="205" t="s">
        <v>151</v>
      </c>
      <c r="E327" s="212" t="s">
        <v>1</v>
      </c>
      <c r="F327" s="213" t="s">
        <v>809</v>
      </c>
      <c r="G327" s="211"/>
      <c r="H327" s="214">
        <v>107.886</v>
      </c>
      <c r="I327" s="215"/>
      <c r="J327" s="211"/>
      <c r="K327" s="211"/>
      <c r="L327" s="216"/>
      <c r="M327" s="217"/>
      <c r="N327" s="218"/>
      <c r="O327" s="218"/>
      <c r="P327" s="218"/>
      <c r="Q327" s="218"/>
      <c r="R327" s="218"/>
      <c r="S327" s="218"/>
      <c r="T327" s="219"/>
      <c r="AT327" s="220" t="s">
        <v>151</v>
      </c>
      <c r="AU327" s="220" t="s">
        <v>84</v>
      </c>
      <c r="AV327" s="13" t="s">
        <v>86</v>
      </c>
      <c r="AW327" s="13" t="s">
        <v>34</v>
      </c>
      <c r="AX327" s="13" t="s">
        <v>77</v>
      </c>
      <c r="AY327" s="220" t="s">
        <v>128</v>
      </c>
    </row>
    <row r="328" spans="1:65" s="13" customFormat="1">
      <c r="B328" s="210"/>
      <c r="C328" s="211"/>
      <c r="D328" s="205" t="s">
        <v>151</v>
      </c>
      <c r="E328" s="212" t="s">
        <v>1</v>
      </c>
      <c r="F328" s="213" t="s">
        <v>810</v>
      </c>
      <c r="G328" s="211"/>
      <c r="H328" s="214">
        <v>3.9950000000000001</v>
      </c>
      <c r="I328" s="215"/>
      <c r="J328" s="211"/>
      <c r="K328" s="211"/>
      <c r="L328" s="216"/>
      <c r="M328" s="217"/>
      <c r="N328" s="218"/>
      <c r="O328" s="218"/>
      <c r="P328" s="218"/>
      <c r="Q328" s="218"/>
      <c r="R328" s="218"/>
      <c r="S328" s="218"/>
      <c r="T328" s="219"/>
      <c r="AT328" s="220" t="s">
        <v>151</v>
      </c>
      <c r="AU328" s="220" t="s">
        <v>84</v>
      </c>
      <c r="AV328" s="13" t="s">
        <v>86</v>
      </c>
      <c r="AW328" s="13" t="s">
        <v>34</v>
      </c>
      <c r="AX328" s="13" t="s">
        <v>77</v>
      </c>
      <c r="AY328" s="220" t="s">
        <v>128</v>
      </c>
    </row>
    <row r="329" spans="1:65" s="14" customFormat="1">
      <c r="B329" s="231"/>
      <c r="C329" s="232"/>
      <c r="D329" s="205" t="s">
        <v>151</v>
      </c>
      <c r="E329" s="233" t="s">
        <v>1</v>
      </c>
      <c r="F329" s="234" t="s">
        <v>177</v>
      </c>
      <c r="G329" s="232"/>
      <c r="H329" s="235">
        <v>111.881</v>
      </c>
      <c r="I329" s="236"/>
      <c r="J329" s="232"/>
      <c r="K329" s="232"/>
      <c r="L329" s="237"/>
      <c r="M329" s="238"/>
      <c r="N329" s="239"/>
      <c r="O329" s="239"/>
      <c r="P329" s="239"/>
      <c r="Q329" s="239"/>
      <c r="R329" s="239"/>
      <c r="S329" s="239"/>
      <c r="T329" s="240"/>
      <c r="AT329" s="241" t="s">
        <v>151</v>
      </c>
      <c r="AU329" s="241" t="s">
        <v>84</v>
      </c>
      <c r="AV329" s="14" t="s">
        <v>136</v>
      </c>
      <c r="AW329" s="14" t="s">
        <v>34</v>
      </c>
      <c r="AX329" s="14" t="s">
        <v>84</v>
      </c>
      <c r="AY329" s="241" t="s">
        <v>128</v>
      </c>
    </row>
    <row r="330" spans="1:65" s="2" customFormat="1" ht="33" customHeight="1">
      <c r="A330" s="35"/>
      <c r="B330" s="36"/>
      <c r="C330" s="192" t="s">
        <v>412</v>
      </c>
      <c r="D330" s="192" t="s">
        <v>131</v>
      </c>
      <c r="E330" s="193" t="s">
        <v>811</v>
      </c>
      <c r="F330" s="194" t="s">
        <v>812</v>
      </c>
      <c r="G330" s="195" t="s">
        <v>148</v>
      </c>
      <c r="H330" s="196">
        <v>1006.929</v>
      </c>
      <c r="I330" s="197"/>
      <c r="J330" s="198">
        <f>ROUND(I330*H330,2)</f>
        <v>0</v>
      </c>
      <c r="K330" s="194" t="s">
        <v>135</v>
      </c>
      <c r="L330" s="40"/>
      <c r="M330" s="199" t="s">
        <v>1</v>
      </c>
      <c r="N330" s="200" t="s">
        <v>42</v>
      </c>
      <c r="O330" s="72"/>
      <c r="P330" s="201">
        <f>O330*H330</f>
        <v>0</v>
      </c>
      <c r="Q330" s="201">
        <v>0</v>
      </c>
      <c r="R330" s="201">
        <f>Q330*H330</f>
        <v>0</v>
      </c>
      <c r="S330" s="201">
        <v>0</v>
      </c>
      <c r="T330" s="202">
        <f>S330*H330</f>
        <v>0</v>
      </c>
      <c r="U330" s="35"/>
      <c r="V330" s="35"/>
      <c r="W330" s="35"/>
      <c r="X330" s="35"/>
      <c r="Y330" s="35"/>
      <c r="Z330" s="35"/>
      <c r="AA330" s="35"/>
      <c r="AB330" s="35"/>
      <c r="AC330" s="35"/>
      <c r="AD330" s="35"/>
      <c r="AE330" s="35"/>
      <c r="AR330" s="203" t="s">
        <v>438</v>
      </c>
      <c r="AT330" s="203" t="s">
        <v>131</v>
      </c>
      <c r="AU330" s="203" t="s">
        <v>84</v>
      </c>
      <c r="AY330" s="18" t="s">
        <v>128</v>
      </c>
      <c r="BE330" s="204">
        <f>IF(N330="základní",J330,0)</f>
        <v>0</v>
      </c>
      <c r="BF330" s="204">
        <f>IF(N330="snížená",J330,0)</f>
        <v>0</v>
      </c>
      <c r="BG330" s="204">
        <f>IF(N330="zákl. přenesená",J330,0)</f>
        <v>0</v>
      </c>
      <c r="BH330" s="204">
        <f>IF(N330="sníž. přenesená",J330,0)</f>
        <v>0</v>
      </c>
      <c r="BI330" s="204">
        <f>IF(N330="nulová",J330,0)</f>
        <v>0</v>
      </c>
      <c r="BJ330" s="18" t="s">
        <v>84</v>
      </c>
      <c r="BK330" s="204">
        <f>ROUND(I330*H330,2)</f>
        <v>0</v>
      </c>
      <c r="BL330" s="18" t="s">
        <v>438</v>
      </c>
      <c r="BM330" s="203" t="s">
        <v>813</v>
      </c>
    </row>
    <row r="331" spans="1:65" s="2" customFormat="1" ht="38.4">
      <c r="A331" s="35"/>
      <c r="B331" s="36"/>
      <c r="C331" s="37"/>
      <c r="D331" s="205" t="s">
        <v>138</v>
      </c>
      <c r="E331" s="37"/>
      <c r="F331" s="206" t="s">
        <v>814</v>
      </c>
      <c r="G331" s="37"/>
      <c r="H331" s="37"/>
      <c r="I331" s="207"/>
      <c r="J331" s="37"/>
      <c r="K331" s="37"/>
      <c r="L331" s="40"/>
      <c r="M331" s="208"/>
      <c r="N331" s="209"/>
      <c r="O331" s="72"/>
      <c r="P331" s="72"/>
      <c r="Q331" s="72"/>
      <c r="R331" s="72"/>
      <c r="S331" s="72"/>
      <c r="T331" s="73"/>
      <c r="U331" s="35"/>
      <c r="V331" s="35"/>
      <c r="W331" s="35"/>
      <c r="X331" s="35"/>
      <c r="Y331" s="35"/>
      <c r="Z331" s="35"/>
      <c r="AA331" s="35"/>
      <c r="AB331" s="35"/>
      <c r="AC331" s="35"/>
      <c r="AD331" s="35"/>
      <c r="AE331" s="35"/>
      <c r="AT331" s="18" t="s">
        <v>138</v>
      </c>
      <c r="AU331" s="18" t="s">
        <v>84</v>
      </c>
    </row>
    <row r="332" spans="1:65" s="13" customFormat="1">
      <c r="B332" s="210"/>
      <c r="C332" s="211"/>
      <c r="D332" s="205" t="s">
        <v>151</v>
      </c>
      <c r="E332" s="212" t="s">
        <v>1</v>
      </c>
      <c r="F332" s="213" t="s">
        <v>815</v>
      </c>
      <c r="G332" s="211"/>
      <c r="H332" s="214">
        <v>970.97400000000005</v>
      </c>
      <c r="I332" s="215"/>
      <c r="J332" s="211"/>
      <c r="K332" s="211"/>
      <c r="L332" s="216"/>
      <c r="M332" s="217"/>
      <c r="N332" s="218"/>
      <c r="O332" s="218"/>
      <c r="P332" s="218"/>
      <c r="Q332" s="218"/>
      <c r="R332" s="218"/>
      <c r="S332" s="218"/>
      <c r="T332" s="219"/>
      <c r="AT332" s="220" t="s">
        <v>151</v>
      </c>
      <c r="AU332" s="220" t="s">
        <v>84</v>
      </c>
      <c r="AV332" s="13" t="s">
        <v>86</v>
      </c>
      <c r="AW332" s="13" t="s">
        <v>34</v>
      </c>
      <c r="AX332" s="13" t="s">
        <v>77</v>
      </c>
      <c r="AY332" s="220" t="s">
        <v>128</v>
      </c>
    </row>
    <row r="333" spans="1:65" s="13" customFormat="1">
      <c r="B333" s="210"/>
      <c r="C333" s="211"/>
      <c r="D333" s="205" t="s">
        <v>151</v>
      </c>
      <c r="E333" s="212" t="s">
        <v>1</v>
      </c>
      <c r="F333" s="213" t="s">
        <v>816</v>
      </c>
      <c r="G333" s="211"/>
      <c r="H333" s="214">
        <v>35.954999999999998</v>
      </c>
      <c r="I333" s="215"/>
      <c r="J333" s="211"/>
      <c r="K333" s="211"/>
      <c r="L333" s="216"/>
      <c r="M333" s="217"/>
      <c r="N333" s="218"/>
      <c r="O333" s="218"/>
      <c r="P333" s="218"/>
      <c r="Q333" s="218"/>
      <c r="R333" s="218"/>
      <c r="S333" s="218"/>
      <c r="T333" s="219"/>
      <c r="AT333" s="220" t="s">
        <v>151</v>
      </c>
      <c r="AU333" s="220" t="s">
        <v>84</v>
      </c>
      <c r="AV333" s="13" t="s">
        <v>86</v>
      </c>
      <c r="AW333" s="13" t="s">
        <v>34</v>
      </c>
      <c r="AX333" s="13" t="s">
        <v>77</v>
      </c>
      <c r="AY333" s="220" t="s">
        <v>128</v>
      </c>
    </row>
    <row r="334" spans="1:65" s="14" customFormat="1">
      <c r="B334" s="231"/>
      <c r="C334" s="232"/>
      <c r="D334" s="205" t="s">
        <v>151</v>
      </c>
      <c r="E334" s="233" t="s">
        <v>1</v>
      </c>
      <c r="F334" s="234" t="s">
        <v>177</v>
      </c>
      <c r="G334" s="232"/>
      <c r="H334" s="235">
        <v>1006.9290000000001</v>
      </c>
      <c r="I334" s="236"/>
      <c r="J334" s="232"/>
      <c r="K334" s="232"/>
      <c r="L334" s="237"/>
      <c r="M334" s="238"/>
      <c r="N334" s="239"/>
      <c r="O334" s="239"/>
      <c r="P334" s="239"/>
      <c r="Q334" s="239"/>
      <c r="R334" s="239"/>
      <c r="S334" s="239"/>
      <c r="T334" s="240"/>
      <c r="AT334" s="241" t="s">
        <v>151</v>
      </c>
      <c r="AU334" s="241" t="s">
        <v>84</v>
      </c>
      <c r="AV334" s="14" t="s">
        <v>136</v>
      </c>
      <c r="AW334" s="14" t="s">
        <v>34</v>
      </c>
      <c r="AX334" s="14" t="s">
        <v>84</v>
      </c>
      <c r="AY334" s="241" t="s">
        <v>128</v>
      </c>
    </row>
    <row r="335" spans="1:65" s="2" customFormat="1" ht="24.15" customHeight="1">
      <c r="A335" s="35"/>
      <c r="B335" s="36"/>
      <c r="C335" s="192" t="s">
        <v>417</v>
      </c>
      <c r="D335" s="192" t="s">
        <v>131</v>
      </c>
      <c r="E335" s="193" t="s">
        <v>456</v>
      </c>
      <c r="F335" s="194" t="s">
        <v>457</v>
      </c>
      <c r="G335" s="195" t="s">
        <v>148</v>
      </c>
      <c r="H335" s="196">
        <v>56.753</v>
      </c>
      <c r="I335" s="197"/>
      <c r="J335" s="198">
        <f>ROUND(I335*H335,2)</f>
        <v>0</v>
      </c>
      <c r="K335" s="194" t="s">
        <v>135</v>
      </c>
      <c r="L335" s="40"/>
      <c r="M335" s="199" t="s">
        <v>1</v>
      </c>
      <c r="N335" s="200" t="s">
        <v>42</v>
      </c>
      <c r="O335" s="72"/>
      <c r="P335" s="201">
        <f>O335*H335</f>
        <v>0</v>
      </c>
      <c r="Q335" s="201">
        <v>0</v>
      </c>
      <c r="R335" s="201">
        <f>Q335*H335</f>
        <v>0</v>
      </c>
      <c r="S335" s="201">
        <v>0</v>
      </c>
      <c r="T335" s="202">
        <f>S335*H335</f>
        <v>0</v>
      </c>
      <c r="U335" s="35"/>
      <c r="V335" s="35"/>
      <c r="W335" s="35"/>
      <c r="X335" s="35"/>
      <c r="Y335" s="35"/>
      <c r="Z335" s="35"/>
      <c r="AA335" s="35"/>
      <c r="AB335" s="35"/>
      <c r="AC335" s="35"/>
      <c r="AD335" s="35"/>
      <c r="AE335" s="35"/>
      <c r="AR335" s="203" t="s">
        <v>438</v>
      </c>
      <c r="AT335" s="203" t="s">
        <v>131</v>
      </c>
      <c r="AU335" s="203" t="s">
        <v>84</v>
      </c>
      <c r="AY335" s="18" t="s">
        <v>128</v>
      </c>
      <c r="BE335" s="204">
        <f>IF(N335="základní",J335,0)</f>
        <v>0</v>
      </c>
      <c r="BF335" s="204">
        <f>IF(N335="snížená",J335,0)</f>
        <v>0</v>
      </c>
      <c r="BG335" s="204">
        <f>IF(N335="zákl. přenesená",J335,0)</f>
        <v>0</v>
      </c>
      <c r="BH335" s="204">
        <f>IF(N335="sníž. přenesená",J335,0)</f>
        <v>0</v>
      </c>
      <c r="BI335" s="204">
        <f>IF(N335="nulová",J335,0)</f>
        <v>0</v>
      </c>
      <c r="BJ335" s="18" t="s">
        <v>84</v>
      </c>
      <c r="BK335" s="204">
        <f>ROUND(I335*H335,2)</f>
        <v>0</v>
      </c>
      <c r="BL335" s="18" t="s">
        <v>438</v>
      </c>
      <c r="BM335" s="203" t="s">
        <v>817</v>
      </c>
    </row>
    <row r="336" spans="1:65" s="2" customFormat="1" ht="28.8">
      <c r="A336" s="35"/>
      <c r="B336" s="36"/>
      <c r="C336" s="37"/>
      <c r="D336" s="205" t="s">
        <v>138</v>
      </c>
      <c r="E336" s="37"/>
      <c r="F336" s="206" t="s">
        <v>459</v>
      </c>
      <c r="G336" s="37"/>
      <c r="H336" s="37"/>
      <c r="I336" s="207"/>
      <c r="J336" s="37"/>
      <c r="K336" s="37"/>
      <c r="L336" s="40"/>
      <c r="M336" s="208"/>
      <c r="N336" s="209"/>
      <c r="O336" s="72"/>
      <c r="P336" s="72"/>
      <c r="Q336" s="72"/>
      <c r="R336" s="72"/>
      <c r="S336" s="72"/>
      <c r="T336" s="73"/>
      <c r="U336" s="35"/>
      <c r="V336" s="35"/>
      <c r="W336" s="35"/>
      <c r="X336" s="35"/>
      <c r="Y336" s="35"/>
      <c r="Z336" s="35"/>
      <c r="AA336" s="35"/>
      <c r="AB336" s="35"/>
      <c r="AC336" s="35"/>
      <c r="AD336" s="35"/>
      <c r="AE336" s="35"/>
      <c r="AT336" s="18" t="s">
        <v>138</v>
      </c>
      <c r="AU336" s="18" t="s">
        <v>84</v>
      </c>
    </row>
    <row r="337" spans="1:65" s="13" customFormat="1">
      <c r="B337" s="210"/>
      <c r="C337" s="211"/>
      <c r="D337" s="205" t="s">
        <v>151</v>
      </c>
      <c r="E337" s="212" t="s">
        <v>1</v>
      </c>
      <c r="F337" s="213" t="s">
        <v>818</v>
      </c>
      <c r="G337" s="211"/>
      <c r="H337" s="214">
        <v>56.753</v>
      </c>
      <c r="I337" s="215"/>
      <c r="J337" s="211"/>
      <c r="K337" s="211"/>
      <c r="L337" s="216"/>
      <c r="M337" s="217"/>
      <c r="N337" s="218"/>
      <c r="O337" s="218"/>
      <c r="P337" s="218"/>
      <c r="Q337" s="218"/>
      <c r="R337" s="218"/>
      <c r="S337" s="218"/>
      <c r="T337" s="219"/>
      <c r="AT337" s="220" t="s">
        <v>151</v>
      </c>
      <c r="AU337" s="220" t="s">
        <v>84</v>
      </c>
      <c r="AV337" s="13" t="s">
        <v>86</v>
      </c>
      <c r="AW337" s="13" t="s">
        <v>34</v>
      </c>
      <c r="AX337" s="13" t="s">
        <v>77</v>
      </c>
      <c r="AY337" s="220" t="s">
        <v>128</v>
      </c>
    </row>
    <row r="338" spans="1:65" s="14" customFormat="1">
      <c r="B338" s="231"/>
      <c r="C338" s="232"/>
      <c r="D338" s="205" t="s">
        <v>151</v>
      </c>
      <c r="E338" s="233" t="s">
        <v>1</v>
      </c>
      <c r="F338" s="234" t="s">
        <v>177</v>
      </c>
      <c r="G338" s="232"/>
      <c r="H338" s="235">
        <v>56.753</v>
      </c>
      <c r="I338" s="236"/>
      <c r="J338" s="232"/>
      <c r="K338" s="232"/>
      <c r="L338" s="237"/>
      <c r="M338" s="238"/>
      <c r="N338" s="239"/>
      <c r="O338" s="239"/>
      <c r="P338" s="239"/>
      <c r="Q338" s="239"/>
      <c r="R338" s="239"/>
      <c r="S338" s="239"/>
      <c r="T338" s="240"/>
      <c r="AT338" s="241" t="s">
        <v>151</v>
      </c>
      <c r="AU338" s="241" t="s">
        <v>84</v>
      </c>
      <c r="AV338" s="14" t="s">
        <v>136</v>
      </c>
      <c r="AW338" s="14" t="s">
        <v>34</v>
      </c>
      <c r="AX338" s="14" t="s">
        <v>84</v>
      </c>
      <c r="AY338" s="241" t="s">
        <v>128</v>
      </c>
    </row>
    <row r="339" spans="1:65" s="2" customFormat="1" ht="24.15" customHeight="1">
      <c r="A339" s="35"/>
      <c r="B339" s="36"/>
      <c r="C339" s="192" t="s">
        <v>423</v>
      </c>
      <c r="D339" s="192" t="s">
        <v>131</v>
      </c>
      <c r="E339" s="193" t="s">
        <v>456</v>
      </c>
      <c r="F339" s="194" t="s">
        <v>457</v>
      </c>
      <c r="G339" s="195" t="s">
        <v>148</v>
      </c>
      <c r="H339" s="196">
        <v>51.381</v>
      </c>
      <c r="I339" s="197"/>
      <c r="J339" s="198">
        <f>ROUND(I339*H339,2)</f>
        <v>0</v>
      </c>
      <c r="K339" s="194" t="s">
        <v>135</v>
      </c>
      <c r="L339" s="40"/>
      <c r="M339" s="199" t="s">
        <v>1</v>
      </c>
      <c r="N339" s="200" t="s">
        <v>42</v>
      </c>
      <c r="O339" s="72"/>
      <c r="P339" s="201">
        <f>O339*H339</f>
        <v>0</v>
      </c>
      <c r="Q339" s="201">
        <v>0</v>
      </c>
      <c r="R339" s="201">
        <f>Q339*H339</f>
        <v>0</v>
      </c>
      <c r="S339" s="201">
        <v>0</v>
      </c>
      <c r="T339" s="202">
        <f>S339*H339</f>
        <v>0</v>
      </c>
      <c r="U339" s="35"/>
      <c r="V339" s="35"/>
      <c r="W339" s="35"/>
      <c r="X339" s="35"/>
      <c r="Y339" s="35"/>
      <c r="Z339" s="35"/>
      <c r="AA339" s="35"/>
      <c r="AB339" s="35"/>
      <c r="AC339" s="35"/>
      <c r="AD339" s="35"/>
      <c r="AE339" s="35"/>
      <c r="AR339" s="203" t="s">
        <v>438</v>
      </c>
      <c r="AT339" s="203" t="s">
        <v>131</v>
      </c>
      <c r="AU339" s="203" t="s">
        <v>84</v>
      </c>
      <c r="AY339" s="18" t="s">
        <v>128</v>
      </c>
      <c r="BE339" s="204">
        <f>IF(N339="základní",J339,0)</f>
        <v>0</v>
      </c>
      <c r="BF339" s="204">
        <f>IF(N339="snížená",J339,0)</f>
        <v>0</v>
      </c>
      <c r="BG339" s="204">
        <f>IF(N339="zákl. přenesená",J339,0)</f>
        <v>0</v>
      </c>
      <c r="BH339" s="204">
        <f>IF(N339="sníž. přenesená",J339,0)</f>
        <v>0</v>
      </c>
      <c r="BI339" s="204">
        <f>IF(N339="nulová",J339,0)</f>
        <v>0</v>
      </c>
      <c r="BJ339" s="18" t="s">
        <v>84</v>
      </c>
      <c r="BK339" s="204">
        <f>ROUND(I339*H339,2)</f>
        <v>0</v>
      </c>
      <c r="BL339" s="18" t="s">
        <v>438</v>
      </c>
      <c r="BM339" s="203" t="s">
        <v>819</v>
      </c>
    </row>
    <row r="340" spans="1:65" s="2" customFormat="1" ht="28.8">
      <c r="A340" s="35"/>
      <c r="B340" s="36"/>
      <c r="C340" s="37"/>
      <c r="D340" s="205" t="s">
        <v>138</v>
      </c>
      <c r="E340" s="37"/>
      <c r="F340" s="206" t="s">
        <v>459</v>
      </c>
      <c r="G340" s="37"/>
      <c r="H340" s="37"/>
      <c r="I340" s="207"/>
      <c r="J340" s="37"/>
      <c r="K340" s="37"/>
      <c r="L340" s="40"/>
      <c r="M340" s="208"/>
      <c r="N340" s="209"/>
      <c r="O340" s="72"/>
      <c r="P340" s="72"/>
      <c r="Q340" s="72"/>
      <c r="R340" s="72"/>
      <c r="S340" s="72"/>
      <c r="T340" s="73"/>
      <c r="U340" s="35"/>
      <c r="V340" s="35"/>
      <c r="W340" s="35"/>
      <c r="X340" s="35"/>
      <c r="Y340" s="35"/>
      <c r="Z340" s="35"/>
      <c r="AA340" s="35"/>
      <c r="AB340" s="35"/>
      <c r="AC340" s="35"/>
      <c r="AD340" s="35"/>
      <c r="AE340" s="35"/>
      <c r="AT340" s="18" t="s">
        <v>138</v>
      </c>
      <c r="AU340" s="18" t="s">
        <v>84</v>
      </c>
    </row>
    <row r="341" spans="1:65" s="13" customFormat="1">
      <c r="B341" s="210"/>
      <c r="C341" s="211"/>
      <c r="D341" s="205" t="s">
        <v>151</v>
      </c>
      <c r="E341" s="212" t="s">
        <v>1</v>
      </c>
      <c r="F341" s="213" t="s">
        <v>820</v>
      </c>
      <c r="G341" s="211"/>
      <c r="H341" s="214">
        <v>51.381</v>
      </c>
      <c r="I341" s="215"/>
      <c r="J341" s="211"/>
      <c r="K341" s="211"/>
      <c r="L341" s="216"/>
      <c r="M341" s="217"/>
      <c r="N341" s="218"/>
      <c r="O341" s="218"/>
      <c r="P341" s="218"/>
      <c r="Q341" s="218"/>
      <c r="R341" s="218"/>
      <c r="S341" s="218"/>
      <c r="T341" s="219"/>
      <c r="AT341" s="220" t="s">
        <v>151</v>
      </c>
      <c r="AU341" s="220" t="s">
        <v>84</v>
      </c>
      <c r="AV341" s="13" t="s">
        <v>86</v>
      </c>
      <c r="AW341" s="13" t="s">
        <v>34</v>
      </c>
      <c r="AX341" s="13" t="s">
        <v>77</v>
      </c>
      <c r="AY341" s="220" t="s">
        <v>128</v>
      </c>
    </row>
    <row r="342" spans="1:65" s="14" customFormat="1">
      <c r="B342" s="231"/>
      <c r="C342" s="232"/>
      <c r="D342" s="205" t="s">
        <v>151</v>
      </c>
      <c r="E342" s="233" t="s">
        <v>1</v>
      </c>
      <c r="F342" s="234" t="s">
        <v>177</v>
      </c>
      <c r="G342" s="232"/>
      <c r="H342" s="235">
        <v>51.381</v>
      </c>
      <c r="I342" s="236"/>
      <c r="J342" s="232"/>
      <c r="K342" s="232"/>
      <c r="L342" s="237"/>
      <c r="M342" s="238"/>
      <c r="N342" s="239"/>
      <c r="O342" s="239"/>
      <c r="P342" s="239"/>
      <c r="Q342" s="239"/>
      <c r="R342" s="239"/>
      <c r="S342" s="239"/>
      <c r="T342" s="240"/>
      <c r="AT342" s="241" t="s">
        <v>151</v>
      </c>
      <c r="AU342" s="241" t="s">
        <v>84</v>
      </c>
      <c r="AV342" s="14" t="s">
        <v>136</v>
      </c>
      <c r="AW342" s="14" t="s">
        <v>34</v>
      </c>
      <c r="AX342" s="14" t="s">
        <v>84</v>
      </c>
      <c r="AY342" s="241" t="s">
        <v>128</v>
      </c>
    </row>
    <row r="343" spans="1:65" s="2" customFormat="1" ht="24.15" customHeight="1">
      <c r="A343" s="35"/>
      <c r="B343" s="36"/>
      <c r="C343" s="192" t="s">
        <v>428</v>
      </c>
      <c r="D343" s="192" t="s">
        <v>131</v>
      </c>
      <c r="E343" s="193" t="s">
        <v>456</v>
      </c>
      <c r="F343" s="194" t="s">
        <v>457</v>
      </c>
      <c r="G343" s="195" t="s">
        <v>148</v>
      </c>
      <c r="H343" s="196">
        <v>396.46300000000002</v>
      </c>
      <c r="I343" s="197"/>
      <c r="J343" s="198">
        <f>ROUND(I343*H343,2)</f>
        <v>0</v>
      </c>
      <c r="K343" s="194" t="s">
        <v>135</v>
      </c>
      <c r="L343" s="40"/>
      <c r="M343" s="199" t="s">
        <v>1</v>
      </c>
      <c r="N343" s="200" t="s">
        <v>42</v>
      </c>
      <c r="O343" s="72"/>
      <c r="P343" s="201">
        <f>O343*H343</f>
        <v>0</v>
      </c>
      <c r="Q343" s="201">
        <v>0</v>
      </c>
      <c r="R343" s="201">
        <f>Q343*H343</f>
        <v>0</v>
      </c>
      <c r="S343" s="201">
        <v>0</v>
      </c>
      <c r="T343" s="202">
        <f>S343*H343</f>
        <v>0</v>
      </c>
      <c r="U343" s="35"/>
      <c r="V343" s="35"/>
      <c r="W343" s="35"/>
      <c r="X343" s="35"/>
      <c r="Y343" s="35"/>
      <c r="Z343" s="35"/>
      <c r="AA343" s="35"/>
      <c r="AB343" s="35"/>
      <c r="AC343" s="35"/>
      <c r="AD343" s="35"/>
      <c r="AE343" s="35"/>
      <c r="AR343" s="203" t="s">
        <v>438</v>
      </c>
      <c r="AT343" s="203" t="s">
        <v>131</v>
      </c>
      <c r="AU343" s="203" t="s">
        <v>84</v>
      </c>
      <c r="AY343" s="18" t="s">
        <v>128</v>
      </c>
      <c r="BE343" s="204">
        <f>IF(N343="základní",J343,0)</f>
        <v>0</v>
      </c>
      <c r="BF343" s="204">
        <f>IF(N343="snížená",J343,0)</f>
        <v>0</v>
      </c>
      <c r="BG343" s="204">
        <f>IF(N343="zákl. přenesená",J343,0)</f>
        <v>0</v>
      </c>
      <c r="BH343" s="204">
        <f>IF(N343="sníž. přenesená",J343,0)</f>
        <v>0</v>
      </c>
      <c r="BI343" s="204">
        <f>IF(N343="nulová",J343,0)</f>
        <v>0</v>
      </c>
      <c r="BJ343" s="18" t="s">
        <v>84</v>
      </c>
      <c r="BK343" s="204">
        <f>ROUND(I343*H343,2)</f>
        <v>0</v>
      </c>
      <c r="BL343" s="18" t="s">
        <v>438</v>
      </c>
      <c r="BM343" s="203" t="s">
        <v>821</v>
      </c>
    </row>
    <row r="344" spans="1:65" s="2" customFormat="1" ht="28.8">
      <c r="A344" s="35"/>
      <c r="B344" s="36"/>
      <c r="C344" s="37"/>
      <c r="D344" s="205" t="s">
        <v>138</v>
      </c>
      <c r="E344" s="37"/>
      <c r="F344" s="206" t="s">
        <v>459</v>
      </c>
      <c r="G344" s="37"/>
      <c r="H344" s="37"/>
      <c r="I344" s="207"/>
      <c r="J344" s="37"/>
      <c r="K344" s="37"/>
      <c r="L344" s="40"/>
      <c r="M344" s="208"/>
      <c r="N344" s="209"/>
      <c r="O344" s="72"/>
      <c r="P344" s="72"/>
      <c r="Q344" s="72"/>
      <c r="R344" s="72"/>
      <c r="S344" s="72"/>
      <c r="T344" s="73"/>
      <c r="U344" s="35"/>
      <c r="V344" s="35"/>
      <c r="W344" s="35"/>
      <c r="X344" s="35"/>
      <c r="Y344" s="35"/>
      <c r="Z344" s="35"/>
      <c r="AA344" s="35"/>
      <c r="AB344" s="35"/>
      <c r="AC344" s="35"/>
      <c r="AD344" s="35"/>
      <c r="AE344" s="35"/>
      <c r="AT344" s="18" t="s">
        <v>138</v>
      </c>
      <c r="AU344" s="18" t="s">
        <v>84</v>
      </c>
    </row>
    <row r="345" spans="1:65" s="13" customFormat="1">
      <c r="B345" s="210"/>
      <c r="C345" s="211"/>
      <c r="D345" s="205" t="s">
        <v>151</v>
      </c>
      <c r="E345" s="212" t="s">
        <v>1</v>
      </c>
      <c r="F345" s="213" t="s">
        <v>822</v>
      </c>
      <c r="G345" s="211"/>
      <c r="H345" s="214">
        <v>396.46300000000002</v>
      </c>
      <c r="I345" s="215"/>
      <c r="J345" s="211"/>
      <c r="K345" s="211"/>
      <c r="L345" s="216"/>
      <c r="M345" s="217"/>
      <c r="N345" s="218"/>
      <c r="O345" s="218"/>
      <c r="P345" s="218"/>
      <c r="Q345" s="218"/>
      <c r="R345" s="218"/>
      <c r="S345" s="218"/>
      <c r="T345" s="219"/>
      <c r="AT345" s="220" t="s">
        <v>151</v>
      </c>
      <c r="AU345" s="220" t="s">
        <v>84</v>
      </c>
      <c r="AV345" s="13" t="s">
        <v>86</v>
      </c>
      <c r="AW345" s="13" t="s">
        <v>34</v>
      </c>
      <c r="AX345" s="13" t="s">
        <v>84</v>
      </c>
      <c r="AY345" s="220" t="s">
        <v>128</v>
      </c>
    </row>
    <row r="346" spans="1:65" s="2" customFormat="1" ht="24.15" customHeight="1">
      <c r="A346" s="35"/>
      <c r="B346" s="36"/>
      <c r="C346" s="192" t="s">
        <v>435</v>
      </c>
      <c r="D346" s="192" t="s">
        <v>131</v>
      </c>
      <c r="E346" s="193" t="s">
        <v>456</v>
      </c>
      <c r="F346" s="194" t="s">
        <v>457</v>
      </c>
      <c r="G346" s="195" t="s">
        <v>148</v>
      </c>
      <c r="H346" s="196">
        <v>11.164</v>
      </c>
      <c r="I346" s="197"/>
      <c r="J346" s="198">
        <f>ROUND(I346*H346,2)</f>
        <v>0</v>
      </c>
      <c r="K346" s="194" t="s">
        <v>135</v>
      </c>
      <c r="L346" s="40"/>
      <c r="M346" s="199" t="s">
        <v>1</v>
      </c>
      <c r="N346" s="200" t="s">
        <v>42</v>
      </c>
      <c r="O346" s="72"/>
      <c r="P346" s="201">
        <f>O346*H346</f>
        <v>0</v>
      </c>
      <c r="Q346" s="201">
        <v>0</v>
      </c>
      <c r="R346" s="201">
        <f>Q346*H346</f>
        <v>0</v>
      </c>
      <c r="S346" s="201">
        <v>0</v>
      </c>
      <c r="T346" s="202">
        <f>S346*H346</f>
        <v>0</v>
      </c>
      <c r="U346" s="35"/>
      <c r="V346" s="35"/>
      <c r="W346" s="35"/>
      <c r="X346" s="35"/>
      <c r="Y346" s="35"/>
      <c r="Z346" s="35"/>
      <c r="AA346" s="35"/>
      <c r="AB346" s="35"/>
      <c r="AC346" s="35"/>
      <c r="AD346" s="35"/>
      <c r="AE346" s="35"/>
      <c r="AR346" s="203" t="s">
        <v>438</v>
      </c>
      <c r="AT346" s="203" t="s">
        <v>131</v>
      </c>
      <c r="AU346" s="203" t="s">
        <v>84</v>
      </c>
      <c r="AY346" s="18" t="s">
        <v>128</v>
      </c>
      <c r="BE346" s="204">
        <f>IF(N346="základní",J346,0)</f>
        <v>0</v>
      </c>
      <c r="BF346" s="204">
        <f>IF(N346="snížená",J346,0)</f>
        <v>0</v>
      </c>
      <c r="BG346" s="204">
        <f>IF(N346="zákl. přenesená",J346,0)</f>
        <v>0</v>
      </c>
      <c r="BH346" s="204">
        <f>IF(N346="sníž. přenesená",J346,0)</f>
        <v>0</v>
      </c>
      <c r="BI346" s="204">
        <f>IF(N346="nulová",J346,0)</f>
        <v>0</v>
      </c>
      <c r="BJ346" s="18" t="s">
        <v>84</v>
      </c>
      <c r="BK346" s="204">
        <f>ROUND(I346*H346,2)</f>
        <v>0</v>
      </c>
      <c r="BL346" s="18" t="s">
        <v>438</v>
      </c>
      <c r="BM346" s="203" t="s">
        <v>823</v>
      </c>
    </row>
    <row r="347" spans="1:65" s="2" customFormat="1" ht="28.8">
      <c r="A347" s="35"/>
      <c r="B347" s="36"/>
      <c r="C347" s="37"/>
      <c r="D347" s="205" t="s">
        <v>138</v>
      </c>
      <c r="E347" s="37"/>
      <c r="F347" s="206" t="s">
        <v>459</v>
      </c>
      <c r="G347" s="37"/>
      <c r="H347" s="37"/>
      <c r="I347" s="207"/>
      <c r="J347" s="37"/>
      <c r="K347" s="37"/>
      <c r="L347" s="40"/>
      <c r="M347" s="208"/>
      <c r="N347" s="209"/>
      <c r="O347" s="72"/>
      <c r="P347" s="72"/>
      <c r="Q347" s="72"/>
      <c r="R347" s="72"/>
      <c r="S347" s="72"/>
      <c r="T347" s="73"/>
      <c r="U347" s="35"/>
      <c r="V347" s="35"/>
      <c r="W347" s="35"/>
      <c r="X347" s="35"/>
      <c r="Y347" s="35"/>
      <c r="Z347" s="35"/>
      <c r="AA347" s="35"/>
      <c r="AB347" s="35"/>
      <c r="AC347" s="35"/>
      <c r="AD347" s="35"/>
      <c r="AE347" s="35"/>
      <c r="AT347" s="18" t="s">
        <v>138</v>
      </c>
      <c r="AU347" s="18" t="s">
        <v>84</v>
      </c>
    </row>
    <row r="348" spans="1:65" s="13" customFormat="1">
      <c r="B348" s="210"/>
      <c r="C348" s="211"/>
      <c r="D348" s="205" t="s">
        <v>151</v>
      </c>
      <c r="E348" s="212" t="s">
        <v>1</v>
      </c>
      <c r="F348" s="213" t="s">
        <v>824</v>
      </c>
      <c r="G348" s="211"/>
      <c r="H348" s="214">
        <v>11.164</v>
      </c>
      <c r="I348" s="215"/>
      <c r="J348" s="211"/>
      <c r="K348" s="211"/>
      <c r="L348" s="216"/>
      <c r="M348" s="217"/>
      <c r="N348" s="218"/>
      <c r="O348" s="218"/>
      <c r="P348" s="218"/>
      <c r="Q348" s="218"/>
      <c r="R348" s="218"/>
      <c r="S348" s="218"/>
      <c r="T348" s="219"/>
      <c r="AT348" s="220" t="s">
        <v>151</v>
      </c>
      <c r="AU348" s="220" t="s">
        <v>84</v>
      </c>
      <c r="AV348" s="13" t="s">
        <v>86</v>
      </c>
      <c r="AW348" s="13" t="s">
        <v>34</v>
      </c>
      <c r="AX348" s="13" t="s">
        <v>77</v>
      </c>
      <c r="AY348" s="220" t="s">
        <v>128</v>
      </c>
    </row>
    <row r="349" spans="1:65" s="14" customFormat="1">
      <c r="B349" s="231"/>
      <c r="C349" s="232"/>
      <c r="D349" s="205" t="s">
        <v>151</v>
      </c>
      <c r="E349" s="233" t="s">
        <v>1</v>
      </c>
      <c r="F349" s="234" t="s">
        <v>177</v>
      </c>
      <c r="G349" s="232"/>
      <c r="H349" s="235">
        <v>11.164</v>
      </c>
      <c r="I349" s="236"/>
      <c r="J349" s="232"/>
      <c r="K349" s="232"/>
      <c r="L349" s="237"/>
      <c r="M349" s="238"/>
      <c r="N349" s="239"/>
      <c r="O349" s="239"/>
      <c r="P349" s="239"/>
      <c r="Q349" s="239"/>
      <c r="R349" s="239"/>
      <c r="S349" s="239"/>
      <c r="T349" s="240"/>
      <c r="AT349" s="241" t="s">
        <v>151</v>
      </c>
      <c r="AU349" s="241" t="s">
        <v>84</v>
      </c>
      <c r="AV349" s="14" t="s">
        <v>136</v>
      </c>
      <c r="AW349" s="14" t="s">
        <v>34</v>
      </c>
      <c r="AX349" s="14" t="s">
        <v>84</v>
      </c>
      <c r="AY349" s="241" t="s">
        <v>128</v>
      </c>
    </row>
    <row r="350" spans="1:65" s="2" customFormat="1" ht="24.15" customHeight="1">
      <c r="A350" s="35"/>
      <c r="B350" s="36"/>
      <c r="C350" s="192" t="s">
        <v>442</v>
      </c>
      <c r="D350" s="192" t="s">
        <v>131</v>
      </c>
      <c r="E350" s="193" t="s">
        <v>462</v>
      </c>
      <c r="F350" s="194" t="s">
        <v>463</v>
      </c>
      <c r="G350" s="195" t="s">
        <v>148</v>
      </c>
      <c r="H350" s="196">
        <v>111.64</v>
      </c>
      <c r="I350" s="197"/>
      <c r="J350" s="198">
        <f>ROUND(I350*H350,2)</f>
        <v>0</v>
      </c>
      <c r="K350" s="194" t="s">
        <v>135</v>
      </c>
      <c r="L350" s="40"/>
      <c r="M350" s="199" t="s">
        <v>1</v>
      </c>
      <c r="N350" s="200" t="s">
        <v>42</v>
      </c>
      <c r="O350" s="72"/>
      <c r="P350" s="201">
        <f>O350*H350</f>
        <v>0</v>
      </c>
      <c r="Q350" s="201">
        <v>0</v>
      </c>
      <c r="R350" s="201">
        <f>Q350*H350</f>
        <v>0</v>
      </c>
      <c r="S350" s="201">
        <v>0</v>
      </c>
      <c r="T350" s="202">
        <f>S350*H350</f>
        <v>0</v>
      </c>
      <c r="U350" s="35"/>
      <c r="V350" s="35"/>
      <c r="W350" s="35"/>
      <c r="X350" s="35"/>
      <c r="Y350" s="35"/>
      <c r="Z350" s="35"/>
      <c r="AA350" s="35"/>
      <c r="AB350" s="35"/>
      <c r="AC350" s="35"/>
      <c r="AD350" s="35"/>
      <c r="AE350" s="35"/>
      <c r="AR350" s="203" t="s">
        <v>438</v>
      </c>
      <c r="AT350" s="203" t="s">
        <v>131</v>
      </c>
      <c r="AU350" s="203" t="s">
        <v>84</v>
      </c>
      <c r="AY350" s="18" t="s">
        <v>128</v>
      </c>
      <c r="BE350" s="204">
        <f>IF(N350="základní",J350,0)</f>
        <v>0</v>
      </c>
      <c r="BF350" s="204">
        <f>IF(N350="snížená",J350,0)</f>
        <v>0</v>
      </c>
      <c r="BG350" s="204">
        <f>IF(N350="zákl. přenesená",J350,0)</f>
        <v>0</v>
      </c>
      <c r="BH350" s="204">
        <f>IF(N350="sníž. přenesená",J350,0)</f>
        <v>0</v>
      </c>
      <c r="BI350" s="204">
        <f>IF(N350="nulová",J350,0)</f>
        <v>0</v>
      </c>
      <c r="BJ350" s="18" t="s">
        <v>84</v>
      </c>
      <c r="BK350" s="204">
        <f>ROUND(I350*H350,2)</f>
        <v>0</v>
      </c>
      <c r="BL350" s="18" t="s">
        <v>438</v>
      </c>
      <c r="BM350" s="203" t="s">
        <v>825</v>
      </c>
    </row>
    <row r="351" spans="1:65" s="2" customFormat="1" ht="28.8">
      <c r="A351" s="35"/>
      <c r="B351" s="36"/>
      <c r="C351" s="37"/>
      <c r="D351" s="205" t="s">
        <v>138</v>
      </c>
      <c r="E351" s="37"/>
      <c r="F351" s="206" t="s">
        <v>465</v>
      </c>
      <c r="G351" s="37"/>
      <c r="H351" s="37"/>
      <c r="I351" s="207"/>
      <c r="J351" s="37"/>
      <c r="K351" s="37"/>
      <c r="L351" s="40"/>
      <c r="M351" s="208"/>
      <c r="N351" s="209"/>
      <c r="O351" s="72"/>
      <c r="P351" s="72"/>
      <c r="Q351" s="72"/>
      <c r="R351" s="72"/>
      <c r="S351" s="72"/>
      <c r="T351" s="73"/>
      <c r="U351" s="35"/>
      <c r="V351" s="35"/>
      <c r="W351" s="35"/>
      <c r="X351" s="35"/>
      <c r="Y351" s="35"/>
      <c r="Z351" s="35"/>
      <c r="AA351" s="35"/>
      <c r="AB351" s="35"/>
      <c r="AC351" s="35"/>
      <c r="AD351" s="35"/>
      <c r="AE351" s="35"/>
      <c r="AT351" s="18" t="s">
        <v>138</v>
      </c>
      <c r="AU351" s="18" t="s">
        <v>84</v>
      </c>
    </row>
    <row r="352" spans="1:65" s="13" customFormat="1">
      <c r="B352" s="210"/>
      <c r="C352" s="211"/>
      <c r="D352" s="205" t="s">
        <v>151</v>
      </c>
      <c r="E352" s="212" t="s">
        <v>1</v>
      </c>
      <c r="F352" s="213" t="s">
        <v>826</v>
      </c>
      <c r="G352" s="211"/>
      <c r="H352" s="214">
        <v>111.64</v>
      </c>
      <c r="I352" s="215"/>
      <c r="J352" s="211"/>
      <c r="K352" s="211"/>
      <c r="L352" s="216"/>
      <c r="M352" s="217"/>
      <c r="N352" s="218"/>
      <c r="O352" s="218"/>
      <c r="P352" s="218"/>
      <c r="Q352" s="218"/>
      <c r="R352" s="218"/>
      <c r="S352" s="218"/>
      <c r="T352" s="219"/>
      <c r="AT352" s="220" t="s">
        <v>151</v>
      </c>
      <c r="AU352" s="220" t="s">
        <v>84</v>
      </c>
      <c r="AV352" s="13" t="s">
        <v>86</v>
      </c>
      <c r="AW352" s="13" t="s">
        <v>34</v>
      </c>
      <c r="AX352" s="13" t="s">
        <v>77</v>
      </c>
      <c r="AY352" s="220" t="s">
        <v>128</v>
      </c>
    </row>
    <row r="353" spans="1:65" s="14" customFormat="1">
      <c r="B353" s="231"/>
      <c r="C353" s="232"/>
      <c r="D353" s="205" t="s">
        <v>151</v>
      </c>
      <c r="E353" s="233" t="s">
        <v>1</v>
      </c>
      <c r="F353" s="234" t="s">
        <v>177</v>
      </c>
      <c r="G353" s="232"/>
      <c r="H353" s="235">
        <v>111.64</v>
      </c>
      <c r="I353" s="236"/>
      <c r="J353" s="232"/>
      <c r="K353" s="232"/>
      <c r="L353" s="237"/>
      <c r="M353" s="238"/>
      <c r="N353" s="239"/>
      <c r="O353" s="239"/>
      <c r="P353" s="239"/>
      <c r="Q353" s="239"/>
      <c r="R353" s="239"/>
      <c r="S353" s="239"/>
      <c r="T353" s="240"/>
      <c r="AT353" s="241" t="s">
        <v>151</v>
      </c>
      <c r="AU353" s="241" t="s">
        <v>84</v>
      </c>
      <c r="AV353" s="14" t="s">
        <v>136</v>
      </c>
      <c r="AW353" s="14" t="s">
        <v>34</v>
      </c>
      <c r="AX353" s="14" t="s">
        <v>84</v>
      </c>
      <c r="AY353" s="241" t="s">
        <v>128</v>
      </c>
    </row>
    <row r="354" spans="1:65" s="2" customFormat="1" ht="16.5" customHeight="1">
      <c r="A354" s="35"/>
      <c r="B354" s="36"/>
      <c r="C354" s="192" t="s">
        <v>447</v>
      </c>
      <c r="D354" s="192" t="s">
        <v>131</v>
      </c>
      <c r="E354" s="193" t="s">
        <v>530</v>
      </c>
      <c r="F354" s="194" t="s">
        <v>531</v>
      </c>
      <c r="G354" s="195" t="s">
        <v>142</v>
      </c>
      <c r="H354" s="196">
        <v>3</v>
      </c>
      <c r="I354" s="197"/>
      <c r="J354" s="198">
        <f>ROUND(I354*H354,2)</f>
        <v>0</v>
      </c>
      <c r="K354" s="194" t="s">
        <v>135</v>
      </c>
      <c r="L354" s="40"/>
      <c r="M354" s="199" t="s">
        <v>1</v>
      </c>
      <c r="N354" s="200" t="s">
        <v>42</v>
      </c>
      <c r="O354" s="72"/>
      <c r="P354" s="201">
        <f>O354*H354</f>
        <v>0</v>
      </c>
      <c r="Q354" s="201">
        <v>0</v>
      </c>
      <c r="R354" s="201">
        <f>Q354*H354</f>
        <v>0</v>
      </c>
      <c r="S354" s="201">
        <v>0</v>
      </c>
      <c r="T354" s="202">
        <f>S354*H354</f>
        <v>0</v>
      </c>
      <c r="U354" s="35"/>
      <c r="V354" s="35"/>
      <c r="W354" s="35"/>
      <c r="X354" s="35"/>
      <c r="Y354" s="35"/>
      <c r="Z354" s="35"/>
      <c r="AA354" s="35"/>
      <c r="AB354" s="35"/>
      <c r="AC354" s="35"/>
      <c r="AD354" s="35"/>
      <c r="AE354" s="35"/>
      <c r="AR354" s="203" t="s">
        <v>438</v>
      </c>
      <c r="AT354" s="203" t="s">
        <v>131</v>
      </c>
      <c r="AU354" s="203" t="s">
        <v>84</v>
      </c>
      <c r="AY354" s="18" t="s">
        <v>128</v>
      </c>
      <c r="BE354" s="204">
        <f>IF(N354="základní",J354,0)</f>
        <v>0</v>
      </c>
      <c r="BF354" s="204">
        <f>IF(N354="snížená",J354,0)</f>
        <v>0</v>
      </c>
      <c r="BG354" s="204">
        <f>IF(N354="zákl. přenesená",J354,0)</f>
        <v>0</v>
      </c>
      <c r="BH354" s="204">
        <f>IF(N354="sníž. přenesená",J354,0)</f>
        <v>0</v>
      </c>
      <c r="BI354" s="204">
        <f>IF(N354="nulová",J354,0)</f>
        <v>0</v>
      </c>
      <c r="BJ354" s="18" t="s">
        <v>84</v>
      </c>
      <c r="BK354" s="204">
        <f>ROUND(I354*H354,2)</f>
        <v>0</v>
      </c>
      <c r="BL354" s="18" t="s">
        <v>438</v>
      </c>
      <c r="BM354" s="203" t="s">
        <v>827</v>
      </c>
    </row>
    <row r="355" spans="1:65" s="2" customFormat="1" ht="28.8">
      <c r="A355" s="35"/>
      <c r="B355" s="36"/>
      <c r="C355" s="37"/>
      <c r="D355" s="205" t="s">
        <v>138</v>
      </c>
      <c r="E355" s="37"/>
      <c r="F355" s="206" t="s">
        <v>533</v>
      </c>
      <c r="G355" s="37"/>
      <c r="H355" s="37"/>
      <c r="I355" s="207"/>
      <c r="J355" s="37"/>
      <c r="K355" s="37"/>
      <c r="L355" s="40"/>
      <c r="M355" s="208"/>
      <c r="N355" s="209"/>
      <c r="O355" s="72"/>
      <c r="P355" s="72"/>
      <c r="Q355" s="72"/>
      <c r="R355" s="72"/>
      <c r="S355" s="72"/>
      <c r="T355" s="73"/>
      <c r="U355" s="35"/>
      <c r="V355" s="35"/>
      <c r="W355" s="35"/>
      <c r="X355" s="35"/>
      <c r="Y355" s="35"/>
      <c r="Z355" s="35"/>
      <c r="AA355" s="35"/>
      <c r="AB355" s="35"/>
      <c r="AC355" s="35"/>
      <c r="AD355" s="35"/>
      <c r="AE355" s="35"/>
      <c r="AT355" s="18" t="s">
        <v>138</v>
      </c>
      <c r="AU355" s="18" t="s">
        <v>84</v>
      </c>
    </row>
    <row r="356" spans="1:65" s="13" customFormat="1">
      <c r="B356" s="210"/>
      <c r="C356" s="211"/>
      <c r="D356" s="205" t="s">
        <v>151</v>
      </c>
      <c r="E356" s="212" t="s">
        <v>1</v>
      </c>
      <c r="F356" s="213" t="s">
        <v>828</v>
      </c>
      <c r="G356" s="211"/>
      <c r="H356" s="214">
        <v>1</v>
      </c>
      <c r="I356" s="215"/>
      <c r="J356" s="211"/>
      <c r="K356" s="211"/>
      <c r="L356" s="216"/>
      <c r="M356" s="217"/>
      <c r="N356" s="218"/>
      <c r="O356" s="218"/>
      <c r="P356" s="218"/>
      <c r="Q356" s="218"/>
      <c r="R356" s="218"/>
      <c r="S356" s="218"/>
      <c r="T356" s="219"/>
      <c r="AT356" s="220" t="s">
        <v>151</v>
      </c>
      <c r="AU356" s="220" t="s">
        <v>84</v>
      </c>
      <c r="AV356" s="13" t="s">
        <v>86</v>
      </c>
      <c r="AW356" s="13" t="s">
        <v>34</v>
      </c>
      <c r="AX356" s="13" t="s">
        <v>77</v>
      </c>
      <c r="AY356" s="220" t="s">
        <v>128</v>
      </c>
    </row>
    <row r="357" spans="1:65" s="13" customFormat="1">
      <c r="B357" s="210"/>
      <c r="C357" s="211"/>
      <c r="D357" s="205" t="s">
        <v>151</v>
      </c>
      <c r="E357" s="212" t="s">
        <v>1</v>
      </c>
      <c r="F357" s="213" t="s">
        <v>829</v>
      </c>
      <c r="G357" s="211"/>
      <c r="H357" s="214">
        <v>1</v>
      </c>
      <c r="I357" s="215"/>
      <c r="J357" s="211"/>
      <c r="K357" s="211"/>
      <c r="L357" s="216"/>
      <c r="M357" s="217"/>
      <c r="N357" s="218"/>
      <c r="O357" s="218"/>
      <c r="P357" s="218"/>
      <c r="Q357" s="218"/>
      <c r="R357" s="218"/>
      <c r="S357" s="218"/>
      <c r="T357" s="219"/>
      <c r="AT357" s="220" t="s">
        <v>151</v>
      </c>
      <c r="AU357" s="220" t="s">
        <v>84</v>
      </c>
      <c r="AV357" s="13" t="s">
        <v>86</v>
      </c>
      <c r="AW357" s="13" t="s">
        <v>34</v>
      </c>
      <c r="AX357" s="13" t="s">
        <v>77</v>
      </c>
      <c r="AY357" s="220" t="s">
        <v>128</v>
      </c>
    </row>
    <row r="358" spans="1:65" s="13" customFormat="1">
      <c r="B358" s="210"/>
      <c r="C358" s="211"/>
      <c r="D358" s="205" t="s">
        <v>151</v>
      </c>
      <c r="E358" s="212" t="s">
        <v>1</v>
      </c>
      <c r="F358" s="213" t="s">
        <v>830</v>
      </c>
      <c r="G358" s="211"/>
      <c r="H358" s="214">
        <v>1</v>
      </c>
      <c r="I358" s="215"/>
      <c r="J358" s="211"/>
      <c r="K358" s="211"/>
      <c r="L358" s="216"/>
      <c r="M358" s="217"/>
      <c r="N358" s="218"/>
      <c r="O358" s="218"/>
      <c r="P358" s="218"/>
      <c r="Q358" s="218"/>
      <c r="R358" s="218"/>
      <c r="S358" s="218"/>
      <c r="T358" s="219"/>
      <c r="AT358" s="220" t="s">
        <v>151</v>
      </c>
      <c r="AU358" s="220" t="s">
        <v>84</v>
      </c>
      <c r="AV358" s="13" t="s">
        <v>86</v>
      </c>
      <c r="AW358" s="13" t="s">
        <v>34</v>
      </c>
      <c r="AX358" s="13" t="s">
        <v>77</v>
      </c>
      <c r="AY358" s="220" t="s">
        <v>128</v>
      </c>
    </row>
    <row r="359" spans="1:65" s="14" customFormat="1">
      <c r="B359" s="231"/>
      <c r="C359" s="232"/>
      <c r="D359" s="205" t="s">
        <v>151</v>
      </c>
      <c r="E359" s="233" t="s">
        <v>1</v>
      </c>
      <c r="F359" s="234" t="s">
        <v>177</v>
      </c>
      <c r="G359" s="232"/>
      <c r="H359" s="235">
        <v>3</v>
      </c>
      <c r="I359" s="236"/>
      <c r="J359" s="232"/>
      <c r="K359" s="232"/>
      <c r="L359" s="237"/>
      <c r="M359" s="255"/>
      <c r="N359" s="256"/>
      <c r="O359" s="256"/>
      <c r="P359" s="256"/>
      <c r="Q359" s="256"/>
      <c r="R359" s="256"/>
      <c r="S359" s="256"/>
      <c r="T359" s="257"/>
      <c r="AT359" s="241" t="s">
        <v>151</v>
      </c>
      <c r="AU359" s="241" t="s">
        <v>84</v>
      </c>
      <c r="AV359" s="14" t="s">
        <v>136</v>
      </c>
      <c r="AW359" s="14" t="s">
        <v>34</v>
      </c>
      <c r="AX359" s="14" t="s">
        <v>84</v>
      </c>
      <c r="AY359" s="241" t="s">
        <v>128</v>
      </c>
    </row>
    <row r="360" spans="1:65" s="2" customFormat="1" ht="6.9" customHeight="1">
      <c r="A360" s="35"/>
      <c r="B360" s="55"/>
      <c r="C360" s="56"/>
      <c r="D360" s="56"/>
      <c r="E360" s="56"/>
      <c r="F360" s="56"/>
      <c r="G360" s="56"/>
      <c r="H360" s="56"/>
      <c r="I360" s="56"/>
      <c r="J360" s="56"/>
      <c r="K360" s="56"/>
      <c r="L360" s="40"/>
      <c r="M360" s="35"/>
      <c r="O360" s="35"/>
      <c r="P360" s="35"/>
      <c r="Q360" s="35"/>
      <c r="R360" s="35"/>
      <c r="S360" s="35"/>
      <c r="T360" s="35"/>
      <c r="U360" s="35"/>
      <c r="V360" s="35"/>
      <c r="W360" s="35"/>
      <c r="X360" s="35"/>
      <c r="Y360" s="35"/>
      <c r="Z360" s="35"/>
      <c r="AA360" s="35"/>
      <c r="AB360" s="35"/>
      <c r="AC360" s="35"/>
      <c r="AD360" s="35"/>
      <c r="AE360" s="35"/>
    </row>
  </sheetData>
  <sheetProtection algorithmName="SHA-512" hashValue="Ra5KHVpTWNOYa3Mylbfzzwzrq4wg1zfNY7etOthTNzoV21KQONlt1yhtNpx3W7rdLnFAqlTme2ClXYL8vPelxQ==" saltValue="nKGh+C4uIDQgt6EyrO1yEv2T+mgKJR5h4oDZQI67m6ImWIclYfsRsBMYUe199y7mRll9rKtuJnldX415KIoUYQ==" spinCount="100000" sheet="1" objects="1" scenarios="1" formatColumns="0" formatRows="0" autoFilter="0"/>
  <autoFilter ref="C118:K359"/>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43"/>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3"/>
      <c r="M2" s="273"/>
      <c r="N2" s="273"/>
      <c r="O2" s="273"/>
      <c r="P2" s="273"/>
      <c r="Q2" s="273"/>
      <c r="R2" s="273"/>
      <c r="S2" s="273"/>
      <c r="T2" s="273"/>
      <c r="U2" s="273"/>
      <c r="V2" s="273"/>
      <c r="AT2" s="18" t="s">
        <v>98</v>
      </c>
    </row>
    <row r="3" spans="1:46" s="1" customFormat="1" ht="6.9" customHeight="1">
      <c r="B3" s="116"/>
      <c r="C3" s="117"/>
      <c r="D3" s="117"/>
      <c r="E3" s="117"/>
      <c r="F3" s="117"/>
      <c r="G3" s="117"/>
      <c r="H3" s="117"/>
      <c r="I3" s="117"/>
      <c r="J3" s="117"/>
      <c r="K3" s="117"/>
      <c r="L3" s="21"/>
      <c r="AT3" s="18" t="s">
        <v>86</v>
      </c>
    </row>
    <row r="4" spans="1:46" s="1" customFormat="1" ht="24.9" customHeight="1">
      <c r="B4" s="21"/>
      <c r="D4" s="118" t="s">
        <v>101</v>
      </c>
      <c r="L4" s="21"/>
      <c r="M4" s="119" t="s">
        <v>10</v>
      </c>
      <c r="AT4" s="18" t="s">
        <v>4</v>
      </c>
    </row>
    <row r="5" spans="1:46" s="1" customFormat="1" ht="6.9" customHeight="1">
      <c r="B5" s="21"/>
      <c r="L5" s="21"/>
    </row>
    <row r="6" spans="1:46" s="1" customFormat="1" ht="12" customHeight="1">
      <c r="B6" s="21"/>
      <c r="D6" s="120" t="s">
        <v>16</v>
      </c>
      <c r="L6" s="21"/>
    </row>
    <row r="7" spans="1:46" s="1" customFormat="1" ht="16.5" customHeight="1">
      <c r="B7" s="21"/>
      <c r="E7" s="321" t="str">
        <f>'Rekapitulace stavby'!K6</f>
        <v>Oprava trati v úseku Suchdol nad Odrou – Odry</v>
      </c>
      <c r="F7" s="322"/>
      <c r="G7" s="322"/>
      <c r="H7" s="322"/>
      <c r="L7" s="21"/>
    </row>
    <row r="8" spans="1:46" s="2" customFormat="1" ht="12" customHeight="1">
      <c r="A8" s="35"/>
      <c r="B8" s="40"/>
      <c r="C8" s="35"/>
      <c r="D8" s="120" t="s">
        <v>102</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23" t="s">
        <v>831</v>
      </c>
      <c r="F9" s="324"/>
      <c r="G9" s="324"/>
      <c r="H9" s="324"/>
      <c r="I9" s="35"/>
      <c r="J9" s="35"/>
      <c r="K9" s="35"/>
      <c r="L9" s="52"/>
      <c r="S9" s="35"/>
      <c r="T9" s="35"/>
      <c r="U9" s="35"/>
      <c r="V9" s="35"/>
      <c r="W9" s="35"/>
      <c r="X9" s="35"/>
      <c r="Y9" s="35"/>
      <c r="Z9" s="35"/>
      <c r="AA9" s="35"/>
      <c r="AB9" s="35"/>
      <c r="AC9" s="35"/>
      <c r="AD9" s="35"/>
      <c r="AE9" s="35"/>
    </row>
    <row r="10" spans="1:46" s="2" customFormat="1">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v>
      </c>
      <c r="G11" s="35"/>
      <c r="H11" s="35"/>
      <c r="I11" s="120"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20</v>
      </c>
      <c r="E12" s="35"/>
      <c r="F12" s="111" t="s">
        <v>21</v>
      </c>
      <c r="G12" s="35"/>
      <c r="H12" s="35"/>
      <c r="I12" s="120" t="s">
        <v>22</v>
      </c>
      <c r="J12" s="121" t="str">
        <f>'Rekapitulace stavby'!AN8</f>
        <v>20. 2. 2024</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24</v>
      </c>
      <c r="E14" s="35"/>
      <c r="F14" s="35"/>
      <c r="G14" s="35"/>
      <c r="H14" s="35"/>
      <c r="I14" s="120" t="s">
        <v>25</v>
      </c>
      <c r="J14" s="111"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20" t="s">
        <v>28</v>
      </c>
      <c r="J15" s="111" t="s">
        <v>29</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30</v>
      </c>
      <c r="E17" s="35"/>
      <c r="F17" s="35"/>
      <c r="G17" s="35"/>
      <c r="H17" s="35"/>
      <c r="I17" s="120"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5" t="str">
        <f>'Rekapitulace stavby'!E14</f>
        <v>Vyplň údaj</v>
      </c>
      <c r="F18" s="326"/>
      <c r="G18" s="326"/>
      <c r="H18" s="326"/>
      <c r="I18" s="120"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32</v>
      </c>
      <c r="E20" s="35"/>
      <c r="F20" s="35"/>
      <c r="G20" s="35"/>
      <c r="H20" s="35"/>
      <c r="I20" s="120" t="s">
        <v>25</v>
      </c>
      <c r="J20" s="111"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stavby'!E17="","",'Rekapitulace stavby'!E17)</f>
        <v xml:space="preserve"> </v>
      </c>
      <c r="F21" s="35"/>
      <c r="G21" s="35"/>
      <c r="H21" s="35"/>
      <c r="I21" s="120" t="s">
        <v>28</v>
      </c>
      <c r="J21" s="111"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35</v>
      </c>
      <c r="E23" s="35"/>
      <c r="F23" s="35"/>
      <c r="G23" s="35"/>
      <c r="H23" s="35"/>
      <c r="I23" s="120" t="s">
        <v>25</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20" t="s">
        <v>28</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36</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22"/>
      <c r="B27" s="123"/>
      <c r="C27" s="122"/>
      <c r="D27" s="122"/>
      <c r="E27" s="327" t="s">
        <v>1</v>
      </c>
      <c r="F27" s="327"/>
      <c r="G27" s="327"/>
      <c r="H27" s="327"/>
      <c r="I27" s="122"/>
      <c r="J27" s="122"/>
      <c r="K27" s="122"/>
      <c r="L27" s="124"/>
      <c r="S27" s="122"/>
      <c r="T27" s="122"/>
      <c r="U27" s="122"/>
      <c r="V27" s="122"/>
      <c r="W27" s="122"/>
      <c r="X27" s="122"/>
      <c r="Y27" s="122"/>
      <c r="Z27" s="122"/>
      <c r="AA27" s="122"/>
      <c r="AB27" s="122"/>
      <c r="AC27" s="122"/>
      <c r="AD27" s="122"/>
      <c r="AE27" s="122"/>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37</v>
      </c>
      <c r="E30" s="35"/>
      <c r="F30" s="35"/>
      <c r="G30" s="35"/>
      <c r="H30" s="35"/>
      <c r="I30" s="35"/>
      <c r="J30" s="127">
        <f>ROUND(J131, 2)</f>
        <v>0</v>
      </c>
      <c r="K30" s="35"/>
      <c r="L30" s="52"/>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8" t="s">
        <v>39</v>
      </c>
      <c r="G32" s="35"/>
      <c r="H32" s="35"/>
      <c r="I32" s="128" t="s">
        <v>38</v>
      </c>
      <c r="J32" s="128" t="s">
        <v>40</v>
      </c>
      <c r="K32" s="35"/>
      <c r="L32" s="52"/>
      <c r="S32" s="35"/>
      <c r="T32" s="35"/>
      <c r="U32" s="35"/>
      <c r="V32" s="35"/>
      <c r="W32" s="35"/>
      <c r="X32" s="35"/>
      <c r="Y32" s="35"/>
      <c r="Z32" s="35"/>
      <c r="AA32" s="35"/>
      <c r="AB32" s="35"/>
      <c r="AC32" s="35"/>
      <c r="AD32" s="35"/>
      <c r="AE32" s="35"/>
    </row>
    <row r="33" spans="1:31" s="2" customFormat="1" ht="14.4" customHeight="1">
      <c r="A33" s="35"/>
      <c r="B33" s="40"/>
      <c r="C33" s="35"/>
      <c r="D33" s="129" t="s">
        <v>41</v>
      </c>
      <c r="E33" s="120" t="s">
        <v>42</v>
      </c>
      <c r="F33" s="130">
        <f>ROUND((SUM(BE131:BE842)),  2)</f>
        <v>0</v>
      </c>
      <c r="G33" s="35"/>
      <c r="H33" s="35"/>
      <c r="I33" s="131">
        <v>0.21</v>
      </c>
      <c r="J33" s="130">
        <f>ROUND(((SUM(BE131:BE842))*I33),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20" t="s">
        <v>43</v>
      </c>
      <c r="F34" s="130">
        <f>ROUND((SUM(BF131:BF842)),  2)</f>
        <v>0</v>
      </c>
      <c r="G34" s="35"/>
      <c r="H34" s="35"/>
      <c r="I34" s="131">
        <v>0.12</v>
      </c>
      <c r="J34" s="130">
        <f>ROUND(((SUM(BF131:BF842))*I34),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20" t="s">
        <v>44</v>
      </c>
      <c r="F35" s="130">
        <f>ROUND((SUM(BG131:BG842)),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20" t="s">
        <v>45</v>
      </c>
      <c r="F36" s="130">
        <f>ROUND((SUM(BH131:BH842)),  2)</f>
        <v>0</v>
      </c>
      <c r="G36" s="35"/>
      <c r="H36" s="35"/>
      <c r="I36" s="131">
        <v>0.12</v>
      </c>
      <c r="J36" s="130">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20" t="s">
        <v>46</v>
      </c>
      <c r="F37" s="130">
        <f>ROUND((SUM(BI131:BI842)),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47</v>
      </c>
      <c r="E39" s="134"/>
      <c r="F39" s="134"/>
      <c r="G39" s="135" t="s">
        <v>48</v>
      </c>
      <c r="H39" s="136" t="s">
        <v>49</v>
      </c>
      <c r="I39" s="134"/>
      <c r="J39" s="137">
        <f>SUM(J30:J37)</f>
        <v>0</v>
      </c>
      <c r="K39" s="138"/>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9" t="s">
        <v>50</v>
      </c>
      <c r="E50" s="140"/>
      <c r="F50" s="140"/>
      <c r="G50" s="139" t="s">
        <v>51</v>
      </c>
      <c r="H50" s="140"/>
      <c r="I50" s="140"/>
      <c r="J50" s="140"/>
      <c r="K50" s="140"/>
      <c r="L50" s="52"/>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3.2">
      <c r="A61" s="35"/>
      <c r="B61" s="40"/>
      <c r="C61" s="35"/>
      <c r="D61" s="141" t="s">
        <v>52</v>
      </c>
      <c r="E61" s="142"/>
      <c r="F61" s="143" t="s">
        <v>53</v>
      </c>
      <c r="G61" s="141" t="s">
        <v>52</v>
      </c>
      <c r="H61" s="142"/>
      <c r="I61" s="142"/>
      <c r="J61" s="144" t="s">
        <v>53</v>
      </c>
      <c r="K61" s="142"/>
      <c r="L61" s="52"/>
      <c r="S61" s="35"/>
      <c r="T61" s="35"/>
      <c r="U61" s="35"/>
      <c r="V61" s="35"/>
      <c r="W61" s="35"/>
      <c r="X61" s="35"/>
      <c r="Y61" s="35"/>
      <c r="Z61" s="35"/>
      <c r="AA61" s="35"/>
      <c r="AB61" s="35"/>
      <c r="AC61" s="35"/>
      <c r="AD61" s="35"/>
      <c r="AE61" s="35"/>
    </row>
    <row r="62" spans="1:31">
      <c r="B62" s="21"/>
      <c r="L62" s="21"/>
    </row>
    <row r="63" spans="1:31">
      <c r="B63" s="21"/>
      <c r="L63" s="21"/>
    </row>
    <row r="64" spans="1:31">
      <c r="B64" s="21"/>
      <c r="L64" s="21"/>
    </row>
    <row r="65" spans="1:31" s="2" customFormat="1" ht="13.2">
      <c r="A65" s="35"/>
      <c r="B65" s="40"/>
      <c r="C65" s="35"/>
      <c r="D65" s="139" t="s">
        <v>54</v>
      </c>
      <c r="E65" s="145"/>
      <c r="F65" s="145"/>
      <c r="G65" s="139" t="s">
        <v>55</v>
      </c>
      <c r="H65" s="145"/>
      <c r="I65" s="145"/>
      <c r="J65" s="145"/>
      <c r="K65" s="145"/>
      <c r="L65" s="52"/>
      <c r="S65" s="35"/>
      <c r="T65" s="35"/>
      <c r="U65" s="35"/>
      <c r="V65" s="35"/>
      <c r="W65" s="35"/>
      <c r="X65" s="35"/>
      <c r="Y65" s="35"/>
      <c r="Z65" s="35"/>
      <c r="AA65" s="35"/>
      <c r="AB65" s="35"/>
      <c r="AC65" s="35"/>
      <c r="AD65" s="35"/>
      <c r="AE65" s="35"/>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3.2">
      <c r="A76" s="35"/>
      <c r="B76" s="40"/>
      <c r="C76" s="35"/>
      <c r="D76" s="141" t="s">
        <v>52</v>
      </c>
      <c r="E76" s="142"/>
      <c r="F76" s="143" t="s">
        <v>53</v>
      </c>
      <c r="G76" s="141" t="s">
        <v>52</v>
      </c>
      <c r="H76" s="142"/>
      <c r="I76" s="142"/>
      <c r="J76" s="144" t="s">
        <v>53</v>
      </c>
      <c r="K76" s="142"/>
      <c r="L76" s="52"/>
      <c r="S76" s="35"/>
      <c r="T76" s="35"/>
      <c r="U76" s="35"/>
      <c r="V76" s="35"/>
      <c r="W76" s="35"/>
      <c r="X76" s="35"/>
      <c r="Y76" s="35"/>
      <c r="Z76" s="35"/>
      <c r="AA76" s="35"/>
      <c r="AB76" s="35"/>
      <c r="AC76" s="35"/>
      <c r="AD76" s="35"/>
      <c r="AE76" s="35"/>
    </row>
    <row r="77" spans="1:31" s="2" customFormat="1" ht="14.4"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 customHeight="1">
      <c r="A82" s="35"/>
      <c r="B82" s="36"/>
      <c r="C82" s="24" t="s">
        <v>104</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9" t="str">
        <f>E7</f>
        <v>Oprava trati v úseku Suchdol nad Odrou – Odry</v>
      </c>
      <c r="F85" s="320"/>
      <c r="G85" s="320"/>
      <c r="H85" s="320"/>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102</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7" t="str">
        <f>E9</f>
        <v>SO 14-23-01 - Opěrná zeď a ŽB deska</v>
      </c>
      <c r="F87" s="318"/>
      <c r="G87" s="318"/>
      <c r="H87" s="318"/>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PS Suchdol n.O.</v>
      </c>
      <c r="G89" s="37"/>
      <c r="H89" s="37"/>
      <c r="I89" s="30" t="s">
        <v>22</v>
      </c>
      <c r="J89" s="67" t="str">
        <f>IF(J12="","",J12)</f>
        <v>20. 2. 2024</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Správa železnic, státní organizace, OŘ Ostrava</v>
      </c>
      <c r="G91" s="37"/>
      <c r="H91" s="37"/>
      <c r="I91" s="30" t="s">
        <v>32</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30</v>
      </c>
      <c r="D92" s="37"/>
      <c r="E92" s="37"/>
      <c r="F92" s="28" t="str">
        <f>IF(E18="","",E18)</f>
        <v>Vyplň údaj</v>
      </c>
      <c r="G92" s="37"/>
      <c r="H92" s="37"/>
      <c r="I92" s="30" t="s">
        <v>35</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105</v>
      </c>
      <c r="D94" s="151"/>
      <c r="E94" s="151"/>
      <c r="F94" s="151"/>
      <c r="G94" s="151"/>
      <c r="H94" s="151"/>
      <c r="I94" s="151"/>
      <c r="J94" s="152" t="s">
        <v>106</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53" t="s">
        <v>107</v>
      </c>
      <c r="D96" s="37"/>
      <c r="E96" s="37"/>
      <c r="F96" s="37"/>
      <c r="G96" s="37"/>
      <c r="H96" s="37"/>
      <c r="I96" s="37"/>
      <c r="J96" s="85">
        <f>J131</f>
        <v>0</v>
      </c>
      <c r="K96" s="37"/>
      <c r="L96" s="52"/>
      <c r="S96" s="35"/>
      <c r="T96" s="35"/>
      <c r="U96" s="35"/>
      <c r="V96" s="35"/>
      <c r="W96" s="35"/>
      <c r="X96" s="35"/>
      <c r="Y96" s="35"/>
      <c r="Z96" s="35"/>
      <c r="AA96" s="35"/>
      <c r="AB96" s="35"/>
      <c r="AC96" s="35"/>
      <c r="AD96" s="35"/>
      <c r="AE96" s="35"/>
      <c r="AU96" s="18" t="s">
        <v>108</v>
      </c>
    </row>
    <row r="97" spans="1:31" s="9" customFormat="1" ht="24.9" customHeight="1">
      <c r="B97" s="154"/>
      <c r="C97" s="155"/>
      <c r="D97" s="156" t="s">
        <v>109</v>
      </c>
      <c r="E97" s="157"/>
      <c r="F97" s="157"/>
      <c r="G97" s="157"/>
      <c r="H97" s="157"/>
      <c r="I97" s="157"/>
      <c r="J97" s="158">
        <f>J132</f>
        <v>0</v>
      </c>
      <c r="K97" s="155"/>
      <c r="L97" s="159"/>
    </row>
    <row r="98" spans="1:31" s="10" customFormat="1" ht="19.95" customHeight="1">
      <c r="B98" s="160"/>
      <c r="C98" s="105"/>
      <c r="D98" s="161" t="s">
        <v>832</v>
      </c>
      <c r="E98" s="162"/>
      <c r="F98" s="162"/>
      <c r="G98" s="162"/>
      <c r="H98" s="162"/>
      <c r="I98" s="162"/>
      <c r="J98" s="163">
        <f>J133</f>
        <v>0</v>
      </c>
      <c r="K98" s="105"/>
      <c r="L98" s="164"/>
    </row>
    <row r="99" spans="1:31" s="10" customFormat="1" ht="19.95" customHeight="1">
      <c r="B99" s="160"/>
      <c r="C99" s="105"/>
      <c r="D99" s="161" t="s">
        <v>833</v>
      </c>
      <c r="E99" s="162"/>
      <c r="F99" s="162"/>
      <c r="G99" s="162"/>
      <c r="H99" s="162"/>
      <c r="I99" s="162"/>
      <c r="J99" s="163">
        <f>J316</f>
        <v>0</v>
      </c>
      <c r="K99" s="105"/>
      <c r="L99" s="164"/>
    </row>
    <row r="100" spans="1:31" s="10" customFormat="1" ht="19.95" customHeight="1">
      <c r="B100" s="160"/>
      <c r="C100" s="105"/>
      <c r="D100" s="161" t="s">
        <v>834</v>
      </c>
      <c r="E100" s="162"/>
      <c r="F100" s="162"/>
      <c r="G100" s="162"/>
      <c r="H100" s="162"/>
      <c r="I100" s="162"/>
      <c r="J100" s="163">
        <f>J402</f>
        <v>0</v>
      </c>
      <c r="K100" s="105"/>
      <c r="L100" s="164"/>
    </row>
    <row r="101" spans="1:31" s="10" customFormat="1" ht="19.95" customHeight="1">
      <c r="B101" s="160"/>
      <c r="C101" s="105"/>
      <c r="D101" s="161" t="s">
        <v>835</v>
      </c>
      <c r="E101" s="162"/>
      <c r="F101" s="162"/>
      <c r="G101" s="162"/>
      <c r="H101" s="162"/>
      <c r="I101" s="162"/>
      <c r="J101" s="163">
        <f>J429</f>
        <v>0</v>
      </c>
      <c r="K101" s="105"/>
      <c r="L101" s="164"/>
    </row>
    <row r="102" spans="1:31" s="10" customFormat="1" ht="19.95" customHeight="1">
      <c r="B102" s="160"/>
      <c r="C102" s="105"/>
      <c r="D102" s="161" t="s">
        <v>110</v>
      </c>
      <c r="E102" s="162"/>
      <c r="F102" s="162"/>
      <c r="G102" s="162"/>
      <c r="H102" s="162"/>
      <c r="I102" s="162"/>
      <c r="J102" s="163">
        <f>J533</f>
        <v>0</v>
      </c>
      <c r="K102" s="105"/>
      <c r="L102" s="164"/>
    </row>
    <row r="103" spans="1:31" s="10" customFormat="1" ht="19.95" customHeight="1">
      <c r="B103" s="160"/>
      <c r="C103" s="105"/>
      <c r="D103" s="161" t="s">
        <v>836</v>
      </c>
      <c r="E103" s="162"/>
      <c r="F103" s="162"/>
      <c r="G103" s="162"/>
      <c r="H103" s="162"/>
      <c r="I103" s="162"/>
      <c r="J103" s="163">
        <f>J558</f>
        <v>0</v>
      </c>
      <c r="K103" s="105"/>
      <c r="L103" s="164"/>
    </row>
    <row r="104" spans="1:31" s="10" customFormat="1" ht="19.95" customHeight="1">
      <c r="B104" s="160"/>
      <c r="C104" s="105"/>
      <c r="D104" s="161" t="s">
        <v>837</v>
      </c>
      <c r="E104" s="162"/>
      <c r="F104" s="162"/>
      <c r="G104" s="162"/>
      <c r="H104" s="162"/>
      <c r="I104" s="162"/>
      <c r="J104" s="163">
        <f>J573</f>
        <v>0</v>
      </c>
      <c r="K104" s="105"/>
      <c r="L104" s="164"/>
    </row>
    <row r="105" spans="1:31" s="10" customFormat="1" ht="19.95" customHeight="1">
      <c r="B105" s="160"/>
      <c r="C105" s="105"/>
      <c r="D105" s="161" t="s">
        <v>838</v>
      </c>
      <c r="E105" s="162"/>
      <c r="F105" s="162"/>
      <c r="G105" s="162"/>
      <c r="H105" s="162"/>
      <c r="I105" s="162"/>
      <c r="J105" s="163">
        <f>J601</f>
        <v>0</v>
      </c>
      <c r="K105" s="105"/>
      <c r="L105" s="164"/>
    </row>
    <row r="106" spans="1:31" s="10" customFormat="1" ht="19.95" customHeight="1">
      <c r="B106" s="160"/>
      <c r="C106" s="105"/>
      <c r="D106" s="161" t="s">
        <v>839</v>
      </c>
      <c r="E106" s="162"/>
      <c r="F106" s="162"/>
      <c r="G106" s="162"/>
      <c r="H106" s="162"/>
      <c r="I106" s="162"/>
      <c r="J106" s="163">
        <f>J706</f>
        <v>0</v>
      </c>
      <c r="K106" s="105"/>
      <c r="L106" s="164"/>
    </row>
    <row r="107" spans="1:31" s="10" customFormat="1" ht="19.95" customHeight="1">
      <c r="B107" s="160"/>
      <c r="C107" s="105"/>
      <c r="D107" s="161" t="s">
        <v>840</v>
      </c>
      <c r="E107" s="162"/>
      <c r="F107" s="162"/>
      <c r="G107" s="162"/>
      <c r="H107" s="162"/>
      <c r="I107" s="162"/>
      <c r="J107" s="163">
        <f>J758</f>
        <v>0</v>
      </c>
      <c r="K107" s="105"/>
      <c r="L107" s="164"/>
    </row>
    <row r="108" spans="1:31" s="9" customFormat="1" ht="24.9" customHeight="1">
      <c r="B108" s="154"/>
      <c r="C108" s="155"/>
      <c r="D108" s="156" t="s">
        <v>841</v>
      </c>
      <c r="E108" s="157"/>
      <c r="F108" s="157"/>
      <c r="G108" s="157"/>
      <c r="H108" s="157"/>
      <c r="I108" s="157"/>
      <c r="J108" s="158">
        <f>J761</f>
        <v>0</v>
      </c>
      <c r="K108" s="155"/>
      <c r="L108" s="159"/>
    </row>
    <row r="109" spans="1:31" s="10" customFormat="1" ht="19.95" customHeight="1">
      <c r="B109" s="160"/>
      <c r="C109" s="105"/>
      <c r="D109" s="161" t="s">
        <v>842</v>
      </c>
      <c r="E109" s="162"/>
      <c r="F109" s="162"/>
      <c r="G109" s="162"/>
      <c r="H109" s="162"/>
      <c r="I109" s="162"/>
      <c r="J109" s="163">
        <f>J762</f>
        <v>0</v>
      </c>
      <c r="K109" s="105"/>
      <c r="L109" s="164"/>
    </row>
    <row r="110" spans="1:31" s="10" customFormat="1" ht="19.95" customHeight="1">
      <c r="B110" s="160"/>
      <c r="C110" s="105"/>
      <c r="D110" s="161" t="s">
        <v>843</v>
      </c>
      <c r="E110" s="162"/>
      <c r="F110" s="162"/>
      <c r="G110" s="162"/>
      <c r="H110" s="162"/>
      <c r="I110" s="162"/>
      <c r="J110" s="163">
        <f>J778</f>
        <v>0</v>
      </c>
      <c r="K110" s="105"/>
      <c r="L110" s="164"/>
    </row>
    <row r="111" spans="1:31" s="10" customFormat="1" ht="19.95" customHeight="1">
      <c r="B111" s="160"/>
      <c r="C111" s="105"/>
      <c r="D111" s="161" t="s">
        <v>844</v>
      </c>
      <c r="E111" s="162"/>
      <c r="F111" s="162"/>
      <c r="G111" s="162"/>
      <c r="H111" s="162"/>
      <c r="I111" s="162"/>
      <c r="J111" s="163">
        <f>J784</f>
        <v>0</v>
      </c>
      <c r="K111" s="105"/>
      <c r="L111" s="164"/>
    </row>
    <row r="112" spans="1:31" s="2" customFormat="1" ht="21.7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31" s="2" customFormat="1" ht="6.9" customHeight="1">
      <c r="A113" s="35"/>
      <c r="B113" s="55"/>
      <c r="C113" s="56"/>
      <c r="D113" s="56"/>
      <c r="E113" s="56"/>
      <c r="F113" s="56"/>
      <c r="G113" s="56"/>
      <c r="H113" s="56"/>
      <c r="I113" s="56"/>
      <c r="J113" s="56"/>
      <c r="K113" s="56"/>
      <c r="L113" s="52"/>
      <c r="S113" s="35"/>
      <c r="T113" s="35"/>
      <c r="U113" s="35"/>
      <c r="V113" s="35"/>
      <c r="W113" s="35"/>
      <c r="X113" s="35"/>
      <c r="Y113" s="35"/>
      <c r="Z113" s="35"/>
      <c r="AA113" s="35"/>
      <c r="AB113" s="35"/>
      <c r="AC113" s="35"/>
      <c r="AD113" s="35"/>
      <c r="AE113" s="35"/>
    </row>
    <row r="117" spans="1:31" s="2" customFormat="1" ht="6.9" customHeight="1">
      <c r="A117" s="35"/>
      <c r="B117" s="57"/>
      <c r="C117" s="58"/>
      <c r="D117" s="58"/>
      <c r="E117" s="58"/>
      <c r="F117" s="58"/>
      <c r="G117" s="58"/>
      <c r="H117" s="58"/>
      <c r="I117" s="58"/>
      <c r="J117" s="58"/>
      <c r="K117" s="58"/>
      <c r="L117" s="52"/>
      <c r="S117" s="35"/>
      <c r="T117" s="35"/>
      <c r="U117" s="35"/>
      <c r="V117" s="35"/>
      <c r="W117" s="35"/>
      <c r="X117" s="35"/>
      <c r="Y117" s="35"/>
      <c r="Z117" s="35"/>
      <c r="AA117" s="35"/>
      <c r="AB117" s="35"/>
      <c r="AC117" s="35"/>
      <c r="AD117" s="35"/>
      <c r="AE117" s="35"/>
    </row>
    <row r="118" spans="1:31" s="2" customFormat="1" ht="24.9" customHeight="1">
      <c r="A118" s="35"/>
      <c r="B118" s="36"/>
      <c r="C118" s="24" t="s">
        <v>113</v>
      </c>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31" s="2" customFormat="1" ht="6.9"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31" s="2" customFormat="1" ht="12" customHeight="1">
      <c r="A120" s="35"/>
      <c r="B120" s="36"/>
      <c r="C120" s="30" t="s">
        <v>16</v>
      </c>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31" s="2" customFormat="1" ht="16.5" customHeight="1">
      <c r="A121" s="35"/>
      <c r="B121" s="36"/>
      <c r="C121" s="37"/>
      <c r="D121" s="37"/>
      <c r="E121" s="319" t="str">
        <f>E7</f>
        <v>Oprava trati v úseku Suchdol nad Odrou – Odry</v>
      </c>
      <c r="F121" s="320"/>
      <c r="G121" s="320"/>
      <c r="H121" s="320"/>
      <c r="I121" s="37"/>
      <c r="J121" s="37"/>
      <c r="K121" s="37"/>
      <c r="L121" s="52"/>
      <c r="S121" s="35"/>
      <c r="T121" s="35"/>
      <c r="U121" s="35"/>
      <c r="V121" s="35"/>
      <c r="W121" s="35"/>
      <c r="X121" s="35"/>
      <c r="Y121" s="35"/>
      <c r="Z121" s="35"/>
      <c r="AA121" s="35"/>
      <c r="AB121" s="35"/>
      <c r="AC121" s="35"/>
      <c r="AD121" s="35"/>
      <c r="AE121" s="35"/>
    </row>
    <row r="122" spans="1:31" s="2" customFormat="1" ht="12" customHeight="1">
      <c r="A122" s="35"/>
      <c r="B122" s="36"/>
      <c r="C122" s="30" t="s">
        <v>102</v>
      </c>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31" s="2" customFormat="1" ht="16.5" customHeight="1">
      <c r="A123" s="35"/>
      <c r="B123" s="36"/>
      <c r="C123" s="37"/>
      <c r="D123" s="37"/>
      <c r="E123" s="307" t="str">
        <f>E9</f>
        <v>SO 14-23-01 - Opěrná zeď a ŽB deska</v>
      </c>
      <c r="F123" s="318"/>
      <c r="G123" s="318"/>
      <c r="H123" s="318"/>
      <c r="I123" s="37"/>
      <c r="J123" s="37"/>
      <c r="K123" s="37"/>
      <c r="L123" s="52"/>
      <c r="S123" s="35"/>
      <c r="T123" s="35"/>
      <c r="U123" s="35"/>
      <c r="V123" s="35"/>
      <c r="W123" s="35"/>
      <c r="X123" s="35"/>
      <c r="Y123" s="35"/>
      <c r="Z123" s="35"/>
      <c r="AA123" s="35"/>
      <c r="AB123" s="35"/>
      <c r="AC123" s="35"/>
      <c r="AD123" s="35"/>
      <c r="AE123" s="35"/>
    </row>
    <row r="124" spans="1:31" s="2" customFormat="1" ht="6.9" customHeight="1">
      <c r="A124" s="35"/>
      <c r="B124" s="36"/>
      <c r="C124" s="37"/>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31" s="2" customFormat="1" ht="12" customHeight="1">
      <c r="A125" s="35"/>
      <c r="B125" s="36"/>
      <c r="C125" s="30" t="s">
        <v>20</v>
      </c>
      <c r="D125" s="37"/>
      <c r="E125" s="37"/>
      <c r="F125" s="28" t="str">
        <f>F12</f>
        <v>PS Suchdol n.O.</v>
      </c>
      <c r="G125" s="37"/>
      <c r="H125" s="37"/>
      <c r="I125" s="30" t="s">
        <v>22</v>
      </c>
      <c r="J125" s="67" t="str">
        <f>IF(J12="","",J12)</f>
        <v>20. 2. 2024</v>
      </c>
      <c r="K125" s="37"/>
      <c r="L125" s="52"/>
      <c r="S125" s="35"/>
      <c r="T125" s="35"/>
      <c r="U125" s="35"/>
      <c r="V125" s="35"/>
      <c r="W125" s="35"/>
      <c r="X125" s="35"/>
      <c r="Y125" s="35"/>
      <c r="Z125" s="35"/>
      <c r="AA125" s="35"/>
      <c r="AB125" s="35"/>
      <c r="AC125" s="35"/>
      <c r="AD125" s="35"/>
      <c r="AE125" s="35"/>
    </row>
    <row r="126" spans="1:31" s="2" customFormat="1" ht="6.9" customHeight="1">
      <c r="A126" s="35"/>
      <c r="B126" s="36"/>
      <c r="C126" s="37"/>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31" s="2" customFormat="1" ht="15.15" customHeight="1">
      <c r="A127" s="35"/>
      <c r="B127" s="36"/>
      <c r="C127" s="30" t="s">
        <v>24</v>
      </c>
      <c r="D127" s="37"/>
      <c r="E127" s="37"/>
      <c r="F127" s="28" t="str">
        <f>E15</f>
        <v>Správa železnic, státní organizace, OŘ Ostrava</v>
      </c>
      <c r="G127" s="37"/>
      <c r="H127" s="37"/>
      <c r="I127" s="30" t="s">
        <v>32</v>
      </c>
      <c r="J127" s="33" t="str">
        <f>E21</f>
        <v xml:space="preserve"> </v>
      </c>
      <c r="K127" s="37"/>
      <c r="L127" s="52"/>
      <c r="S127" s="35"/>
      <c r="T127" s="35"/>
      <c r="U127" s="35"/>
      <c r="V127" s="35"/>
      <c r="W127" s="35"/>
      <c r="X127" s="35"/>
      <c r="Y127" s="35"/>
      <c r="Z127" s="35"/>
      <c r="AA127" s="35"/>
      <c r="AB127" s="35"/>
      <c r="AC127" s="35"/>
      <c r="AD127" s="35"/>
      <c r="AE127" s="35"/>
    </row>
    <row r="128" spans="1:31" s="2" customFormat="1" ht="15.15" customHeight="1">
      <c r="A128" s="35"/>
      <c r="B128" s="36"/>
      <c r="C128" s="30" t="s">
        <v>30</v>
      </c>
      <c r="D128" s="37"/>
      <c r="E128" s="37"/>
      <c r="F128" s="28" t="str">
        <f>IF(E18="","",E18)</f>
        <v>Vyplň údaj</v>
      </c>
      <c r="G128" s="37"/>
      <c r="H128" s="37"/>
      <c r="I128" s="30" t="s">
        <v>35</v>
      </c>
      <c r="J128" s="33" t="str">
        <f>E24</f>
        <v xml:space="preserve"> </v>
      </c>
      <c r="K128" s="37"/>
      <c r="L128" s="52"/>
      <c r="S128" s="35"/>
      <c r="T128" s="35"/>
      <c r="U128" s="35"/>
      <c r="V128" s="35"/>
      <c r="W128" s="35"/>
      <c r="X128" s="35"/>
      <c r="Y128" s="35"/>
      <c r="Z128" s="35"/>
      <c r="AA128" s="35"/>
      <c r="AB128" s="35"/>
      <c r="AC128" s="35"/>
      <c r="AD128" s="35"/>
      <c r="AE128" s="35"/>
    </row>
    <row r="129" spans="1:65" s="2" customFormat="1" ht="10.35" customHeight="1">
      <c r="A129" s="35"/>
      <c r="B129" s="36"/>
      <c r="C129" s="37"/>
      <c r="D129" s="37"/>
      <c r="E129" s="37"/>
      <c r="F129" s="37"/>
      <c r="G129" s="37"/>
      <c r="H129" s="37"/>
      <c r="I129" s="37"/>
      <c r="J129" s="37"/>
      <c r="K129" s="37"/>
      <c r="L129" s="52"/>
      <c r="S129" s="35"/>
      <c r="T129" s="35"/>
      <c r="U129" s="35"/>
      <c r="V129" s="35"/>
      <c r="W129" s="35"/>
      <c r="X129" s="35"/>
      <c r="Y129" s="35"/>
      <c r="Z129" s="35"/>
      <c r="AA129" s="35"/>
      <c r="AB129" s="35"/>
      <c r="AC129" s="35"/>
      <c r="AD129" s="35"/>
      <c r="AE129" s="35"/>
    </row>
    <row r="130" spans="1:65" s="11" customFormat="1" ht="29.25" customHeight="1">
      <c r="A130" s="165"/>
      <c r="B130" s="166"/>
      <c r="C130" s="167" t="s">
        <v>114</v>
      </c>
      <c r="D130" s="168" t="s">
        <v>62</v>
      </c>
      <c r="E130" s="168" t="s">
        <v>58</v>
      </c>
      <c r="F130" s="168" t="s">
        <v>59</v>
      </c>
      <c r="G130" s="168" t="s">
        <v>115</v>
      </c>
      <c r="H130" s="168" t="s">
        <v>116</v>
      </c>
      <c r="I130" s="168" t="s">
        <v>117</v>
      </c>
      <c r="J130" s="168" t="s">
        <v>106</v>
      </c>
      <c r="K130" s="169" t="s">
        <v>118</v>
      </c>
      <c r="L130" s="170"/>
      <c r="M130" s="76" t="s">
        <v>1</v>
      </c>
      <c r="N130" s="77" t="s">
        <v>41</v>
      </c>
      <c r="O130" s="77" t="s">
        <v>119</v>
      </c>
      <c r="P130" s="77" t="s">
        <v>120</v>
      </c>
      <c r="Q130" s="77" t="s">
        <v>121</v>
      </c>
      <c r="R130" s="77" t="s">
        <v>122</v>
      </c>
      <c r="S130" s="77" t="s">
        <v>123</v>
      </c>
      <c r="T130" s="78" t="s">
        <v>124</v>
      </c>
      <c r="U130" s="165"/>
      <c r="V130" s="165"/>
      <c r="W130" s="165"/>
      <c r="X130" s="165"/>
      <c r="Y130" s="165"/>
      <c r="Z130" s="165"/>
      <c r="AA130" s="165"/>
      <c r="AB130" s="165"/>
      <c r="AC130" s="165"/>
      <c r="AD130" s="165"/>
      <c r="AE130" s="165"/>
    </row>
    <row r="131" spans="1:65" s="2" customFormat="1" ht="22.8" customHeight="1">
      <c r="A131" s="35"/>
      <c r="B131" s="36"/>
      <c r="C131" s="83" t="s">
        <v>125</v>
      </c>
      <c r="D131" s="37"/>
      <c r="E131" s="37"/>
      <c r="F131" s="37"/>
      <c r="G131" s="37"/>
      <c r="H131" s="37"/>
      <c r="I131" s="37"/>
      <c r="J131" s="171">
        <f>BK131</f>
        <v>0</v>
      </c>
      <c r="K131" s="37"/>
      <c r="L131" s="40"/>
      <c r="M131" s="79"/>
      <c r="N131" s="172"/>
      <c r="O131" s="80"/>
      <c r="P131" s="173">
        <f>P132+P761</f>
        <v>0</v>
      </c>
      <c r="Q131" s="80"/>
      <c r="R131" s="173">
        <f>R132+R761</f>
        <v>2571.8639211600002</v>
      </c>
      <c r="S131" s="80"/>
      <c r="T131" s="174">
        <f>T132+T761</f>
        <v>562.25253099999998</v>
      </c>
      <c r="U131" s="35"/>
      <c r="V131" s="35"/>
      <c r="W131" s="35"/>
      <c r="X131" s="35"/>
      <c r="Y131" s="35"/>
      <c r="Z131" s="35"/>
      <c r="AA131" s="35"/>
      <c r="AB131" s="35"/>
      <c r="AC131" s="35"/>
      <c r="AD131" s="35"/>
      <c r="AE131" s="35"/>
      <c r="AT131" s="18" t="s">
        <v>76</v>
      </c>
      <c r="AU131" s="18" t="s">
        <v>108</v>
      </c>
      <c r="BK131" s="175">
        <f>BK132+BK761</f>
        <v>0</v>
      </c>
    </row>
    <row r="132" spans="1:65" s="12" customFormat="1" ht="25.95" customHeight="1">
      <c r="B132" s="176"/>
      <c r="C132" s="177"/>
      <c r="D132" s="178" t="s">
        <v>76</v>
      </c>
      <c r="E132" s="179" t="s">
        <v>126</v>
      </c>
      <c r="F132" s="179" t="s">
        <v>127</v>
      </c>
      <c r="G132" s="177"/>
      <c r="H132" s="177"/>
      <c r="I132" s="180"/>
      <c r="J132" s="181">
        <f>BK132</f>
        <v>0</v>
      </c>
      <c r="K132" s="177"/>
      <c r="L132" s="182"/>
      <c r="M132" s="183"/>
      <c r="N132" s="184"/>
      <c r="O132" s="184"/>
      <c r="P132" s="185">
        <f>P133+P316+P402+P429+P533+P558+P573+P601+P706+P758</f>
        <v>0</v>
      </c>
      <c r="Q132" s="184"/>
      <c r="R132" s="185">
        <f>R133+R316+R402+R429+R533+R558+R573+R601+R706+R758</f>
        <v>2568.7919331600001</v>
      </c>
      <c r="S132" s="184"/>
      <c r="T132" s="186">
        <f>T133+T316+T402+T429+T533+T558+T573+T601+T706+T758</f>
        <v>562.102531</v>
      </c>
      <c r="AR132" s="187" t="s">
        <v>84</v>
      </c>
      <c r="AT132" s="188" t="s">
        <v>76</v>
      </c>
      <c r="AU132" s="188" t="s">
        <v>77</v>
      </c>
      <c r="AY132" s="187" t="s">
        <v>128</v>
      </c>
      <c r="BK132" s="189">
        <f>BK133+BK316+BK402+BK429+BK533+BK558+BK573+BK601+BK706+BK758</f>
        <v>0</v>
      </c>
    </row>
    <row r="133" spans="1:65" s="12" customFormat="1" ht="22.8" customHeight="1">
      <c r="B133" s="176"/>
      <c r="C133" s="177"/>
      <c r="D133" s="178" t="s">
        <v>76</v>
      </c>
      <c r="E133" s="190" t="s">
        <v>84</v>
      </c>
      <c r="F133" s="190" t="s">
        <v>845</v>
      </c>
      <c r="G133" s="177"/>
      <c r="H133" s="177"/>
      <c r="I133" s="180"/>
      <c r="J133" s="191">
        <f>BK133</f>
        <v>0</v>
      </c>
      <c r="K133" s="177"/>
      <c r="L133" s="182"/>
      <c r="M133" s="183"/>
      <c r="N133" s="184"/>
      <c r="O133" s="184"/>
      <c r="P133" s="185">
        <f>SUM(P134:P315)</f>
        <v>0</v>
      </c>
      <c r="Q133" s="184"/>
      <c r="R133" s="185">
        <f>SUM(R134:R315)</f>
        <v>437.58</v>
      </c>
      <c r="S133" s="184"/>
      <c r="T133" s="186">
        <f>SUM(T134:T315)</f>
        <v>471.61979999999994</v>
      </c>
      <c r="AR133" s="187" t="s">
        <v>84</v>
      </c>
      <c r="AT133" s="188" t="s">
        <v>76</v>
      </c>
      <c r="AU133" s="188" t="s">
        <v>84</v>
      </c>
      <c r="AY133" s="187" t="s">
        <v>128</v>
      </c>
      <c r="BK133" s="189">
        <f>SUM(BK134:BK315)</f>
        <v>0</v>
      </c>
    </row>
    <row r="134" spans="1:65" s="2" customFormat="1" ht="16.5" customHeight="1">
      <c r="A134" s="35"/>
      <c r="B134" s="36"/>
      <c r="C134" s="192" t="s">
        <v>84</v>
      </c>
      <c r="D134" s="192" t="s">
        <v>131</v>
      </c>
      <c r="E134" s="193" t="s">
        <v>846</v>
      </c>
      <c r="F134" s="194" t="s">
        <v>847</v>
      </c>
      <c r="G134" s="195" t="s">
        <v>543</v>
      </c>
      <c r="H134" s="196">
        <v>720</v>
      </c>
      <c r="I134" s="197"/>
      <c r="J134" s="198">
        <f>ROUND(I134*H134,2)</f>
        <v>0</v>
      </c>
      <c r="K134" s="194" t="s">
        <v>848</v>
      </c>
      <c r="L134" s="40"/>
      <c r="M134" s="199" t="s">
        <v>1</v>
      </c>
      <c r="N134" s="200" t="s">
        <v>42</v>
      </c>
      <c r="O134" s="72"/>
      <c r="P134" s="201">
        <f>O134*H134</f>
        <v>0</v>
      </c>
      <c r="Q134" s="201">
        <v>0</v>
      </c>
      <c r="R134" s="201">
        <f>Q134*H134</f>
        <v>0</v>
      </c>
      <c r="S134" s="201">
        <v>0.28999999999999998</v>
      </c>
      <c r="T134" s="202">
        <f>S134*H134</f>
        <v>208.79999999999998</v>
      </c>
      <c r="U134" s="35"/>
      <c r="V134" s="35"/>
      <c r="W134" s="35"/>
      <c r="X134" s="35"/>
      <c r="Y134" s="35"/>
      <c r="Z134" s="35"/>
      <c r="AA134" s="35"/>
      <c r="AB134" s="35"/>
      <c r="AC134" s="35"/>
      <c r="AD134" s="35"/>
      <c r="AE134" s="35"/>
      <c r="AR134" s="203" t="s">
        <v>136</v>
      </c>
      <c r="AT134" s="203" t="s">
        <v>131</v>
      </c>
      <c r="AU134" s="203" t="s">
        <v>86</v>
      </c>
      <c r="AY134" s="18" t="s">
        <v>128</v>
      </c>
      <c r="BE134" s="204">
        <f>IF(N134="základní",J134,0)</f>
        <v>0</v>
      </c>
      <c r="BF134" s="204">
        <f>IF(N134="snížená",J134,0)</f>
        <v>0</v>
      </c>
      <c r="BG134" s="204">
        <f>IF(N134="zákl. přenesená",J134,0)</f>
        <v>0</v>
      </c>
      <c r="BH134" s="204">
        <f>IF(N134="sníž. přenesená",J134,0)</f>
        <v>0</v>
      </c>
      <c r="BI134" s="204">
        <f>IF(N134="nulová",J134,0)</f>
        <v>0</v>
      </c>
      <c r="BJ134" s="18" t="s">
        <v>84</v>
      </c>
      <c r="BK134" s="204">
        <f>ROUND(I134*H134,2)</f>
        <v>0</v>
      </c>
      <c r="BL134" s="18" t="s">
        <v>136</v>
      </c>
      <c r="BM134" s="203" t="s">
        <v>189</v>
      </c>
    </row>
    <row r="135" spans="1:65" s="2" customFormat="1" ht="19.2">
      <c r="A135" s="35"/>
      <c r="B135" s="36"/>
      <c r="C135" s="37"/>
      <c r="D135" s="205" t="s">
        <v>138</v>
      </c>
      <c r="E135" s="37"/>
      <c r="F135" s="206" t="s">
        <v>849</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138</v>
      </c>
      <c r="AU135" s="18" t="s">
        <v>86</v>
      </c>
    </row>
    <row r="136" spans="1:65" s="15" customFormat="1" ht="20.399999999999999">
      <c r="B136" s="242"/>
      <c r="C136" s="243"/>
      <c r="D136" s="205" t="s">
        <v>151</v>
      </c>
      <c r="E136" s="244" t="s">
        <v>1</v>
      </c>
      <c r="F136" s="245" t="s">
        <v>850</v>
      </c>
      <c r="G136" s="243"/>
      <c r="H136" s="244" t="s">
        <v>1</v>
      </c>
      <c r="I136" s="246"/>
      <c r="J136" s="243"/>
      <c r="K136" s="243"/>
      <c r="L136" s="247"/>
      <c r="M136" s="248"/>
      <c r="N136" s="249"/>
      <c r="O136" s="249"/>
      <c r="P136" s="249"/>
      <c r="Q136" s="249"/>
      <c r="R136" s="249"/>
      <c r="S136" s="249"/>
      <c r="T136" s="250"/>
      <c r="AT136" s="251" t="s">
        <v>151</v>
      </c>
      <c r="AU136" s="251" t="s">
        <v>86</v>
      </c>
      <c r="AV136" s="15" t="s">
        <v>84</v>
      </c>
      <c r="AW136" s="15" t="s">
        <v>34</v>
      </c>
      <c r="AX136" s="15" t="s">
        <v>77</v>
      </c>
      <c r="AY136" s="251" t="s">
        <v>128</v>
      </c>
    </row>
    <row r="137" spans="1:65" s="15" customFormat="1">
      <c r="B137" s="242"/>
      <c r="C137" s="243"/>
      <c r="D137" s="205" t="s">
        <v>151</v>
      </c>
      <c r="E137" s="244" t="s">
        <v>1</v>
      </c>
      <c r="F137" s="245" t="s">
        <v>851</v>
      </c>
      <c r="G137" s="243"/>
      <c r="H137" s="244" t="s">
        <v>1</v>
      </c>
      <c r="I137" s="246"/>
      <c r="J137" s="243"/>
      <c r="K137" s="243"/>
      <c r="L137" s="247"/>
      <c r="M137" s="248"/>
      <c r="N137" s="249"/>
      <c r="O137" s="249"/>
      <c r="P137" s="249"/>
      <c r="Q137" s="249"/>
      <c r="R137" s="249"/>
      <c r="S137" s="249"/>
      <c r="T137" s="250"/>
      <c r="AT137" s="251" t="s">
        <v>151</v>
      </c>
      <c r="AU137" s="251" t="s">
        <v>86</v>
      </c>
      <c r="AV137" s="15" t="s">
        <v>84</v>
      </c>
      <c r="AW137" s="15" t="s">
        <v>34</v>
      </c>
      <c r="AX137" s="15" t="s">
        <v>77</v>
      </c>
      <c r="AY137" s="251" t="s">
        <v>128</v>
      </c>
    </row>
    <row r="138" spans="1:65" s="13" customFormat="1">
      <c r="B138" s="210"/>
      <c r="C138" s="211"/>
      <c r="D138" s="205" t="s">
        <v>151</v>
      </c>
      <c r="E138" s="212" t="s">
        <v>1</v>
      </c>
      <c r="F138" s="213" t="s">
        <v>852</v>
      </c>
      <c r="G138" s="211"/>
      <c r="H138" s="214">
        <v>720</v>
      </c>
      <c r="I138" s="215"/>
      <c r="J138" s="211"/>
      <c r="K138" s="211"/>
      <c r="L138" s="216"/>
      <c r="M138" s="217"/>
      <c r="N138" s="218"/>
      <c r="O138" s="218"/>
      <c r="P138" s="218"/>
      <c r="Q138" s="218"/>
      <c r="R138" s="218"/>
      <c r="S138" s="218"/>
      <c r="T138" s="219"/>
      <c r="AT138" s="220" t="s">
        <v>151</v>
      </c>
      <c r="AU138" s="220" t="s">
        <v>86</v>
      </c>
      <c r="AV138" s="13" t="s">
        <v>86</v>
      </c>
      <c r="AW138" s="13" t="s">
        <v>34</v>
      </c>
      <c r="AX138" s="13" t="s">
        <v>77</v>
      </c>
      <c r="AY138" s="220" t="s">
        <v>128</v>
      </c>
    </row>
    <row r="139" spans="1:65" s="14" customFormat="1">
      <c r="B139" s="231"/>
      <c r="C139" s="232"/>
      <c r="D139" s="205" t="s">
        <v>151</v>
      </c>
      <c r="E139" s="233" t="s">
        <v>1</v>
      </c>
      <c r="F139" s="234" t="s">
        <v>177</v>
      </c>
      <c r="G139" s="232"/>
      <c r="H139" s="235">
        <v>720</v>
      </c>
      <c r="I139" s="236"/>
      <c r="J139" s="232"/>
      <c r="K139" s="232"/>
      <c r="L139" s="237"/>
      <c r="M139" s="238"/>
      <c r="N139" s="239"/>
      <c r="O139" s="239"/>
      <c r="P139" s="239"/>
      <c r="Q139" s="239"/>
      <c r="R139" s="239"/>
      <c r="S139" s="239"/>
      <c r="T139" s="240"/>
      <c r="AT139" s="241" t="s">
        <v>151</v>
      </c>
      <c r="AU139" s="241" t="s">
        <v>86</v>
      </c>
      <c r="AV139" s="14" t="s">
        <v>136</v>
      </c>
      <c r="AW139" s="14" t="s">
        <v>34</v>
      </c>
      <c r="AX139" s="14" t="s">
        <v>84</v>
      </c>
      <c r="AY139" s="241" t="s">
        <v>128</v>
      </c>
    </row>
    <row r="140" spans="1:65" s="2" customFormat="1" ht="16.5" customHeight="1">
      <c r="A140" s="35"/>
      <c r="B140" s="36"/>
      <c r="C140" s="192" t="s">
        <v>86</v>
      </c>
      <c r="D140" s="192" t="s">
        <v>131</v>
      </c>
      <c r="E140" s="193" t="s">
        <v>853</v>
      </c>
      <c r="F140" s="194" t="s">
        <v>854</v>
      </c>
      <c r="G140" s="195" t="s">
        <v>155</v>
      </c>
      <c r="H140" s="196">
        <v>146.011</v>
      </c>
      <c r="I140" s="197"/>
      <c r="J140" s="198">
        <f>ROUND(I140*H140,2)</f>
        <v>0</v>
      </c>
      <c r="K140" s="194" t="s">
        <v>848</v>
      </c>
      <c r="L140" s="40"/>
      <c r="M140" s="199" t="s">
        <v>1</v>
      </c>
      <c r="N140" s="200" t="s">
        <v>42</v>
      </c>
      <c r="O140" s="72"/>
      <c r="P140" s="201">
        <f>O140*H140</f>
        <v>0</v>
      </c>
      <c r="Q140" s="201">
        <v>0</v>
      </c>
      <c r="R140" s="201">
        <f>Q140*H140</f>
        <v>0</v>
      </c>
      <c r="S140" s="201">
        <v>1.8</v>
      </c>
      <c r="T140" s="202">
        <f>S140*H140</f>
        <v>262.81979999999999</v>
      </c>
      <c r="U140" s="35"/>
      <c r="V140" s="35"/>
      <c r="W140" s="35"/>
      <c r="X140" s="35"/>
      <c r="Y140" s="35"/>
      <c r="Z140" s="35"/>
      <c r="AA140" s="35"/>
      <c r="AB140" s="35"/>
      <c r="AC140" s="35"/>
      <c r="AD140" s="35"/>
      <c r="AE140" s="35"/>
      <c r="AR140" s="203" t="s">
        <v>136</v>
      </c>
      <c r="AT140" s="203" t="s">
        <v>131</v>
      </c>
      <c r="AU140" s="203" t="s">
        <v>86</v>
      </c>
      <c r="AY140" s="18" t="s">
        <v>128</v>
      </c>
      <c r="BE140" s="204">
        <f>IF(N140="základní",J140,0)</f>
        <v>0</v>
      </c>
      <c r="BF140" s="204">
        <f>IF(N140="snížená",J140,0)</f>
        <v>0</v>
      </c>
      <c r="BG140" s="204">
        <f>IF(N140="zákl. přenesená",J140,0)</f>
        <v>0</v>
      </c>
      <c r="BH140" s="204">
        <f>IF(N140="sníž. přenesená",J140,0)</f>
        <v>0</v>
      </c>
      <c r="BI140" s="204">
        <f>IF(N140="nulová",J140,0)</f>
        <v>0</v>
      </c>
      <c r="BJ140" s="18" t="s">
        <v>84</v>
      </c>
      <c r="BK140" s="204">
        <f>ROUND(I140*H140,2)</f>
        <v>0</v>
      </c>
      <c r="BL140" s="18" t="s">
        <v>136</v>
      </c>
      <c r="BM140" s="203" t="s">
        <v>210</v>
      </c>
    </row>
    <row r="141" spans="1:65" s="2" customFormat="1" ht="19.2">
      <c r="A141" s="35"/>
      <c r="B141" s="36"/>
      <c r="C141" s="37"/>
      <c r="D141" s="205" t="s">
        <v>138</v>
      </c>
      <c r="E141" s="37"/>
      <c r="F141" s="206" t="s">
        <v>855</v>
      </c>
      <c r="G141" s="37"/>
      <c r="H141" s="37"/>
      <c r="I141" s="207"/>
      <c r="J141" s="37"/>
      <c r="K141" s="37"/>
      <c r="L141" s="40"/>
      <c r="M141" s="208"/>
      <c r="N141" s="209"/>
      <c r="O141" s="72"/>
      <c r="P141" s="72"/>
      <c r="Q141" s="72"/>
      <c r="R141" s="72"/>
      <c r="S141" s="72"/>
      <c r="T141" s="73"/>
      <c r="U141" s="35"/>
      <c r="V141" s="35"/>
      <c r="W141" s="35"/>
      <c r="X141" s="35"/>
      <c r="Y141" s="35"/>
      <c r="Z141" s="35"/>
      <c r="AA141" s="35"/>
      <c r="AB141" s="35"/>
      <c r="AC141" s="35"/>
      <c r="AD141" s="35"/>
      <c r="AE141" s="35"/>
      <c r="AT141" s="18" t="s">
        <v>138</v>
      </c>
      <c r="AU141" s="18" t="s">
        <v>86</v>
      </c>
    </row>
    <row r="142" spans="1:65" s="15" customFormat="1">
      <c r="B142" s="242"/>
      <c r="C142" s="243"/>
      <c r="D142" s="205" t="s">
        <v>151</v>
      </c>
      <c r="E142" s="244" t="s">
        <v>1</v>
      </c>
      <c r="F142" s="245" t="s">
        <v>856</v>
      </c>
      <c r="G142" s="243"/>
      <c r="H142" s="244" t="s">
        <v>1</v>
      </c>
      <c r="I142" s="246"/>
      <c r="J142" s="243"/>
      <c r="K142" s="243"/>
      <c r="L142" s="247"/>
      <c r="M142" s="248"/>
      <c r="N142" s="249"/>
      <c r="O142" s="249"/>
      <c r="P142" s="249"/>
      <c r="Q142" s="249"/>
      <c r="R142" s="249"/>
      <c r="S142" s="249"/>
      <c r="T142" s="250"/>
      <c r="AT142" s="251" t="s">
        <v>151</v>
      </c>
      <c r="AU142" s="251" t="s">
        <v>86</v>
      </c>
      <c r="AV142" s="15" t="s">
        <v>84</v>
      </c>
      <c r="AW142" s="15" t="s">
        <v>34</v>
      </c>
      <c r="AX142" s="15" t="s">
        <v>77</v>
      </c>
      <c r="AY142" s="251" t="s">
        <v>128</v>
      </c>
    </row>
    <row r="143" spans="1:65" s="15" customFormat="1">
      <c r="B143" s="242"/>
      <c r="C143" s="243"/>
      <c r="D143" s="205" t="s">
        <v>151</v>
      </c>
      <c r="E143" s="244" t="s">
        <v>1</v>
      </c>
      <c r="F143" s="245" t="s">
        <v>857</v>
      </c>
      <c r="G143" s="243"/>
      <c r="H143" s="244" t="s">
        <v>1</v>
      </c>
      <c r="I143" s="246"/>
      <c r="J143" s="243"/>
      <c r="K143" s="243"/>
      <c r="L143" s="247"/>
      <c r="M143" s="248"/>
      <c r="N143" s="249"/>
      <c r="O143" s="249"/>
      <c r="P143" s="249"/>
      <c r="Q143" s="249"/>
      <c r="R143" s="249"/>
      <c r="S143" s="249"/>
      <c r="T143" s="250"/>
      <c r="AT143" s="251" t="s">
        <v>151</v>
      </c>
      <c r="AU143" s="251" t="s">
        <v>86</v>
      </c>
      <c r="AV143" s="15" t="s">
        <v>84</v>
      </c>
      <c r="AW143" s="15" t="s">
        <v>34</v>
      </c>
      <c r="AX143" s="15" t="s">
        <v>77</v>
      </c>
      <c r="AY143" s="251" t="s">
        <v>128</v>
      </c>
    </row>
    <row r="144" spans="1:65" s="15" customFormat="1">
      <c r="B144" s="242"/>
      <c r="C144" s="243"/>
      <c r="D144" s="205" t="s">
        <v>151</v>
      </c>
      <c r="E144" s="244" t="s">
        <v>1</v>
      </c>
      <c r="F144" s="245" t="s">
        <v>858</v>
      </c>
      <c r="G144" s="243"/>
      <c r="H144" s="244" t="s">
        <v>1</v>
      </c>
      <c r="I144" s="246"/>
      <c r="J144" s="243"/>
      <c r="K144" s="243"/>
      <c r="L144" s="247"/>
      <c r="M144" s="248"/>
      <c r="N144" s="249"/>
      <c r="O144" s="249"/>
      <c r="P144" s="249"/>
      <c r="Q144" s="249"/>
      <c r="R144" s="249"/>
      <c r="S144" s="249"/>
      <c r="T144" s="250"/>
      <c r="AT144" s="251" t="s">
        <v>151</v>
      </c>
      <c r="AU144" s="251" t="s">
        <v>86</v>
      </c>
      <c r="AV144" s="15" t="s">
        <v>84</v>
      </c>
      <c r="AW144" s="15" t="s">
        <v>34</v>
      </c>
      <c r="AX144" s="15" t="s">
        <v>77</v>
      </c>
      <c r="AY144" s="251" t="s">
        <v>128</v>
      </c>
    </row>
    <row r="145" spans="2:51" s="13" customFormat="1">
      <c r="B145" s="210"/>
      <c r="C145" s="211"/>
      <c r="D145" s="205" t="s">
        <v>151</v>
      </c>
      <c r="E145" s="212" t="s">
        <v>1</v>
      </c>
      <c r="F145" s="213" t="s">
        <v>859</v>
      </c>
      <c r="G145" s="211"/>
      <c r="H145" s="214">
        <v>3.702</v>
      </c>
      <c r="I145" s="215"/>
      <c r="J145" s="211"/>
      <c r="K145" s="211"/>
      <c r="L145" s="216"/>
      <c r="M145" s="217"/>
      <c r="N145" s="218"/>
      <c r="O145" s="218"/>
      <c r="P145" s="218"/>
      <c r="Q145" s="218"/>
      <c r="R145" s="218"/>
      <c r="S145" s="218"/>
      <c r="T145" s="219"/>
      <c r="AT145" s="220" t="s">
        <v>151</v>
      </c>
      <c r="AU145" s="220" t="s">
        <v>86</v>
      </c>
      <c r="AV145" s="13" t="s">
        <v>86</v>
      </c>
      <c r="AW145" s="13" t="s">
        <v>34</v>
      </c>
      <c r="AX145" s="13" t="s">
        <v>77</v>
      </c>
      <c r="AY145" s="220" t="s">
        <v>128</v>
      </c>
    </row>
    <row r="146" spans="2:51" s="15" customFormat="1">
      <c r="B146" s="242"/>
      <c r="C146" s="243"/>
      <c r="D146" s="205" t="s">
        <v>151</v>
      </c>
      <c r="E146" s="244" t="s">
        <v>1</v>
      </c>
      <c r="F146" s="245" t="s">
        <v>860</v>
      </c>
      <c r="G146" s="243"/>
      <c r="H146" s="244" t="s">
        <v>1</v>
      </c>
      <c r="I146" s="246"/>
      <c r="J146" s="243"/>
      <c r="K146" s="243"/>
      <c r="L146" s="247"/>
      <c r="M146" s="248"/>
      <c r="N146" s="249"/>
      <c r="O146" s="249"/>
      <c r="P146" s="249"/>
      <c r="Q146" s="249"/>
      <c r="R146" s="249"/>
      <c r="S146" s="249"/>
      <c r="T146" s="250"/>
      <c r="AT146" s="251" t="s">
        <v>151</v>
      </c>
      <c r="AU146" s="251" t="s">
        <v>86</v>
      </c>
      <c r="AV146" s="15" t="s">
        <v>84</v>
      </c>
      <c r="AW146" s="15" t="s">
        <v>34</v>
      </c>
      <c r="AX146" s="15" t="s">
        <v>77</v>
      </c>
      <c r="AY146" s="251" t="s">
        <v>128</v>
      </c>
    </row>
    <row r="147" spans="2:51" s="13" customFormat="1">
      <c r="B147" s="210"/>
      <c r="C147" s="211"/>
      <c r="D147" s="205" t="s">
        <v>151</v>
      </c>
      <c r="E147" s="212" t="s">
        <v>1</v>
      </c>
      <c r="F147" s="213" t="s">
        <v>861</v>
      </c>
      <c r="G147" s="211"/>
      <c r="H147" s="214">
        <v>19.221</v>
      </c>
      <c r="I147" s="215"/>
      <c r="J147" s="211"/>
      <c r="K147" s="211"/>
      <c r="L147" s="216"/>
      <c r="M147" s="217"/>
      <c r="N147" s="218"/>
      <c r="O147" s="218"/>
      <c r="P147" s="218"/>
      <c r="Q147" s="218"/>
      <c r="R147" s="218"/>
      <c r="S147" s="218"/>
      <c r="T147" s="219"/>
      <c r="AT147" s="220" t="s">
        <v>151</v>
      </c>
      <c r="AU147" s="220" t="s">
        <v>86</v>
      </c>
      <c r="AV147" s="13" t="s">
        <v>86</v>
      </c>
      <c r="AW147" s="13" t="s">
        <v>34</v>
      </c>
      <c r="AX147" s="13" t="s">
        <v>77</v>
      </c>
      <c r="AY147" s="220" t="s">
        <v>128</v>
      </c>
    </row>
    <row r="148" spans="2:51" s="15" customFormat="1">
      <c r="B148" s="242"/>
      <c r="C148" s="243"/>
      <c r="D148" s="205" t="s">
        <v>151</v>
      </c>
      <c r="E148" s="244" t="s">
        <v>1</v>
      </c>
      <c r="F148" s="245" t="s">
        <v>862</v>
      </c>
      <c r="G148" s="243"/>
      <c r="H148" s="244" t="s">
        <v>1</v>
      </c>
      <c r="I148" s="246"/>
      <c r="J148" s="243"/>
      <c r="K148" s="243"/>
      <c r="L148" s="247"/>
      <c r="M148" s="248"/>
      <c r="N148" s="249"/>
      <c r="O148" s="249"/>
      <c r="P148" s="249"/>
      <c r="Q148" s="249"/>
      <c r="R148" s="249"/>
      <c r="S148" s="249"/>
      <c r="T148" s="250"/>
      <c r="AT148" s="251" t="s">
        <v>151</v>
      </c>
      <c r="AU148" s="251" t="s">
        <v>86</v>
      </c>
      <c r="AV148" s="15" t="s">
        <v>84</v>
      </c>
      <c r="AW148" s="15" t="s">
        <v>34</v>
      </c>
      <c r="AX148" s="15" t="s">
        <v>77</v>
      </c>
      <c r="AY148" s="251" t="s">
        <v>128</v>
      </c>
    </row>
    <row r="149" spans="2:51" s="13" customFormat="1">
      <c r="B149" s="210"/>
      <c r="C149" s="211"/>
      <c r="D149" s="205" t="s">
        <v>151</v>
      </c>
      <c r="E149" s="212" t="s">
        <v>1</v>
      </c>
      <c r="F149" s="213" t="s">
        <v>863</v>
      </c>
      <c r="G149" s="211"/>
      <c r="H149" s="214">
        <v>2.915</v>
      </c>
      <c r="I149" s="215"/>
      <c r="J149" s="211"/>
      <c r="K149" s="211"/>
      <c r="L149" s="216"/>
      <c r="M149" s="217"/>
      <c r="N149" s="218"/>
      <c r="O149" s="218"/>
      <c r="P149" s="218"/>
      <c r="Q149" s="218"/>
      <c r="R149" s="218"/>
      <c r="S149" s="218"/>
      <c r="T149" s="219"/>
      <c r="AT149" s="220" t="s">
        <v>151</v>
      </c>
      <c r="AU149" s="220" t="s">
        <v>86</v>
      </c>
      <c r="AV149" s="13" t="s">
        <v>86</v>
      </c>
      <c r="AW149" s="13" t="s">
        <v>34</v>
      </c>
      <c r="AX149" s="13" t="s">
        <v>77</v>
      </c>
      <c r="AY149" s="220" t="s">
        <v>128</v>
      </c>
    </row>
    <row r="150" spans="2:51" s="15" customFormat="1">
      <c r="B150" s="242"/>
      <c r="C150" s="243"/>
      <c r="D150" s="205" t="s">
        <v>151</v>
      </c>
      <c r="E150" s="244" t="s">
        <v>1</v>
      </c>
      <c r="F150" s="245" t="s">
        <v>864</v>
      </c>
      <c r="G150" s="243"/>
      <c r="H150" s="244" t="s">
        <v>1</v>
      </c>
      <c r="I150" s="246"/>
      <c r="J150" s="243"/>
      <c r="K150" s="243"/>
      <c r="L150" s="247"/>
      <c r="M150" s="248"/>
      <c r="N150" s="249"/>
      <c r="O150" s="249"/>
      <c r="P150" s="249"/>
      <c r="Q150" s="249"/>
      <c r="R150" s="249"/>
      <c r="S150" s="249"/>
      <c r="T150" s="250"/>
      <c r="AT150" s="251" t="s">
        <v>151</v>
      </c>
      <c r="AU150" s="251" t="s">
        <v>86</v>
      </c>
      <c r="AV150" s="15" t="s">
        <v>84</v>
      </c>
      <c r="AW150" s="15" t="s">
        <v>34</v>
      </c>
      <c r="AX150" s="15" t="s">
        <v>77</v>
      </c>
      <c r="AY150" s="251" t="s">
        <v>128</v>
      </c>
    </row>
    <row r="151" spans="2:51" s="13" customFormat="1">
      <c r="B151" s="210"/>
      <c r="C151" s="211"/>
      <c r="D151" s="205" t="s">
        <v>151</v>
      </c>
      <c r="E151" s="212" t="s">
        <v>1</v>
      </c>
      <c r="F151" s="213" t="s">
        <v>865</v>
      </c>
      <c r="G151" s="211"/>
      <c r="H151" s="214">
        <v>18.564</v>
      </c>
      <c r="I151" s="215"/>
      <c r="J151" s="211"/>
      <c r="K151" s="211"/>
      <c r="L151" s="216"/>
      <c r="M151" s="217"/>
      <c r="N151" s="218"/>
      <c r="O151" s="218"/>
      <c r="P151" s="218"/>
      <c r="Q151" s="218"/>
      <c r="R151" s="218"/>
      <c r="S151" s="218"/>
      <c r="T151" s="219"/>
      <c r="AT151" s="220" t="s">
        <v>151</v>
      </c>
      <c r="AU151" s="220" t="s">
        <v>86</v>
      </c>
      <c r="AV151" s="13" t="s">
        <v>86</v>
      </c>
      <c r="AW151" s="13" t="s">
        <v>34</v>
      </c>
      <c r="AX151" s="13" t="s">
        <v>77</v>
      </c>
      <c r="AY151" s="220" t="s">
        <v>128</v>
      </c>
    </row>
    <row r="152" spans="2:51" s="15" customFormat="1">
      <c r="B152" s="242"/>
      <c r="C152" s="243"/>
      <c r="D152" s="205" t="s">
        <v>151</v>
      </c>
      <c r="E152" s="244" t="s">
        <v>1</v>
      </c>
      <c r="F152" s="245" t="s">
        <v>866</v>
      </c>
      <c r="G152" s="243"/>
      <c r="H152" s="244" t="s">
        <v>1</v>
      </c>
      <c r="I152" s="246"/>
      <c r="J152" s="243"/>
      <c r="K152" s="243"/>
      <c r="L152" s="247"/>
      <c r="M152" s="248"/>
      <c r="N152" s="249"/>
      <c r="O152" s="249"/>
      <c r="P152" s="249"/>
      <c r="Q152" s="249"/>
      <c r="R152" s="249"/>
      <c r="S152" s="249"/>
      <c r="T152" s="250"/>
      <c r="AT152" s="251" t="s">
        <v>151</v>
      </c>
      <c r="AU152" s="251" t="s">
        <v>86</v>
      </c>
      <c r="AV152" s="15" t="s">
        <v>84</v>
      </c>
      <c r="AW152" s="15" t="s">
        <v>34</v>
      </c>
      <c r="AX152" s="15" t="s">
        <v>77</v>
      </c>
      <c r="AY152" s="251" t="s">
        <v>128</v>
      </c>
    </row>
    <row r="153" spans="2:51" s="13" customFormat="1">
      <c r="B153" s="210"/>
      <c r="C153" s="211"/>
      <c r="D153" s="205" t="s">
        <v>151</v>
      </c>
      <c r="E153" s="212" t="s">
        <v>1</v>
      </c>
      <c r="F153" s="213" t="s">
        <v>867</v>
      </c>
      <c r="G153" s="211"/>
      <c r="H153" s="214">
        <v>22.280999999999999</v>
      </c>
      <c r="I153" s="215"/>
      <c r="J153" s="211"/>
      <c r="K153" s="211"/>
      <c r="L153" s="216"/>
      <c r="M153" s="217"/>
      <c r="N153" s="218"/>
      <c r="O153" s="218"/>
      <c r="P153" s="218"/>
      <c r="Q153" s="218"/>
      <c r="R153" s="218"/>
      <c r="S153" s="218"/>
      <c r="T153" s="219"/>
      <c r="AT153" s="220" t="s">
        <v>151</v>
      </c>
      <c r="AU153" s="220" t="s">
        <v>86</v>
      </c>
      <c r="AV153" s="13" t="s">
        <v>86</v>
      </c>
      <c r="AW153" s="13" t="s">
        <v>34</v>
      </c>
      <c r="AX153" s="13" t="s">
        <v>77</v>
      </c>
      <c r="AY153" s="220" t="s">
        <v>128</v>
      </c>
    </row>
    <row r="154" spans="2:51" s="15" customFormat="1">
      <c r="B154" s="242"/>
      <c r="C154" s="243"/>
      <c r="D154" s="205" t="s">
        <v>151</v>
      </c>
      <c r="E154" s="244" t="s">
        <v>1</v>
      </c>
      <c r="F154" s="245" t="s">
        <v>868</v>
      </c>
      <c r="G154" s="243"/>
      <c r="H154" s="244" t="s">
        <v>1</v>
      </c>
      <c r="I154" s="246"/>
      <c r="J154" s="243"/>
      <c r="K154" s="243"/>
      <c r="L154" s="247"/>
      <c r="M154" s="248"/>
      <c r="N154" s="249"/>
      <c r="O154" s="249"/>
      <c r="P154" s="249"/>
      <c r="Q154" s="249"/>
      <c r="R154" s="249"/>
      <c r="S154" s="249"/>
      <c r="T154" s="250"/>
      <c r="AT154" s="251" t="s">
        <v>151</v>
      </c>
      <c r="AU154" s="251" t="s">
        <v>86</v>
      </c>
      <c r="AV154" s="15" t="s">
        <v>84</v>
      </c>
      <c r="AW154" s="15" t="s">
        <v>34</v>
      </c>
      <c r="AX154" s="15" t="s">
        <v>77</v>
      </c>
      <c r="AY154" s="251" t="s">
        <v>128</v>
      </c>
    </row>
    <row r="155" spans="2:51" s="13" customFormat="1">
      <c r="B155" s="210"/>
      <c r="C155" s="211"/>
      <c r="D155" s="205" t="s">
        <v>151</v>
      </c>
      <c r="E155" s="212" t="s">
        <v>1</v>
      </c>
      <c r="F155" s="213" t="s">
        <v>869</v>
      </c>
      <c r="G155" s="211"/>
      <c r="H155" s="214">
        <v>18.082999999999998</v>
      </c>
      <c r="I155" s="215"/>
      <c r="J155" s="211"/>
      <c r="K155" s="211"/>
      <c r="L155" s="216"/>
      <c r="M155" s="217"/>
      <c r="N155" s="218"/>
      <c r="O155" s="218"/>
      <c r="P155" s="218"/>
      <c r="Q155" s="218"/>
      <c r="R155" s="218"/>
      <c r="S155" s="218"/>
      <c r="T155" s="219"/>
      <c r="AT155" s="220" t="s">
        <v>151</v>
      </c>
      <c r="AU155" s="220" t="s">
        <v>86</v>
      </c>
      <c r="AV155" s="13" t="s">
        <v>86</v>
      </c>
      <c r="AW155" s="13" t="s">
        <v>34</v>
      </c>
      <c r="AX155" s="13" t="s">
        <v>77</v>
      </c>
      <c r="AY155" s="220" t="s">
        <v>128</v>
      </c>
    </row>
    <row r="156" spans="2:51" s="15" customFormat="1">
      <c r="B156" s="242"/>
      <c r="C156" s="243"/>
      <c r="D156" s="205" t="s">
        <v>151</v>
      </c>
      <c r="E156" s="244" t="s">
        <v>1</v>
      </c>
      <c r="F156" s="245" t="s">
        <v>870</v>
      </c>
      <c r="G156" s="243"/>
      <c r="H156" s="244" t="s">
        <v>1</v>
      </c>
      <c r="I156" s="246"/>
      <c r="J156" s="243"/>
      <c r="K156" s="243"/>
      <c r="L156" s="247"/>
      <c r="M156" s="248"/>
      <c r="N156" s="249"/>
      <c r="O156" s="249"/>
      <c r="P156" s="249"/>
      <c r="Q156" s="249"/>
      <c r="R156" s="249"/>
      <c r="S156" s="249"/>
      <c r="T156" s="250"/>
      <c r="AT156" s="251" t="s">
        <v>151</v>
      </c>
      <c r="AU156" s="251" t="s">
        <v>86</v>
      </c>
      <c r="AV156" s="15" t="s">
        <v>84</v>
      </c>
      <c r="AW156" s="15" t="s">
        <v>34</v>
      </c>
      <c r="AX156" s="15" t="s">
        <v>77</v>
      </c>
      <c r="AY156" s="251" t="s">
        <v>128</v>
      </c>
    </row>
    <row r="157" spans="2:51" s="13" customFormat="1">
      <c r="B157" s="210"/>
      <c r="C157" s="211"/>
      <c r="D157" s="205" t="s">
        <v>151</v>
      </c>
      <c r="E157" s="212" t="s">
        <v>1</v>
      </c>
      <c r="F157" s="213" t="s">
        <v>871</v>
      </c>
      <c r="G157" s="211"/>
      <c r="H157" s="214">
        <v>17.082000000000001</v>
      </c>
      <c r="I157" s="215"/>
      <c r="J157" s="211"/>
      <c r="K157" s="211"/>
      <c r="L157" s="216"/>
      <c r="M157" s="217"/>
      <c r="N157" s="218"/>
      <c r="O157" s="218"/>
      <c r="P157" s="218"/>
      <c r="Q157" s="218"/>
      <c r="R157" s="218"/>
      <c r="S157" s="218"/>
      <c r="T157" s="219"/>
      <c r="AT157" s="220" t="s">
        <v>151</v>
      </c>
      <c r="AU157" s="220" t="s">
        <v>86</v>
      </c>
      <c r="AV157" s="13" t="s">
        <v>86</v>
      </c>
      <c r="AW157" s="13" t="s">
        <v>34</v>
      </c>
      <c r="AX157" s="13" t="s">
        <v>77</v>
      </c>
      <c r="AY157" s="220" t="s">
        <v>128</v>
      </c>
    </row>
    <row r="158" spans="2:51" s="15" customFormat="1">
      <c r="B158" s="242"/>
      <c r="C158" s="243"/>
      <c r="D158" s="205" t="s">
        <v>151</v>
      </c>
      <c r="E158" s="244" t="s">
        <v>1</v>
      </c>
      <c r="F158" s="245" t="s">
        <v>872</v>
      </c>
      <c r="G158" s="243"/>
      <c r="H158" s="244" t="s">
        <v>1</v>
      </c>
      <c r="I158" s="246"/>
      <c r="J158" s="243"/>
      <c r="K158" s="243"/>
      <c r="L158" s="247"/>
      <c r="M158" s="248"/>
      <c r="N158" s="249"/>
      <c r="O158" s="249"/>
      <c r="P158" s="249"/>
      <c r="Q158" s="249"/>
      <c r="R158" s="249"/>
      <c r="S158" s="249"/>
      <c r="T158" s="250"/>
      <c r="AT158" s="251" t="s">
        <v>151</v>
      </c>
      <c r="AU158" s="251" t="s">
        <v>86</v>
      </c>
      <c r="AV158" s="15" t="s">
        <v>84</v>
      </c>
      <c r="AW158" s="15" t="s">
        <v>34</v>
      </c>
      <c r="AX158" s="15" t="s">
        <v>77</v>
      </c>
      <c r="AY158" s="251" t="s">
        <v>128</v>
      </c>
    </row>
    <row r="159" spans="2:51" s="13" customFormat="1">
      <c r="B159" s="210"/>
      <c r="C159" s="211"/>
      <c r="D159" s="205" t="s">
        <v>151</v>
      </c>
      <c r="E159" s="212" t="s">
        <v>1</v>
      </c>
      <c r="F159" s="213" t="s">
        <v>873</v>
      </c>
      <c r="G159" s="211"/>
      <c r="H159" s="214">
        <v>14.538</v>
      </c>
      <c r="I159" s="215"/>
      <c r="J159" s="211"/>
      <c r="K159" s="211"/>
      <c r="L159" s="216"/>
      <c r="M159" s="217"/>
      <c r="N159" s="218"/>
      <c r="O159" s="218"/>
      <c r="P159" s="218"/>
      <c r="Q159" s="218"/>
      <c r="R159" s="218"/>
      <c r="S159" s="218"/>
      <c r="T159" s="219"/>
      <c r="AT159" s="220" t="s">
        <v>151</v>
      </c>
      <c r="AU159" s="220" t="s">
        <v>86</v>
      </c>
      <c r="AV159" s="13" t="s">
        <v>86</v>
      </c>
      <c r="AW159" s="13" t="s">
        <v>34</v>
      </c>
      <c r="AX159" s="13" t="s">
        <v>77</v>
      </c>
      <c r="AY159" s="220" t="s">
        <v>128</v>
      </c>
    </row>
    <row r="160" spans="2:51" s="15" customFormat="1">
      <c r="B160" s="242"/>
      <c r="C160" s="243"/>
      <c r="D160" s="205" t="s">
        <v>151</v>
      </c>
      <c r="E160" s="244" t="s">
        <v>1</v>
      </c>
      <c r="F160" s="245" t="s">
        <v>874</v>
      </c>
      <c r="G160" s="243"/>
      <c r="H160" s="244" t="s">
        <v>1</v>
      </c>
      <c r="I160" s="246"/>
      <c r="J160" s="243"/>
      <c r="K160" s="243"/>
      <c r="L160" s="247"/>
      <c r="M160" s="248"/>
      <c r="N160" s="249"/>
      <c r="O160" s="249"/>
      <c r="P160" s="249"/>
      <c r="Q160" s="249"/>
      <c r="R160" s="249"/>
      <c r="S160" s="249"/>
      <c r="T160" s="250"/>
      <c r="AT160" s="251" t="s">
        <v>151</v>
      </c>
      <c r="AU160" s="251" t="s">
        <v>86</v>
      </c>
      <c r="AV160" s="15" t="s">
        <v>84</v>
      </c>
      <c r="AW160" s="15" t="s">
        <v>34</v>
      </c>
      <c r="AX160" s="15" t="s">
        <v>77</v>
      </c>
      <c r="AY160" s="251" t="s">
        <v>128</v>
      </c>
    </row>
    <row r="161" spans="1:65" s="13" customFormat="1">
      <c r="B161" s="210"/>
      <c r="C161" s="211"/>
      <c r="D161" s="205" t="s">
        <v>151</v>
      </c>
      <c r="E161" s="212" t="s">
        <v>1</v>
      </c>
      <c r="F161" s="213" t="s">
        <v>875</v>
      </c>
      <c r="G161" s="211"/>
      <c r="H161" s="214">
        <v>17.777999999999999</v>
      </c>
      <c r="I161" s="215"/>
      <c r="J161" s="211"/>
      <c r="K161" s="211"/>
      <c r="L161" s="216"/>
      <c r="M161" s="217"/>
      <c r="N161" s="218"/>
      <c r="O161" s="218"/>
      <c r="P161" s="218"/>
      <c r="Q161" s="218"/>
      <c r="R161" s="218"/>
      <c r="S161" s="218"/>
      <c r="T161" s="219"/>
      <c r="AT161" s="220" t="s">
        <v>151</v>
      </c>
      <c r="AU161" s="220" t="s">
        <v>86</v>
      </c>
      <c r="AV161" s="13" t="s">
        <v>86</v>
      </c>
      <c r="AW161" s="13" t="s">
        <v>34</v>
      </c>
      <c r="AX161" s="13" t="s">
        <v>77</v>
      </c>
      <c r="AY161" s="220" t="s">
        <v>128</v>
      </c>
    </row>
    <row r="162" spans="1:65" s="15" customFormat="1">
      <c r="B162" s="242"/>
      <c r="C162" s="243"/>
      <c r="D162" s="205" t="s">
        <v>151</v>
      </c>
      <c r="E162" s="244" t="s">
        <v>1</v>
      </c>
      <c r="F162" s="245" t="s">
        <v>876</v>
      </c>
      <c r="G162" s="243"/>
      <c r="H162" s="244" t="s">
        <v>1</v>
      </c>
      <c r="I162" s="246"/>
      <c r="J162" s="243"/>
      <c r="K162" s="243"/>
      <c r="L162" s="247"/>
      <c r="M162" s="248"/>
      <c r="N162" s="249"/>
      <c r="O162" s="249"/>
      <c r="P162" s="249"/>
      <c r="Q162" s="249"/>
      <c r="R162" s="249"/>
      <c r="S162" s="249"/>
      <c r="T162" s="250"/>
      <c r="AT162" s="251" t="s">
        <v>151</v>
      </c>
      <c r="AU162" s="251" t="s">
        <v>86</v>
      </c>
      <c r="AV162" s="15" t="s">
        <v>84</v>
      </c>
      <c r="AW162" s="15" t="s">
        <v>34</v>
      </c>
      <c r="AX162" s="15" t="s">
        <v>77</v>
      </c>
      <c r="AY162" s="251" t="s">
        <v>128</v>
      </c>
    </row>
    <row r="163" spans="1:65" s="13" customFormat="1">
      <c r="B163" s="210"/>
      <c r="C163" s="211"/>
      <c r="D163" s="205" t="s">
        <v>151</v>
      </c>
      <c r="E163" s="212" t="s">
        <v>1</v>
      </c>
      <c r="F163" s="213" t="s">
        <v>877</v>
      </c>
      <c r="G163" s="211"/>
      <c r="H163" s="214">
        <v>11.847</v>
      </c>
      <c r="I163" s="215"/>
      <c r="J163" s="211"/>
      <c r="K163" s="211"/>
      <c r="L163" s="216"/>
      <c r="M163" s="217"/>
      <c r="N163" s="218"/>
      <c r="O163" s="218"/>
      <c r="P163" s="218"/>
      <c r="Q163" s="218"/>
      <c r="R163" s="218"/>
      <c r="S163" s="218"/>
      <c r="T163" s="219"/>
      <c r="AT163" s="220" t="s">
        <v>151</v>
      </c>
      <c r="AU163" s="220" t="s">
        <v>86</v>
      </c>
      <c r="AV163" s="13" t="s">
        <v>86</v>
      </c>
      <c r="AW163" s="13" t="s">
        <v>34</v>
      </c>
      <c r="AX163" s="13" t="s">
        <v>77</v>
      </c>
      <c r="AY163" s="220" t="s">
        <v>128</v>
      </c>
    </row>
    <row r="164" spans="1:65" s="14" customFormat="1">
      <c r="B164" s="231"/>
      <c r="C164" s="232"/>
      <c r="D164" s="205" t="s">
        <v>151</v>
      </c>
      <c r="E164" s="233" t="s">
        <v>1</v>
      </c>
      <c r="F164" s="234" t="s">
        <v>177</v>
      </c>
      <c r="G164" s="232"/>
      <c r="H164" s="235">
        <v>146.011</v>
      </c>
      <c r="I164" s="236"/>
      <c r="J164" s="232"/>
      <c r="K164" s="232"/>
      <c r="L164" s="237"/>
      <c r="M164" s="238"/>
      <c r="N164" s="239"/>
      <c r="O164" s="239"/>
      <c r="P164" s="239"/>
      <c r="Q164" s="239"/>
      <c r="R164" s="239"/>
      <c r="S164" s="239"/>
      <c r="T164" s="240"/>
      <c r="AT164" s="241" t="s">
        <v>151</v>
      </c>
      <c r="AU164" s="241" t="s">
        <v>86</v>
      </c>
      <c r="AV164" s="14" t="s">
        <v>136</v>
      </c>
      <c r="AW164" s="14" t="s">
        <v>34</v>
      </c>
      <c r="AX164" s="14" t="s">
        <v>84</v>
      </c>
      <c r="AY164" s="241" t="s">
        <v>128</v>
      </c>
    </row>
    <row r="165" spans="1:65" s="2" customFormat="1" ht="21.75" customHeight="1">
      <c r="A165" s="35"/>
      <c r="B165" s="36"/>
      <c r="C165" s="192" t="s">
        <v>145</v>
      </c>
      <c r="D165" s="192" t="s">
        <v>131</v>
      </c>
      <c r="E165" s="193" t="s">
        <v>878</v>
      </c>
      <c r="F165" s="194" t="s">
        <v>879</v>
      </c>
      <c r="G165" s="195" t="s">
        <v>155</v>
      </c>
      <c r="H165" s="196">
        <v>875.56299999999999</v>
      </c>
      <c r="I165" s="197"/>
      <c r="J165" s="198">
        <f>ROUND(I165*H165,2)</f>
        <v>0</v>
      </c>
      <c r="K165" s="194" t="s">
        <v>848</v>
      </c>
      <c r="L165" s="40"/>
      <c r="M165" s="199" t="s">
        <v>1</v>
      </c>
      <c r="N165" s="200" t="s">
        <v>42</v>
      </c>
      <c r="O165" s="72"/>
      <c r="P165" s="201">
        <f>O165*H165</f>
        <v>0</v>
      </c>
      <c r="Q165" s="201">
        <v>0</v>
      </c>
      <c r="R165" s="201">
        <f>Q165*H165</f>
        <v>0</v>
      </c>
      <c r="S165" s="201">
        <v>0</v>
      </c>
      <c r="T165" s="202">
        <f>S165*H165</f>
        <v>0</v>
      </c>
      <c r="U165" s="35"/>
      <c r="V165" s="35"/>
      <c r="W165" s="35"/>
      <c r="X165" s="35"/>
      <c r="Y165" s="35"/>
      <c r="Z165" s="35"/>
      <c r="AA165" s="35"/>
      <c r="AB165" s="35"/>
      <c r="AC165" s="35"/>
      <c r="AD165" s="35"/>
      <c r="AE165" s="35"/>
      <c r="AR165" s="203" t="s">
        <v>136</v>
      </c>
      <c r="AT165" s="203" t="s">
        <v>131</v>
      </c>
      <c r="AU165" s="203" t="s">
        <v>86</v>
      </c>
      <c r="AY165" s="18" t="s">
        <v>128</v>
      </c>
      <c r="BE165" s="204">
        <f>IF(N165="základní",J165,0)</f>
        <v>0</v>
      </c>
      <c r="BF165" s="204">
        <f>IF(N165="snížená",J165,0)</f>
        <v>0</v>
      </c>
      <c r="BG165" s="204">
        <f>IF(N165="zákl. přenesená",J165,0)</f>
        <v>0</v>
      </c>
      <c r="BH165" s="204">
        <f>IF(N165="sníž. přenesená",J165,0)</f>
        <v>0</v>
      </c>
      <c r="BI165" s="204">
        <f>IF(N165="nulová",J165,0)</f>
        <v>0</v>
      </c>
      <c r="BJ165" s="18" t="s">
        <v>84</v>
      </c>
      <c r="BK165" s="204">
        <f>ROUND(I165*H165,2)</f>
        <v>0</v>
      </c>
      <c r="BL165" s="18" t="s">
        <v>136</v>
      </c>
      <c r="BM165" s="203" t="s">
        <v>223</v>
      </c>
    </row>
    <row r="166" spans="1:65" s="2" customFormat="1">
      <c r="A166" s="35"/>
      <c r="B166" s="36"/>
      <c r="C166" s="37"/>
      <c r="D166" s="205" t="s">
        <v>138</v>
      </c>
      <c r="E166" s="37"/>
      <c r="F166" s="206" t="s">
        <v>880</v>
      </c>
      <c r="G166" s="37"/>
      <c r="H166" s="37"/>
      <c r="I166" s="207"/>
      <c r="J166" s="37"/>
      <c r="K166" s="37"/>
      <c r="L166" s="40"/>
      <c r="M166" s="208"/>
      <c r="N166" s="209"/>
      <c r="O166" s="72"/>
      <c r="P166" s="72"/>
      <c r="Q166" s="72"/>
      <c r="R166" s="72"/>
      <c r="S166" s="72"/>
      <c r="T166" s="73"/>
      <c r="U166" s="35"/>
      <c r="V166" s="35"/>
      <c r="W166" s="35"/>
      <c r="X166" s="35"/>
      <c r="Y166" s="35"/>
      <c r="Z166" s="35"/>
      <c r="AA166" s="35"/>
      <c r="AB166" s="35"/>
      <c r="AC166" s="35"/>
      <c r="AD166" s="35"/>
      <c r="AE166" s="35"/>
      <c r="AT166" s="18" t="s">
        <v>138</v>
      </c>
      <c r="AU166" s="18" t="s">
        <v>86</v>
      </c>
    </row>
    <row r="167" spans="1:65" s="15" customFormat="1">
      <c r="B167" s="242"/>
      <c r="C167" s="243"/>
      <c r="D167" s="205" t="s">
        <v>151</v>
      </c>
      <c r="E167" s="244" t="s">
        <v>1</v>
      </c>
      <c r="F167" s="245" t="s">
        <v>881</v>
      </c>
      <c r="G167" s="243"/>
      <c r="H167" s="244" t="s">
        <v>1</v>
      </c>
      <c r="I167" s="246"/>
      <c r="J167" s="243"/>
      <c r="K167" s="243"/>
      <c r="L167" s="247"/>
      <c r="M167" s="248"/>
      <c r="N167" s="249"/>
      <c r="O167" s="249"/>
      <c r="P167" s="249"/>
      <c r="Q167" s="249"/>
      <c r="R167" s="249"/>
      <c r="S167" s="249"/>
      <c r="T167" s="250"/>
      <c r="AT167" s="251" t="s">
        <v>151</v>
      </c>
      <c r="AU167" s="251" t="s">
        <v>86</v>
      </c>
      <c r="AV167" s="15" t="s">
        <v>84</v>
      </c>
      <c r="AW167" s="15" t="s">
        <v>34</v>
      </c>
      <c r="AX167" s="15" t="s">
        <v>77</v>
      </c>
      <c r="AY167" s="251" t="s">
        <v>128</v>
      </c>
    </row>
    <row r="168" spans="1:65" s="15" customFormat="1">
      <c r="B168" s="242"/>
      <c r="C168" s="243"/>
      <c r="D168" s="205" t="s">
        <v>151</v>
      </c>
      <c r="E168" s="244" t="s">
        <v>1</v>
      </c>
      <c r="F168" s="245" t="s">
        <v>857</v>
      </c>
      <c r="G168" s="243"/>
      <c r="H168" s="244" t="s">
        <v>1</v>
      </c>
      <c r="I168" s="246"/>
      <c r="J168" s="243"/>
      <c r="K168" s="243"/>
      <c r="L168" s="247"/>
      <c r="M168" s="248"/>
      <c r="N168" s="249"/>
      <c r="O168" s="249"/>
      <c r="P168" s="249"/>
      <c r="Q168" s="249"/>
      <c r="R168" s="249"/>
      <c r="S168" s="249"/>
      <c r="T168" s="250"/>
      <c r="AT168" s="251" t="s">
        <v>151</v>
      </c>
      <c r="AU168" s="251" t="s">
        <v>86</v>
      </c>
      <c r="AV168" s="15" t="s">
        <v>84</v>
      </c>
      <c r="AW168" s="15" t="s">
        <v>34</v>
      </c>
      <c r="AX168" s="15" t="s">
        <v>77</v>
      </c>
      <c r="AY168" s="251" t="s">
        <v>128</v>
      </c>
    </row>
    <row r="169" spans="1:65" s="15" customFormat="1">
      <c r="B169" s="242"/>
      <c r="C169" s="243"/>
      <c r="D169" s="205" t="s">
        <v>151</v>
      </c>
      <c r="E169" s="244" t="s">
        <v>1</v>
      </c>
      <c r="F169" s="245" t="s">
        <v>882</v>
      </c>
      <c r="G169" s="243"/>
      <c r="H169" s="244" t="s">
        <v>1</v>
      </c>
      <c r="I169" s="246"/>
      <c r="J169" s="243"/>
      <c r="K169" s="243"/>
      <c r="L169" s="247"/>
      <c r="M169" s="248"/>
      <c r="N169" s="249"/>
      <c r="O169" s="249"/>
      <c r="P169" s="249"/>
      <c r="Q169" s="249"/>
      <c r="R169" s="249"/>
      <c r="S169" s="249"/>
      <c r="T169" s="250"/>
      <c r="AT169" s="251" t="s">
        <v>151</v>
      </c>
      <c r="AU169" s="251" t="s">
        <v>86</v>
      </c>
      <c r="AV169" s="15" t="s">
        <v>84</v>
      </c>
      <c r="AW169" s="15" t="s">
        <v>34</v>
      </c>
      <c r="AX169" s="15" t="s">
        <v>77</v>
      </c>
      <c r="AY169" s="251" t="s">
        <v>128</v>
      </c>
    </row>
    <row r="170" spans="1:65" s="13" customFormat="1">
      <c r="B170" s="210"/>
      <c r="C170" s="211"/>
      <c r="D170" s="205" t="s">
        <v>151</v>
      </c>
      <c r="E170" s="212" t="s">
        <v>1</v>
      </c>
      <c r="F170" s="213" t="s">
        <v>883</v>
      </c>
      <c r="G170" s="211"/>
      <c r="H170" s="214">
        <v>17.382000000000001</v>
      </c>
      <c r="I170" s="215"/>
      <c r="J170" s="211"/>
      <c r="K170" s="211"/>
      <c r="L170" s="216"/>
      <c r="M170" s="217"/>
      <c r="N170" s="218"/>
      <c r="O170" s="218"/>
      <c r="P170" s="218"/>
      <c r="Q170" s="218"/>
      <c r="R170" s="218"/>
      <c r="S170" s="218"/>
      <c r="T170" s="219"/>
      <c r="AT170" s="220" t="s">
        <v>151</v>
      </c>
      <c r="AU170" s="220" t="s">
        <v>86</v>
      </c>
      <c r="AV170" s="13" t="s">
        <v>86</v>
      </c>
      <c r="AW170" s="13" t="s">
        <v>34</v>
      </c>
      <c r="AX170" s="13" t="s">
        <v>77</v>
      </c>
      <c r="AY170" s="220" t="s">
        <v>128</v>
      </c>
    </row>
    <row r="171" spans="1:65" s="15" customFormat="1">
      <c r="B171" s="242"/>
      <c r="C171" s="243"/>
      <c r="D171" s="205" t="s">
        <v>151</v>
      </c>
      <c r="E171" s="244" t="s">
        <v>1</v>
      </c>
      <c r="F171" s="245" t="s">
        <v>884</v>
      </c>
      <c r="G171" s="243"/>
      <c r="H171" s="244" t="s">
        <v>1</v>
      </c>
      <c r="I171" s="246"/>
      <c r="J171" s="243"/>
      <c r="K171" s="243"/>
      <c r="L171" s="247"/>
      <c r="M171" s="248"/>
      <c r="N171" s="249"/>
      <c r="O171" s="249"/>
      <c r="P171" s="249"/>
      <c r="Q171" s="249"/>
      <c r="R171" s="249"/>
      <c r="S171" s="249"/>
      <c r="T171" s="250"/>
      <c r="AT171" s="251" t="s">
        <v>151</v>
      </c>
      <c r="AU171" s="251" t="s">
        <v>86</v>
      </c>
      <c r="AV171" s="15" t="s">
        <v>84</v>
      </c>
      <c r="AW171" s="15" t="s">
        <v>34</v>
      </c>
      <c r="AX171" s="15" t="s">
        <v>77</v>
      </c>
      <c r="AY171" s="251" t="s">
        <v>128</v>
      </c>
    </row>
    <row r="172" spans="1:65" s="13" customFormat="1">
      <c r="B172" s="210"/>
      <c r="C172" s="211"/>
      <c r="D172" s="205" t="s">
        <v>151</v>
      </c>
      <c r="E172" s="212" t="s">
        <v>1</v>
      </c>
      <c r="F172" s="213" t="s">
        <v>885</v>
      </c>
      <c r="G172" s="211"/>
      <c r="H172" s="214">
        <v>97.537999999999997</v>
      </c>
      <c r="I172" s="215"/>
      <c r="J172" s="211"/>
      <c r="K172" s="211"/>
      <c r="L172" s="216"/>
      <c r="M172" s="217"/>
      <c r="N172" s="218"/>
      <c r="O172" s="218"/>
      <c r="P172" s="218"/>
      <c r="Q172" s="218"/>
      <c r="R172" s="218"/>
      <c r="S172" s="218"/>
      <c r="T172" s="219"/>
      <c r="AT172" s="220" t="s">
        <v>151</v>
      </c>
      <c r="AU172" s="220" t="s">
        <v>86</v>
      </c>
      <c r="AV172" s="13" t="s">
        <v>86</v>
      </c>
      <c r="AW172" s="13" t="s">
        <v>34</v>
      </c>
      <c r="AX172" s="13" t="s">
        <v>77</v>
      </c>
      <c r="AY172" s="220" t="s">
        <v>128</v>
      </c>
    </row>
    <row r="173" spans="1:65" s="15" customFormat="1">
      <c r="B173" s="242"/>
      <c r="C173" s="243"/>
      <c r="D173" s="205" t="s">
        <v>151</v>
      </c>
      <c r="E173" s="244" t="s">
        <v>1</v>
      </c>
      <c r="F173" s="245" t="s">
        <v>886</v>
      </c>
      <c r="G173" s="243"/>
      <c r="H173" s="244" t="s">
        <v>1</v>
      </c>
      <c r="I173" s="246"/>
      <c r="J173" s="243"/>
      <c r="K173" s="243"/>
      <c r="L173" s="247"/>
      <c r="M173" s="248"/>
      <c r="N173" s="249"/>
      <c r="O173" s="249"/>
      <c r="P173" s="249"/>
      <c r="Q173" s="249"/>
      <c r="R173" s="249"/>
      <c r="S173" s="249"/>
      <c r="T173" s="250"/>
      <c r="AT173" s="251" t="s">
        <v>151</v>
      </c>
      <c r="AU173" s="251" t="s">
        <v>86</v>
      </c>
      <c r="AV173" s="15" t="s">
        <v>84</v>
      </c>
      <c r="AW173" s="15" t="s">
        <v>34</v>
      </c>
      <c r="AX173" s="15" t="s">
        <v>77</v>
      </c>
      <c r="AY173" s="251" t="s">
        <v>128</v>
      </c>
    </row>
    <row r="174" spans="1:65" s="13" customFormat="1">
      <c r="B174" s="210"/>
      <c r="C174" s="211"/>
      <c r="D174" s="205" t="s">
        <v>151</v>
      </c>
      <c r="E174" s="212" t="s">
        <v>1</v>
      </c>
      <c r="F174" s="213" t="s">
        <v>887</v>
      </c>
      <c r="G174" s="211"/>
      <c r="H174" s="214">
        <v>15.401999999999999</v>
      </c>
      <c r="I174" s="215"/>
      <c r="J174" s="211"/>
      <c r="K174" s="211"/>
      <c r="L174" s="216"/>
      <c r="M174" s="217"/>
      <c r="N174" s="218"/>
      <c r="O174" s="218"/>
      <c r="P174" s="218"/>
      <c r="Q174" s="218"/>
      <c r="R174" s="218"/>
      <c r="S174" s="218"/>
      <c r="T174" s="219"/>
      <c r="AT174" s="220" t="s">
        <v>151</v>
      </c>
      <c r="AU174" s="220" t="s">
        <v>86</v>
      </c>
      <c r="AV174" s="13" t="s">
        <v>86</v>
      </c>
      <c r="AW174" s="13" t="s">
        <v>34</v>
      </c>
      <c r="AX174" s="13" t="s">
        <v>77</v>
      </c>
      <c r="AY174" s="220" t="s">
        <v>128</v>
      </c>
    </row>
    <row r="175" spans="1:65" s="15" customFormat="1">
      <c r="B175" s="242"/>
      <c r="C175" s="243"/>
      <c r="D175" s="205" t="s">
        <v>151</v>
      </c>
      <c r="E175" s="244" t="s">
        <v>1</v>
      </c>
      <c r="F175" s="245" t="s">
        <v>888</v>
      </c>
      <c r="G175" s="243"/>
      <c r="H175" s="244" t="s">
        <v>1</v>
      </c>
      <c r="I175" s="246"/>
      <c r="J175" s="243"/>
      <c r="K175" s="243"/>
      <c r="L175" s="247"/>
      <c r="M175" s="248"/>
      <c r="N175" s="249"/>
      <c r="O175" s="249"/>
      <c r="P175" s="249"/>
      <c r="Q175" s="249"/>
      <c r="R175" s="249"/>
      <c r="S175" s="249"/>
      <c r="T175" s="250"/>
      <c r="AT175" s="251" t="s">
        <v>151</v>
      </c>
      <c r="AU175" s="251" t="s">
        <v>86</v>
      </c>
      <c r="AV175" s="15" t="s">
        <v>84</v>
      </c>
      <c r="AW175" s="15" t="s">
        <v>34</v>
      </c>
      <c r="AX175" s="15" t="s">
        <v>77</v>
      </c>
      <c r="AY175" s="251" t="s">
        <v>128</v>
      </c>
    </row>
    <row r="176" spans="1:65" s="13" customFormat="1">
      <c r="B176" s="210"/>
      <c r="C176" s="211"/>
      <c r="D176" s="205" t="s">
        <v>151</v>
      </c>
      <c r="E176" s="212" t="s">
        <v>1</v>
      </c>
      <c r="F176" s="213" t="s">
        <v>889</v>
      </c>
      <c r="G176" s="211"/>
      <c r="H176" s="214">
        <v>92.128</v>
      </c>
      <c r="I176" s="215"/>
      <c r="J176" s="211"/>
      <c r="K176" s="211"/>
      <c r="L176" s="216"/>
      <c r="M176" s="217"/>
      <c r="N176" s="218"/>
      <c r="O176" s="218"/>
      <c r="P176" s="218"/>
      <c r="Q176" s="218"/>
      <c r="R176" s="218"/>
      <c r="S176" s="218"/>
      <c r="T176" s="219"/>
      <c r="AT176" s="220" t="s">
        <v>151</v>
      </c>
      <c r="AU176" s="220" t="s">
        <v>86</v>
      </c>
      <c r="AV176" s="13" t="s">
        <v>86</v>
      </c>
      <c r="AW176" s="13" t="s">
        <v>34</v>
      </c>
      <c r="AX176" s="13" t="s">
        <v>77</v>
      </c>
      <c r="AY176" s="220" t="s">
        <v>128</v>
      </c>
    </row>
    <row r="177" spans="2:51" s="15" customFormat="1">
      <c r="B177" s="242"/>
      <c r="C177" s="243"/>
      <c r="D177" s="205" t="s">
        <v>151</v>
      </c>
      <c r="E177" s="244" t="s">
        <v>1</v>
      </c>
      <c r="F177" s="245" t="s">
        <v>890</v>
      </c>
      <c r="G177" s="243"/>
      <c r="H177" s="244" t="s">
        <v>1</v>
      </c>
      <c r="I177" s="246"/>
      <c r="J177" s="243"/>
      <c r="K177" s="243"/>
      <c r="L177" s="247"/>
      <c r="M177" s="248"/>
      <c r="N177" s="249"/>
      <c r="O177" s="249"/>
      <c r="P177" s="249"/>
      <c r="Q177" s="249"/>
      <c r="R177" s="249"/>
      <c r="S177" s="249"/>
      <c r="T177" s="250"/>
      <c r="AT177" s="251" t="s">
        <v>151</v>
      </c>
      <c r="AU177" s="251" t="s">
        <v>86</v>
      </c>
      <c r="AV177" s="15" t="s">
        <v>84</v>
      </c>
      <c r="AW177" s="15" t="s">
        <v>34</v>
      </c>
      <c r="AX177" s="15" t="s">
        <v>77</v>
      </c>
      <c r="AY177" s="251" t="s">
        <v>128</v>
      </c>
    </row>
    <row r="178" spans="2:51" s="13" customFormat="1">
      <c r="B178" s="210"/>
      <c r="C178" s="211"/>
      <c r="D178" s="205" t="s">
        <v>151</v>
      </c>
      <c r="E178" s="212" t="s">
        <v>1</v>
      </c>
      <c r="F178" s="213" t="s">
        <v>891</v>
      </c>
      <c r="G178" s="211"/>
      <c r="H178" s="214">
        <v>108.339</v>
      </c>
      <c r="I178" s="215"/>
      <c r="J178" s="211"/>
      <c r="K178" s="211"/>
      <c r="L178" s="216"/>
      <c r="M178" s="217"/>
      <c r="N178" s="218"/>
      <c r="O178" s="218"/>
      <c r="P178" s="218"/>
      <c r="Q178" s="218"/>
      <c r="R178" s="218"/>
      <c r="S178" s="218"/>
      <c r="T178" s="219"/>
      <c r="AT178" s="220" t="s">
        <v>151</v>
      </c>
      <c r="AU178" s="220" t="s">
        <v>86</v>
      </c>
      <c r="AV178" s="13" t="s">
        <v>86</v>
      </c>
      <c r="AW178" s="13" t="s">
        <v>34</v>
      </c>
      <c r="AX178" s="13" t="s">
        <v>77</v>
      </c>
      <c r="AY178" s="220" t="s">
        <v>128</v>
      </c>
    </row>
    <row r="179" spans="2:51" s="15" customFormat="1">
      <c r="B179" s="242"/>
      <c r="C179" s="243"/>
      <c r="D179" s="205" t="s">
        <v>151</v>
      </c>
      <c r="E179" s="244" t="s">
        <v>1</v>
      </c>
      <c r="F179" s="245" t="s">
        <v>892</v>
      </c>
      <c r="G179" s="243"/>
      <c r="H179" s="244" t="s">
        <v>1</v>
      </c>
      <c r="I179" s="246"/>
      <c r="J179" s="243"/>
      <c r="K179" s="243"/>
      <c r="L179" s="247"/>
      <c r="M179" s="248"/>
      <c r="N179" s="249"/>
      <c r="O179" s="249"/>
      <c r="P179" s="249"/>
      <c r="Q179" s="249"/>
      <c r="R179" s="249"/>
      <c r="S179" s="249"/>
      <c r="T179" s="250"/>
      <c r="AT179" s="251" t="s">
        <v>151</v>
      </c>
      <c r="AU179" s="251" t="s">
        <v>86</v>
      </c>
      <c r="AV179" s="15" t="s">
        <v>84</v>
      </c>
      <c r="AW179" s="15" t="s">
        <v>34</v>
      </c>
      <c r="AX179" s="15" t="s">
        <v>77</v>
      </c>
      <c r="AY179" s="251" t="s">
        <v>128</v>
      </c>
    </row>
    <row r="180" spans="2:51" s="13" customFormat="1">
      <c r="B180" s="210"/>
      <c r="C180" s="211"/>
      <c r="D180" s="205" t="s">
        <v>151</v>
      </c>
      <c r="E180" s="212" t="s">
        <v>1</v>
      </c>
      <c r="F180" s="213" t="s">
        <v>893</v>
      </c>
      <c r="G180" s="211"/>
      <c r="H180" s="214">
        <v>96.522999999999996</v>
      </c>
      <c r="I180" s="215"/>
      <c r="J180" s="211"/>
      <c r="K180" s="211"/>
      <c r="L180" s="216"/>
      <c r="M180" s="217"/>
      <c r="N180" s="218"/>
      <c r="O180" s="218"/>
      <c r="P180" s="218"/>
      <c r="Q180" s="218"/>
      <c r="R180" s="218"/>
      <c r="S180" s="218"/>
      <c r="T180" s="219"/>
      <c r="AT180" s="220" t="s">
        <v>151</v>
      </c>
      <c r="AU180" s="220" t="s">
        <v>86</v>
      </c>
      <c r="AV180" s="13" t="s">
        <v>86</v>
      </c>
      <c r="AW180" s="13" t="s">
        <v>34</v>
      </c>
      <c r="AX180" s="13" t="s">
        <v>77</v>
      </c>
      <c r="AY180" s="220" t="s">
        <v>128</v>
      </c>
    </row>
    <row r="181" spans="2:51" s="15" customFormat="1">
      <c r="B181" s="242"/>
      <c r="C181" s="243"/>
      <c r="D181" s="205" t="s">
        <v>151</v>
      </c>
      <c r="E181" s="244" t="s">
        <v>1</v>
      </c>
      <c r="F181" s="245" t="s">
        <v>894</v>
      </c>
      <c r="G181" s="243"/>
      <c r="H181" s="244" t="s">
        <v>1</v>
      </c>
      <c r="I181" s="246"/>
      <c r="J181" s="243"/>
      <c r="K181" s="243"/>
      <c r="L181" s="247"/>
      <c r="M181" s="248"/>
      <c r="N181" s="249"/>
      <c r="O181" s="249"/>
      <c r="P181" s="249"/>
      <c r="Q181" s="249"/>
      <c r="R181" s="249"/>
      <c r="S181" s="249"/>
      <c r="T181" s="250"/>
      <c r="AT181" s="251" t="s">
        <v>151</v>
      </c>
      <c r="AU181" s="251" t="s">
        <v>86</v>
      </c>
      <c r="AV181" s="15" t="s">
        <v>84</v>
      </c>
      <c r="AW181" s="15" t="s">
        <v>34</v>
      </c>
      <c r="AX181" s="15" t="s">
        <v>77</v>
      </c>
      <c r="AY181" s="251" t="s">
        <v>128</v>
      </c>
    </row>
    <row r="182" spans="2:51" s="13" customFormat="1">
      <c r="B182" s="210"/>
      <c r="C182" s="211"/>
      <c r="D182" s="205" t="s">
        <v>151</v>
      </c>
      <c r="E182" s="212" t="s">
        <v>1</v>
      </c>
      <c r="F182" s="213" t="s">
        <v>895</v>
      </c>
      <c r="G182" s="211"/>
      <c r="H182" s="214">
        <v>95.188000000000002</v>
      </c>
      <c r="I182" s="215"/>
      <c r="J182" s="211"/>
      <c r="K182" s="211"/>
      <c r="L182" s="216"/>
      <c r="M182" s="217"/>
      <c r="N182" s="218"/>
      <c r="O182" s="218"/>
      <c r="P182" s="218"/>
      <c r="Q182" s="218"/>
      <c r="R182" s="218"/>
      <c r="S182" s="218"/>
      <c r="T182" s="219"/>
      <c r="AT182" s="220" t="s">
        <v>151</v>
      </c>
      <c r="AU182" s="220" t="s">
        <v>86</v>
      </c>
      <c r="AV182" s="13" t="s">
        <v>86</v>
      </c>
      <c r="AW182" s="13" t="s">
        <v>34</v>
      </c>
      <c r="AX182" s="13" t="s">
        <v>77</v>
      </c>
      <c r="AY182" s="220" t="s">
        <v>128</v>
      </c>
    </row>
    <row r="183" spans="2:51" s="15" customFormat="1">
      <c r="B183" s="242"/>
      <c r="C183" s="243"/>
      <c r="D183" s="205" t="s">
        <v>151</v>
      </c>
      <c r="E183" s="244" t="s">
        <v>1</v>
      </c>
      <c r="F183" s="245" t="s">
        <v>896</v>
      </c>
      <c r="G183" s="243"/>
      <c r="H183" s="244" t="s">
        <v>1</v>
      </c>
      <c r="I183" s="246"/>
      <c r="J183" s="243"/>
      <c r="K183" s="243"/>
      <c r="L183" s="247"/>
      <c r="M183" s="248"/>
      <c r="N183" s="249"/>
      <c r="O183" s="249"/>
      <c r="P183" s="249"/>
      <c r="Q183" s="249"/>
      <c r="R183" s="249"/>
      <c r="S183" s="249"/>
      <c r="T183" s="250"/>
      <c r="AT183" s="251" t="s">
        <v>151</v>
      </c>
      <c r="AU183" s="251" t="s">
        <v>86</v>
      </c>
      <c r="AV183" s="15" t="s">
        <v>84</v>
      </c>
      <c r="AW183" s="15" t="s">
        <v>34</v>
      </c>
      <c r="AX183" s="15" t="s">
        <v>77</v>
      </c>
      <c r="AY183" s="251" t="s">
        <v>128</v>
      </c>
    </row>
    <row r="184" spans="2:51" s="13" customFormat="1">
      <c r="B184" s="210"/>
      <c r="C184" s="211"/>
      <c r="D184" s="205" t="s">
        <v>151</v>
      </c>
      <c r="E184" s="212" t="s">
        <v>1</v>
      </c>
      <c r="F184" s="213" t="s">
        <v>897</v>
      </c>
      <c r="G184" s="211"/>
      <c r="H184" s="214">
        <v>82.35</v>
      </c>
      <c r="I184" s="215"/>
      <c r="J184" s="211"/>
      <c r="K184" s="211"/>
      <c r="L184" s="216"/>
      <c r="M184" s="217"/>
      <c r="N184" s="218"/>
      <c r="O184" s="218"/>
      <c r="P184" s="218"/>
      <c r="Q184" s="218"/>
      <c r="R184" s="218"/>
      <c r="S184" s="218"/>
      <c r="T184" s="219"/>
      <c r="AT184" s="220" t="s">
        <v>151</v>
      </c>
      <c r="AU184" s="220" t="s">
        <v>86</v>
      </c>
      <c r="AV184" s="13" t="s">
        <v>86</v>
      </c>
      <c r="AW184" s="13" t="s">
        <v>34</v>
      </c>
      <c r="AX184" s="13" t="s">
        <v>77</v>
      </c>
      <c r="AY184" s="220" t="s">
        <v>128</v>
      </c>
    </row>
    <row r="185" spans="2:51" s="15" customFormat="1">
      <c r="B185" s="242"/>
      <c r="C185" s="243"/>
      <c r="D185" s="205" t="s">
        <v>151</v>
      </c>
      <c r="E185" s="244" t="s">
        <v>1</v>
      </c>
      <c r="F185" s="245" t="s">
        <v>898</v>
      </c>
      <c r="G185" s="243"/>
      <c r="H185" s="244" t="s">
        <v>1</v>
      </c>
      <c r="I185" s="246"/>
      <c r="J185" s="243"/>
      <c r="K185" s="243"/>
      <c r="L185" s="247"/>
      <c r="M185" s="248"/>
      <c r="N185" s="249"/>
      <c r="O185" s="249"/>
      <c r="P185" s="249"/>
      <c r="Q185" s="249"/>
      <c r="R185" s="249"/>
      <c r="S185" s="249"/>
      <c r="T185" s="250"/>
      <c r="AT185" s="251" t="s">
        <v>151</v>
      </c>
      <c r="AU185" s="251" t="s">
        <v>86</v>
      </c>
      <c r="AV185" s="15" t="s">
        <v>84</v>
      </c>
      <c r="AW185" s="15" t="s">
        <v>34</v>
      </c>
      <c r="AX185" s="15" t="s">
        <v>77</v>
      </c>
      <c r="AY185" s="251" t="s">
        <v>128</v>
      </c>
    </row>
    <row r="186" spans="2:51" s="13" customFormat="1">
      <c r="B186" s="210"/>
      <c r="C186" s="211"/>
      <c r="D186" s="205" t="s">
        <v>151</v>
      </c>
      <c r="E186" s="212" t="s">
        <v>1</v>
      </c>
      <c r="F186" s="213" t="s">
        <v>899</v>
      </c>
      <c r="G186" s="211"/>
      <c r="H186" s="214">
        <v>90.936999999999998</v>
      </c>
      <c r="I186" s="215"/>
      <c r="J186" s="211"/>
      <c r="K186" s="211"/>
      <c r="L186" s="216"/>
      <c r="M186" s="217"/>
      <c r="N186" s="218"/>
      <c r="O186" s="218"/>
      <c r="P186" s="218"/>
      <c r="Q186" s="218"/>
      <c r="R186" s="218"/>
      <c r="S186" s="218"/>
      <c r="T186" s="219"/>
      <c r="AT186" s="220" t="s">
        <v>151</v>
      </c>
      <c r="AU186" s="220" t="s">
        <v>86</v>
      </c>
      <c r="AV186" s="13" t="s">
        <v>86</v>
      </c>
      <c r="AW186" s="13" t="s">
        <v>34</v>
      </c>
      <c r="AX186" s="13" t="s">
        <v>77</v>
      </c>
      <c r="AY186" s="220" t="s">
        <v>128</v>
      </c>
    </row>
    <row r="187" spans="2:51" s="15" customFormat="1">
      <c r="B187" s="242"/>
      <c r="C187" s="243"/>
      <c r="D187" s="205" t="s">
        <v>151</v>
      </c>
      <c r="E187" s="244" t="s">
        <v>1</v>
      </c>
      <c r="F187" s="245" t="s">
        <v>900</v>
      </c>
      <c r="G187" s="243"/>
      <c r="H187" s="244" t="s">
        <v>1</v>
      </c>
      <c r="I187" s="246"/>
      <c r="J187" s="243"/>
      <c r="K187" s="243"/>
      <c r="L187" s="247"/>
      <c r="M187" s="248"/>
      <c r="N187" s="249"/>
      <c r="O187" s="249"/>
      <c r="P187" s="249"/>
      <c r="Q187" s="249"/>
      <c r="R187" s="249"/>
      <c r="S187" s="249"/>
      <c r="T187" s="250"/>
      <c r="AT187" s="251" t="s">
        <v>151</v>
      </c>
      <c r="AU187" s="251" t="s">
        <v>86</v>
      </c>
      <c r="AV187" s="15" t="s">
        <v>84</v>
      </c>
      <c r="AW187" s="15" t="s">
        <v>34</v>
      </c>
      <c r="AX187" s="15" t="s">
        <v>77</v>
      </c>
      <c r="AY187" s="251" t="s">
        <v>128</v>
      </c>
    </row>
    <row r="188" spans="2:51" s="13" customFormat="1">
      <c r="B188" s="210"/>
      <c r="C188" s="211"/>
      <c r="D188" s="205" t="s">
        <v>151</v>
      </c>
      <c r="E188" s="212" t="s">
        <v>1</v>
      </c>
      <c r="F188" s="213" t="s">
        <v>901</v>
      </c>
      <c r="G188" s="211"/>
      <c r="H188" s="214">
        <v>59.776000000000003</v>
      </c>
      <c r="I188" s="215"/>
      <c r="J188" s="211"/>
      <c r="K188" s="211"/>
      <c r="L188" s="216"/>
      <c r="M188" s="217"/>
      <c r="N188" s="218"/>
      <c r="O188" s="218"/>
      <c r="P188" s="218"/>
      <c r="Q188" s="218"/>
      <c r="R188" s="218"/>
      <c r="S188" s="218"/>
      <c r="T188" s="219"/>
      <c r="AT188" s="220" t="s">
        <v>151</v>
      </c>
      <c r="AU188" s="220" t="s">
        <v>86</v>
      </c>
      <c r="AV188" s="13" t="s">
        <v>86</v>
      </c>
      <c r="AW188" s="13" t="s">
        <v>34</v>
      </c>
      <c r="AX188" s="13" t="s">
        <v>77</v>
      </c>
      <c r="AY188" s="220" t="s">
        <v>128</v>
      </c>
    </row>
    <row r="189" spans="2:51" s="16" customFormat="1">
      <c r="B189" s="258"/>
      <c r="C189" s="259"/>
      <c r="D189" s="205" t="s">
        <v>151</v>
      </c>
      <c r="E189" s="260" t="s">
        <v>1</v>
      </c>
      <c r="F189" s="261" t="s">
        <v>902</v>
      </c>
      <c r="G189" s="259"/>
      <c r="H189" s="262">
        <v>755.56299999999999</v>
      </c>
      <c r="I189" s="263"/>
      <c r="J189" s="259"/>
      <c r="K189" s="259"/>
      <c r="L189" s="264"/>
      <c r="M189" s="265"/>
      <c r="N189" s="266"/>
      <c r="O189" s="266"/>
      <c r="P189" s="266"/>
      <c r="Q189" s="266"/>
      <c r="R189" s="266"/>
      <c r="S189" s="266"/>
      <c r="T189" s="267"/>
      <c r="AT189" s="268" t="s">
        <v>151</v>
      </c>
      <c r="AU189" s="268" t="s">
        <v>86</v>
      </c>
      <c r="AV189" s="16" t="s">
        <v>145</v>
      </c>
      <c r="AW189" s="16" t="s">
        <v>34</v>
      </c>
      <c r="AX189" s="16" t="s">
        <v>77</v>
      </c>
      <c r="AY189" s="268" t="s">
        <v>128</v>
      </c>
    </row>
    <row r="190" spans="2:51" s="15" customFormat="1">
      <c r="B190" s="242"/>
      <c r="C190" s="243"/>
      <c r="D190" s="205" t="s">
        <v>151</v>
      </c>
      <c r="E190" s="244" t="s">
        <v>1</v>
      </c>
      <c r="F190" s="245" t="s">
        <v>903</v>
      </c>
      <c r="G190" s="243"/>
      <c r="H190" s="244" t="s">
        <v>1</v>
      </c>
      <c r="I190" s="246"/>
      <c r="J190" s="243"/>
      <c r="K190" s="243"/>
      <c r="L190" s="247"/>
      <c r="M190" s="248"/>
      <c r="N190" s="249"/>
      <c r="O190" s="249"/>
      <c r="P190" s="249"/>
      <c r="Q190" s="249"/>
      <c r="R190" s="249"/>
      <c r="S190" s="249"/>
      <c r="T190" s="250"/>
      <c r="AT190" s="251" t="s">
        <v>151</v>
      </c>
      <c r="AU190" s="251" t="s">
        <v>86</v>
      </c>
      <c r="AV190" s="15" t="s">
        <v>84</v>
      </c>
      <c r="AW190" s="15" t="s">
        <v>34</v>
      </c>
      <c r="AX190" s="15" t="s">
        <v>77</v>
      </c>
      <c r="AY190" s="251" t="s">
        <v>128</v>
      </c>
    </row>
    <row r="191" spans="2:51" s="13" customFormat="1">
      <c r="B191" s="210"/>
      <c r="C191" s="211"/>
      <c r="D191" s="205" t="s">
        <v>151</v>
      </c>
      <c r="E191" s="212" t="s">
        <v>1</v>
      </c>
      <c r="F191" s="213" t="s">
        <v>904</v>
      </c>
      <c r="G191" s="211"/>
      <c r="H191" s="214">
        <v>120</v>
      </c>
      <c r="I191" s="215"/>
      <c r="J191" s="211"/>
      <c r="K191" s="211"/>
      <c r="L191" s="216"/>
      <c r="M191" s="217"/>
      <c r="N191" s="218"/>
      <c r="O191" s="218"/>
      <c r="P191" s="218"/>
      <c r="Q191" s="218"/>
      <c r="R191" s="218"/>
      <c r="S191" s="218"/>
      <c r="T191" s="219"/>
      <c r="AT191" s="220" t="s">
        <v>151</v>
      </c>
      <c r="AU191" s="220" t="s">
        <v>86</v>
      </c>
      <c r="AV191" s="13" t="s">
        <v>86</v>
      </c>
      <c r="AW191" s="13" t="s">
        <v>34</v>
      </c>
      <c r="AX191" s="13" t="s">
        <v>77</v>
      </c>
      <c r="AY191" s="220" t="s">
        <v>128</v>
      </c>
    </row>
    <row r="192" spans="2:51" s="16" customFormat="1">
      <c r="B192" s="258"/>
      <c r="C192" s="259"/>
      <c r="D192" s="205" t="s">
        <v>151</v>
      </c>
      <c r="E192" s="260" t="s">
        <v>1</v>
      </c>
      <c r="F192" s="261" t="s">
        <v>902</v>
      </c>
      <c r="G192" s="259"/>
      <c r="H192" s="262">
        <v>120</v>
      </c>
      <c r="I192" s="263"/>
      <c r="J192" s="259"/>
      <c r="K192" s="259"/>
      <c r="L192" s="264"/>
      <c r="M192" s="265"/>
      <c r="N192" s="266"/>
      <c r="O192" s="266"/>
      <c r="P192" s="266"/>
      <c r="Q192" s="266"/>
      <c r="R192" s="266"/>
      <c r="S192" s="266"/>
      <c r="T192" s="267"/>
      <c r="AT192" s="268" t="s">
        <v>151</v>
      </c>
      <c r="AU192" s="268" t="s">
        <v>86</v>
      </c>
      <c r="AV192" s="16" t="s">
        <v>145</v>
      </c>
      <c r="AW192" s="16" t="s">
        <v>34</v>
      </c>
      <c r="AX192" s="16" t="s">
        <v>77</v>
      </c>
      <c r="AY192" s="268" t="s">
        <v>128</v>
      </c>
    </row>
    <row r="193" spans="1:65" s="14" customFormat="1">
      <c r="B193" s="231"/>
      <c r="C193" s="232"/>
      <c r="D193" s="205" t="s">
        <v>151</v>
      </c>
      <c r="E193" s="233" t="s">
        <v>1</v>
      </c>
      <c r="F193" s="234" t="s">
        <v>177</v>
      </c>
      <c r="G193" s="232"/>
      <c r="H193" s="235">
        <v>875.56299999999999</v>
      </c>
      <c r="I193" s="236"/>
      <c r="J193" s="232"/>
      <c r="K193" s="232"/>
      <c r="L193" s="237"/>
      <c r="M193" s="238"/>
      <c r="N193" s="239"/>
      <c r="O193" s="239"/>
      <c r="P193" s="239"/>
      <c r="Q193" s="239"/>
      <c r="R193" s="239"/>
      <c r="S193" s="239"/>
      <c r="T193" s="240"/>
      <c r="AT193" s="241" t="s">
        <v>151</v>
      </c>
      <c r="AU193" s="241" t="s">
        <v>86</v>
      </c>
      <c r="AV193" s="14" t="s">
        <v>136</v>
      </c>
      <c r="AW193" s="14" t="s">
        <v>34</v>
      </c>
      <c r="AX193" s="14" t="s">
        <v>84</v>
      </c>
      <c r="AY193" s="241" t="s">
        <v>128</v>
      </c>
    </row>
    <row r="194" spans="1:65" s="2" customFormat="1" ht="21.75" customHeight="1">
      <c r="A194" s="35"/>
      <c r="B194" s="36"/>
      <c r="C194" s="192" t="s">
        <v>136</v>
      </c>
      <c r="D194" s="192" t="s">
        <v>131</v>
      </c>
      <c r="E194" s="193" t="s">
        <v>905</v>
      </c>
      <c r="F194" s="194" t="s">
        <v>906</v>
      </c>
      <c r="G194" s="195" t="s">
        <v>155</v>
      </c>
      <c r="H194" s="196">
        <v>7.2</v>
      </c>
      <c r="I194" s="197"/>
      <c r="J194" s="198">
        <f>ROUND(I194*H194,2)</f>
        <v>0</v>
      </c>
      <c r="K194" s="194" t="s">
        <v>848</v>
      </c>
      <c r="L194" s="40"/>
      <c r="M194" s="199" t="s">
        <v>1</v>
      </c>
      <c r="N194" s="200" t="s">
        <v>42</v>
      </c>
      <c r="O194" s="72"/>
      <c r="P194" s="201">
        <f>O194*H194</f>
        <v>0</v>
      </c>
      <c r="Q194" s="201">
        <v>0</v>
      </c>
      <c r="R194" s="201">
        <f>Q194*H194</f>
        <v>0</v>
      </c>
      <c r="S194" s="201">
        <v>0</v>
      </c>
      <c r="T194" s="202">
        <f>S194*H194</f>
        <v>0</v>
      </c>
      <c r="U194" s="35"/>
      <c r="V194" s="35"/>
      <c r="W194" s="35"/>
      <c r="X194" s="35"/>
      <c r="Y194" s="35"/>
      <c r="Z194" s="35"/>
      <c r="AA194" s="35"/>
      <c r="AB194" s="35"/>
      <c r="AC194" s="35"/>
      <c r="AD194" s="35"/>
      <c r="AE194" s="35"/>
      <c r="AR194" s="203" t="s">
        <v>136</v>
      </c>
      <c r="AT194" s="203" t="s">
        <v>131</v>
      </c>
      <c r="AU194" s="203" t="s">
        <v>86</v>
      </c>
      <c r="AY194" s="18" t="s">
        <v>128</v>
      </c>
      <c r="BE194" s="204">
        <f>IF(N194="základní",J194,0)</f>
        <v>0</v>
      </c>
      <c r="BF194" s="204">
        <f>IF(N194="snížená",J194,0)</f>
        <v>0</v>
      </c>
      <c r="BG194" s="204">
        <f>IF(N194="zákl. přenesená",J194,0)</f>
        <v>0</v>
      </c>
      <c r="BH194" s="204">
        <f>IF(N194="sníž. přenesená",J194,0)</f>
        <v>0</v>
      </c>
      <c r="BI194" s="204">
        <f>IF(N194="nulová",J194,0)</f>
        <v>0</v>
      </c>
      <c r="BJ194" s="18" t="s">
        <v>84</v>
      </c>
      <c r="BK194" s="204">
        <f>ROUND(I194*H194,2)</f>
        <v>0</v>
      </c>
      <c r="BL194" s="18" t="s">
        <v>136</v>
      </c>
      <c r="BM194" s="203" t="s">
        <v>233</v>
      </c>
    </row>
    <row r="195" spans="1:65" s="2" customFormat="1" ht="19.2">
      <c r="A195" s="35"/>
      <c r="B195" s="36"/>
      <c r="C195" s="37"/>
      <c r="D195" s="205" t="s">
        <v>138</v>
      </c>
      <c r="E195" s="37"/>
      <c r="F195" s="206" t="s">
        <v>907</v>
      </c>
      <c r="G195" s="37"/>
      <c r="H195" s="37"/>
      <c r="I195" s="207"/>
      <c r="J195" s="37"/>
      <c r="K195" s="37"/>
      <c r="L195" s="40"/>
      <c r="M195" s="208"/>
      <c r="N195" s="209"/>
      <c r="O195" s="72"/>
      <c r="P195" s="72"/>
      <c r="Q195" s="72"/>
      <c r="R195" s="72"/>
      <c r="S195" s="72"/>
      <c r="T195" s="73"/>
      <c r="U195" s="35"/>
      <c r="V195" s="35"/>
      <c r="W195" s="35"/>
      <c r="X195" s="35"/>
      <c r="Y195" s="35"/>
      <c r="Z195" s="35"/>
      <c r="AA195" s="35"/>
      <c r="AB195" s="35"/>
      <c r="AC195" s="35"/>
      <c r="AD195" s="35"/>
      <c r="AE195" s="35"/>
      <c r="AT195" s="18" t="s">
        <v>138</v>
      </c>
      <c r="AU195" s="18" t="s">
        <v>86</v>
      </c>
    </row>
    <row r="196" spans="1:65" s="15" customFormat="1">
      <c r="B196" s="242"/>
      <c r="C196" s="243"/>
      <c r="D196" s="205" t="s">
        <v>151</v>
      </c>
      <c r="E196" s="244" t="s">
        <v>1</v>
      </c>
      <c r="F196" s="245" t="s">
        <v>908</v>
      </c>
      <c r="G196" s="243"/>
      <c r="H196" s="244" t="s">
        <v>1</v>
      </c>
      <c r="I196" s="246"/>
      <c r="J196" s="243"/>
      <c r="K196" s="243"/>
      <c r="L196" s="247"/>
      <c r="M196" s="248"/>
      <c r="N196" s="249"/>
      <c r="O196" s="249"/>
      <c r="P196" s="249"/>
      <c r="Q196" s="249"/>
      <c r="R196" s="249"/>
      <c r="S196" s="249"/>
      <c r="T196" s="250"/>
      <c r="AT196" s="251" t="s">
        <v>151</v>
      </c>
      <c r="AU196" s="251" t="s">
        <v>86</v>
      </c>
      <c r="AV196" s="15" t="s">
        <v>84</v>
      </c>
      <c r="AW196" s="15" t="s">
        <v>34</v>
      </c>
      <c r="AX196" s="15" t="s">
        <v>77</v>
      </c>
      <c r="AY196" s="251" t="s">
        <v>128</v>
      </c>
    </row>
    <row r="197" spans="1:65" s="15" customFormat="1">
      <c r="B197" s="242"/>
      <c r="C197" s="243"/>
      <c r="D197" s="205" t="s">
        <v>151</v>
      </c>
      <c r="E197" s="244" t="s">
        <v>1</v>
      </c>
      <c r="F197" s="245" t="s">
        <v>857</v>
      </c>
      <c r="G197" s="243"/>
      <c r="H197" s="244" t="s">
        <v>1</v>
      </c>
      <c r="I197" s="246"/>
      <c r="J197" s="243"/>
      <c r="K197" s="243"/>
      <c r="L197" s="247"/>
      <c r="M197" s="248"/>
      <c r="N197" s="249"/>
      <c r="O197" s="249"/>
      <c r="P197" s="249"/>
      <c r="Q197" s="249"/>
      <c r="R197" s="249"/>
      <c r="S197" s="249"/>
      <c r="T197" s="250"/>
      <c r="AT197" s="251" t="s">
        <v>151</v>
      </c>
      <c r="AU197" s="251" t="s">
        <v>86</v>
      </c>
      <c r="AV197" s="15" t="s">
        <v>84</v>
      </c>
      <c r="AW197" s="15" t="s">
        <v>34</v>
      </c>
      <c r="AX197" s="15" t="s">
        <v>77</v>
      </c>
      <c r="AY197" s="251" t="s">
        <v>128</v>
      </c>
    </row>
    <row r="198" spans="1:65" s="13" customFormat="1">
      <c r="B198" s="210"/>
      <c r="C198" s="211"/>
      <c r="D198" s="205" t="s">
        <v>151</v>
      </c>
      <c r="E198" s="212" t="s">
        <v>1</v>
      </c>
      <c r="F198" s="213" t="s">
        <v>909</v>
      </c>
      <c r="G198" s="211"/>
      <c r="H198" s="214">
        <v>7.2</v>
      </c>
      <c r="I198" s="215"/>
      <c r="J198" s="211"/>
      <c r="K198" s="211"/>
      <c r="L198" s="216"/>
      <c r="M198" s="217"/>
      <c r="N198" s="218"/>
      <c r="O198" s="218"/>
      <c r="P198" s="218"/>
      <c r="Q198" s="218"/>
      <c r="R198" s="218"/>
      <c r="S198" s="218"/>
      <c r="T198" s="219"/>
      <c r="AT198" s="220" t="s">
        <v>151</v>
      </c>
      <c r="AU198" s="220" t="s">
        <v>86</v>
      </c>
      <c r="AV198" s="13" t="s">
        <v>86</v>
      </c>
      <c r="AW198" s="13" t="s">
        <v>34</v>
      </c>
      <c r="AX198" s="13" t="s">
        <v>77</v>
      </c>
      <c r="AY198" s="220" t="s">
        <v>128</v>
      </c>
    </row>
    <row r="199" spans="1:65" s="14" customFormat="1">
      <c r="B199" s="231"/>
      <c r="C199" s="232"/>
      <c r="D199" s="205" t="s">
        <v>151</v>
      </c>
      <c r="E199" s="233" t="s">
        <v>1</v>
      </c>
      <c r="F199" s="234" t="s">
        <v>177</v>
      </c>
      <c r="G199" s="232"/>
      <c r="H199" s="235">
        <v>7.2</v>
      </c>
      <c r="I199" s="236"/>
      <c r="J199" s="232"/>
      <c r="K199" s="232"/>
      <c r="L199" s="237"/>
      <c r="M199" s="238"/>
      <c r="N199" s="239"/>
      <c r="O199" s="239"/>
      <c r="P199" s="239"/>
      <c r="Q199" s="239"/>
      <c r="R199" s="239"/>
      <c r="S199" s="239"/>
      <c r="T199" s="240"/>
      <c r="AT199" s="241" t="s">
        <v>151</v>
      </c>
      <c r="AU199" s="241" t="s">
        <v>86</v>
      </c>
      <c r="AV199" s="14" t="s">
        <v>136</v>
      </c>
      <c r="AW199" s="14" t="s">
        <v>34</v>
      </c>
      <c r="AX199" s="14" t="s">
        <v>84</v>
      </c>
      <c r="AY199" s="241" t="s">
        <v>128</v>
      </c>
    </row>
    <row r="200" spans="1:65" s="2" customFormat="1" ht="16.5" customHeight="1">
      <c r="A200" s="35"/>
      <c r="B200" s="36"/>
      <c r="C200" s="192" t="s">
        <v>129</v>
      </c>
      <c r="D200" s="192" t="s">
        <v>131</v>
      </c>
      <c r="E200" s="193" t="s">
        <v>910</v>
      </c>
      <c r="F200" s="194" t="s">
        <v>911</v>
      </c>
      <c r="G200" s="195" t="s">
        <v>155</v>
      </c>
      <c r="H200" s="196">
        <v>257.39999999999998</v>
      </c>
      <c r="I200" s="197"/>
      <c r="J200" s="198">
        <f>ROUND(I200*H200,2)</f>
        <v>0</v>
      </c>
      <c r="K200" s="194" t="s">
        <v>848</v>
      </c>
      <c r="L200" s="40"/>
      <c r="M200" s="199" t="s">
        <v>1</v>
      </c>
      <c r="N200" s="200" t="s">
        <v>42</v>
      </c>
      <c r="O200" s="72"/>
      <c r="P200" s="201">
        <f>O200*H200</f>
        <v>0</v>
      </c>
      <c r="Q200" s="201">
        <v>0</v>
      </c>
      <c r="R200" s="201">
        <f>Q200*H200</f>
        <v>0</v>
      </c>
      <c r="S200" s="201">
        <v>0</v>
      </c>
      <c r="T200" s="202">
        <f>S200*H200</f>
        <v>0</v>
      </c>
      <c r="U200" s="35"/>
      <c r="V200" s="35"/>
      <c r="W200" s="35"/>
      <c r="X200" s="35"/>
      <c r="Y200" s="35"/>
      <c r="Z200" s="35"/>
      <c r="AA200" s="35"/>
      <c r="AB200" s="35"/>
      <c r="AC200" s="35"/>
      <c r="AD200" s="35"/>
      <c r="AE200" s="35"/>
      <c r="AR200" s="203" t="s">
        <v>136</v>
      </c>
      <c r="AT200" s="203" t="s">
        <v>131</v>
      </c>
      <c r="AU200" s="203" t="s">
        <v>86</v>
      </c>
      <c r="AY200" s="18" t="s">
        <v>128</v>
      </c>
      <c r="BE200" s="204">
        <f>IF(N200="základní",J200,0)</f>
        <v>0</v>
      </c>
      <c r="BF200" s="204">
        <f>IF(N200="snížená",J200,0)</f>
        <v>0</v>
      </c>
      <c r="BG200" s="204">
        <f>IF(N200="zákl. přenesená",J200,0)</f>
        <v>0</v>
      </c>
      <c r="BH200" s="204">
        <f>IF(N200="sníž. přenesená",J200,0)</f>
        <v>0</v>
      </c>
      <c r="BI200" s="204">
        <f>IF(N200="nulová",J200,0)</f>
        <v>0</v>
      </c>
      <c r="BJ200" s="18" t="s">
        <v>84</v>
      </c>
      <c r="BK200" s="204">
        <f>ROUND(I200*H200,2)</f>
        <v>0</v>
      </c>
      <c r="BL200" s="18" t="s">
        <v>136</v>
      </c>
      <c r="BM200" s="203" t="s">
        <v>240</v>
      </c>
    </row>
    <row r="201" spans="1:65" s="2" customFormat="1" ht="19.2">
      <c r="A201" s="35"/>
      <c r="B201" s="36"/>
      <c r="C201" s="37"/>
      <c r="D201" s="205" t="s">
        <v>138</v>
      </c>
      <c r="E201" s="37"/>
      <c r="F201" s="206" t="s">
        <v>912</v>
      </c>
      <c r="G201" s="37"/>
      <c r="H201" s="37"/>
      <c r="I201" s="207"/>
      <c r="J201" s="37"/>
      <c r="K201" s="37"/>
      <c r="L201" s="40"/>
      <c r="M201" s="208"/>
      <c r="N201" s="209"/>
      <c r="O201" s="72"/>
      <c r="P201" s="72"/>
      <c r="Q201" s="72"/>
      <c r="R201" s="72"/>
      <c r="S201" s="72"/>
      <c r="T201" s="73"/>
      <c r="U201" s="35"/>
      <c r="V201" s="35"/>
      <c r="W201" s="35"/>
      <c r="X201" s="35"/>
      <c r="Y201" s="35"/>
      <c r="Z201" s="35"/>
      <c r="AA201" s="35"/>
      <c r="AB201" s="35"/>
      <c r="AC201" s="35"/>
      <c r="AD201" s="35"/>
      <c r="AE201" s="35"/>
      <c r="AT201" s="18" t="s">
        <v>138</v>
      </c>
      <c r="AU201" s="18" t="s">
        <v>86</v>
      </c>
    </row>
    <row r="202" spans="1:65" s="15" customFormat="1" ht="20.399999999999999">
      <c r="B202" s="242"/>
      <c r="C202" s="243"/>
      <c r="D202" s="205" t="s">
        <v>151</v>
      </c>
      <c r="E202" s="244" t="s">
        <v>1</v>
      </c>
      <c r="F202" s="245" t="s">
        <v>913</v>
      </c>
      <c r="G202" s="243"/>
      <c r="H202" s="244" t="s">
        <v>1</v>
      </c>
      <c r="I202" s="246"/>
      <c r="J202" s="243"/>
      <c r="K202" s="243"/>
      <c r="L202" s="247"/>
      <c r="M202" s="248"/>
      <c r="N202" s="249"/>
      <c r="O202" s="249"/>
      <c r="P202" s="249"/>
      <c r="Q202" s="249"/>
      <c r="R202" s="249"/>
      <c r="S202" s="249"/>
      <c r="T202" s="250"/>
      <c r="AT202" s="251" t="s">
        <v>151</v>
      </c>
      <c r="AU202" s="251" t="s">
        <v>86</v>
      </c>
      <c r="AV202" s="15" t="s">
        <v>84</v>
      </c>
      <c r="AW202" s="15" t="s">
        <v>34</v>
      </c>
      <c r="AX202" s="15" t="s">
        <v>77</v>
      </c>
      <c r="AY202" s="251" t="s">
        <v>128</v>
      </c>
    </row>
    <row r="203" spans="1:65" s="13" customFormat="1">
      <c r="B203" s="210"/>
      <c r="C203" s="211"/>
      <c r="D203" s="205" t="s">
        <v>151</v>
      </c>
      <c r="E203" s="212" t="s">
        <v>1</v>
      </c>
      <c r="F203" s="213" t="s">
        <v>914</v>
      </c>
      <c r="G203" s="211"/>
      <c r="H203" s="214">
        <v>257.39999999999998</v>
      </c>
      <c r="I203" s="215"/>
      <c r="J203" s="211"/>
      <c r="K203" s="211"/>
      <c r="L203" s="216"/>
      <c r="M203" s="217"/>
      <c r="N203" s="218"/>
      <c r="O203" s="218"/>
      <c r="P203" s="218"/>
      <c r="Q203" s="218"/>
      <c r="R203" s="218"/>
      <c r="S203" s="218"/>
      <c r="T203" s="219"/>
      <c r="AT203" s="220" t="s">
        <v>151</v>
      </c>
      <c r="AU203" s="220" t="s">
        <v>86</v>
      </c>
      <c r="AV203" s="13" t="s">
        <v>86</v>
      </c>
      <c r="AW203" s="13" t="s">
        <v>34</v>
      </c>
      <c r="AX203" s="13" t="s">
        <v>77</v>
      </c>
      <c r="AY203" s="220" t="s">
        <v>128</v>
      </c>
    </row>
    <row r="204" spans="1:65" s="14" customFormat="1">
      <c r="B204" s="231"/>
      <c r="C204" s="232"/>
      <c r="D204" s="205" t="s">
        <v>151</v>
      </c>
      <c r="E204" s="233" t="s">
        <v>1</v>
      </c>
      <c r="F204" s="234" t="s">
        <v>177</v>
      </c>
      <c r="G204" s="232"/>
      <c r="H204" s="235">
        <v>257.39999999999998</v>
      </c>
      <c r="I204" s="236"/>
      <c r="J204" s="232"/>
      <c r="K204" s="232"/>
      <c r="L204" s="237"/>
      <c r="M204" s="238"/>
      <c r="N204" s="239"/>
      <c r="O204" s="239"/>
      <c r="P204" s="239"/>
      <c r="Q204" s="239"/>
      <c r="R204" s="239"/>
      <c r="S204" s="239"/>
      <c r="T204" s="240"/>
      <c r="AT204" s="241" t="s">
        <v>151</v>
      </c>
      <c r="AU204" s="241" t="s">
        <v>86</v>
      </c>
      <c r="AV204" s="14" t="s">
        <v>136</v>
      </c>
      <c r="AW204" s="14" t="s">
        <v>34</v>
      </c>
      <c r="AX204" s="14" t="s">
        <v>84</v>
      </c>
      <c r="AY204" s="241" t="s">
        <v>128</v>
      </c>
    </row>
    <row r="205" spans="1:65" s="2" customFormat="1" ht="16.5" customHeight="1">
      <c r="A205" s="35"/>
      <c r="B205" s="36"/>
      <c r="C205" s="221" t="s">
        <v>163</v>
      </c>
      <c r="D205" s="221" t="s">
        <v>170</v>
      </c>
      <c r="E205" s="222" t="s">
        <v>915</v>
      </c>
      <c r="F205" s="223" t="s">
        <v>916</v>
      </c>
      <c r="G205" s="224" t="s">
        <v>148</v>
      </c>
      <c r="H205" s="225">
        <v>437.58</v>
      </c>
      <c r="I205" s="226"/>
      <c r="J205" s="227">
        <f>ROUND(I205*H205,2)</f>
        <v>0</v>
      </c>
      <c r="K205" s="223" t="s">
        <v>848</v>
      </c>
      <c r="L205" s="228"/>
      <c r="M205" s="229" t="s">
        <v>1</v>
      </c>
      <c r="N205" s="230" t="s">
        <v>42</v>
      </c>
      <c r="O205" s="72"/>
      <c r="P205" s="201">
        <f>O205*H205</f>
        <v>0</v>
      </c>
      <c r="Q205" s="201">
        <v>1</v>
      </c>
      <c r="R205" s="201">
        <f>Q205*H205</f>
        <v>437.58</v>
      </c>
      <c r="S205" s="201">
        <v>0</v>
      </c>
      <c r="T205" s="202">
        <f>S205*H205</f>
        <v>0</v>
      </c>
      <c r="U205" s="35"/>
      <c r="V205" s="35"/>
      <c r="W205" s="35"/>
      <c r="X205" s="35"/>
      <c r="Y205" s="35"/>
      <c r="Z205" s="35"/>
      <c r="AA205" s="35"/>
      <c r="AB205" s="35"/>
      <c r="AC205" s="35"/>
      <c r="AD205" s="35"/>
      <c r="AE205" s="35"/>
      <c r="AR205" s="203" t="s">
        <v>178</v>
      </c>
      <c r="AT205" s="203" t="s">
        <v>170</v>
      </c>
      <c r="AU205" s="203" t="s">
        <v>86</v>
      </c>
      <c r="AY205" s="18" t="s">
        <v>128</v>
      </c>
      <c r="BE205" s="204">
        <f>IF(N205="základní",J205,0)</f>
        <v>0</v>
      </c>
      <c r="BF205" s="204">
        <f>IF(N205="snížená",J205,0)</f>
        <v>0</v>
      </c>
      <c r="BG205" s="204">
        <f>IF(N205="zákl. přenesená",J205,0)</f>
        <v>0</v>
      </c>
      <c r="BH205" s="204">
        <f>IF(N205="sníž. přenesená",J205,0)</f>
        <v>0</v>
      </c>
      <c r="BI205" s="204">
        <f>IF(N205="nulová",J205,0)</f>
        <v>0</v>
      </c>
      <c r="BJ205" s="18" t="s">
        <v>84</v>
      </c>
      <c r="BK205" s="204">
        <f>ROUND(I205*H205,2)</f>
        <v>0</v>
      </c>
      <c r="BL205" s="18" t="s">
        <v>136</v>
      </c>
      <c r="BM205" s="203" t="s">
        <v>917</v>
      </c>
    </row>
    <row r="206" spans="1:65" s="2" customFormat="1">
      <c r="A206" s="35"/>
      <c r="B206" s="36"/>
      <c r="C206" s="37"/>
      <c r="D206" s="205" t="s">
        <v>138</v>
      </c>
      <c r="E206" s="37"/>
      <c r="F206" s="206" t="s">
        <v>916</v>
      </c>
      <c r="G206" s="37"/>
      <c r="H206" s="37"/>
      <c r="I206" s="207"/>
      <c r="J206" s="37"/>
      <c r="K206" s="37"/>
      <c r="L206" s="40"/>
      <c r="M206" s="208"/>
      <c r="N206" s="209"/>
      <c r="O206" s="72"/>
      <c r="P206" s="72"/>
      <c r="Q206" s="72"/>
      <c r="R206" s="72"/>
      <c r="S206" s="72"/>
      <c r="T206" s="73"/>
      <c r="U206" s="35"/>
      <c r="V206" s="35"/>
      <c r="W206" s="35"/>
      <c r="X206" s="35"/>
      <c r="Y206" s="35"/>
      <c r="Z206" s="35"/>
      <c r="AA206" s="35"/>
      <c r="AB206" s="35"/>
      <c r="AC206" s="35"/>
      <c r="AD206" s="35"/>
      <c r="AE206" s="35"/>
      <c r="AT206" s="18" t="s">
        <v>138</v>
      </c>
      <c r="AU206" s="18" t="s">
        <v>86</v>
      </c>
    </row>
    <row r="207" spans="1:65" s="13" customFormat="1">
      <c r="B207" s="210"/>
      <c r="C207" s="211"/>
      <c r="D207" s="205" t="s">
        <v>151</v>
      </c>
      <c r="E207" s="212" t="s">
        <v>1</v>
      </c>
      <c r="F207" s="213" t="s">
        <v>918</v>
      </c>
      <c r="G207" s="211"/>
      <c r="H207" s="214">
        <v>437.58</v>
      </c>
      <c r="I207" s="215"/>
      <c r="J207" s="211"/>
      <c r="K207" s="211"/>
      <c r="L207" s="216"/>
      <c r="M207" s="217"/>
      <c r="N207" s="218"/>
      <c r="O207" s="218"/>
      <c r="P207" s="218"/>
      <c r="Q207" s="218"/>
      <c r="R207" s="218"/>
      <c r="S207" s="218"/>
      <c r="T207" s="219"/>
      <c r="AT207" s="220" t="s">
        <v>151</v>
      </c>
      <c r="AU207" s="220" t="s">
        <v>86</v>
      </c>
      <c r="AV207" s="13" t="s">
        <v>86</v>
      </c>
      <c r="AW207" s="13" t="s">
        <v>34</v>
      </c>
      <c r="AX207" s="13" t="s">
        <v>77</v>
      </c>
      <c r="AY207" s="220" t="s">
        <v>128</v>
      </c>
    </row>
    <row r="208" spans="1:65" s="14" customFormat="1">
      <c r="B208" s="231"/>
      <c r="C208" s="232"/>
      <c r="D208" s="205" t="s">
        <v>151</v>
      </c>
      <c r="E208" s="233" t="s">
        <v>1</v>
      </c>
      <c r="F208" s="234" t="s">
        <v>177</v>
      </c>
      <c r="G208" s="232"/>
      <c r="H208" s="235">
        <v>437.58</v>
      </c>
      <c r="I208" s="236"/>
      <c r="J208" s="232"/>
      <c r="K208" s="232"/>
      <c r="L208" s="237"/>
      <c r="M208" s="238"/>
      <c r="N208" s="239"/>
      <c r="O208" s="239"/>
      <c r="P208" s="239"/>
      <c r="Q208" s="239"/>
      <c r="R208" s="239"/>
      <c r="S208" s="239"/>
      <c r="T208" s="240"/>
      <c r="AT208" s="241" t="s">
        <v>151</v>
      </c>
      <c r="AU208" s="241" t="s">
        <v>86</v>
      </c>
      <c r="AV208" s="14" t="s">
        <v>136</v>
      </c>
      <c r="AW208" s="14" t="s">
        <v>34</v>
      </c>
      <c r="AX208" s="14" t="s">
        <v>84</v>
      </c>
      <c r="AY208" s="241" t="s">
        <v>128</v>
      </c>
    </row>
    <row r="209" spans="1:65" s="2" customFormat="1" ht="16.5" customHeight="1">
      <c r="A209" s="35"/>
      <c r="B209" s="36"/>
      <c r="C209" s="192" t="s">
        <v>169</v>
      </c>
      <c r="D209" s="192" t="s">
        <v>131</v>
      </c>
      <c r="E209" s="193" t="s">
        <v>919</v>
      </c>
      <c r="F209" s="194" t="s">
        <v>920</v>
      </c>
      <c r="G209" s="195" t="s">
        <v>155</v>
      </c>
      <c r="H209" s="196">
        <v>257.39999999999998</v>
      </c>
      <c r="I209" s="197"/>
      <c r="J209" s="198">
        <f>ROUND(I209*H209,2)</f>
        <v>0</v>
      </c>
      <c r="K209" s="194" t="s">
        <v>848</v>
      </c>
      <c r="L209" s="40"/>
      <c r="M209" s="199" t="s">
        <v>1</v>
      </c>
      <c r="N209" s="200" t="s">
        <v>42</v>
      </c>
      <c r="O209" s="72"/>
      <c r="P209" s="201">
        <f>O209*H209</f>
        <v>0</v>
      </c>
      <c r="Q209" s="201">
        <v>0</v>
      </c>
      <c r="R209" s="201">
        <f>Q209*H209</f>
        <v>0</v>
      </c>
      <c r="S209" s="201">
        <v>0</v>
      </c>
      <c r="T209" s="202">
        <f>S209*H209</f>
        <v>0</v>
      </c>
      <c r="U209" s="35"/>
      <c r="V209" s="35"/>
      <c r="W209" s="35"/>
      <c r="X209" s="35"/>
      <c r="Y209" s="35"/>
      <c r="Z209" s="35"/>
      <c r="AA209" s="35"/>
      <c r="AB209" s="35"/>
      <c r="AC209" s="35"/>
      <c r="AD209" s="35"/>
      <c r="AE209" s="35"/>
      <c r="AR209" s="203" t="s">
        <v>136</v>
      </c>
      <c r="AT209" s="203" t="s">
        <v>131</v>
      </c>
      <c r="AU209" s="203" t="s">
        <v>86</v>
      </c>
      <c r="AY209" s="18" t="s">
        <v>128</v>
      </c>
      <c r="BE209" s="204">
        <f>IF(N209="základní",J209,0)</f>
        <v>0</v>
      </c>
      <c r="BF209" s="204">
        <f>IF(N209="snížená",J209,0)</f>
        <v>0</v>
      </c>
      <c r="BG209" s="204">
        <f>IF(N209="zákl. přenesená",J209,0)</f>
        <v>0</v>
      </c>
      <c r="BH209" s="204">
        <f>IF(N209="sníž. přenesená",J209,0)</f>
        <v>0</v>
      </c>
      <c r="BI209" s="204">
        <f>IF(N209="nulová",J209,0)</f>
        <v>0</v>
      </c>
      <c r="BJ209" s="18" t="s">
        <v>84</v>
      </c>
      <c r="BK209" s="204">
        <f>ROUND(I209*H209,2)</f>
        <v>0</v>
      </c>
      <c r="BL209" s="18" t="s">
        <v>136</v>
      </c>
      <c r="BM209" s="203" t="s">
        <v>921</v>
      </c>
    </row>
    <row r="210" spans="1:65" s="2" customFormat="1" ht="19.2">
      <c r="A210" s="35"/>
      <c r="B210" s="36"/>
      <c r="C210" s="37"/>
      <c r="D210" s="205" t="s">
        <v>138</v>
      </c>
      <c r="E210" s="37"/>
      <c r="F210" s="206" t="s">
        <v>922</v>
      </c>
      <c r="G210" s="37"/>
      <c r="H210" s="37"/>
      <c r="I210" s="207"/>
      <c r="J210" s="37"/>
      <c r="K210" s="37"/>
      <c r="L210" s="40"/>
      <c r="M210" s="208"/>
      <c r="N210" s="209"/>
      <c r="O210" s="72"/>
      <c r="P210" s="72"/>
      <c r="Q210" s="72"/>
      <c r="R210" s="72"/>
      <c r="S210" s="72"/>
      <c r="T210" s="73"/>
      <c r="U210" s="35"/>
      <c r="V210" s="35"/>
      <c r="W210" s="35"/>
      <c r="X210" s="35"/>
      <c r="Y210" s="35"/>
      <c r="Z210" s="35"/>
      <c r="AA210" s="35"/>
      <c r="AB210" s="35"/>
      <c r="AC210" s="35"/>
      <c r="AD210" s="35"/>
      <c r="AE210" s="35"/>
      <c r="AT210" s="18" t="s">
        <v>138</v>
      </c>
      <c r="AU210" s="18" t="s">
        <v>86</v>
      </c>
    </row>
    <row r="211" spans="1:65" s="15" customFormat="1" ht="20.399999999999999">
      <c r="B211" s="242"/>
      <c r="C211" s="243"/>
      <c r="D211" s="205" t="s">
        <v>151</v>
      </c>
      <c r="E211" s="244" t="s">
        <v>1</v>
      </c>
      <c r="F211" s="245" t="s">
        <v>913</v>
      </c>
      <c r="G211" s="243"/>
      <c r="H211" s="244" t="s">
        <v>1</v>
      </c>
      <c r="I211" s="246"/>
      <c r="J211" s="243"/>
      <c r="K211" s="243"/>
      <c r="L211" s="247"/>
      <c r="M211" s="248"/>
      <c r="N211" s="249"/>
      <c r="O211" s="249"/>
      <c r="P211" s="249"/>
      <c r="Q211" s="249"/>
      <c r="R211" s="249"/>
      <c r="S211" s="249"/>
      <c r="T211" s="250"/>
      <c r="AT211" s="251" t="s">
        <v>151</v>
      </c>
      <c r="AU211" s="251" t="s">
        <v>86</v>
      </c>
      <c r="AV211" s="15" t="s">
        <v>84</v>
      </c>
      <c r="AW211" s="15" t="s">
        <v>34</v>
      </c>
      <c r="AX211" s="15" t="s">
        <v>77</v>
      </c>
      <c r="AY211" s="251" t="s">
        <v>128</v>
      </c>
    </row>
    <row r="212" spans="1:65" s="13" customFormat="1">
      <c r="B212" s="210"/>
      <c r="C212" s="211"/>
      <c r="D212" s="205" t="s">
        <v>151</v>
      </c>
      <c r="E212" s="212" t="s">
        <v>1</v>
      </c>
      <c r="F212" s="213" t="s">
        <v>914</v>
      </c>
      <c r="G212" s="211"/>
      <c r="H212" s="214">
        <v>257.39999999999998</v>
      </c>
      <c r="I212" s="215"/>
      <c r="J212" s="211"/>
      <c r="K212" s="211"/>
      <c r="L212" s="216"/>
      <c r="M212" s="217"/>
      <c r="N212" s="218"/>
      <c r="O212" s="218"/>
      <c r="P212" s="218"/>
      <c r="Q212" s="218"/>
      <c r="R212" s="218"/>
      <c r="S212" s="218"/>
      <c r="T212" s="219"/>
      <c r="AT212" s="220" t="s">
        <v>151</v>
      </c>
      <c r="AU212" s="220" t="s">
        <v>86</v>
      </c>
      <c r="AV212" s="13" t="s">
        <v>86</v>
      </c>
      <c r="AW212" s="13" t="s">
        <v>34</v>
      </c>
      <c r="AX212" s="13" t="s">
        <v>84</v>
      </c>
      <c r="AY212" s="220" t="s">
        <v>128</v>
      </c>
    </row>
    <row r="213" spans="1:65" s="2" customFormat="1" ht="16.5" customHeight="1">
      <c r="A213" s="35"/>
      <c r="B213" s="36"/>
      <c r="C213" s="192" t="s">
        <v>178</v>
      </c>
      <c r="D213" s="192" t="s">
        <v>131</v>
      </c>
      <c r="E213" s="193" t="s">
        <v>923</v>
      </c>
      <c r="F213" s="194" t="s">
        <v>924</v>
      </c>
      <c r="G213" s="195" t="s">
        <v>155</v>
      </c>
      <c r="H213" s="196">
        <v>87.6</v>
      </c>
      <c r="I213" s="197"/>
      <c r="J213" s="198">
        <f>ROUND(I213*H213,2)</f>
        <v>0</v>
      </c>
      <c r="K213" s="194" t="s">
        <v>848</v>
      </c>
      <c r="L213" s="40"/>
      <c r="M213" s="199" t="s">
        <v>1</v>
      </c>
      <c r="N213" s="200" t="s">
        <v>42</v>
      </c>
      <c r="O213" s="72"/>
      <c r="P213" s="201">
        <f>O213*H213</f>
        <v>0</v>
      </c>
      <c r="Q213" s="201">
        <v>0</v>
      </c>
      <c r="R213" s="201">
        <f>Q213*H213</f>
        <v>0</v>
      </c>
      <c r="S213" s="201">
        <v>0</v>
      </c>
      <c r="T213" s="202">
        <f>S213*H213</f>
        <v>0</v>
      </c>
      <c r="U213" s="35"/>
      <c r="V213" s="35"/>
      <c r="W213" s="35"/>
      <c r="X213" s="35"/>
      <c r="Y213" s="35"/>
      <c r="Z213" s="35"/>
      <c r="AA213" s="35"/>
      <c r="AB213" s="35"/>
      <c r="AC213" s="35"/>
      <c r="AD213" s="35"/>
      <c r="AE213" s="35"/>
      <c r="AR213" s="203" t="s">
        <v>136</v>
      </c>
      <c r="AT213" s="203" t="s">
        <v>131</v>
      </c>
      <c r="AU213" s="203" t="s">
        <v>86</v>
      </c>
      <c r="AY213" s="18" t="s">
        <v>128</v>
      </c>
      <c r="BE213" s="204">
        <f>IF(N213="základní",J213,0)</f>
        <v>0</v>
      </c>
      <c r="BF213" s="204">
        <f>IF(N213="snížená",J213,0)</f>
        <v>0</v>
      </c>
      <c r="BG213" s="204">
        <f>IF(N213="zákl. přenesená",J213,0)</f>
        <v>0</v>
      </c>
      <c r="BH213" s="204">
        <f>IF(N213="sníž. přenesená",J213,0)</f>
        <v>0</v>
      </c>
      <c r="BI213" s="204">
        <f>IF(N213="nulová",J213,0)</f>
        <v>0</v>
      </c>
      <c r="BJ213" s="18" t="s">
        <v>84</v>
      </c>
      <c r="BK213" s="204">
        <f>ROUND(I213*H213,2)</f>
        <v>0</v>
      </c>
      <c r="BL213" s="18" t="s">
        <v>136</v>
      </c>
      <c r="BM213" s="203" t="s">
        <v>260</v>
      </c>
    </row>
    <row r="214" spans="1:65" s="2" customFormat="1">
      <c r="A214" s="35"/>
      <c r="B214" s="36"/>
      <c r="C214" s="37"/>
      <c r="D214" s="205" t="s">
        <v>138</v>
      </c>
      <c r="E214" s="37"/>
      <c r="F214" s="206" t="s">
        <v>925</v>
      </c>
      <c r="G214" s="37"/>
      <c r="H214" s="37"/>
      <c r="I214" s="207"/>
      <c r="J214" s="37"/>
      <c r="K214" s="37"/>
      <c r="L214" s="40"/>
      <c r="M214" s="208"/>
      <c r="N214" s="209"/>
      <c r="O214" s="72"/>
      <c r="P214" s="72"/>
      <c r="Q214" s="72"/>
      <c r="R214" s="72"/>
      <c r="S214" s="72"/>
      <c r="T214" s="73"/>
      <c r="U214" s="35"/>
      <c r="V214" s="35"/>
      <c r="W214" s="35"/>
      <c r="X214" s="35"/>
      <c r="Y214" s="35"/>
      <c r="Z214" s="35"/>
      <c r="AA214" s="35"/>
      <c r="AB214" s="35"/>
      <c r="AC214" s="35"/>
      <c r="AD214" s="35"/>
      <c r="AE214" s="35"/>
      <c r="AT214" s="18" t="s">
        <v>138</v>
      </c>
      <c r="AU214" s="18" t="s">
        <v>86</v>
      </c>
    </row>
    <row r="215" spans="1:65" s="15" customFormat="1">
      <c r="B215" s="242"/>
      <c r="C215" s="243"/>
      <c r="D215" s="205" t="s">
        <v>151</v>
      </c>
      <c r="E215" s="244" t="s">
        <v>1</v>
      </c>
      <c r="F215" s="245" t="s">
        <v>926</v>
      </c>
      <c r="G215" s="243"/>
      <c r="H215" s="244" t="s">
        <v>1</v>
      </c>
      <c r="I215" s="246"/>
      <c r="J215" s="243"/>
      <c r="K215" s="243"/>
      <c r="L215" s="247"/>
      <c r="M215" s="248"/>
      <c r="N215" s="249"/>
      <c r="O215" s="249"/>
      <c r="P215" s="249"/>
      <c r="Q215" s="249"/>
      <c r="R215" s="249"/>
      <c r="S215" s="249"/>
      <c r="T215" s="250"/>
      <c r="AT215" s="251" t="s">
        <v>151</v>
      </c>
      <c r="AU215" s="251" t="s">
        <v>86</v>
      </c>
      <c r="AV215" s="15" t="s">
        <v>84</v>
      </c>
      <c r="AW215" s="15" t="s">
        <v>34</v>
      </c>
      <c r="AX215" s="15" t="s">
        <v>77</v>
      </c>
      <c r="AY215" s="251" t="s">
        <v>128</v>
      </c>
    </row>
    <row r="216" spans="1:65" s="13" customFormat="1">
      <c r="B216" s="210"/>
      <c r="C216" s="211"/>
      <c r="D216" s="205" t="s">
        <v>151</v>
      </c>
      <c r="E216" s="212" t="s">
        <v>1</v>
      </c>
      <c r="F216" s="213" t="s">
        <v>927</v>
      </c>
      <c r="G216" s="211"/>
      <c r="H216" s="214">
        <v>87.6</v>
      </c>
      <c r="I216" s="215"/>
      <c r="J216" s="211"/>
      <c r="K216" s="211"/>
      <c r="L216" s="216"/>
      <c r="M216" s="217"/>
      <c r="N216" s="218"/>
      <c r="O216" s="218"/>
      <c r="P216" s="218"/>
      <c r="Q216" s="218"/>
      <c r="R216" s="218"/>
      <c r="S216" s="218"/>
      <c r="T216" s="219"/>
      <c r="AT216" s="220" t="s">
        <v>151</v>
      </c>
      <c r="AU216" s="220" t="s">
        <v>86</v>
      </c>
      <c r="AV216" s="13" t="s">
        <v>86</v>
      </c>
      <c r="AW216" s="13" t="s">
        <v>34</v>
      </c>
      <c r="AX216" s="13" t="s">
        <v>77</v>
      </c>
      <c r="AY216" s="220" t="s">
        <v>128</v>
      </c>
    </row>
    <row r="217" spans="1:65" s="14" customFormat="1">
      <c r="B217" s="231"/>
      <c r="C217" s="232"/>
      <c r="D217" s="205" t="s">
        <v>151</v>
      </c>
      <c r="E217" s="233" t="s">
        <v>1</v>
      </c>
      <c r="F217" s="234" t="s">
        <v>177</v>
      </c>
      <c r="G217" s="232"/>
      <c r="H217" s="235">
        <v>87.6</v>
      </c>
      <c r="I217" s="236"/>
      <c r="J217" s="232"/>
      <c r="K217" s="232"/>
      <c r="L217" s="237"/>
      <c r="M217" s="238"/>
      <c r="N217" s="239"/>
      <c r="O217" s="239"/>
      <c r="P217" s="239"/>
      <c r="Q217" s="239"/>
      <c r="R217" s="239"/>
      <c r="S217" s="239"/>
      <c r="T217" s="240"/>
      <c r="AT217" s="241" t="s">
        <v>151</v>
      </c>
      <c r="AU217" s="241" t="s">
        <v>86</v>
      </c>
      <c r="AV217" s="14" t="s">
        <v>136</v>
      </c>
      <c r="AW217" s="14" t="s">
        <v>34</v>
      </c>
      <c r="AX217" s="14" t="s">
        <v>84</v>
      </c>
      <c r="AY217" s="241" t="s">
        <v>128</v>
      </c>
    </row>
    <row r="218" spans="1:65" s="2" customFormat="1" ht="16.5" customHeight="1">
      <c r="A218" s="35"/>
      <c r="B218" s="36"/>
      <c r="C218" s="192" t="s">
        <v>184</v>
      </c>
      <c r="D218" s="192" t="s">
        <v>131</v>
      </c>
      <c r="E218" s="193" t="s">
        <v>928</v>
      </c>
      <c r="F218" s="194" t="s">
        <v>929</v>
      </c>
      <c r="G218" s="195" t="s">
        <v>155</v>
      </c>
      <c r="H218" s="196">
        <v>87.6</v>
      </c>
      <c r="I218" s="197"/>
      <c r="J218" s="198">
        <f>ROUND(I218*H218,2)</f>
        <v>0</v>
      </c>
      <c r="K218" s="194" t="s">
        <v>848</v>
      </c>
      <c r="L218" s="40"/>
      <c r="M218" s="199" t="s">
        <v>1</v>
      </c>
      <c r="N218" s="200" t="s">
        <v>42</v>
      </c>
      <c r="O218" s="72"/>
      <c r="P218" s="201">
        <f>O218*H218</f>
        <v>0</v>
      </c>
      <c r="Q218" s="201">
        <v>0</v>
      </c>
      <c r="R218" s="201">
        <f>Q218*H218</f>
        <v>0</v>
      </c>
      <c r="S218" s="201">
        <v>0</v>
      </c>
      <c r="T218" s="202">
        <f>S218*H218</f>
        <v>0</v>
      </c>
      <c r="U218" s="35"/>
      <c r="V218" s="35"/>
      <c r="W218" s="35"/>
      <c r="X218" s="35"/>
      <c r="Y218" s="35"/>
      <c r="Z218" s="35"/>
      <c r="AA218" s="35"/>
      <c r="AB218" s="35"/>
      <c r="AC218" s="35"/>
      <c r="AD218" s="35"/>
      <c r="AE218" s="35"/>
      <c r="AR218" s="203" t="s">
        <v>136</v>
      </c>
      <c r="AT218" s="203" t="s">
        <v>131</v>
      </c>
      <c r="AU218" s="203" t="s">
        <v>86</v>
      </c>
      <c r="AY218" s="18" t="s">
        <v>128</v>
      </c>
      <c r="BE218" s="204">
        <f>IF(N218="základní",J218,0)</f>
        <v>0</v>
      </c>
      <c r="BF218" s="204">
        <f>IF(N218="snížená",J218,0)</f>
        <v>0</v>
      </c>
      <c r="BG218" s="204">
        <f>IF(N218="zákl. přenesená",J218,0)</f>
        <v>0</v>
      </c>
      <c r="BH218" s="204">
        <f>IF(N218="sníž. přenesená",J218,0)</f>
        <v>0</v>
      </c>
      <c r="BI218" s="204">
        <f>IF(N218="nulová",J218,0)</f>
        <v>0</v>
      </c>
      <c r="BJ218" s="18" t="s">
        <v>84</v>
      </c>
      <c r="BK218" s="204">
        <f>ROUND(I218*H218,2)</f>
        <v>0</v>
      </c>
      <c r="BL218" s="18" t="s">
        <v>136</v>
      </c>
      <c r="BM218" s="203" t="s">
        <v>271</v>
      </c>
    </row>
    <row r="219" spans="1:65" s="2" customFormat="1">
      <c r="A219" s="35"/>
      <c r="B219" s="36"/>
      <c r="C219" s="37"/>
      <c r="D219" s="205" t="s">
        <v>138</v>
      </c>
      <c r="E219" s="37"/>
      <c r="F219" s="206" t="s">
        <v>930</v>
      </c>
      <c r="G219" s="37"/>
      <c r="H219" s="37"/>
      <c r="I219" s="207"/>
      <c r="J219" s="37"/>
      <c r="K219" s="37"/>
      <c r="L219" s="40"/>
      <c r="M219" s="208"/>
      <c r="N219" s="209"/>
      <c r="O219" s="72"/>
      <c r="P219" s="72"/>
      <c r="Q219" s="72"/>
      <c r="R219" s="72"/>
      <c r="S219" s="72"/>
      <c r="T219" s="73"/>
      <c r="U219" s="35"/>
      <c r="V219" s="35"/>
      <c r="W219" s="35"/>
      <c r="X219" s="35"/>
      <c r="Y219" s="35"/>
      <c r="Z219" s="35"/>
      <c r="AA219" s="35"/>
      <c r="AB219" s="35"/>
      <c r="AC219" s="35"/>
      <c r="AD219" s="35"/>
      <c r="AE219" s="35"/>
      <c r="AT219" s="18" t="s">
        <v>138</v>
      </c>
      <c r="AU219" s="18" t="s">
        <v>86</v>
      </c>
    </row>
    <row r="220" spans="1:65" s="15" customFormat="1">
      <c r="B220" s="242"/>
      <c r="C220" s="243"/>
      <c r="D220" s="205" t="s">
        <v>151</v>
      </c>
      <c r="E220" s="244" t="s">
        <v>1</v>
      </c>
      <c r="F220" s="245" t="s">
        <v>926</v>
      </c>
      <c r="G220" s="243"/>
      <c r="H220" s="244" t="s">
        <v>1</v>
      </c>
      <c r="I220" s="246"/>
      <c r="J220" s="243"/>
      <c r="K220" s="243"/>
      <c r="L220" s="247"/>
      <c r="M220" s="248"/>
      <c r="N220" s="249"/>
      <c r="O220" s="249"/>
      <c r="P220" s="249"/>
      <c r="Q220" s="249"/>
      <c r="R220" s="249"/>
      <c r="S220" s="249"/>
      <c r="T220" s="250"/>
      <c r="AT220" s="251" t="s">
        <v>151</v>
      </c>
      <c r="AU220" s="251" t="s">
        <v>86</v>
      </c>
      <c r="AV220" s="15" t="s">
        <v>84</v>
      </c>
      <c r="AW220" s="15" t="s">
        <v>34</v>
      </c>
      <c r="AX220" s="15" t="s">
        <v>77</v>
      </c>
      <c r="AY220" s="251" t="s">
        <v>128</v>
      </c>
    </row>
    <row r="221" spans="1:65" s="13" customFormat="1">
      <c r="B221" s="210"/>
      <c r="C221" s="211"/>
      <c r="D221" s="205" t="s">
        <v>151</v>
      </c>
      <c r="E221" s="212" t="s">
        <v>1</v>
      </c>
      <c r="F221" s="213" t="s">
        <v>927</v>
      </c>
      <c r="G221" s="211"/>
      <c r="H221" s="214">
        <v>87.6</v>
      </c>
      <c r="I221" s="215"/>
      <c r="J221" s="211"/>
      <c r="K221" s="211"/>
      <c r="L221" s="216"/>
      <c r="M221" s="217"/>
      <c r="N221" s="218"/>
      <c r="O221" s="218"/>
      <c r="P221" s="218"/>
      <c r="Q221" s="218"/>
      <c r="R221" s="218"/>
      <c r="S221" s="218"/>
      <c r="T221" s="219"/>
      <c r="AT221" s="220" t="s">
        <v>151</v>
      </c>
      <c r="AU221" s="220" t="s">
        <v>86</v>
      </c>
      <c r="AV221" s="13" t="s">
        <v>86</v>
      </c>
      <c r="AW221" s="13" t="s">
        <v>34</v>
      </c>
      <c r="AX221" s="13" t="s">
        <v>77</v>
      </c>
      <c r="AY221" s="220" t="s">
        <v>128</v>
      </c>
    </row>
    <row r="222" spans="1:65" s="14" customFormat="1">
      <c r="B222" s="231"/>
      <c r="C222" s="232"/>
      <c r="D222" s="205" t="s">
        <v>151</v>
      </c>
      <c r="E222" s="233" t="s">
        <v>1</v>
      </c>
      <c r="F222" s="234" t="s">
        <v>177</v>
      </c>
      <c r="G222" s="232"/>
      <c r="H222" s="235">
        <v>87.6</v>
      </c>
      <c r="I222" s="236"/>
      <c r="J222" s="232"/>
      <c r="K222" s="232"/>
      <c r="L222" s="237"/>
      <c r="M222" s="238"/>
      <c r="N222" s="239"/>
      <c r="O222" s="239"/>
      <c r="P222" s="239"/>
      <c r="Q222" s="239"/>
      <c r="R222" s="239"/>
      <c r="S222" s="239"/>
      <c r="T222" s="240"/>
      <c r="AT222" s="241" t="s">
        <v>151</v>
      </c>
      <c r="AU222" s="241" t="s">
        <v>86</v>
      </c>
      <c r="AV222" s="14" t="s">
        <v>136</v>
      </c>
      <c r="AW222" s="14" t="s">
        <v>34</v>
      </c>
      <c r="AX222" s="14" t="s">
        <v>84</v>
      </c>
      <c r="AY222" s="241" t="s">
        <v>128</v>
      </c>
    </row>
    <row r="223" spans="1:65" s="2" customFormat="1" ht="16.5" customHeight="1">
      <c r="A223" s="35"/>
      <c r="B223" s="36"/>
      <c r="C223" s="192" t="s">
        <v>189</v>
      </c>
      <c r="D223" s="192" t="s">
        <v>131</v>
      </c>
      <c r="E223" s="193" t="s">
        <v>931</v>
      </c>
      <c r="F223" s="194" t="s">
        <v>932</v>
      </c>
      <c r="G223" s="195" t="s">
        <v>155</v>
      </c>
      <c r="H223" s="196">
        <v>2628</v>
      </c>
      <c r="I223" s="197"/>
      <c r="J223" s="198">
        <f>ROUND(I223*H223,2)</f>
        <v>0</v>
      </c>
      <c r="K223" s="194" t="s">
        <v>848</v>
      </c>
      <c r="L223" s="40"/>
      <c r="M223" s="199" t="s">
        <v>1</v>
      </c>
      <c r="N223" s="200" t="s">
        <v>42</v>
      </c>
      <c r="O223" s="72"/>
      <c r="P223" s="201">
        <f>O223*H223</f>
        <v>0</v>
      </c>
      <c r="Q223" s="201">
        <v>0</v>
      </c>
      <c r="R223" s="201">
        <f>Q223*H223</f>
        <v>0</v>
      </c>
      <c r="S223" s="201">
        <v>0</v>
      </c>
      <c r="T223" s="202">
        <f>S223*H223</f>
        <v>0</v>
      </c>
      <c r="U223" s="35"/>
      <c r="V223" s="35"/>
      <c r="W223" s="35"/>
      <c r="X223" s="35"/>
      <c r="Y223" s="35"/>
      <c r="Z223" s="35"/>
      <c r="AA223" s="35"/>
      <c r="AB223" s="35"/>
      <c r="AC223" s="35"/>
      <c r="AD223" s="35"/>
      <c r="AE223" s="35"/>
      <c r="AR223" s="203" t="s">
        <v>136</v>
      </c>
      <c r="AT223" s="203" t="s">
        <v>131</v>
      </c>
      <c r="AU223" s="203" t="s">
        <v>86</v>
      </c>
      <c r="AY223" s="18" t="s">
        <v>128</v>
      </c>
      <c r="BE223" s="204">
        <f>IF(N223="základní",J223,0)</f>
        <v>0</v>
      </c>
      <c r="BF223" s="204">
        <f>IF(N223="snížená",J223,0)</f>
        <v>0</v>
      </c>
      <c r="BG223" s="204">
        <f>IF(N223="zákl. přenesená",J223,0)</f>
        <v>0</v>
      </c>
      <c r="BH223" s="204">
        <f>IF(N223="sníž. přenesená",J223,0)</f>
        <v>0</v>
      </c>
      <c r="BI223" s="204">
        <f>IF(N223="nulová",J223,0)</f>
        <v>0</v>
      </c>
      <c r="BJ223" s="18" t="s">
        <v>84</v>
      </c>
      <c r="BK223" s="204">
        <f>ROUND(I223*H223,2)</f>
        <v>0</v>
      </c>
      <c r="BL223" s="18" t="s">
        <v>136</v>
      </c>
      <c r="BM223" s="203" t="s">
        <v>282</v>
      </c>
    </row>
    <row r="224" spans="1:65" s="2" customFormat="1">
      <c r="A224" s="35"/>
      <c r="B224" s="36"/>
      <c r="C224" s="37"/>
      <c r="D224" s="205" t="s">
        <v>138</v>
      </c>
      <c r="E224" s="37"/>
      <c r="F224" s="206" t="s">
        <v>933</v>
      </c>
      <c r="G224" s="37"/>
      <c r="H224" s="37"/>
      <c r="I224" s="207"/>
      <c r="J224" s="37"/>
      <c r="K224" s="37"/>
      <c r="L224" s="40"/>
      <c r="M224" s="208"/>
      <c r="N224" s="209"/>
      <c r="O224" s="72"/>
      <c r="P224" s="72"/>
      <c r="Q224" s="72"/>
      <c r="R224" s="72"/>
      <c r="S224" s="72"/>
      <c r="T224" s="73"/>
      <c r="U224" s="35"/>
      <c r="V224" s="35"/>
      <c r="W224" s="35"/>
      <c r="X224" s="35"/>
      <c r="Y224" s="35"/>
      <c r="Z224" s="35"/>
      <c r="AA224" s="35"/>
      <c r="AB224" s="35"/>
      <c r="AC224" s="35"/>
      <c r="AD224" s="35"/>
      <c r="AE224" s="35"/>
      <c r="AT224" s="18" t="s">
        <v>138</v>
      </c>
      <c r="AU224" s="18" t="s">
        <v>86</v>
      </c>
    </row>
    <row r="225" spans="1:65" s="15" customFormat="1">
      <c r="B225" s="242"/>
      <c r="C225" s="243"/>
      <c r="D225" s="205" t="s">
        <v>151</v>
      </c>
      <c r="E225" s="244" t="s">
        <v>1</v>
      </c>
      <c r="F225" s="245" t="s">
        <v>926</v>
      </c>
      <c r="G225" s="243"/>
      <c r="H225" s="244" t="s">
        <v>1</v>
      </c>
      <c r="I225" s="246"/>
      <c r="J225" s="243"/>
      <c r="K225" s="243"/>
      <c r="L225" s="247"/>
      <c r="M225" s="248"/>
      <c r="N225" s="249"/>
      <c r="O225" s="249"/>
      <c r="P225" s="249"/>
      <c r="Q225" s="249"/>
      <c r="R225" s="249"/>
      <c r="S225" s="249"/>
      <c r="T225" s="250"/>
      <c r="AT225" s="251" t="s">
        <v>151</v>
      </c>
      <c r="AU225" s="251" t="s">
        <v>86</v>
      </c>
      <c r="AV225" s="15" t="s">
        <v>84</v>
      </c>
      <c r="AW225" s="15" t="s">
        <v>34</v>
      </c>
      <c r="AX225" s="15" t="s">
        <v>77</v>
      </c>
      <c r="AY225" s="251" t="s">
        <v>128</v>
      </c>
    </row>
    <row r="226" spans="1:65" s="13" customFormat="1">
      <c r="B226" s="210"/>
      <c r="C226" s="211"/>
      <c r="D226" s="205" t="s">
        <v>151</v>
      </c>
      <c r="E226" s="212" t="s">
        <v>1</v>
      </c>
      <c r="F226" s="213" t="s">
        <v>934</v>
      </c>
      <c r="G226" s="211"/>
      <c r="H226" s="214">
        <v>2628</v>
      </c>
      <c r="I226" s="215"/>
      <c r="J226" s="211"/>
      <c r="K226" s="211"/>
      <c r="L226" s="216"/>
      <c r="M226" s="217"/>
      <c r="N226" s="218"/>
      <c r="O226" s="218"/>
      <c r="P226" s="218"/>
      <c r="Q226" s="218"/>
      <c r="R226" s="218"/>
      <c r="S226" s="218"/>
      <c r="T226" s="219"/>
      <c r="AT226" s="220" t="s">
        <v>151</v>
      </c>
      <c r="AU226" s="220" t="s">
        <v>86</v>
      </c>
      <c r="AV226" s="13" t="s">
        <v>86</v>
      </c>
      <c r="AW226" s="13" t="s">
        <v>34</v>
      </c>
      <c r="AX226" s="13" t="s">
        <v>77</v>
      </c>
      <c r="AY226" s="220" t="s">
        <v>128</v>
      </c>
    </row>
    <row r="227" spans="1:65" s="14" customFormat="1">
      <c r="B227" s="231"/>
      <c r="C227" s="232"/>
      <c r="D227" s="205" t="s">
        <v>151</v>
      </c>
      <c r="E227" s="233" t="s">
        <v>1</v>
      </c>
      <c r="F227" s="234" t="s">
        <v>177</v>
      </c>
      <c r="G227" s="232"/>
      <c r="H227" s="235">
        <v>2628</v>
      </c>
      <c r="I227" s="236"/>
      <c r="J227" s="232"/>
      <c r="K227" s="232"/>
      <c r="L227" s="237"/>
      <c r="M227" s="238"/>
      <c r="N227" s="239"/>
      <c r="O227" s="239"/>
      <c r="P227" s="239"/>
      <c r="Q227" s="239"/>
      <c r="R227" s="239"/>
      <c r="S227" s="239"/>
      <c r="T227" s="240"/>
      <c r="AT227" s="241" t="s">
        <v>151</v>
      </c>
      <c r="AU227" s="241" t="s">
        <v>86</v>
      </c>
      <c r="AV227" s="14" t="s">
        <v>136</v>
      </c>
      <c r="AW227" s="14" t="s">
        <v>34</v>
      </c>
      <c r="AX227" s="14" t="s">
        <v>84</v>
      </c>
      <c r="AY227" s="241" t="s">
        <v>128</v>
      </c>
    </row>
    <row r="228" spans="1:65" s="2" customFormat="1" ht="21.75" customHeight="1">
      <c r="A228" s="35"/>
      <c r="B228" s="36"/>
      <c r="C228" s="192" t="s">
        <v>194</v>
      </c>
      <c r="D228" s="192" t="s">
        <v>131</v>
      </c>
      <c r="E228" s="193" t="s">
        <v>935</v>
      </c>
      <c r="F228" s="194" t="s">
        <v>936</v>
      </c>
      <c r="G228" s="195" t="s">
        <v>155</v>
      </c>
      <c r="H228" s="196">
        <v>1418.71</v>
      </c>
      <c r="I228" s="197"/>
      <c r="J228" s="198">
        <f>ROUND(I228*H228,2)</f>
        <v>0</v>
      </c>
      <c r="K228" s="194" t="s">
        <v>848</v>
      </c>
      <c r="L228" s="40"/>
      <c r="M228" s="199" t="s">
        <v>1</v>
      </c>
      <c r="N228" s="200" t="s">
        <v>42</v>
      </c>
      <c r="O228" s="72"/>
      <c r="P228" s="201">
        <f>O228*H228</f>
        <v>0</v>
      </c>
      <c r="Q228" s="201">
        <v>0</v>
      </c>
      <c r="R228" s="201">
        <f>Q228*H228</f>
        <v>0</v>
      </c>
      <c r="S228" s="201">
        <v>0</v>
      </c>
      <c r="T228" s="202">
        <f>S228*H228</f>
        <v>0</v>
      </c>
      <c r="U228" s="35"/>
      <c r="V228" s="35"/>
      <c r="W228" s="35"/>
      <c r="X228" s="35"/>
      <c r="Y228" s="35"/>
      <c r="Z228" s="35"/>
      <c r="AA228" s="35"/>
      <c r="AB228" s="35"/>
      <c r="AC228" s="35"/>
      <c r="AD228" s="35"/>
      <c r="AE228" s="35"/>
      <c r="AR228" s="203" t="s">
        <v>136</v>
      </c>
      <c r="AT228" s="203" t="s">
        <v>131</v>
      </c>
      <c r="AU228" s="203" t="s">
        <v>86</v>
      </c>
      <c r="AY228" s="18" t="s">
        <v>128</v>
      </c>
      <c r="BE228" s="204">
        <f>IF(N228="základní",J228,0)</f>
        <v>0</v>
      </c>
      <c r="BF228" s="204">
        <f>IF(N228="snížená",J228,0)</f>
        <v>0</v>
      </c>
      <c r="BG228" s="204">
        <f>IF(N228="zákl. přenesená",J228,0)</f>
        <v>0</v>
      </c>
      <c r="BH228" s="204">
        <f>IF(N228="sníž. přenesená",J228,0)</f>
        <v>0</v>
      </c>
      <c r="BI228" s="204">
        <f>IF(N228="nulová",J228,0)</f>
        <v>0</v>
      </c>
      <c r="BJ228" s="18" t="s">
        <v>84</v>
      </c>
      <c r="BK228" s="204">
        <f>ROUND(I228*H228,2)</f>
        <v>0</v>
      </c>
      <c r="BL228" s="18" t="s">
        <v>136</v>
      </c>
      <c r="BM228" s="203" t="s">
        <v>305</v>
      </c>
    </row>
    <row r="229" spans="1:65" s="2" customFormat="1" ht="19.2">
      <c r="A229" s="35"/>
      <c r="B229" s="36"/>
      <c r="C229" s="37"/>
      <c r="D229" s="205" t="s">
        <v>138</v>
      </c>
      <c r="E229" s="37"/>
      <c r="F229" s="206" t="s">
        <v>937</v>
      </c>
      <c r="G229" s="37"/>
      <c r="H229" s="37"/>
      <c r="I229" s="207"/>
      <c r="J229" s="37"/>
      <c r="K229" s="37"/>
      <c r="L229" s="40"/>
      <c r="M229" s="208"/>
      <c r="N229" s="209"/>
      <c r="O229" s="72"/>
      <c r="P229" s="72"/>
      <c r="Q229" s="72"/>
      <c r="R229" s="72"/>
      <c r="S229" s="72"/>
      <c r="T229" s="73"/>
      <c r="U229" s="35"/>
      <c r="V229" s="35"/>
      <c r="W229" s="35"/>
      <c r="X229" s="35"/>
      <c r="Y229" s="35"/>
      <c r="Z229" s="35"/>
      <c r="AA229" s="35"/>
      <c r="AB229" s="35"/>
      <c r="AC229" s="35"/>
      <c r="AD229" s="35"/>
      <c r="AE229" s="35"/>
      <c r="AT229" s="18" t="s">
        <v>138</v>
      </c>
      <c r="AU229" s="18" t="s">
        <v>86</v>
      </c>
    </row>
    <row r="230" spans="1:65" s="15" customFormat="1">
      <c r="B230" s="242"/>
      <c r="C230" s="243"/>
      <c r="D230" s="205" t="s">
        <v>151</v>
      </c>
      <c r="E230" s="244" t="s">
        <v>1</v>
      </c>
      <c r="F230" s="245" t="s">
        <v>938</v>
      </c>
      <c r="G230" s="243"/>
      <c r="H230" s="244" t="s">
        <v>1</v>
      </c>
      <c r="I230" s="246"/>
      <c r="J230" s="243"/>
      <c r="K230" s="243"/>
      <c r="L230" s="247"/>
      <c r="M230" s="248"/>
      <c r="N230" s="249"/>
      <c r="O230" s="249"/>
      <c r="P230" s="249"/>
      <c r="Q230" s="249"/>
      <c r="R230" s="249"/>
      <c r="S230" s="249"/>
      <c r="T230" s="250"/>
      <c r="AT230" s="251" t="s">
        <v>151</v>
      </c>
      <c r="AU230" s="251" t="s">
        <v>86</v>
      </c>
      <c r="AV230" s="15" t="s">
        <v>84</v>
      </c>
      <c r="AW230" s="15" t="s">
        <v>34</v>
      </c>
      <c r="AX230" s="15" t="s">
        <v>77</v>
      </c>
      <c r="AY230" s="251" t="s">
        <v>128</v>
      </c>
    </row>
    <row r="231" spans="1:65" s="15" customFormat="1">
      <c r="B231" s="242"/>
      <c r="C231" s="243"/>
      <c r="D231" s="205" t="s">
        <v>151</v>
      </c>
      <c r="E231" s="244" t="s">
        <v>1</v>
      </c>
      <c r="F231" s="245" t="s">
        <v>939</v>
      </c>
      <c r="G231" s="243"/>
      <c r="H231" s="244" t="s">
        <v>1</v>
      </c>
      <c r="I231" s="246"/>
      <c r="J231" s="243"/>
      <c r="K231" s="243"/>
      <c r="L231" s="247"/>
      <c r="M231" s="248"/>
      <c r="N231" s="249"/>
      <c r="O231" s="249"/>
      <c r="P231" s="249"/>
      <c r="Q231" s="249"/>
      <c r="R231" s="249"/>
      <c r="S231" s="249"/>
      <c r="T231" s="250"/>
      <c r="AT231" s="251" t="s">
        <v>151</v>
      </c>
      <c r="AU231" s="251" t="s">
        <v>86</v>
      </c>
      <c r="AV231" s="15" t="s">
        <v>84</v>
      </c>
      <c r="AW231" s="15" t="s">
        <v>34</v>
      </c>
      <c r="AX231" s="15" t="s">
        <v>77</v>
      </c>
      <c r="AY231" s="251" t="s">
        <v>128</v>
      </c>
    </row>
    <row r="232" spans="1:65" s="15" customFormat="1">
      <c r="B232" s="242"/>
      <c r="C232" s="243"/>
      <c r="D232" s="205" t="s">
        <v>151</v>
      </c>
      <c r="E232" s="244" t="s">
        <v>1</v>
      </c>
      <c r="F232" s="245" t="s">
        <v>940</v>
      </c>
      <c r="G232" s="243"/>
      <c r="H232" s="244" t="s">
        <v>1</v>
      </c>
      <c r="I232" s="246"/>
      <c r="J232" s="243"/>
      <c r="K232" s="243"/>
      <c r="L232" s="247"/>
      <c r="M232" s="248"/>
      <c r="N232" s="249"/>
      <c r="O232" s="249"/>
      <c r="P232" s="249"/>
      <c r="Q232" s="249"/>
      <c r="R232" s="249"/>
      <c r="S232" s="249"/>
      <c r="T232" s="250"/>
      <c r="AT232" s="251" t="s">
        <v>151</v>
      </c>
      <c r="AU232" s="251" t="s">
        <v>86</v>
      </c>
      <c r="AV232" s="15" t="s">
        <v>84</v>
      </c>
      <c r="AW232" s="15" t="s">
        <v>34</v>
      </c>
      <c r="AX232" s="15" t="s">
        <v>77</v>
      </c>
      <c r="AY232" s="251" t="s">
        <v>128</v>
      </c>
    </row>
    <row r="233" spans="1:65" s="13" customFormat="1">
      <c r="B233" s="210"/>
      <c r="C233" s="211"/>
      <c r="D233" s="205" t="s">
        <v>151</v>
      </c>
      <c r="E233" s="212" t="s">
        <v>1</v>
      </c>
      <c r="F233" s="213" t="s">
        <v>941</v>
      </c>
      <c r="G233" s="211"/>
      <c r="H233" s="214">
        <v>278.54700000000003</v>
      </c>
      <c r="I233" s="215"/>
      <c r="J233" s="211"/>
      <c r="K233" s="211"/>
      <c r="L233" s="216"/>
      <c r="M233" s="217"/>
      <c r="N233" s="218"/>
      <c r="O233" s="218"/>
      <c r="P233" s="218"/>
      <c r="Q233" s="218"/>
      <c r="R233" s="218"/>
      <c r="S233" s="218"/>
      <c r="T233" s="219"/>
      <c r="AT233" s="220" t="s">
        <v>151</v>
      </c>
      <c r="AU233" s="220" t="s">
        <v>86</v>
      </c>
      <c r="AV233" s="13" t="s">
        <v>86</v>
      </c>
      <c r="AW233" s="13" t="s">
        <v>34</v>
      </c>
      <c r="AX233" s="13" t="s">
        <v>77</v>
      </c>
      <c r="AY233" s="220" t="s">
        <v>128</v>
      </c>
    </row>
    <row r="234" spans="1:65" s="15" customFormat="1">
      <c r="B234" s="242"/>
      <c r="C234" s="243"/>
      <c r="D234" s="205" t="s">
        <v>151</v>
      </c>
      <c r="E234" s="244" t="s">
        <v>1</v>
      </c>
      <c r="F234" s="245" t="s">
        <v>942</v>
      </c>
      <c r="G234" s="243"/>
      <c r="H234" s="244" t="s">
        <v>1</v>
      </c>
      <c r="I234" s="246"/>
      <c r="J234" s="243"/>
      <c r="K234" s="243"/>
      <c r="L234" s="247"/>
      <c r="M234" s="248"/>
      <c r="N234" s="249"/>
      <c r="O234" s="249"/>
      <c r="P234" s="249"/>
      <c r="Q234" s="249"/>
      <c r="R234" s="249"/>
      <c r="S234" s="249"/>
      <c r="T234" s="250"/>
      <c r="AT234" s="251" t="s">
        <v>151</v>
      </c>
      <c r="AU234" s="251" t="s">
        <v>86</v>
      </c>
      <c r="AV234" s="15" t="s">
        <v>84</v>
      </c>
      <c r="AW234" s="15" t="s">
        <v>34</v>
      </c>
      <c r="AX234" s="15" t="s">
        <v>77</v>
      </c>
      <c r="AY234" s="251" t="s">
        <v>128</v>
      </c>
    </row>
    <row r="235" spans="1:65" s="13" customFormat="1">
      <c r="B235" s="210"/>
      <c r="C235" s="211"/>
      <c r="D235" s="205" t="s">
        <v>151</v>
      </c>
      <c r="E235" s="212" t="s">
        <v>1</v>
      </c>
      <c r="F235" s="213" t="s">
        <v>943</v>
      </c>
      <c r="G235" s="211"/>
      <c r="H235" s="214">
        <v>755.56299999999999</v>
      </c>
      <c r="I235" s="215"/>
      <c r="J235" s="211"/>
      <c r="K235" s="211"/>
      <c r="L235" s="216"/>
      <c r="M235" s="217"/>
      <c r="N235" s="218"/>
      <c r="O235" s="218"/>
      <c r="P235" s="218"/>
      <c r="Q235" s="218"/>
      <c r="R235" s="218"/>
      <c r="S235" s="218"/>
      <c r="T235" s="219"/>
      <c r="AT235" s="220" t="s">
        <v>151</v>
      </c>
      <c r="AU235" s="220" t="s">
        <v>86</v>
      </c>
      <c r="AV235" s="13" t="s">
        <v>86</v>
      </c>
      <c r="AW235" s="13" t="s">
        <v>34</v>
      </c>
      <c r="AX235" s="13" t="s">
        <v>77</v>
      </c>
      <c r="AY235" s="220" t="s">
        <v>128</v>
      </c>
    </row>
    <row r="236" spans="1:65" s="15" customFormat="1">
      <c r="B236" s="242"/>
      <c r="C236" s="243"/>
      <c r="D236" s="205" t="s">
        <v>151</v>
      </c>
      <c r="E236" s="244" t="s">
        <v>1</v>
      </c>
      <c r="F236" s="245" t="s">
        <v>944</v>
      </c>
      <c r="G236" s="243"/>
      <c r="H236" s="244" t="s">
        <v>1</v>
      </c>
      <c r="I236" s="246"/>
      <c r="J236" s="243"/>
      <c r="K236" s="243"/>
      <c r="L236" s="247"/>
      <c r="M236" s="248"/>
      <c r="N236" s="249"/>
      <c r="O236" s="249"/>
      <c r="P236" s="249"/>
      <c r="Q236" s="249"/>
      <c r="R236" s="249"/>
      <c r="S236" s="249"/>
      <c r="T236" s="250"/>
      <c r="AT236" s="251" t="s">
        <v>151</v>
      </c>
      <c r="AU236" s="251" t="s">
        <v>86</v>
      </c>
      <c r="AV236" s="15" t="s">
        <v>84</v>
      </c>
      <c r="AW236" s="15" t="s">
        <v>34</v>
      </c>
      <c r="AX236" s="15" t="s">
        <v>77</v>
      </c>
      <c r="AY236" s="251" t="s">
        <v>128</v>
      </c>
    </row>
    <row r="237" spans="1:65" s="13" customFormat="1">
      <c r="B237" s="210"/>
      <c r="C237" s="211"/>
      <c r="D237" s="205" t="s">
        <v>151</v>
      </c>
      <c r="E237" s="212" t="s">
        <v>1</v>
      </c>
      <c r="F237" s="213" t="s">
        <v>945</v>
      </c>
      <c r="G237" s="211"/>
      <c r="H237" s="214">
        <v>120</v>
      </c>
      <c r="I237" s="215"/>
      <c r="J237" s="211"/>
      <c r="K237" s="211"/>
      <c r="L237" s="216"/>
      <c r="M237" s="217"/>
      <c r="N237" s="218"/>
      <c r="O237" s="218"/>
      <c r="P237" s="218"/>
      <c r="Q237" s="218"/>
      <c r="R237" s="218"/>
      <c r="S237" s="218"/>
      <c r="T237" s="219"/>
      <c r="AT237" s="220" t="s">
        <v>151</v>
      </c>
      <c r="AU237" s="220" t="s">
        <v>86</v>
      </c>
      <c r="AV237" s="13" t="s">
        <v>86</v>
      </c>
      <c r="AW237" s="13" t="s">
        <v>34</v>
      </c>
      <c r="AX237" s="13" t="s">
        <v>77</v>
      </c>
      <c r="AY237" s="220" t="s">
        <v>128</v>
      </c>
    </row>
    <row r="238" spans="1:65" s="15" customFormat="1">
      <c r="B238" s="242"/>
      <c r="C238" s="243"/>
      <c r="D238" s="205" t="s">
        <v>151</v>
      </c>
      <c r="E238" s="244" t="s">
        <v>1</v>
      </c>
      <c r="F238" s="245" t="s">
        <v>946</v>
      </c>
      <c r="G238" s="243"/>
      <c r="H238" s="244" t="s">
        <v>1</v>
      </c>
      <c r="I238" s="246"/>
      <c r="J238" s="243"/>
      <c r="K238" s="243"/>
      <c r="L238" s="247"/>
      <c r="M238" s="248"/>
      <c r="N238" s="249"/>
      <c r="O238" s="249"/>
      <c r="P238" s="249"/>
      <c r="Q238" s="249"/>
      <c r="R238" s="249"/>
      <c r="S238" s="249"/>
      <c r="T238" s="250"/>
      <c r="AT238" s="251" t="s">
        <v>151</v>
      </c>
      <c r="AU238" s="251" t="s">
        <v>86</v>
      </c>
      <c r="AV238" s="15" t="s">
        <v>84</v>
      </c>
      <c r="AW238" s="15" t="s">
        <v>34</v>
      </c>
      <c r="AX238" s="15" t="s">
        <v>77</v>
      </c>
      <c r="AY238" s="251" t="s">
        <v>128</v>
      </c>
    </row>
    <row r="239" spans="1:65" s="13" customFormat="1">
      <c r="B239" s="210"/>
      <c r="C239" s="211"/>
      <c r="D239" s="205" t="s">
        <v>151</v>
      </c>
      <c r="E239" s="212" t="s">
        <v>1</v>
      </c>
      <c r="F239" s="213" t="s">
        <v>947</v>
      </c>
      <c r="G239" s="211"/>
      <c r="H239" s="214">
        <v>257.39999999999998</v>
      </c>
      <c r="I239" s="215"/>
      <c r="J239" s="211"/>
      <c r="K239" s="211"/>
      <c r="L239" s="216"/>
      <c r="M239" s="217"/>
      <c r="N239" s="218"/>
      <c r="O239" s="218"/>
      <c r="P239" s="218"/>
      <c r="Q239" s="218"/>
      <c r="R239" s="218"/>
      <c r="S239" s="218"/>
      <c r="T239" s="219"/>
      <c r="AT239" s="220" t="s">
        <v>151</v>
      </c>
      <c r="AU239" s="220" t="s">
        <v>86</v>
      </c>
      <c r="AV239" s="13" t="s">
        <v>86</v>
      </c>
      <c r="AW239" s="13" t="s">
        <v>34</v>
      </c>
      <c r="AX239" s="13" t="s">
        <v>77</v>
      </c>
      <c r="AY239" s="220" t="s">
        <v>128</v>
      </c>
    </row>
    <row r="240" spans="1:65" s="15" customFormat="1">
      <c r="B240" s="242"/>
      <c r="C240" s="243"/>
      <c r="D240" s="205" t="s">
        <v>151</v>
      </c>
      <c r="E240" s="244" t="s">
        <v>1</v>
      </c>
      <c r="F240" s="245" t="s">
        <v>908</v>
      </c>
      <c r="G240" s="243"/>
      <c r="H240" s="244" t="s">
        <v>1</v>
      </c>
      <c r="I240" s="246"/>
      <c r="J240" s="243"/>
      <c r="K240" s="243"/>
      <c r="L240" s="247"/>
      <c r="M240" s="248"/>
      <c r="N240" s="249"/>
      <c r="O240" s="249"/>
      <c r="P240" s="249"/>
      <c r="Q240" s="249"/>
      <c r="R240" s="249"/>
      <c r="S240" s="249"/>
      <c r="T240" s="250"/>
      <c r="AT240" s="251" t="s">
        <v>151</v>
      </c>
      <c r="AU240" s="251" t="s">
        <v>86</v>
      </c>
      <c r="AV240" s="15" t="s">
        <v>84</v>
      </c>
      <c r="AW240" s="15" t="s">
        <v>34</v>
      </c>
      <c r="AX240" s="15" t="s">
        <v>77</v>
      </c>
      <c r="AY240" s="251" t="s">
        <v>128</v>
      </c>
    </row>
    <row r="241" spans="1:65" s="13" customFormat="1">
      <c r="B241" s="210"/>
      <c r="C241" s="211"/>
      <c r="D241" s="205" t="s">
        <v>151</v>
      </c>
      <c r="E241" s="212" t="s">
        <v>1</v>
      </c>
      <c r="F241" s="213" t="s">
        <v>948</v>
      </c>
      <c r="G241" s="211"/>
      <c r="H241" s="214">
        <v>7.2</v>
      </c>
      <c r="I241" s="215"/>
      <c r="J241" s="211"/>
      <c r="K241" s="211"/>
      <c r="L241" s="216"/>
      <c r="M241" s="217"/>
      <c r="N241" s="218"/>
      <c r="O241" s="218"/>
      <c r="P241" s="218"/>
      <c r="Q241" s="218"/>
      <c r="R241" s="218"/>
      <c r="S241" s="218"/>
      <c r="T241" s="219"/>
      <c r="AT241" s="220" t="s">
        <v>151</v>
      </c>
      <c r="AU241" s="220" t="s">
        <v>86</v>
      </c>
      <c r="AV241" s="13" t="s">
        <v>86</v>
      </c>
      <c r="AW241" s="13" t="s">
        <v>34</v>
      </c>
      <c r="AX241" s="13" t="s">
        <v>77</v>
      </c>
      <c r="AY241" s="220" t="s">
        <v>128</v>
      </c>
    </row>
    <row r="242" spans="1:65" s="14" customFormat="1">
      <c r="B242" s="231"/>
      <c r="C242" s="232"/>
      <c r="D242" s="205" t="s">
        <v>151</v>
      </c>
      <c r="E242" s="233" t="s">
        <v>1</v>
      </c>
      <c r="F242" s="234" t="s">
        <v>177</v>
      </c>
      <c r="G242" s="232"/>
      <c r="H242" s="235">
        <v>1418.7100000000003</v>
      </c>
      <c r="I242" s="236"/>
      <c r="J242" s="232"/>
      <c r="K242" s="232"/>
      <c r="L242" s="237"/>
      <c r="M242" s="238"/>
      <c r="N242" s="239"/>
      <c r="O242" s="239"/>
      <c r="P242" s="239"/>
      <c r="Q242" s="239"/>
      <c r="R242" s="239"/>
      <c r="S242" s="239"/>
      <c r="T242" s="240"/>
      <c r="AT242" s="241" t="s">
        <v>151</v>
      </c>
      <c r="AU242" s="241" t="s">
        <v>86</v>
      </c>
      <c r="AV242" s="14" t="s">
        <v>136</v>
      </c>
      <c r="AW242" s="14" t="s">
        <v>34</v>
      </c>
      <c r="AX242" s="14" t="s">
        <v>84</v>
      </c>
      <c r="AY242" s="241" t="s">
        <v>128</v>
      </c>
    </row>
    <row r="243" spans="1:65" s="2" customFormat="1" ht="24.15" customHeight="1">
      <c r="A243" s="35"/>
      <c r="B243" s="36"/>
      <c r="C243" s="192" t="s">
        <v>8</v>
      </c>
      <c r="D243" s="192" t="s">
        <v>131</v>
      </c>
      <c r="E243" s="193" t="s">
        <v>949</v>
      </c>
      <c r="F243" s="194" t="s">
        <v>950</v>
      </c>
      <c r="G243" s="195" t="s">
        <v>155</v>
      </c>
      <c r="H243" s="196">
        <v>5674.84</v>
      </c>
      <c r="I243" s="197"/>
      <c r="J243" s="198">
        <f>ROUND(I243*H243,2)</f>
        <v>0</v>
      </c>
      <c r="K243" s="194" t="s">
        <v>848</v>
      </c>
      <c r="L243" s="40"/>
      <c r="M243" s="199" t="s">
        <v>1</v>
      </c>
      <c r="N243" s="200" t="s">
        <v>42</v>
      </c>
      <c r="O243" s="72"/>
      <c r="P243" s="201">
        <f>O243*H243</f>
        <v>0</v>
      </c>
      <c r="Q243" s="201">
        <v>0</v>
      </c>
      <c r="R243" s="201">
        <f>Q243*H243</f>
        <v>0</v>
      </c>
      <c r="S243" s="201">
        <v>0</v>
      </c>
      <c r="T243" s="202">
        <f>S243*H243</f>
        <v>0</v>
      </c>
      <c r="U243" s="35"/>
      <c r="V243" s="35"/>
      <c r="W243" s="35"/>
      <c r="X243" s="35"/>
      <c r="Y243" s="35"/>
      <c r="Z243" s="35"/>
      <c r="AA243" s="35"/>
      <c r="AB243" s="35"/>
      <c r="AC243" s="35"/>
      <c r="AD243" s="35"/>
      <c r="AE243" s="35"/>
      <c r="AR243" s="203" t="s">
        <v>136</v>
      </c>
      <c r="AT243" s="203" t="s">
        <v>131</v>
      </c>
      <c r="AU243" s="203" t="s">
        <v>86</v>
      </c>
      <c r="AY243" s="18" t="s">
        <v>128</v>
      </c>
      <c r="BE243" s="204">
        <f>IF(N243="základní",J243,0)</f>
        <v>0</v>
      </c>
      <c r="BF243" s="204">
        <f>IF(N243="snížená",J243,0)</f>
        <v>0</v>
      </c>
      <c r="BG243" s="204">
        <f>IF(N243="zákl. přenesená",J243,0)</f>
        <v>0</v>
      </c>
      <c r="BH243" s="204">
        <f>IF(N243="sníž. přenesená",J243,0)</f>
        <v>0</v>
      </c>
      <c r="BI243" s="204">
        <f>IF(N243="nulová",J243,0)</f>
        <v>0</v>
      </c>
      <c r="BJ243" s="18" t="s">
        <v>84</v>
      </c>
      <c r="BK243" s="204">
        <f>ROUND(I243*H243,2)</f>
        <v>0</v>
      </c>
      <c r="BL243" s="18" t="s">
        <v>136</v>
      </c>
      <c r="BM243" s="203" t="s">
        <v>317</v>
      </c>
    </row>
    <row r="244" spans="1:65" s="2" customFormat="1" ht="28.8">
      <c r="A244" s="35"/>
      <c r="B244" s="36"/>
      <c r="C244" s="37"/>
      <c r="D244" s="205" t="s">
        <v>138</v>
      </c>
      <c r="E244" s="37"/>
      <c r="F244" s="206" t="s">
        <v>951</v>
      </c>
      <c r="G244" s="37"/>
      <c r="H244" s="37"/>
      <c r="I244" s="207"/>
      <c r="J244" s="37"/>
      <c r="K244" s="37"/>
      <c r="L244" s="40"/>
      <c r="M244" s="208"/>
      <c r="N244" s="209"/>
      <c r="O244" s="72"/>
      <c r="P244" s="72"/>
      <c r="Q244" s="72"/>
      <c r="R244" s="72"/>
      <c r="S244" s="72"/>
      <c r="T244" s="73"/>
      <c r="U244" s="35"/>
      <c r="V244" s="35"/>
      <c r="W244" s="35"/>
      <c r="X244" s="35"/>
      <c r="Y244" s="35"/>
      <c r="Z244" s="35"/>
      <c r="AA244" s="35"/>
      <c r="AB244" s="35"/>
      <c r="AC244" s="35"/>
      <c r="AD244" s="35"/>
      <c r="AE244" s="35"/>
      <c r="AT244" s="18" t="s">
        <v>138</v>
      </c>
      <c r="AU244" s="18" t="s">
        <v>86</v>
      </c>
    </row>
    <row r="245" spans="1:65" s="15" customFormat="1">
      <c r="B245" s="242"/>
      <c r="C245" s="243"/>
      <c r="D245" s="205" t="s">
        <v>151</v>
      </c>
      <c r="E245" s="244" t="s">
        <v>1</v>
      </c>
      <c r="F245" s="245" t="s">
        <v>938</v>
      </c>
      <c r="G245" s="243"/>
      <c r="H245" s="244" t="s">
        <v>1</v>
      </c>
      <c r="I245" s="246"/>
      <c r="J245" s="243"/>
      <c r="K245" s="243"/>
      <c r="L245" s="247"/>
      <c r="M245" s="248"/>
      <c r="N245" s="249"/>
      <c r="O245" s="249"/>
      <c r="P245" s="249"/>
      <c r="Q245" s="249"/>
      <c r="R245" s="249"/>
      <c r="S245" s="249"/>
      <c r="T245" s="250"/>
      <c r="AT245" s="251" t="s">
        <v>151</v>
      </c>
      <c r="AU245" s="251" t="s">
        <v>86</v>
      </c>
      <c r="AV245" s="15" t="s">
        <v>84</v>
      </c>
      <c r="AW245" s="15" t="s">
        <v>34</v>
      </c>
      <c r="AX245" s="15" t="s">
        <v>77</v>
      </c>
      <c r="AY245" s="251" t="s">
        <v>128</v>
      </c>
    </row>
    <row r="246" spans="1:65" s="13" customFormat="1">
      <c r="B246" s="210"/>
      <c r="C246" s="211"/>
      <c r="D246" s="205" t="s">
        <v>151</v>
      </c>
      <c r="E246" s="212" t="s">
        <v>1</v>
      </c>
      <c r="F246" s="213" t="s">
        <v>952</v>
      </c>
      <c r="G246" s="211"/>
      <c r="H246" s="214">
        <v>5674.84</v>
      </c>
      <c r="I246" s="215"/>
      <c r="J246" s="211"/>
      <c r="K246" s="211"/>
      <c r="L246" s="216"/>
      <c r="M246" s="217"/>
      <c r="N246" s="218"/>
      <c r="O246" s="218"/>
      <c r="P246" s="218"/>
      <c r="Q246" s="218"/>
      <c r="R246" s="218"/>
      <c r="S246" s="218"/>
      <c r="T246" s="219"/>
      <c r="AT246" s="220" t="s">
        <v>151</v>
      </c>
      <c r="AU246" s="220" t="s">
        <v>86</v>
      </c>
      <c r="AV246" s="13" t="s">
        <v>86</v>
      </c>
      <c r="AW246" s="13" t="s">
        <v>34</v>
      </c>
      <c r="AX246" s="13" t="s">
        <v>77</v>
      </c>
      <c r="AY246" s="220" t="s">
        <v>128</v>
      </c>
    </row>
    <row r="247" spans="1:65" s="14" customFormat="1">
      <c r="B247" s="231"/>
      <c r="C247" s="232"/>
      <c r="D247" s="205" t="s">
        <v>151</v>
      </c>
      <c r="E247" s="233" t="s">
        <v>1</v>
      </c>
      <c r="F247" s="234" t="s">
        <v>177</v>
      </c>
      <c r="G247" s="232"/>
      <c r="H247" s="235">
        <v>5674.84</v>
      </c>
      <c r="I247" s="236"/>
      <c r="J247" s="232"/>
      <c r="K247" s="232"/>
      <c r="L247" s="237"/>
      <c r="M247" s="238"/>
      <c r="N247" s="239"/>
      <c r="O247" s="239"/>
      <c r="P247" s="239"/>
      <c r="Q247" s="239"/>
      <c r="R247" s="239"/>
      <c r="S247" s="239"/>
      <c r="T247" s="240"/>
      <c r="AT247" s="241" t="s">
        <v>151</v>
      </c>
      <c r="AU247" s="241" t="s">
        <v>86</v>
      </c>
      <c r="AV247" s="14" t="s">
        <v>136</v>
      </c>
      <c r="AW247" s="14" t="s">
        <v>34</v>
      </c>
      <c r="AX247" s="14" t="s">
        <v>84</v>
      </c>
      <c r="AY247" s="241" t="s">
        <v>128</v>
      </c>
    </row>
    <row r="248" spans="1:65" s="2" customFormat="1" ht="16.5" customHeight="1">
      <c r="A248" s="35"/>
      <c r="B248" s="36"/>
      <c r="C248" s="192" t="s">
        <v>198</v>
      </c>
      <c r="D248" s="192" t="s">
        <v>131</v>
      </c>
      <c r="E248" s="193" t="s">
        <v>953</v>
      </c>
      <c r="F248" s="194" t="s">
        <v>954</v>
      </c>
      <c r="G248" s="195" t="s">
        <v>148</v>
      </c>
      <c r="H248" s="196">
        <v>2553.6779999999999</v>
      </c>
      <c r="I248" s="197"/>
      <c r="J248" s="198">
        <f>ROUND(I248*H248,2)</f>
        <v>0</v>
      </c>
      <c r="K248" s="194" t="s">
        <v>848</v>
      </c>
      <c r="L248" s="40"/>
      <c r="M248" s="199" t="s">
        <v>1</v>
      </c>
      <c r="N248" s="200" t="s">
        <v>42</v>
      </c>
      <c r="O248" s="72"/>
      <c r="P248" s="201">
        <f>O248*H248</f>
        <v>0</v>
      </c>
      <c r="Q248" s="201">
        <v>0</v>
      </c>
      <c r="R248" s="201">
        <f>Q248*H248</f>
        <v>0</v>
      </c>
      <c r="S248" s="201">
        <v>0</v>
      </c>
      <c r="T248" s="202">
        <f>S248*H248</f>
        <v>0</v>
      </c>
      <c r="U248" s="35"/>
      <c r="V248" s="35"/>
      <c r="W248" s="35"/>
      <c r="X248" s="35"/>
      <c r="Y248" s="35"/>
      <c r="Z248" s="35"/>
      <c r="AA248" s="35"/>
      <c r="AB248" s="35"/>
      <c r="AC248" s="35"/>
      <c r="AD248" s="35"/>
      <c r="AE248" s="35"/>
      <c r="AR248" s="203" t="s">
        <v>136</v>
      </c>
      <c r="AT248" s="203" t="s">
        <v>131</v>
      </c>
      <c r="AU248" s="203" t="s">
        <v>86</v>
      </c>
      <c r="AY248" s="18" t="s">
        <v>128</v>
      </c>
      <c r="BE248" s="204">
        <f>IF(N248="základní",J248,0)</f>
        <v>0</v>
      </c>
      <c r="BF248" s="204">
        <f>IF(N248="snížená",J248,0)</f>
        <v>0</v>
      </c>
      <c r="BG248" s="204">
        <f>IF(N248="zákl. přenesená",J248,0)</f>
        <v>0</v>
      </c>
      <c r="BH248" s="204">
        <f>IF(N248="sníž. přenesená",J248,0)</f>
        <v>0</v>
      </c>
      <c r="BI248" s="204">
        <f>IF(N248="nulová",J248,0)</f>
        <v>0</v>
      </c>
      <c r="BJ248" s="18" t="s">
        <v>84</v>
      </c>
      <c r="BK248" s="204">
        <f>ROUND(I248*H248,2)</f>
        <v>0</v>
      </c>
      <c r="BL248" s="18" t="s">
        <v>136</v>
      </c>
      <c r="BM248" s="203" t="s">
        <v>955</v>
      </c>
    </row>
    <row r="249" spans="1:65" s="2" customFormat="1" ht="67.2">
      <c r="A249" s="35"/>
      <c r="B249" s="36"/>
      <c r="C249" s="37"/>
      <c r="D249" s="205" t="s">
        <v>138</v>
      </c>
      <c r="E249" s="37"/>
      <c r="F249" s="206" t="s">
        <v>956</v>
      </c>
      <c r="G249" s="37"/>
      <c r="H249" s="37"/>
      <c r="I249" s="207"/>
      <c r="J249" s="37"/>
      <c r="K249" s="37"/>
      <c r="L249" s="40"/>
      <c r="M249" s="208"/>
      <c r="N249" s="209"/>
      <c r="O249" s="72"/>
      <c r="P249" s="72"/>
      <c r="Q249" s="72"/>
      <c r="R249" s="72"/>
      <c r="S249" s="72"/>
      <c r="T249" s="73"/>
      <c r="U249" s="35"/>
      <c r="V249" s="35"/>
      <c r="W249" s="35"/>
      <c r="X249" s="35"/>
      <c r="Y249" s="35"/>
      <c r="Z249" s="35"/>
      <c r="AA249" s="35"/>
      <c r="AB249" s="35"/>
      <c r="AC249" s="35"/>
      <c r="AD249" s="35"/>
      <c r="AE249" s="35"/>
      <c r="AT249" s="18" t="s">
        <v>138</v>
      </c>
      <c r="AU249" s="18" t="s">
        <v>86</v>
      </c>
    </row>
    <row r="250" spans="1:65" s="15" customFormat="1">
      <c r="B250" s="242"/>
      <c r="C250" s="243"/>
      <c r="D250" s="205" t="s">
        <v>151</v>
      </c>
      <c r="E250" s="244" t="s">
        <v>1</v>
      </c>
      <c r="F250" s="245" t="s">
        <v>938</v>
      </c>
      <c r="G250" s="243"/>
      <c r="H250" s="244" t="s">
        <v>1</v>
      </c>
      <c r="I250" s="246"/>
      <c r="J250" s="243"/>
      <c r="K250" s="243"/>
      <c r="L250" s="247"/>
      <c r="M250" s="248"/>
      <c r="N250" s="249"/>
      <c r="O250" s="249"/>
      <c r="P250" s="249"/>
      <c r="Q250" s="249"/>
      <c r="R250" s="249"/>
      <c r="S250" s="249"/>
      <c r="T250" s="250"/>
      <c r="AT250" s="251" t="s">
        <v>151</v>
      </c>
      <c r="AU250" s="251" t="s">
        <v>86</v>
      </c>
      <c r="AV250" s="15" t="s">
        <v>84</v>
      </c>
      <c r="AW250" s="15" t="s">
        <v>34</v>
      </c>
      <c r="AX250" s="15" t="s">
        <v>77</v>
      </c>
      <c r="AY250" s="251" t="s">
        <v>128</v>
      </c>
    </row>
    <row r="251" spans="1:65" s="13" customFormat="1">
      <c r="B251" s="210"/>
      <c r="C251" s="211"/>
      <c r="D251" s="205" t="s">
        <v>151</v>
      </c>
      <c r="E251" s="212" t="s">
        <v>1</v>
      </c>
      <c r="F251" s="213" t="s">
        <v>957</v>
      </c>
      <c r="G251" s="211"/>
      <c r="H251" s="214">
        <v>2553.6779999999999</v>
      </c>
      <c r="I251" s="215"/>
      <c r="J251" s="211"/>
      <c r="K251" s="211"/>
      <c r="L251" s="216"/>
      <c r="M251" s="217"/>
      <c r="N251" s="218"/>
      <c r="O251" s="218"/>
      <c r="P251" s="218"/>
      <c r="Q251" s="218"/>
      <c r="R251" s="218"/>
      <c r="S251" s="218"/>
      <c r="T251" s="219"/>
      <c r="AT251" s="220" t="s">
        <v>151</v>
      </c>
      <c r="AU251" s="220" t="s">
        <v>86</v>
      </c>
      <c r="AV251" s="13" t="s">
        <v>86</v>
      </c>
      <c r="AW251" s="13" t="s">
        <v>34</v>
      </c>
      <c r="AX251" s="13" t="s">
        <v>77</v>
      </c>
      <c r="AY251" s="220" t="s">
        <v>128</v>
      </c>
    </row>
    <row r="252" spans="1:65" s="14" customFormat="1">
      <c r="B252" s="231"/>
      <c r="C252" s="232"/>
      <c r="D252" s="205" t="s">
        <v>151</v>
      </c>
      <c r="E252" s="233" t="s">
        <v>1</v>
      </c>
      <c r="F252" s="234" t="s">
        <v>177</v>
      </c>
      <c r="G252" s="232"/>
      <c r="H252" s="235">
        <v>2553.6779999999999</v>
      </c>
      <c r="I252" s="236"/>
      <c r="J252" s="232"/>
      <c r="K252" s="232"/>
      <c r="L252" s="237"/>
      <c r="M252" s="238"/>
      <c r="N252" s="239"/>
      <c r="O252" s="239"/>
      <c r="P252" s="239"/>
      <c r="Q252" s="239"/>
      <c r="R252" s="239"/>
      <c r="S252" s="239"/>
      <c r="T252" s="240"/>
      <c r="AT252" s="241" t="s">
        <v>151</v>
      </c>
      <c r="AU252" s="241" t="s">
        <v>86</v>
      </c>
      <c r="AV252" s="14" t="s">
        <v>136</v>
      </c>
      <c r="AW252" s="14" t="s">
        <v>34</v>
      </c>
      <c r="AX252" s="14" t="s">
        <v>84</v>
      </c>
      <c r="AY252" s="241" t="s">
        <v>128</v>
      </c>
    </row>
    <row r="253" spans="1:65" s="2" customFormat="1" ht="16.5" customHeight="1">
      <c r="A253" s="35"/>
      <c r="B253" s="36"/>
      <c r="C253" s="192" t="s">
        <v>203</v>
      </c>
      <c r="D253" s="192" t="s">
        <v>131</v>
      </c>
      <c r="E253" s="193" t="s">
        <v>958</v>
      </c>
      <c r="F253" s="194" t="s">
        <v>959</v>
      </c>
      <c r="G253" s="195" t="s">
        <v>155</v>
      </c>
      <c r="H253" s="196">
        <v>10.8</v>
      </c>
      <c r="I253" s="197"/>
      <c r="J253" s="198">
        <f>ROUND(I253*H253,2)</f>
        <v>0</v>
      </c>
      <c r="K253" s="194" t="s">
        <v>848</v>
      </c>
      <c r="L253" s="40"/>
      <c r="M253" s="199" t="s">
        <v>1</v>
      </c>
      <c r="N253" s="200" t="s">
        <v>42</v>
      </c>
      <c r="O253" s="72"/>
      <c r="P253" s="201">
        <f>O253*H253</f>
        <v>0</v>
      </c>
      <c r="Q253" s="201">
        <v>0</v>
      </c>
      <c r="R253" s="201">
        <f>Q253*H253</f>
        <v>0</v>
      </c>
      <c r="S253" s="201">
        <v>0</v>
      </c>
      <c r="T253" s="202">
        <f>S253*H253</f>
        <v>0</v>
      </c>
      <c r="U253" s="35"/>
      <c r="V253" s="35"/>
      <c r="W253" s="35"/>
      <c r="X253" s="35"/>
      <c r="Y253" s="35"/>
      <c r="Z253" s="35"/>
      <c r="AA253" s="35"/>
      <c r="AB253" s="35"/>
      <c r="AC253" s="35"/>
      <c r="AD253" s="35"/>
      <c r="AE253" s="35"/>
      <c r="AR253" s="203" t="s">
        <v>136</v>
      </c>
      <c r="AT253" s="203" t="s">
        <v>131</v>
      </c>
      <c r="AU253" s="203" t="s">
        <v>86</v>
      </c>
      <c r="AY253" s="18" t="s">
        <v>128</v>
      </c>
      <c r="BE253" s="204">
        <f>IF(N253="základní",J253,0)</f>
        <v>0</v>
      </c>
      <c r="BF253" s="204">
        <f>IF(N253="snížená",J253,0)</f>
        <v>0</v>
      </c>
      <c r="BG253" s="204">
        <f>IF(N253="zákl. přenesená",J253,0)</f>
        <v>0</v>
      </c>
      <c r="BH253" s="204">
        <f>IF(N253="sníž. přenesená",J253,0)</f>
        <v>0</v>
      </c>
      <c r="BI253" s="204">
        <f>IF(N253="nulová",J253,0)</f>
        <v>0</v>
      </c>
      <c r="BJ253" s="18" t="s">
        <v>84</v>
      </c>
      <c r="BK253" s="204">
        <f>ROUND(I253*H253,2)</f>
        <v>0</v>
      </c>
      <c r="BL253" s="18" t="s">
        <v>136</v>
      </c>
      <c r="BM253" s="203" t="s">
        <v>337</v>
      </c>
    </row>
    <row r="254" spans="1:65" s="2" customFormat="1" ht="19.2">
      <c r="A254" s="35"/>
      <c r="B254" s="36"/>
      <c r="C254" s="37"/>
      <c r="D254" s="205" t="s">
        <v>138</v>
      </c>
      <c r="E254" s="37"/>
      <c r="F254" s="206" t="s">
        <v>960</v>
      </c>
      <c r="G254" s="37"/>
      <c r="H254" s="37"/>
      <c r="I254" s="207"/>
      <c r="J254" s="37"/>
      <c r="K254" s="37"/>
      <c r="L254" s="40"/>
      <c r="M254" s="208"/>
      <c r="N254" s="209"/>
      <c r="O254" s="72"/>
      <c r="P254" s="72"/>
      <c r="Q254" s="72"/>
      <c r="R254" s="72"/>
      <c r="S254" s="72"/>
      <c r="T254" s="73"/>
      <c r="U254" s="35"/>
      <c r="V254" s="35"/>
      <c r="W254" s="35"/>
      <c r="X254" s="35"/>
      <c r="Y254" s="35"/>
      <c r="Z254" s="35"/>
      <c r="AA254" s="35"/>
      <c r="AB254" s="35"/>
      <c r="AC254" s="35"/>
      <c r="AD254" s="35"/>
      <c r="AE254" s="35"/>
      <c r="AT254" s="18" t="s">
        <v>138</v>
      </c>
      <c r="AU254" s="18" t="s">
        <v>86</v>
      </c>
    </row>
    <row r="255" spans="1:65" s="15" customFormat="1">
      <c r="B255" s="242"/>
      <c r="C255" s="243"/>
      <c r="D255" s="205" t="s">
        <v>151</v>
      </c>
      <c r="E255" s="244" t="s">
        <v>1</v>
      </c>
      <c r="F255" s="245" t="s">
        <v>961</v>
      </c>
      <c r="G255" s="243"/>
      <c r="H255" s="244" t="s">
        <v>1</v>
      </c>
      <c r="I255" s="246"/>
      <c r="J255" s="243"/>
      <c r="K255" s="243"/>
      <c r="L255" s="247"/>
      <c r="M255" s="248"/>
      <c r="N255" s="249"/>
      <c r="O255" s="249"/>
      <c r="P255" s="249"/>
      <c r="Q255" s="249"/>
      <c r="R255" s="249"/>
      <c r="S255" s="249"/>
      <c r="T255" s="250"/>
      <c r="AT255" s="251" t="s">
        <v>151</v>
      </c>
      <c r="AU255" s="251" t="s">
        <v>86</v>
      </c>
      <c r="AV255" s="15" t="s">
        <v>84</v>
      </c>
      <c r="AW255" s="15" t="s">
        <v>34</v>
      </c>
      <c r="AX255" s="15" t="s">
        <v>77</v>
      </c>
      <c r="AY255" s="251" t="s">
        <v>128</v>
      </c>
    </row>
    <row r="256" spans="1:65" s="15" customFormat="1">
      <c r="B256" s="242"/>
      <c r="C256" s="243"/>
      <c r="D256" s="205" t="s">
        <v>151</v>
      </c>
      <c r="E256" s="244" t="s">
        <v>1</v>
      </c>
      <c r="F256" s="245" t="s">
        <v>962</v>
      </c>
      <c r="G256" s="243"/>
      <c r="H256" s="244" t="s">
        <v>1</v>
      </c>
      <c r="I256" s="246"/>
      <c r="J256" s="243"/>
      <c r="K256" s="243"/>
      <c r="L256" s="247"/>
      <c r="M256" s="248"/>
      <c r="N256" s="249"/>
      <c r="O256" s="249"/>
      <c r="P256" s="249"/>
      <c r="Q256" s="249"/>
      <c r="R256" s="249"/>
      <c r="S256" s="249"/>
      <c r="T256" s="250"/>
      <c r="AT256" s="251" t="s">
        <v>151</v>
      </c>
      <c r="AU256" s="251" t="s">
        <v>86</v>
      </c>
      <c r="AV256" s="15" t="s">
        <v>84</v>
      </c>
      <c r="AW256" s="15" t="s">
        <v>34</v>
      </c>
      <c r="AX256" s="15" t="s">
        <v>77</v>
      </c>
      <c r="AY256" s="251" t="s">
        <v>128</v>
      </c>
    </row>
    <row r="257" spans="1:65" s="15" customFormat="1">
      <c r="B257" s="242"/>
      <c r="C257" s="243"/>
      <c r="D257" s="205" t="s">
        <v>151</v>
      </c>
      <c r="E257" s="244" t="s">
        <v>1</v>
      </c>
      <c r="F257" s="245" t="s">
        <v>963</v>
      </c>
      <c r="G257" s="243"/>
      <c r="H257" s="244" t="s">
        <v>1</v>
      </c>
      <c r="I257" s="246"/>
      <c r="J257" s="243"/>
      <c r="K257" s="243"/>
      <c r="L257" s="247"/>
      <c r="M257" s="248"/>
      <c r="N257" s="249"/>
      <c r="O257" s="249"/>
      <c r="P257" s="249"/>
      <c r="Q257" s="249"/>
      <c r="R257" s="249"/>
      <c r="S257" s="249"/>
      <c r="T257" s="250"/>
      <c r="AT257" s="251" t="s">
        <v>151</v>
      </c>
      <c r="AU257" s="251" t="s">
        <v>86</v>
      </c>
      <c r="AV257" s="15" t="s">
        <v>84</v>
      </c>
      <c r="AW257" s="15" t="s">
        <v>34</v>
      </c>
      <c r="AX257" s="15" t="s">
        <v>77</v>
      </c>
      <c r="AY257" s="251" t="s">
        <v>128</v>
      </c>
    </row>
    <row r="258" spans="1:65" s="13" customFormat="1">
      <c r="B258" s="210"/>
      <c r="C258" s="211"/>
      <c r="D258" s="205" t="s">
        <v>151</v>
      </c>
      <c r="E258" s="212" t="s">
        <v>1</v>
      </c>
      <c r="F258" s="213" t="s">
        <v>964</v>
      </c>
      <c r="G258" s="211"/>
      <c r="H258" s="214">
        <v>10.8</v>
      </c>
      <c r="I258" s="215"/>
      <c r="J258" s="211"/>
      <c r="K258" s="211"/>
      <c r="L258" s="216"/>
      <c r="M258" s="217"/>
      <c r="N258" s="218"/>
      <c r="O258" s="218"/>
      <c r="P258" s="218"/>
      <c r="Q258" s="218"/>
      <c r="R258" s="218"/>
      <c r="S258" s="218"/>
      <c r="T258" s="219"/>
      <c r="AT258" s="220" t="s">
        <v>151</v>
      </c>
      <c r="AU258" s="220" t="s">
        <v>86</v>
      </c>
      <c r="AV258" s="13" t="s">
        <v>86</v>
      </c>
      <c r="AW258" s="13" t="s">
        <v>34</v>
      </c>
      <c r="AX258" s="13" t="s">
        <v>77</v>
      </c>
      <c r="AY258" s="220" t="s">
        <v>128</v>
      </c>
    </row>
    <row r="259" spans="1:65" s="14" customFormat="1">
      <c r="B259" s="231"/>
      <c r="C259" s="232"/>
      <c r="D259" s="205" t="s">
        <v>151</v>
      </c>
      <c r="E259" s="233" t="s">
        <v>1</v>
      </c>
      <c r="F259" s="234" t="s">
        <v>177</v>
      </c>
      <c r="G259" s="232"/>
      <c r="H259" s="235">
        <v>10.8</v>
      </c>
      <c r="I259" s="236"/>
      <c r="J259" s="232"/>
      <c r="K259" s="232"/>
      <c r="L259" s="237"/>
      <c r="M259" s="238"/>
      <c r="N259" s="239"/>
      <c r="O259" s="239"/>
      <c r="P259" s="239"/>
      <c r="Q259" s="239"/>
      <c r="R259" s="239"/>
      <c r="S259" s="239"/>
      <c r="T259" s="240"/>
      <c r="AT259" s="241" t="s">
        <v>151</v>
      </c>
      <c r="AU259" s="241" t="s">
        <v>86</v>
      </c>
      <c r="AV259" s="14" t="s">
        <v>136</v>
      </c>
      <c r="AW259" s="14" t="s">
        <v>34</v>
      </c>
      <c r="AX259" s="14" t="s">
        <v>84</v>
      </c>
      <c r="AY259" s="241" t="s">
        <v>128</v>
      </c>
    </row>
    <row r="260" spans="1:65" s="2" customFormat="1" ht="16.5" customHeight="1">
      <c r="A260" s="35"/>
      <c r="B260" s="36"/>
      <c r="C260" s="192" t="s">
        <v>207</v>
      </c>
      <c r="D260" s="192" t="s">
        <v>131</v>
      </c>
      <c r="E260" s="193" t="s">
        <v>965</v>
      </c>
      <c r="F260" s="194" t="s">
        <v>966</v>
      </c>
      <c r="G260" s="195" t="s">
        <v>543</v>
      </c>
      <c r="H260" s="196">
        <v>732</v>
      </c>
      <c r="I260" s="197"/>
      <c r="J260" s="198">
        <f>ROUND(I260*H260,2)</f>
        <v>0</v>
      </c>
      <c r="K260" s="194" t="s">
        <v>848</v>
      </c>
      <c r="L260" s="40"/>
      <c r="M260" s="199" t="s">
        <v>1</v>
      </c>
      <c r="N260" s="200" t="s">
        <v>42</v>
      </c>
      <c r="O260" s="72"/>
      <c r="P260" s="201">
        <f>O260*H260</f>
        <v>0</v>
      </c>
      <c r="Q260" s="201">
        <v>0</v>
      </c>
      <c r="R260" s="201">
        <f>Q260*H260</f>
        <v>0</v>
      </c>
      <c r="S260" s="201">
        <v>0</v>
      </c>
      <c r="T260" s="202">
        <f>S260*H260</f>
        <v>0</v>
      </c>
      <c r="U260" s="35"/>
      <c r="V260" s="35"/>
      <c r="W260" s="35"/>
      <c r="X260" s="35"/>
      <c r="Y260" s="35"/>
      <c r="Z260" s="35"/>
      <c r="AA260" s="35"/>
      <c r="AB260" s="35"/>
      <c r="AC260" s="35"/>
      <c r="AD260" s="35"/>
      <c r="AE260" s="35"/>
      <c r="AR260" s="203" t="s">
        <v>136</v>
      </c>
      <c r="AT260" s="203" t="s">
        <v>131</v>
      </c>
      <c r="AU260" s="203" t="s">
        <v>86</v>
      </c>
      <c r="AY260" s="18" t="s">
        <v>128</v>
      </c>
      <c r="BE260" s="204">
        <f>IF(N260="základní",J260,0)</f>
        <v>0</v>
      </c>
      <c r="BF260" s="204">
        <f>IF(N260="snížená",J260,0)</f>
        <v>0</v>
      </c>
      <c r="BG260" s="204">
        <f>IF(N260="zákl. přenesená",J260,0)</f>
        <v>0</v>
      </c>
      <c r="BH260" s="204">
        <f>IF(N260="sníž. přenesená",J260,0)</f>
        <v>0</v>
      </c>
      <c r="BI260" s="204">
        <f>IF(N260="nulová",J260,0)</f>
        <v>0</v>
      </c>
      <c r="BJ260" s="18" t="s">
        <v>84</v>
      </c>
      <c r="BK260" s="204">
        <f>ROUND(I260*H260,2)</f>
        <v>0</v>
      </c>
      <c r="BL260" s="18" t="s">
        <v>136</v>
      </c>
      <c r="BM260" s="203" t="s">
        <v>367</v>
      </c>
    </row>
    <row r="261" spans="1:65" s="2" customFormat="1">
      <c r="A261" s="35"/>
      <c r="B261" s="36"/>
      <c r="C261" s="37"/>
      <c r="D261" s="205" t="s">
        <v>138</v>
      </c>
      <c r="E261" s="37"/>
      <c r="F261" s="206" t="s">
        <v>967</v>
      </c>
      <c r="G261" s="37"/>
      <c r="H261" s="37"/>
      <c r="I261" s="207"/>
      <c r="J261" s="37"/>
      <c r="K261" s="37"/>
      <c r="L261" s="40"/>
      <c r="M261" s="208"/>
      <c r="N261" s="209"/>
      <c r="O261" s="72"/>
      <c r="P261" s="72"/>
      <c r="Q261" s="72"/>
      <c r="R261" s="72"/>
      <c r="S261" s="72"/>
      <c r="T261" s="73"/>
      <c r="U261" s="35"/>
      <c r="V261" s="35"/>
      <c r="W261" s="35"/>
      <c r="X261" s="35"/>
      <c r="Y261" s="35"/>
      <c r="Z261" s="35"/>
      <c r="AA261" s="35"/>
      <c r="AB261" s="35"/>
      <c r="AC261" s="35"/>
      <c r="AD261" s="35"/>
      <c r="AE261" s="35"/>
      <c r="AT261" s="18" t="s">
        <v>138</v>
      </c>
      <c r="AU261" s="18" t="s">
        <v>86</v>
      </c>
    </row>
    <row r="262" spans="1:65" s="15" customFormat="1">
      <c r="B262" s="242"/>
      <c r="C262" s="243"/>
      <c r="D262" s="205" t="s">
        <v>151</v>
      </c>
      <c r="E262" s="244" t="s">
        <v>1</v>
      </c>
      <c r="F262" s="245" t="s">
        <v>968</v>
      </c>
      <c r="G262" s="243"/>
      <c r="H262" s="244" t="s">
        <v>1</v>
      </c>
      <c r="I262" s="246"/>
      <c r="J262" s="243"/>
      <c r="K262" s="243"/>
      <c r="L262" s="247"/>
      <c r="M262" s="248"/>
      <c r="N262" s="249"/>
      <c r="O262" s="249"/>
      <c r="P262" s="249"/>
      <c r="Q262" s="249"/>
      <c r="R262" s="249"/>
      <c r="S262" s="249"/>
      <c r="T262" s="250"/>
      <c r="AT262" s="251" t="s">
        <v>151</v>
      </c>
      <c r="AU262" s="251" t="s">
        <v>86</v>
      </c>
      <c r="AV262" s="15" t="s">
        <v>84</v>
      </c>
      <c r="AW262" s="15" t="s">
        <v>34</v>
      </c>
      <c r="AX262" s="15" t="s">
        <v>77</v>
      </c>
      <c r="AY262" s="251" t="s">
        <v>128</v>
      </c>
    </row>
    <row r="263" spans="1:65" s="15" customFormat="1">
      <c r="B263" s="242"/>
      <c r="C263" s="243"/>
      <c r="D263" s="205" t="s">
        <v>151</v>
      </c>
      <c r="E263" s="244" t="s">
        <v>1</v>
      </c>
      <c r="F263" s="245" t="s">
        <v>969</v>
      </c>
      <c r="G263" s="243"/>
      <c r="H263" s="244" t="s">
        <v>1</v>
      </c>
      <c r="I263" s="246"/>
      <c r="J263" s="243"/>
      <c r="K263" s="243"/>
      <c r="L263" s="247"/>
      <c r="M263" s="248"/>
      <c r="N263" s="249"/>
      <c r="O263" s="249"/>
      <c r="P263" s="249"/>
      <c r="Q263" s="249"/>
      <c r="R263" s="249"/>
      <c r="S263" s="249"/>
      <c r="T263" s="250"/>
      <c r="AT263" s="251" t="s">
        <v>151</v>
      </c>
      <c r="AU263" s="251" t="s">
        <v>86</v>
      </c>
      <c r="AV263" s="15" t="s">
        <v>84</v>
      </c>
      <c r="AW263" s="15" t="s">
        <v>34</v>
      </c>
      <c r="AX263" s="15" t="s">
        <v>77</v>
      </c>
      <c r="AY263" s="251" t="s">
        <v>128</v>
      </c>
    </row>
    <row r="264" spans="1:65" s="13" customFormat="1">
      <c r="B264" s="210"/>
      <c r="C264" s="211"/>
      <c r="D264" s="205" t="s">
        <v>151</v>
      </c>
      <c r="E264" s="212" t="s">
        <v>1</v>
      </c>
      <c r="F264" s="213" t="s">
        <v>970</v>
      </c>
      <c r="G264" s="211"/>
      <c r="H264" s="214">
        <v>732</v>
      </c>
      <c r="I264" s="215"/>
      <c r="J264" s="211"/>
      <c r="K264" s="211"/>
      <c r="L264" s="216"/>
      <c r="M264" s="217"/>
      <c r="N264" s="218"/>
      <c r="O264" s="218"/>
      <c r="P264" s="218"/>
      <c r="Q264" s="218"/>
      <c r="R264" s="218"/>
      <c r="S264" s="218"/>
      <c r="T264" s="219"/>
      <c r="AT264" s="220" t="s">
        <v>151</v>
      </c>
      <c r="AU264" s="220" t="s">
        <v>86</v>
      </c>
      <c r="AV264" s="13" t="s">
        <v>86</v>
      </c>
      <c r="AW264" s="13" t="s">
        <v>34</v>
      </c>
      <c r="AX264" s="13" t="s">
        <v>77</v>
      </c>
      <c r="AY264" s="220" t="s">
        <v>128</v>
      </c>
    </row>
    <row r="265" spans="1:65" s="14" customFormat="1">
      <c r="B265" s="231"/>
      <c r="C265" s="232"/>
      <c r="D265" s="205" t="s">
        <v>151</v>
      </c>
      <c r="E265" s="233" t="s">
        <v>1</v>
      </c>
      <c r="F265" s="234" t="s">
        <v>177</v>
      </c>
      <c r="G265" s="232"/>
      <c r="H265" s="235">
        <v>732</v>
      </c>
      <c r="I265" s="236"/>
      <c r="J265" s="232"/>
      <c r="K265" s="232"/>
      <c r="L265" s="237"/>
      <c r="M265" s="238"/>
      <c r="N265" s="239"/>
      <c r="O265" s="239"/>
      <c r="P265" s="239"/>
      <c r="Q265" s="239"/>
      <c r="R265" s="239"/>
      <c r="S265" s="239"/>
      <c r="T265" s="240"/>
      <c r="AT265" s="241" t="s">
        <v>151</v>
      </c>
      <c r="AU265" s="241" t="s">
        <v>86</v>
      </c>
      <c r="AV265" s="14" t="s">
        <v>136</v>
      </c>
      <c r="AW265" s="14" t="s">
        <v>34</v>
      </c>
      <c r="AX265" s="14" t="s">
        <v>84</v>
      </c>
      <c r="AY265" s="241" t="s">
        <v>128</v>
      </c>
    </row>
    <row r="266" spans="1:65" s="2" customFormat="1" ht="16.5" customHeight="1">
      <c r="A266" s="35"/>
      <c r="B266" s="36"/>
      <c r="C266" s="192" t="s">
        <v>210</v>
      </c>
      <c r="D266" s="192" t="s">
        <v>131</v>
      </c>
      <c r="E266" s="193" t="s">
        <v>971</v>
      </c>
      <c r="F266" s="194" t="s">
        <v>972</v>
      </c>
      <c r="G266" s="195" t="s">
        <v>543</v>
      </c>
      <c r="H266" s="196">
        <v>96.572000000000003</v>
      </c>
      <c r="I266" s="197"/>
      <c r="J266" s="198">
        <f>ROUND(I266*H266,2)</f>
        <v>0</v>
      </c>
      <c r="K266" s="194" t="s">
        <v>848</v>
      </c>
      <c r="L266" s="40"/>
      <c r="M266" s="199" t="s">
        <v>1</v>
      </c>
      <c r="N266" s="200" t="s">
        <v>42</v>
      </c>
      <c r="O266" s="72"/>
      <c r="P266" s="201">
        <f>O266*H266</f>
        <v>0</v>
      </c>
      <c r="Q266" s="201">
        <v>0</v>
      </c>
      <c r="R266" s="201">
        <f>Q266*H266</f>
        <v>0</v>
      </c>
      <c r="S266" s="201">
        <v>0</v>
      </c>
      <c r="T266" s="202">
        <f>S266*H266</f>
        <v>0</v>
      </c>
      <c r="U266" s="35"/>
      <c r="V266" s="35"/>
      <c r="W266" s="35"/>
      <c r="X266" s="35"/>
      <c r="Y266" s="35"/>
      <c r="Z266" s="35"/>
      <c r="AA266" s="35"/>
      <c r="AB266" s="35"/>
      <c r="AC266" s="35"/>
      <c r="AD266" s="35"/>
      <c r="AE266" s="35"/>
      <c r="AR266" s="203" t="s">
        <v>136</v>
      </c>
      <c r="AT266" s="203" t="s">
        <v>131</v>
      </c>
      <c r="AU266" s="203" t="s">
        <v>86</v>
      </c>
      <c r="AY266" s="18" t="s">
        <v>128</v>
      </c>
      <c r="BE266" s="204">
        <f>IF(N266="základní",J266,0)</f>
        <v>0</v>
      </c>
      <c r="BF266" s="204">
        <f>IF(N266="snížená",J266,0)</f>
        <v>0</v>
      </c>
      <c r="BG266" s="204">
        <f>IF(N266="zákl. přenesená",J266,0)</f>
        <v>0</v>
      </c>
      <c r="BH266" s="204">
        <f>IF(N266="sníž. přenesená",J266,0)</f>
        <v>0</v>
      </c>
      <c r="BI266" s="204">
        <f>IF(N266="nulová",J266,0)</f>
        <v>0</v>
      </c>
      <c r="BJ266" s="18" t="s">
        <v>84</v>
      </c>
      <c r="BK266" s="204">
        <f>ROUND(I266*H266,2)</f>
        <v>0</v>
      </c>
      <c r="BL266" s="18" t="s">
        <v>136</v>
      </c>
      <c r="BM266" s="203" t="s">
        <v>376</v>
      </c>
    </row>
    <row r="267" spans="1:65" s="2" customFormat="1" ht="19.2">
      <c r="A267" s="35"/>
      <c r="B267" s="36"/>
      <c r="C267" s="37"/>
      <c r="D267" s="205" t="s">
        <v>138</v>
      </c>
      <c r="E267" s="37"/>
      <c r="F267" s="206" t="s">
        <v>973</v>
      </c>
      <c r="G267" s="37"/>
      <c r="H267" s="37"/>
      <c r="I267" s="207"/>
      <c r="J267" s="37"/>
      <c r="K267" s="37"/>
      <c r="L267" s="40"/>
      <c r="M267" s="208"/>
      <c r="N267" s="209"/>
      <c r="O267" s="72"/>
      <c r="P267" s="72"/>
      <c r="Q267" s="72"/>
      <c r="R267" s="72"/>
      <c r="S267" s="72"/>
      <c r="T267" s="73"/>
      <c r="U267" s="35"/>
      <c r="V267" s="35"/>
      <c r="W267" s="35"/>
      <c r="X267" s="35"/>
      <c r="Y267" s="35"/>
      <c r="Z267" s="35"/>
      <c r="AA267" s="35"/>
      <c r="AB267" s="35"/>
      <c r="AC267" s="35"/>
      <c r="AD267" s="35"/>
      <c r="AE267" s="35"/>
      <c r="AT267" s="18" t="s">
        <v>138</v>
      </c>
      <c r="AU267" s="18" t="s">
        <v>86</v>
      </c>
    </row>
    <row r="268" spans="1:65" s="15" customFormat="1">
      <c r="B268" s="242"/>
      <c r="C268" s="243"/>
      <c r="D268" s="205" t="s">
        <v>151</v>
      </c>
      <c r="E268" s="244" t="s">
        <v>1</v>
      </c>
      <c r="F268" s="245" t="s">
        <v>974</v>
      </c>
      <c r="G268" s="243"/>
      <c r="H268" s="244" t="s">
        <v>1</v>
      </c>
      <c r="I268" s="246"/>
      <c r="J268" s="243"/>
      <c r="K268" s="243"/>
      <c r="L268" s="247"/>
      <c r="M268" s="248"/>
      <c r="N268" s="249"/>
      <c r="O268" s="249"/>
      <c r="P268" s="249"/>
      <c r="Q268" s="249"/>
      <c r="R268" s="249"/>
      <c r="S268" s="249"/>
      <c r="T268" s="250"/>
      <c r="AT268" s="251" t="s">
        <v>151</v>
      </c>
      <c r="AU268" s="251" t="s">
        <v>86</v>
      </c>
      <c r="AV268" s="15" t="s">
        <v>84</v>
      </c>
      <c r="AW268" s="15" t="s">
        <v>34</v>
      </c>
      <c r="AX268" s="15" t="s">
        <v>77</v>
      </c>
      <c r="AY268" s="251" t="s">
        <v>128</v>
      </c>
    </row>
    <row r="269" spans="1:65" s="15" customFormat="1">
      <c r="B269" s="242"/>
      <c r="C269" s="243"/>
      <c r="D269" s="205" t="s">
        <v>151</v>
      </c>
      <c r="E269" s="244" t="s">
        <v>1</v>
      </c>
      <c r="F269" s="245" t="s">
        <v>857</v>
      </c>
      <c r="G269" s="243"/>
      <c r="H269" s="244" t="s">
        <v>1</v>
      </c>
      <c r="I269" s="246"/>
      <c r="J269" s="243"/>
      <c r="K269" s="243"/>
      <c r="L269" s="247"/>
      <c r="M269" s="248"/>
      <c r="N269" s="249"/>
      <c r="O269" s="249"/>
      <c r="P269" s="249"/>
      <c r="Q269" s="249"/>
      <c r="R269" s="249"/>
      <c r="S269" s="249"/>
      <c r="T269" s="250"/>
      <c r="AT269" s="251" t="s">
        <v>151</v>
      </c>
      <c r="AU269" s="251" t="s">
        <v>86</v>
      </c>
      <c r="AV269" s="15" t="s">
        <v>84</v>
      </c>
      <c r="AW269" s="15" t="s">
        <v>34</v>
      </c>
      <c r="AX269" s="15" t="s">
        <v>77</v>
      </c>
      <c r="AY269" s="251" t="s">
        <v>128</v>
      </c>
    </row>
    <row r="270" spans="1:65" s="15" customFormat="1">
      <c r="B270" s="242"/>
      <c r="C270" s="243"/>
      <c r="D270" s="205" t="s">
        <v>151</v>
      </c>
      <c r="E270" s="244" t="s">
        <v>1</v>
      </c>
      <c r="F270" s="245" t="s">
        <v>975</v>
      </c>
      <c r="G270" s="243"/>
      <c r="H270" s="244" t="s">
        <v>1</v>
      </c>
      <c r="I270" s="246"/>
      <c r="J270" s="243"/>
      <c r="K270" s="243"/>
      <c r="L270" s="247"/>
      <c r="M270" s="248"/>
      <c r="N270" s="249"/>
      <c r="O270" s="249"/>
      <c r="P270" s="249"/>
      <c r="Q270" s="249"/>
      <c r="R270" s="249"/>
      <c r="S270" s="249"/>
      <c r="T270" s="250"/>
      <c r="AT270" s="251" t="s">
        <v>151</v>
      </c>
      <c r="AU270" s="251" t="s">
        <v>86</v>
      </c>
      <c r="AV270" s="15" t="s">
        <v>84</v>
      </c>
      <c r="AW270" s="15" t="s">
        <v>34</v>
      </c>
      <c r="AX270" s="15" t="s">
        <v>77</v>
      </c>
      <c r="AY270" s="251" t="s">
        <v>128</v>
      </c>
    </row>
    <row r="271" spans="1:65" s="13" customFormat="1">
      <c r="B271" s="210"/>
      <c r="C271" s="211"/>
      <c r="D271" s="205" t="s">
        <v>151</v>
      </c>
      <c r="E271" s="212" t="s">
        <v>1</v>
      </c>
      <c r="F271" s="213" t="s">
        <v>976</v>
      </c>
      <c r="G271" s="211"/>
      <c r="H271" s="214">
        <v>1.4530000000000001</v>
      </c>
      <c r="I271" s="215"/>
      <c r="J271" s="211"/>
      <c r="K271" s="211"/>
      <c r="L271" s="216"/>
      <c r="M271" s="217"/>
      <c r="N271" s="218"/>
      <c r="O271" s="218"/>
      <c r="P271" s="218"/>
      <c r="Q271" s="218"/>
      <c r="R271" s="218"/>
      <c r="S271" s="218"/>
      <c r="T271" s="219"/>
      <c r="AT271" s="220" t="s">
        <v>151</v>
      </c>
      <c r="AU271" s="220" t="s">
        <v>86</v>
      </c>
      <c r="AV271" s="13" t="s">
        <v>86</v>
      </c>
      <c r="AW271" s="13" t="s">
        <v>34</v>
      </c>
      <c r="AX271" s="13" t="s">
        <v>77</v>
      </c>
      <c r="AY271" s="220" t="s">
        <v>128</v>
      </c>
    </row>
    <row r="272" spans="1:65" s="15" customFormat="1">
      <c r="B272" s="242"/>
      <c r="C272" s="243"/>
      <c r="D272" s="205" t="s">
        <v>151</v>
      </c>
      <c r="E272" s="244" t="s">
        <v>1</v>
      </c>
      <c r="F272" s="245" t="s">
        <v>977</v>
      </c>
      <c r="G272" s="243"/>
      <c r="H272" s="244" t="s">
        <v>1</v>
      </c>
      <c r="I272" s="246"/>
      <c r="J272" s="243"/>
      <c r="K272" s="243"/>
      <c r="L272" s="247"/>
      <c r="M272" s="248"/>
      <c r="N272" s="249"/>
      <c r="O272" s="249"/>
      <c r="P272" s="249"/>
      <c r="Q272" s="249"/>
      <c r="R272" s="249"/>
      <c r="S272" s="249"/>
      <c r="T272" s="250"/>
      <c r="AT272" s="251" t="s">
        <v>151</v>
      </c>
      <c r="AU272" s="251" t="s">
        <v>86</v>
      </c>
      <c r="AV272" s="15" t="s">
        <v>84</v>
      </c>
      <c r="AW272" s="15" t="s">
        <v>34</v>
      </c>
      <c r="AX272" s="15" t="s">
        <v>77</v>
      </c>
      <c r="AY272" s="251" t="s">
        <v>128</v>
      </c>
    </row>
    <row r="273" spans="2:51" s="13" customFormat="1">
      <c r="B273" s="210"/>
      <c r="C273" s="211"/>
      <c r="D273" s="205" t="s">
        <v>151</v>
      </c>
      <c r="E273" s="212" t="s">
        <v>1</v>
      </c>
      <c r="F273" s="213" t="s">
        <v>978</v>
      </c>
      <c r="G273" s="211"/>
      <c r="H273" s="214">
        <v>9.6229999999999993</v>
      </c>
      <c r="I273" s="215"/>
      <c r="J273" s="211"/>
      <c r="K273" s="211"/>
      <c r="L273" s="216"/>
      <c r="M273" s="217"/>
      <c r="N273" s="218"/>
      <c r="O273" s="218"/>
      <c r="P273" s="218"/>
      <c r="Q273" s="218"/>
      <c r="R273" s="218"/>
      <c r="S273" s="218"/>
      <c r="T273" s="219"/>
      <c r="AT273" s="220" t="s">
        <v>151</v>
      </c>
      <c r="AU273" s="220" t="s">
        <v>86</v>
      </c>
      <c r="AV273" s="13" t="s">
        <v>86</v>
      </c>
      <c r="AW273" s="13" t="s">
        <v>34</v>
      </c>
      <c r="AX273" s="13" t="s">
        <v>77</v>
      </c>
      <c r="AY273" s="220" t="s">
        <v>128</v>
      </c>
    </row>
    <row r="274" spans="2:51" s="15" customFormat="1">
      <c r="B274" s="242"/>
      <c r="C274" s="243"/>
      <c r="D274" s="205" t="s">
        <v>151</v>
      </c>
      <c r="E274" s="244" t="s">
        <v>1</v>
      </c>
      <c r="F274" s="245" t="s">
        <v>979</v>
      </c>
      <c r="G274" s="243"/>
      <c r="H274" s="244" t="s">
        <v>1</v>
      </c>
      <c r="I274" s="246"/>
      <c r="J274" s="243"/>
      <c r="K274" s="243"/>
      <c r="L274" s="247"/>
      <c r="M274" s="248"/>
      <c r="N274" s="249"/>
      <c r="O274" s="249"/>
      <c r="P274" s="249"/>
      <c r="Q274" s="249"/>
      <c r="R274" s="249"/>
      <c r="S274" s="249"/>
      <c r="T274" s="250"/>
      <c r="AT274" s="251" t="s">
        <v>151</v>
      </c>
      <c r="AU274" s="251" t="s">
        <v>86</v>
      </c>
      <c r="AV274" s="15" t="s">
        <v>84</v>
      </c>
      <c r="AW274" s="15" t="s">
        <v>34</v>
      </c>
      <c r="AX274" s="15" t="s">
        <v>77</v>
      </c>
      <c r="AY274" s="251" t="s">
        <v>128</v>
      </c>
    </row>
    <row r="275" spans="2:51" s="13" customFormat="1">
      <c r="B275" s="210"/>
      <c r="C275" s="211"/>
      <c r="D275" s="205" t="s">
        <v>151</v>
      </c>
      <c r="E275" s="212" t="s">
        <v>1</v>
      </c>
      <c r="F275" s="213" t="s">
        <v>980</v>
      </c>
      <c r="G275" s="211"/>
      <c r="H275" s="214">
        <v>1.484</v>
      </c>
      <c r="I275" s="215"/>
      <c r="J275" s="211"/>
      <c r="K275" s="211"/>
      <c r="L275" s="216"/>
      <c r="M275" s="217"/>
      <c r="N275" s="218"/>
      <c r="O275" s="218"/>
      <c r="P275" s="218"/>
      <c r="Q275" s="218"/>
      <c r="R275" s="218"/>
      <c r="S275" s="218"/>
      <c r="T275" s="219"/>
      <c r="AT275" s="220" t="s">
        <v>151</v>
      </c>
      <c r="AU275" s="220" t="s">
        <v>86</v>
      </c>
      <c r="AV275" s="13" t="s">
        <v>86</v>
      </c>
      <c r="AW275" s="13" t="s">
        <v>34</v>
      </c>
      <c r="AX275" s="13" t="s">
        <v>77</v>
      </c>
      <c r="AY275" s="220" t="s">
        <v>128</v>
      </c>
    </row>
    <row r="276" spans="2:51" s="15" customFormat="1">
      <c r="B276" s="242"/>
      <c r="C276" s="243"/>
      <c r="D276" s="205" t="s">
        <v>151</v>
      </c>
      <c r="E276" s="244" t="s">
        <v>1</v>
      </c>
      <c r="F276" s="245" t="s">
        <v>981</v>
      </c>
      <c r="G276" s="243"/>
      <c r="H276" s="244" t="s">
        <v>1</v>
      </c>
      <c r="I276" s="246"/>
      <c r="J276" s="243"/>
      <c r="K276" s="243"/>
      <c r="L276" s="247"/>
      <c r="M276" s="248"/>
      <c r="N276" s="249"/>
      <c r="O276" s="249"/>
      <c r="P276" s="249"/>
      <c r="Q276" s="249"/>
      <c r="R276" s="249"/>
      <c r="S276" s="249"/>
      <c r="T276" s="250"/>
      <c r="AT276" s="251" t="s">
        <v>151</v>
      </c>
      <c r="AU276" s="251" t="s">
        <v>86</v>
      </c>
      <c r="AV276" s="15" t="s">
        <v>84</v>
      </c>
      <c r="AW276" s="15" t="s">
        <v>34</v>
      </c>
      <c r="AX276" s="15" t="s">
        <v>77</v>
      </c>
      <c r="AY276" s="251" t="s">
        <v>128</v>
      </c>
    </row>
    <row r="277" spans="2:51" s="13" customFormat="1">
      <c r="B277" s="210"/>
      <c r="C277" s="211"/>
      <c r="D277" s="205" t="s">
        <v>151</v>
      </c>
      <c r="E277" s="212" t="s">
        <v>1</v>
      </c>
      <c r="F277" s="213" t="s">
        <v>982</v>
      </c>
      <c r="G277" s="211"/>
      <c r="H277" s="214">
        <v>9.8529999999999998</v>
      </c>
      <c r="I277" s="215"/>
      <c r="J277" s="211"/>
      <c r="K277" s="211"/>
      <c r="L277" s="216"/>
      <c r="M277" s="217"/>
      <c r="N277" s="218"/>
      <c r="O277" s="218"/>
      <c r="P277" s="218"/>
      <c r="Q277" s="218"/>
      <c r="R277" s="218"/>
      <c r="S277" s="218"/>
      <c r="T277" s="219"/>
      <c r="AT277" s="220" t="s">
        <v>151</v>
      </c>
      <c r="AU277" s="220" t="s">
        <v>86</v>
      </c>
      <c r="AV277" s="13" t="s">
        <v>86</v>
      </c>
      <c r="AW277" s="13" t="s">
        <v>34</v>
      </c>
      <c r="AX277" s="13" t="s">
        <v>77</v>
      </c>
      <c r="AY277" s="220" t="s">
        <v>128</v>
      </c>
    </row>
    <row r="278" spans="2:51" s="15" customFormat="1">
      <c r="B278" s="242"/>
      <c r="C278" s="243"/>
      <c r="D278" s="205" t="s">
        <v>151</v>
      </c>
      <c r="E278" s="244" t="s">
        <v>1</v>
      </c>
      <c r="F278" s="245" t="s">
        <v>983</v>
      </c>
      <c r="G278" s="243"/>
      <c r="H278" s="244" t="s">
        <v>1</v>
      </c>
      <c r="I278" s="246"/>
      <c r="J278" s="243"/>
      <c r="K278" s="243"/>
      <c r="L278" s="247"/>
      <c r="M278" s="248"/>
      <c r="N278" s="249"/>
      <c r="O278" s="249"/>
      <c r="P278" s="249"/>
      <c r="Q278" s="249"/>
      <c r="R278" s="249"/>
      <c r="S278" s="249"/>
      <c r="T278" s="250"/>
      <c r="AT278" s="251" t="s">
        <v>151</v>
      </c>
      <c r="AU278" s="251" t="s">
        <v>86</v>
      </c>
      <c r="AV278" s="15" t="s">
        <v>84</v>
      </c>
      <c r="AW278" s="15" t="s">
        <v>34</v>
      </c>
      <c r="AX278" s="15" t="s">
        <v>77</v>
      </c>
      <c r="AY278" s="251" t="s">
        <v>128</v>
      </c>
    </row>
    <row r="279" spans="2:51" s="13" customFormat="1">
      <c r="B279" s="210"/>
      <c r="C279" s="211"/>
      <c r="D279" s="205" t="s">
        <v>151</v>
      </c>
      <c r="E279" s="212" t="s">
        <v>1</v>
      </c>
      <c r="F279" s="213" t="s">
        <v>984</v>
      </c>
      <c r="G279" s="211"/>
      <c r="H279" s="214">
        <v>12.801</v>
      </c>
      <c r="I279" s="215"/>
      <c r="J279" s="211"/>
      <c r="K279" s="211"/>
      <c r="L279" s="216"/>
      <c r="M279" s="217"/>
      <c r="N279" s="218"/>
      <c r="O279" s="218"/>
      <c r="P279" s="218"/>
      <c r="Q279" s="218"/>
      <c r="R279" s="218"/>
      <c r="S279" s="218"/>
      <c r="T279" s="219"/>
      <c r="AT279" s="220" t="s">
        <v>151</v>
      </c>
      <c r="AU279" s="220" t="s">
        <v>86</v>
      </c>
      <c r="AV279" s="13" t="s">
        <v>86</v>
      </c>
      <c r="AW279" s="13" t="s">
        <v>34</v>
      </c>
      <c r="AX279" s="13" t="s">
        <v>77</v>
      </c>
      <c r="AY279" s="220" t="s">
        <v>128</v>
      </c>
    </row>
    <row r="280" spans="2:51" s="15" customFormat="1">
      <c r="B280" s="242"/>
      <c r="C280" s="243"/>
      <c r="D280" s="205" t="s">
        <v>151</v>
      </c>
      <c r="E280" s="244" t="s">
        <v>1</v>
      </c>
      <c r="F280" s="245" t="s">
        <v>985</v>
      </c>
      <c r="G280" s="243"/>
      <c r="H280" s="244" t="s">
        <v>1</v>
      </c>
      <c r="I280" s="246"/>
      <c r="J280" s="243"/>
      <c r="K280" s="243"/>
      <c r="L280" s="247"/>
      <c r="M280" s="248"/>
      <c r="N280" s="249"/>
      <c r="O280" s="249"/>
      <c r="P280" s="249"/>
      <c r="Q280" s="249"/>
      <c r="R280" s="249"/>
      <c r="S280" s="249"/>
      <c r="T280" s="250"/>
      <c r="AT280" s="251" t="s">
        <v>151</v>
      </c>
      <c r="AU280" s="251" t="s">
        <v>86</v>
      </c>
      <c r="AV280" s="15" t="s">
        <v>84</v>
      </c>
      <c r="AW280" s="15" t="s">
        <v>34</v>
      </c>
      <c r="AX280" s="15" t="s">
        <v>77</v>
      </c>
      <c r="AY280" s="251" t="s">
        <v>128</v>
      </c>
    </row>
    <row r="281" spans="2:51" s="13" customFormat="1">
      <c r="B281" s="210"/>
      <c r="C281" s="211"/>
      <c r="D281" s="205" t="s">
        <v>151</v>
      </c>
      <c r="E281" s="212" t="s">
        <v>1</v>
      </c>
      <c r="F281" s="213" t="s">
        <v>986</v>
      </c>
      <c r="G281" s="211"/>
      <c r="H281" s="214">
        <v>11.787000000000001</v>
      </c>
      <c r="I281" s="215"/>
      <c r="J281" s="211"/>
      <c r="K281" s="211"/>
      <c r="L281" s="216"/>
      <c r="M281" s="217"/>
      <c r="N281" s="218"/>
      <c r="O281" s="218"/>
      <c r="P281" s="218"/>
      <c r="Q281" s="218"/>
      <c r="R281" s="218"/>
      <c r="S281" s="218"/>
      <c r="T281" s="219"/>
      <c r="AT281" s="220" t="s">
        <v>151</v>
      </c>
      <c r="AU281" s="220" t="s">
        <v>86</v>
      </c>
      <c r="AV281" s="13" t="s">
        <v>86</v>
      </c>
      <c r="AW281" s="13" t="s">
        <v>34</v>
      </c>
      <c r="AX281" s="13" t="s">
        <v>77</v>
      </c>
      <c r="AY281" s="220" t="s">
        <v>128</v>
      </c>
    </row>
    <row r="282" spans="2:51" s="15" customFormat="1">
      <c r="B282" s="242"/>
      <c r="C282" s="243"/>
      <c r="D282" s="205" t="s">
        <v>151</v>
      </c>
      <c r="E282" s="244" t="s">
        <v>1</v>
      </c>
      <c r="F282" s="245" t="s">
        <v>987</v>
      </c>
      <c r="G282" s="243"/>
      <c r="H282" s="244" t="s">
        <v>1</v>
      </c>
      <c r="I282" s="246"/>
      <c r="J282" s="243"/>
      <c r="K282" s="243"/>
      <c r="L282" s="247"/>
      <c r="M282" s="248"/>
      <c r="N282" s="249"/>
      <c r="O282" s="249"/>
      <c r="P282" s="249"/>
      <c r="Q282" s="249"/>
      <c r="R282" s="249"/>
      <c r="S282" s="249"/>
      <c r="T282" s="250"/>
      <c r="AT282" s="251" t="s">
        <v>151</v>
      </c>
      <c r="AU282" s="251" t="s">
        <v>86</v>
      </c>
      <c r="AV282" s="15" t="s">
        <v>84</v>
      </c>
      <c r="AW282" s="15" t="s">
        <v>34</v>
      </c>
      <c r="AX282" s="15" t="s">
        <v>77</v>
      </c>
      <c r="AY282" s="251" t="s">
        <v>128</v>
      </c>
    </row>
    <row r="283" spans="2:51" s="13" customFormat="1">
      <c r="B283" s="210"/>
      <c r="C283" s="211"/>
      <c r="D283" s="205" t="s">
        <v>151</v>
      </c>
      <c r="E283" s="212" t="s">
        <v>1</v>
      </c>
      <c r="F283" s="213" t="s">
        <v>988</v>
      </c>
      <c r="G283" s="211"/>
      <c r="H283" s="214">
        <v>11.862</v>
      </c>
      <c r="I283" s="215"/>
      <c r="J283" s="211"/>
      <c r="K283" s="211"/>
      <c r="L283" s="216"/>
      <c r="M283" s="217"/>
      <c r="N283" s="218"/>
      <c r="O283" s="218"/>
      <c r="P283" s="218"/>
      <c r="Q283" s="218"/>
      <c r="R283" s="218"/>
      <c r="S283" s="218"/>
      <c r="T283" s="219"/>
      <c r="AT283" s="220" t="s">
        <v>151</v>
      </c>
      <c r="AU283" s="220" t="s">
        <v>86</v>
      </c>
      <c r="AV283" s="13" t="s">
        <v>86</v>
      </c>
      <c r="AW283" s="13" t="s">
        <v>34</v>
      </c>
      <c r="AX283" s="13" t="s">
        <v>77</v>
      </c>
      <c r="AY283" s="220" t="s">
        <v>128</v>
      </c>
    </row>
    <row r="284" spans="2:51" s="15" customFormat="1">
      <c r="B284" s="242"/>
      <c r="C284" s="243"/>
      <c r="D284" s="205" t="s">
        <v>151</v>
      </c>
      <c r="E284" s="244" t="s">
        <v>1</v>
      </c>
      <c r="F284" s="245" t="s">
        <v>989</v>
      </c>
      <c r="G284" s="243"/>
      <c r="H284" s="244" t="s">
        <v>1</v>
      </c>
      <c r="I284" s="246"/>
      <c r="J284" s="243"/>
      <c r="K284" s="243"/>
      <c r="L284" s="247"/>
      <c r="M284" s="248"/>
      <c r="N284" s="249"/>
      <c r="O284" s="249"/>
      <c r="P284" s="249"/>
      <c r="Q284" s="249"/>
      <c r="R284" s="249"/>
      <c r="S284" s="249"/>
      <c r="T284" s="250"/>
      <c r="AT284" s="251" t="s">
        <v>151</v>
      </c>
      <c r="AU284" s="251" t="s">
        <v>86</v>
      </c>
      <c r="AV284" s="15" t="s">
        <v>84</v>
      </c>
      <c r="AW284" s="15" t="s">
        <v>34</v>
      </c>
      <c r="AX284" s="15" t="s">
        <v>77</v>
      </c>
      <c r="AY284" s="251" t="s">
        <v>128</v>
      </c>
    </row>
    <row r="285" spans="2:51" s="13" customFormat="1">
      <c r="B285" s="210"/>
      <c r="C285" s="211"/>
      <c r="D285" s="205" t="s">
        <v>151</v>
      </c>
      <c r="E285" s="212" t="s">
        <v>1</v>
      </c>
      <c r="F285" s="213" t="s">
        <v>990</v>
      </c>
      <c r="G285" s="211"/>
      <c r="H285" s="214">
        <v>11.548999999999999</v>
      </c>
      <c r="I285" s="215"/>
      <c r="J285" s="211"/>
      <c r="K285" s="211"/>
      <c r="L285" s="216"/>
      <c r="M285" s="217"/>
      <c r="N285" s="218"/>
      <c r="O285" s="218"/>
      <c r="P285" s="218"/>
      <c r="Q285" s="218"/>
      <c r="R285" s="218"/>
      <c r="S285" s="218"/>
      <c r="T285" s="219"/>
      <c r="AT285" s="220" t="s">
        <v>151</v>
      </c>
      <c r="AU285" s="220" t="s">
        <v>86</v>
      </c>
      <c r="AV285" s="13" t="s">
        <v>86</v>
      </c>
      <c r="AW285" s="13" t="s">
        <v>34</v>
      </c>
      <c r="AX285" s="13" t="s">
        <v>77</v>
      </c>
      <c r="AY285" s="220" t="s">
        <v>128</v>
      </c>
    </row>
    <row r="286" spans="2:51" s="15" customFormat="1">
      <c r="B286" s="242"/>
      <c r="C286" s="243"/>
      <c r="D286" s="205" t="s">
        <v>151</v>
      </c>
      <c r="E286" s="244" t="s">
        <v>1</v>
      </c>
      <c r="F286" s="245" t="s">
        <v>991</v>
      </c>
      <c r="G286" s="243"/>
      <c r="H286" s="244" t="s">
        <v>1</v>
      </c>
      <c r="I286" s="246"/>
      <c r="J286" s="243"/>
      <c r="K286" s="243"/>
      <c r="L286" s="247"/>
      <c r="M286" s="248"/>
      <c r="N286" s="249"/>
      <c r="O286" s="249"/>
      <c r="P286" s="249"/>
      <c r="Q286" s="249"/>
      <c r="R286" s="249"/>
      <c r="S286" s="249"/>
      <c r="T286" s="250"/>
      <c r="AT286" s="251" t="s">
        <v>151</v>
      </c>
      <c r="AU286" s="251" t="s">
        <v>86</v>
      </c>
      <c r="AV286" s="15" t="s">
        <v>84</v>
      </c>
      <c r="AW286" s="15" t="s">
        <v>34</v>
      </c>
      <c r="AX286" s="15" t="s">
        <v>77</v>
      </c>
      <c r="AY286" s="251" t="s">
        <v>128</v>
      </c>
    </row>
    <row r="287" spans="2:51" s="13" customFormat="1">
      <c r="B287" s="210"/>
      <c r="C287" s="211"/>
      <c r="D287" s="205" t="s">
        <v>151</v>
      </c>
      <c r="E287" s="212" t="s">
        <v>1</v>
      </c>
      <c r="F287" s="213" t="s">
        <v>992</v>
      </c>
      <c r="G287" s="211"/>
      <c r="H287" s="214">
        <v>15.438000000000001</v>
      </c>
      <c r="I287" s="215"/>
      <c r="J287" s="211"/>
      <c r="K287" s="211"/>
      <c r="L287" s="216"/>
      <c r="M287" s="217"/>
      <c r="N287" s="218"/>
      <c r="O287" s="218"/>
      <c r="P287" s="218"/>
      <c r="Q287" s="218"/>
      <c r="R287" s="218"/>
      <c r="S287" s="218"/>
      <c r="T287" s="219"/>
      <c r="AT287" s="220" t="s">
        <v>151</v>
      </c>
      <c r="AU287" s="220" t="s">
        <v>86</v>
      </c>
      <c r="AV287" s="13" t="s">
        <v>86</v>
      </c>
      <c r="AW287" s="13" t="s">
        <v>34</v>
      </c>
      <c r="AX287" s="13" t="s">
        <v>77</v>
      </c>
      <c r="AY287" s="220" t="s">
        <v>128</v>
      </c>
    </row>
    <row r="288" spans="2:51" s="15" customFormat="1">
      <c r="B288" s="242"/>
      <c r="C288" s="243"/>
      <c r="D288" s="205" t="s">
        <v>151</v>
      </c>
      <c r="E288" s="244" t="s">
        <v>1</v>
      </c>
      <c r="F288" s="245" t="s">
        <v>993</v>
      </c>
      <c r="G288" s="243"/>
      <c r="H288" s="244" t="s">
        <v>1</v>
      </c>
      <c r="I288" s="246"/>
      <c r="J288" s="243"/>
      <c r="K288" s="243"/>
      <c r="L288" s="247"/>
      <c r="M288" s="248"/>
      <c r="N288" s="249"/>
      <c r="O288" s="249"/>
      <c r="P288" s="249"/>
      <c r="Q288" s="249"/>
      <c r="R288" s="249"/>
      <c r="S288" s="249"/>
      <c r="T288" s="250"/>
      <c r="AT288" s="251" t="s">
        <v>151</v>
      </c>
      <c r="AU288" s="251" t="s">
        <v>86</v>
      </c>
      <c r="AV288" s="15" t="s">
        <v>84</v>
      </c>
      <c r="AW288" s="15" t="s">
        <v>34</v>
      </c>
      <c r="AX288" s="15" t="s">
        <v>77</v>
      </c>
      <c r="AY288" s="251" t="s">
        <v>128</v>
      </c>
    </row>
    <row r="289" spans="1:65" s="13" customFormat="1">
      <c r="B289" s="210"/>
      <c r="C289" s="211"/>
      <c r="D289" s="205" t="s">
        <v>151</v>
      </c>
      <c r="E289" s="212" t="s">
        <v>1</v>
      </c>
      <c r="F289" s="213" t="s">
        <v>994</v>
      </c>
      <c r="G289" s="211"/>
      <c r="H289" s="214">
        <v>10.722</v>
      </c>
      <c r="I289" s="215"/>
      <c r="J289" s="211"/>
      <c r="K289" s="211"/>
      <c r="L289" s="216"/>
      <c r="M289" s="217"/>
      <c r="N289" s="218"/>
      <c r="O289" s="218"/>
      <c r="P289" s="218"/>
      <c r="Q289" s="218"/>
      <c r="R289" s="218"/>
      <c r="S289" s="218"/>
      <c r="T289" s="219"/>
      <c r="AT289" s="220" t="s">
        <v>151</v>
      </c>
      <c r="AU289" s="220" t="s">
        <v>86</v>
      </c>
      <c r="AV289" s="13" t="s">
        <v>86</v>
      </c>
      <c r="AW289" s="13" t="s">
        <v>34</v>
      </c>
      <c r="AX289" s="13" t="s">
        <v>77</v>
      </c>
      <c r="AY289" s="220" t="s">
        <v>128</v>
      </c>
    </row>
    <row r="290" spans="1:65" s="14" customFormat="1">
      <c r="B290" s="231"/>
      <c r="C290" s="232"/>
      <c r="D290" s="205" t="s">
        <v>151</v>
      </c>
      <c r="E290" s="233" t="s">
        <v>1</v>
      </c>
      <c r="F290" s="234" t="s">
        <v>177</v>
      </c>
      <c r="G290" s="232"/>
      <c r="H290" s="235">
        <v>96.572000000000003</v>
      </c>
      <c r="I290" s="236"/>
      <c r="J290" s="232"/>
      <c r="K290" s="232"/>
      <c r="L290" s="237"/>
      <c r="M290" s="238"/>
      <c r="N290" s="239"/>
      <c r="O290" s="239"/>
      <c r="P290" s="239"/>
      <c r="Q290" s="239"/>
      <c r="R290" s="239"/>
      <c r="S290" s="239"/>
      <c r="T290" s="240"/>
      <c r="AT290" s="241" t="s">
        <v>151</v>
      </c>
      <c r="AU290" s="241" t="s">
        <v>86</v>
      </c>
      <c r="AV290" s="14" t="s">
        <v>136</v>
      </c>
      <c r="AW290" s="14" t="s">
        <v>34</v>
      </c>
      <c r="AX290" s="14" t="s">
        <v>84</v>
      </c>
      <c r="AY290" s="241" t="s">
        <v>128</v>
      </c>
    </row>
    <row r="291" spans="1:65" s="2" customFormat="1" ht="16.5" customHeight="1">
      <c r="A291" s="35"/>
      <c r="B291" s="36"/>
      <c r="C291" s="192" t="s">
        <v>217</v>
      </c>
      <c r="D291" s="192" t="s">
        <v>131</v>
      </c>
      <c r="E291" s="193" t="s">
        <v>995</v>
      </c>
      <c r="F291" s="194" t="s">
        <v>996</v>
      </c>
      <c r="G291" s="195" t="s">
        <v>543</v>
      </c>
      <c r="H291" s="196">
        <v>158.54900000000001</v>
      </c>
      <c r="I291" s="197"/>
      <c r="J291" s="198">
        <f>ROUND(I291*H291,2)</f>
        <v>0</v>
      </c>
      <c r="K291" s="194" t="s">
        <v>848</v>
      </c>
      <c r="L291" s="40"/>
      <c r="M291" s="199" t="s">
        <v>1</v>
      </c>
      <c r="N291" s="200" t="s">
        <v>42</v>
      </c>
      <c r="O291" s="72"/>
      <c r="P291" s="201">
        <f>O291*H291</f>
        <v>0</v>
      </c>
      <c r="Q291" s="201">
        <v>0</v>
      </c>
      <c r="R291" s="201">
        <f>Q291*H291</f>
        <v>0</v>
      </c>
      <c r="S291" s="201">
        <v>0</v>
      </c>
      <c r="T291" s="202">
        <f>S291*H291</f>
        <v>0</v>
      </c>
      <c r="U291" s="35"/>
      <c r="V291" s="35"/>
      <c r="W291" s="35"/>
      <c r="X291" s="35"/>
      <c r="Y291" s="35"/>
      <c r="Z291" s="35"/>
      <c r="AA291" s="35"/>
      <c r="AB291" s="35"/>
      <c r="AC291" s="35"/>
      <c r="AD291" s="35"/>
      <c r="AE291" s="35"/>
      <c r="AR291" s="203" t="s">
        <v>136</v>
      </c>
      <c r="AT291" s="203" t="s">
        <v>131</v>
      </c>
      <c r="AU291" s="203" t="s">
        <v>86</v>
      </c>
      <c r="AY291" s="18" t="s">
        <v>128</v>
      </c>
      <c r="BE291" s="204">
        <f>IF(N291="základní",J291,0)</f>
        <v>0</v>
      </c>
      <c r="BF291" s="204">
        <f>IF(N291="snížená",J291,0)</f>
        <v>0</v>
      </c>
      <c r="BG291" s="204">
        <f>IF(N291="zákl. přenesená",J291,0)</f>
        <v>0</v>
      </c>
      <c r="BH291" s="204">
        <f>IF(N291="sníž. přenesená",J291,0)</f>
        <v>0</v>
      </c>
      <c r="BI291" s="204">
        <f>IF(N291="nulová",J291,0)</f>
        <v>0</v>
      </c>
      <c r="BJ291" s="18" t="s">
        <v>84</v>
      </c>
      <c r="BK291" s="204">
        <f>ROUND(I291*H291,2)</f>
        <v>0</v>
      </c>
      <c r="BL291" s="18" t="s">
        <v>136</v>
      </c>
      <c r="BM291" s="203" t="s">
        <v>385</v>
      </c>
    </row>
    <row r="292" spans="1:65" s="2" customFormat="1" ht="19.2">
      <c r="A292" s="35"/>
      <c r="B292" s="36"/>
      <c r="C292" s="37"/>
      <c r="D292" s="205" t="s">
        <v>138</v>
      </c>
      <c r="E292" s="37"/>
      <c r="F292" s="206" t="s">
        <v>997</v>
      </c>
      <c r="G292" s="37"/>
      <c r="H292" s="37"/>
      <c r="I292" s="207"/>
      <c r="J292" s="37"/>
      <c r="K292" s="37"/>
      <c r="L292" s="40"/>
      <c r="M292" s="208"/>
      <c r="N292" s="209"/>
      <c r="O292" s="72"/>
      <c r="P292" s="72"/>
      <c r="Q292" s="72"/>
      <c r="R292" s="72"/>
      <c r="S292" s="72"/>
      <c r="T292" s="73"/>
      <c r="U292" s="35"/>
      <c r="V292" s="35"/>
      <c r="W292" s="35"/>
      <c r="X292" s="35"/>
      <c r="Y292" s="35"/>
      <c r="Z292" s="35"/>
      <c r="AA292" s="35"/>
      <c r="AB292" s="35"/>
      <c r="AC292" s="35"/>
      <c r="AD292" s="35"/>
      <c r="AE292" s="35"/>
      <c r="AT292" s="18" t="s">
        <v>138</v>
      </c>
      <c r="AU292" s="18" t="s">
        <v>86</v>
      </c>
    </row>
    <row r="293" spans="1:65" s="15" customFormat="1">
      <c r="B293" s="242"/>
      <c r="C293" s="243"/>
      <c r="D293" s="205" t="s">
        <v>151</v>
      </c>
      <c r="E293" s="244" t="s">
        <v>1</v>
      </c>
      <c r="F293" s="245" t="s">
        <v>998</v>
      </c>
      <c r="G293" s="243"/>
      <c r="H293" s="244" t="s">
        <v>1</v>
      </c>
      <c r="I293" s="246"/>
      <c r="J293" s="243"/>
      <c r="K293" s="243"/>
      <c r="L293" s="247"/>
      <c r="M293" s="248"/>
      <c r="N293" s="249"/>
      <c r="O293" s="249"/>
      <c r="P293" s="249"/>
      <c r="Q293" s="249"/>
      <c r="R293" s="249"/>
      <c r="S293" s="249"/>
      <c r="T293" s="250"/>
      <c r="AT293" s="251" t="s">
        <v>151</v>
      </c>
      <c r="AU293" s="251" t="s">
        <v>86</v>
      </c>
      <c r="AV293" s="15" t="s">
        <v>84</v>
      </c>
      <c r="AW293" s="15" t="s">
        <v>34</v>
      </c>
      <c r="AX293" s="15" t="s">
        <v>77</v>
      </c>
      <c r="AY293" s="251" t="s">
        <v>128</v>
      </c>
    </row>
    <row r="294" spans="1:65" s="15" customFormat="1">
      <c r="B294" s="242"/>
      <c r="C294" s="243"/>
      <c r="D294" s="205" t="s">
        <v>151</v>
      </c>
      <c r="E294" s="244" t="s">
        <v>1</v>
      </c>
      <c r="F294" s="245" t="s">
        <v>857</v>
      </c>
      <c r="G294" s="243"/>
      <c r="H294" s="244" t="s">
        <v>1</v>
      </c>
      <c r="I294" s="246"/>
      <c r="J294" s="243"/>
      <c r="K294" s="243"/>
      <c r="L294" s="247"/>
      <c r="M294" s="248"/>
      <c r="N294" s="249"/>
      <c r="O294" s="249"/>
      <c r="P294" s="249"/>
      <c r="Q294" s="249"/>
      <c r="R294" s="249"/>
      <c r="S294" s="249"/>
      <c r="T294" s="250"/>
      <c r="AT294" s="251" t="s">
        <v>151</v>
      </c>
      <c r="AU294" s="251" t="s">
        <v>86</v>
      </c>
      <c r="AV294" s="15" t="s">
        <v>84</v>
      </c>
      <c r="AW294" s="15" t="s">
        <v>34</v>
      </c>
      <c r="AX294" s="15" t="s">
        <v>77</v>
      </c>
      <c r="AY294" s="251" t="s">
        <v>128</v>
      </c>
    </row>
    <row r="295" spans="1:65" s="15" customFormat="1">
      <c r="B295" s="242"/>
      <c r="C295" s="243"/>
      <c r="D295" s="205" t="s">
        <v>151</v>
      </c>
      <c r="E295" s="244" t="s">
        <v>1</v>
      </c>
      <c r="F295" s="245" t="s">
        <v>975</v>
      </c>
      <c r="G295" s="243"/>
      <c r="H295" s="244" t="s">
        <v>1</v>
      </c>
      <c r="I295" s="246"/>
      <c r="J295" s="243"/>
      <c r="K295" s="243"/>
      <c r="L295" s="247"/>
      <c r="M295" s="248"/>
      <c r="N295" s="249"/>
      <c r="O295" s="249"/>
      <c r="P295" s="249"/>
      <c r="Q295" s="249"/>
      <c r="R295" s="249"/>
      <c r="S295" s="249"/>
      <c r="T295" s="250"/>
      <c r="AT295" s="251" t="s">
        <v>151</v>
      </c>
      <c r="AU295" s="251" t="s">
        <v>86</v>
      </c>
      <c r="AV295" s="15" t="s">
        <v>84</v>
      </c>
      <c r="AW295" s="15" t="s">
        <v>34</v>
      </c>
      <c r="AX295" s="15" t="s">
        <v>77</v>
      </c>
      <c r="AY295" s="251" t="s">
        <v>128</v>
      </c>
    </row>
    <row r="296" spans="1:65" s="13" customFormat="1">
      <c r="B296" s="210"/>
      <c r="C296" s="211"/>
      <c r="D296" s="205" t="s">
        <v>151</v>
      </c>
      <c r="E296" s="212" t="s">
        <v>1</v>
      </c>
      <c r="F296" s="213" t="s">
        <v>999</v>
      </c>
      <c r="G296" s="211"/>
      <c r="H296" s="214">
        <v>7.8579999999999997</v>
      </c>
      <c r="I296" s="215"/>
      <c r="J296" s="211"/>
      <c r="K296" s="211"/>
      <c r="L296" s="216"/>
      <c r="M296" s="217"/>
      <c r="N296" s="218"/>
      <c r="O296" s="218"/>
      <c r="P296" s="218"/>
      <c r="Q296" s="218"/>
      <c r="R296" s="218"/>
      <c r="S296" s="218"/>
      <c r="T296" s="219"/>
      <c r="AT296" s="220" t="s">
        <v>151</v>
      </c>
      <c r="AU296" s="220" t="s">
        <v>86</v>
      </c>
      <c r="AV296" s="13" t="s">
        <v>86</v>
      </c>
      <c r="AW296" s="13" t="s">
        <v>34</v>
      </c>
      <c r="AX296" s="13" t="s">
        <v>77</v>
      </c>
      <c r="AY296" s="220" t="s">
        <v>128</v>
      </c>
    </row>
    <row r="297" spans="1:65" s="15" customFormat="1">
      <c r="B297" s="242"/>
      <c r="C297" s="243"/>
      <c r="D297" s="205" t="s">
        <v>151</v>
      </c>
      <c r="E297" s="244" t="s">
        <v>1</v>
      </c>
      <c r="F297" s="245" t="s">
        <v>977</v>
      </c>
      <c r="G297" s="243"/>
      <c r="H297" s="244" t="s">
        <v>1</v>
      </c>
      <c r="I297" s="246"/>
      <c r="J297" s="243"/>
      <c r="K297" s="243"/>
      <c r="L297" s="247"/>
      <c r="M297" s="248"/>
      <c r="N297" s="249"/>
      <c r="O297" s="249"/>
      <c r="P297" s="249"/>
      <c r="Q297" s="249"/>
      <c r="R297" s="249"/>
      <c r="S297" s="249"/>
      <c r="T297" s="250"/>
      <c r="AT297" s="251" t="s">
        <v>151</v>
      </c>
      <c r="AU297" s="251" t="s">
        <v>86</v>
      </c>
      <c r="AV297" s="15" t="s">
        <v>84</v>
      </c>
      <c r="AW297" s="15" t="s">
        <v>34</v>
      </c>
      <c r="AX297" s="15" t="s">
        <v>77</v>
      </c>
      <c r="AY297" s="251" t="s">
        <v>128</v>
      </c>
    </row>
    <row r="298" spans="1:65" s="13" customFormat="1">
      <c r="B298" s="210"/>
      <c r="C298" s="211"/>
      <c r="D298" s="205" t="s">
        <v>151</v>
      </c>
      <c r="E298" s="212" t="s">
        <v>1</v>
      </c>
      <c r="F298" s="213" t="s">
        <v>1000</v>
      </c>
      <c r="G298" s="211"/>
      <c r="H298" s="214">
        <v>46.216000000000001</v>
      </c>
      <c r="I298" s="215"/>
      <c r="J298" s="211"/>
      <c r="K298" s="211"/>
      <c r="L298" s="216"/>
      <c r="M298" s="217"/>
      <c r="N298" s="218"/>
      <c r="O298" s="218"/>
      <c r="P298" s="218"/>
      <c r="Q298" s="218"/>
      <c r="R298" s="218"/>
      <c r="S298" s="218"/>
      <c r="T298" s="219"/>
      <c r="AT298" s="220" t="s">
        <v>151</v>
      </c>
      <c r="AU298" s="220" t="s">
        <v>86</v>
      </c>
      <c r="AV298" s="13" t="s">
        <v>86</v>
      </c>
      <c r="AW298" s="13" t="s">
        <v>34</v>
      </c>
      <c r="AX298" s="13" t="s">
        <v>77</v>
      </c>
      <c r="AY298" s="220" t="s">
        <v>128</v>
      </c>
    </row>
    <row r="299" spans="1:65" s="15" customFormat="1">
      <c r="B299" s="242"/>
      <c r="C299" s="243"/>
      <c r="D299" s="205" t="s">
        <v>151</v>
      </c>
      <c r="E299" s="244" t="s">
        <v>1</v>
      </c>
      <c r="F299" s="245" t="s">
        <v>979</v>
      </c>
      <c r="G299" s="243"/>
      <c r="H299" s="244" t="s">
        <v>1</v>
      </c>
      <c r="I299" s="246"/>
      <c r="J299" s="243"/>
      <c r="K299" s="243"/>
      <c r="L299" s="247"/>
      <c r="M299" s="248"/>
      <c r="N299" s="249"/>
      <c r="O299" s="249"/>
      <c r="P299" s="249"/>
      <c r="Q299" s="249"/>
      <c r="R299" s="249"/>
      <c r="S299" s="249"/>
      <c r="T299" s="250"/>
      <c r="AT299" s="251" t="s">
        <v>151</v>
      </c>
      <c r="AU299" s="251" t="s">
        <v>86</v>
      </c>
      <c r="AV299" s="15" t="s">
        <v>84</v>
      </c>
      <c r="AW299" s="15" t="s">
        <v>34</v>
      </c>
      <c r="AX299" s="15" t="s">
        <v>77</v>
      </c>
      <c r="AY299" s="251" t="s">
        <v>128</v>
      </c>
    </row>
    <row r="300" spans="1:65" s="13" customFormat="1">
      <c r="B300" s="210"/>
      <c r="C300" s="211"/>
      <c r="D300" s="205" t="s">
        <v>151</v>
      </c>
      <c r="E300" s="212" t="s">
        <v>1</v>
      </c>
      <c r="F300" s="213" t="s">
        <v>1001</v>
      </c>
      <c r="G300" s="211"/>
      <c r="H300" s="214">
        <v>4.524</v>
      </c>
      <c r="I300" s="215"/>
      <c r="J300" s="211"/>
      <c r="K300" s="211"/>
      <c r="L300" s="216"/>
      <c r="M300" s="217"/>
      <c r="N300" s="218"/>
      <c r="O300" s="218"/>
      <c r="P300" s="218"/>
      <c r="Q300" s="218"/>
      <c r="R300" s="218"/>
      <c r="S300" s="218"/>
      <c r="T300" s="219"/>
      <c r="AT300" s="220" t="s">
        <v>151</v>
      </c>
      <c r="AU300" s="220" t="s">
        <v>86</v>
      </c>
      <c r="AV300" s="13" t="s">
        <v>86</v>
      </c>
      <c r="AW300" s="13" t="s">
        <v>34</v>
      </c>
      <c r="AX300" s="13" t="s">
        <v>77</v>
      </c>
      <c r="AY300" s="220" t="s">
        <v>128</v>
      </c>
    </row>
    <row r="301" spans="1:65" s="15" customFormat="1">
      <c r="B301" s="242"/>
      <c r="C301" s="243"/>
      <c r="D301" s="205" t="s">
        <v>151</v>
      </c>
      <c r="E301" s="244" t="s">
        <v>1</v>
      </c>
      <c r="F301" s="245" t="s">
        <v>981</v>
      </c>
      <c r="G301" s="243"/>
      <c r="H301" s="244" t="s">
        <v>1</v>
      </c>
      <c r="I301" s="246"/>
      <c r="J301" s="243"/>
      <c r="K301" s="243"/>
      <c r="L301" s="247"/>
      <c r="M301" s="248"/>
      <c r="N301" s="249"/>
      <c r="O301" s="249"/>
      <c r="P301" s="249"/>
      <c r="Q301" s="249"/>
      <c r="R301" s="249"/>
      <c r="S301" s="249"/>
      <c r="T301" s="250"/>
      <c r="AT301" s="251" t="s">
        <v>151</v>
      </c>
      <c r="AU301" s="251" t="s">
        <v>86</v>
      </c>
      <c r="AV301" s="15" t="s">
        <v>84</v>
      </c>
      <c r="AW301" s="15" t="s">
        <v>34</v>
      </c>
      <c r="AX301" s="15" t="s">
        <v>77</v>
      </c>
      <c r="AY301" s="251" t="s">
        <v>128</v>
      </c>
    </row>
    <row r="302" spans="1:65" s="13" customFormat="1">
      <c r="B302" s="210"/>
      <c r="C302" s="211"/>
      <c r="D302" s="205" t="s">
        <v>151</v>
      </c>
      <c r="E302" s="212" t="s">
        <v>1</v>
      </c>
      <c r="F302" s="213" t="s">
        <v>1002</v>
      </c>
      <c r="G302" s="211"/>
      <c r="H302" s="214">
        <v>26.771999999999998</v>
      </c>
      <c r="I302" s="215"/>
      <c r="J302" s="211"/>
      <c r="K302" s="211"/>
      <c r="L302" s="216"/>
      <c r="M302" s="217"/>
      <c r="N302" s="218"/>
      <c r="O302" s="218"/>
      <c r="P302" s="218"/>
      <c r="Q302" s="218"/>
      <c r="R302" s="218"/>
      <c r="S302" s="218"/>
      <c r="T302" s="219"/>
      <c r="AT302" s="220" t="s">
        <v>151</v>
      </c>
      <c r="AU302" s="220" t="s">
        <v>86</v>
      </c>
      <c r="AV302" s="13" t="s">
        <v>86</v>
      </c>
      <c r="AW302" s="13" t="s">
        <v>34</v>
      </c>
      <c r="AX302" s="13" t="s">
        <v>77</v>
      </c>
      <c r="AY302" s="220" t="s">
        <v>128</v>
      </c>
    </row>
    <row r="303" spans="1:65" s="15" customFormat="1">
      <c r="B303" s="242"/>
      <c r="C303" s="243"/>
      <c r="D303" s="205" t="s">
        <v>151</v>
      </c>
      <c r="E303" s="244" t="s">
        <v>1</v>
      </c>
      <c r="F303" s="245" t="s">
        <v>983</v>
      </c>
      <c r="G303" s="243"/>
      <c r="H303" s="244" t="s">
        <v>1</v>
      </c>
      <c r="I303" s="246"/>
      <c r="J303" s="243"/>
      <c r="K303" s="243"/>
      <c r="L303" s="247"/>
      <c r="M303" s="248"/>
      <c r="N303" s="249"/>
      <c r="O303" s="249"/>
      <c r="P303" s="249"/>
      <c r="Q303" s="249"/>
      <c r="R303" s="249"/>
      <c r="S303" s="249"/>
      <c r="T303" s="250"/>
      <c r="AT303" s="251" t="s">
        <v>151</v>
      </c>
      <c r="AU303" s="251" t="s">
        <v>86</v>
      </c>
      <c r="AV303" s="15" t="s">
        <v>84</v>
      </c>
      <c r="AW303" s="15" t="s">
        <v>34</v>
      </c>
      <c r="AX303" s="15" t="s">
        <v>77</v>
      </c>
      <c r="AY303" s="251" t="s">
        <v>128</v>
      </c>
    </row>
    <row r="304" spans="1:65" s="13" customFormat="1">
      <c r="B304" s="210"/>
      <c r="C304" s="211"/>
      <c r="D304" s="205" t="s">
        <v>151</v>
      </c>
      <c r="E304" s="212" t="s">
        <v>1</v>
      </c>
      <c r="F304" s="213" t="s">
        <v>1003</v>
      </c>
      <c r="G304" s="211"/>
      <c r="H304" s="214">
        <v>28.542999999999999</v>
      </c>
      <c r="I304" s="215"/>
      <c r="J304" s="211"/>
      <c r="K304" s="211"/>
      <c r="L304" s="216"/>
      <c r="M304" s="217"/>
      <c r="N304" s="218"/>
      <c r="O304" s="218"/>
      <c r="P304" s="218"/>
      <c r="Q304" s="218"/>
      <c r="R304" s="218"/>
      <c r="S304" s="218"/>
      <c r="T304" s="219"/>
      <c r="AT304" s="220" t="s">
        <v>151</v>
      </c>
      <c r="AU304" s="220" t="s">
        <v>86</v>
      </c>
      <c r="AV304" s="13" t="s">
        <v>86</v>
      </c>
      <c r="AW304" s="13" t="s">
        <v>34</v>
      </c>
      <c r="AX304" s="13" t="s">
        <v>77</v>
      </c>
      <c r="AY304" s="220" t="s">
        <v>128</v>
      </c>
    </row>
    <row r="305" spans="1:65" s="15" customFormat="1">
      <c r="B305" s="242"/>
      <c r="C305" s="243"/>
      <c r="D305" s="205" t="s">
        <v>151</v>
      </c>
      <c r="E305" s="244" t="s">
        <v>1</v>
      </c>
      <c r="F305" s="245" t="s">
        <v>985</v>
      </c>
      <c r="G305" s="243"/>
      <c r="H305" s="244" t="s">
        <v>1</v>
      </c>
      <c r="I305" s="246"/>
      <c r="J305" s="243"/>
      <c r="K305" s="243"/>
      <c r="L305" s="247"/>
      <c r="M305" s="248"/>
      <c r="N305" s="249"/>
      <c r="O305" s="249"/>
      <c r="P305" s="249"/>
      <c r="Q305" s="249"/>
      <c r="R305" s="249"/>
      <c r="S305" s="249"/>
      <c r="T305" s="250"/>
      <c r="AT305" s="251" t="s">
        <v>151</v>
      </c>
      <c r="AU305" s="251" t="s">
        <v>86</v>
      </c>
      <c r="AV305" s="15" t="s">
        <v>84</v>
      </c>
      <c r="AW305" s="15" t="s">
        <v>34</v>
      </c>
      <c r="AX305" s="15" t="s">
        <v>77</v>
      </c>
      <c r="AY305" s="251" t="s">
        <v>128</v>
      </c>
    </row>
    <row r="306" spans="1:65" s="13" customFormat="1">
      <c r="B306" s="210"/>
      <c r="C306" s="211"/>
      <c r="D306" s="205" t="s">
        <v>151</v>
      </c>
      <c r="E306" s="212" t="s">
        <v>1</v>
      </c>
      <c r="F306" s="213" t="s">
        <v>1004</v>
      </c>
      <c r="G306" s="211"/>
      <c r="H306" s="214">
        <v>18.456</v>
      </c>
      <c r="I306" s="215"/>
      <c r="J306" s="211"/>
      <c r="K306" s="211"/>
      <c r="L306" s="216"/>
      <c r="M306" s="217"/>
      <c r="N306" s="218"/>
      <c r="O306" s="218"/>
      <c r="P306" s="218"/>
      <c r="Q306" s="218"/>
      <c r="R306" s="218"/>
      <c r="S306" s="218"/>
      <c r="T306" s="219"/>
      <c r="AT306" s="220" t="s">
        <v>151</v>
      </c>
      <c r="AU306" s="220" t="s">
        <v>86</v>
      </c>
      <c r="AV306" s="13" t="s">
        <v>86</v>
      </c>
      <c r="AW306" s="13" t="s">
        <v>34</v>
      </c>
      <c r="AX306" s="13" t="s">
        <v>77</v>
      </c>
      <c r="AY306" s="220" t="s">
        <v>128</v>
      </c>
    </row>
    <row r="307" spans="1:65" s="15" customFormat="1">
      <c r="B307" s="242"/>
      <c r="C307" s="243"/>
      <c r="D307" s="205" t="s">
        <v>151</v>
      </c>
      <c r="E307" s="244" t="s">
        <v>1</v>
      </c>
      <c r="F307" s="245" t="s">
        <v>987</v>
      </c>
      <c r="G307" s="243"/>
      <c r="H307" s="244" t="s">
        <v>1</v>
      </c>
      <c r="I307" s="246"/>
      <c r="J307" s="243"/>
      <c r="K307" s="243"/>
      <c r="L307" s="247"/>
      <c r="M307" s="248"/>
      <c r="N307" s="249"/>
      <c r="O307" s="249"/>
      <c r="P307" s="249"/>
      <c r="Q307" s="249"/>
      <c r="R307" s="249"/>
      <c r="S307" s="249"/>
      <c r="T307" s="250"/>
      <c r="AT307" s="251" t="s">
        <v>151</v>
      </c>
      <c r="AU307" s="251" t="s">
        <v>86</v>
      </c>
      <c r="AV307" s="15" t="s">
        <v>84</v>
      </c>
      <c r="AW307" s="15" t="s">
        <v>34</v>
      </c>
      <c r="AX307" s="15" t="s">
        <v>77</v>
      </c>
      <c r="AY307" s="251" t="s">
        <v>128</v>
      </c>
    </row>
    <row r="308" spans="1:65" s="13" customFormat="1">
      <c r="B308" s="210"/>
      <c r="C308" s="211"/>
      <c r="D308" s="205" t="s">
        <v>151</v>
      </c>
      <c r="E308" s="212" t="s">
        <v>1</v>
      </c>
      <c r="F308" s="213" t="s">
        <v>1005</v>
      </c>
      <c r="G308" s="211"/>
      <c r="H308" s="214">
        <v>10.717000000000001</v>
      </c>
      <c r="I308" s="215"/>
      <c r="J308" s="211"/>
      <c r="K308" s="211"/>
      <c r="L308" s="216"/>
      <c r="M308" s="217"/>
      <c r="N308" s="218"/>
      <c r="O308" s="218"/>
      <c r="P308" s="218"/>
      <c r="Q308" s="218"/>
      <c r="R308" s="218"/>
      <c r="S308" s="218"/>
      <c r="T308" s="219"/>
      <c r="AT308" s="220" t="s">
        <v>151</v>
      </c>
      <c r="AU308" s="220" t="s">
        <v>86</v>
      </c>
      <c r="AV308" s="13" t="s">
        <v>86</v>
      </c>
      <c r="AW308" s="13" t="s">
        <v>34</v>
      </c>
      <c r="AX308" s="13" t="s">
        <v>77</v>
      </c>
      <c r="AY308" s="220" t="s">
        <v>128</v>
      </c>
    </row>
    <row r="309" spans="1:65" s="15" customFormat="1">
      <c r="B309" s="242"/>
      <c r="C309" s="243"/>
      <c r="D309" s="205" t="s">
        <v>151</v>
      </c>
      <c r="E309" s="244" t="s">
        <v>1</v>
      </c>
      <c r="F309" s="245" t="s">
        <v>989</v>
      </c>
      <c r="G309" s="243"/>
      <c r="H309" s="244" t="s">
        <v>1</v>
      </c>
      <c r="I309" s="246"/>
      <c r="J309" s="243"/>
      <c r="K309" s="243"/>
      <c r="L309" s="247"/>
      <c r="M309" s="248"/>
      <c r="N309" s="249"/>
      <c r="O309" s="249"/>
      <c r="P309" s="249"/>
      <c r="Q309" s="249"/>
      <c r="R309" s="249"/>
      <c r="S309" s="249"/>
      <c r="T309" s="250"/>
      <c r="AT309" s="251" t="s">
        <v>151</v>
      </c>
      <c r="AU309" s="251" t="s">
        <v>86</v>
      </c>
      <c r="AV309" s="15" t="s">
        <v>84</v>
      </c>
      <c r="AW309" s="15" t="s">
        <v>34</v>
      </c>
      <c r="AX309" s="15" t="s">
        <v>77</v>
      </c>
      <c r="AY309" s="251" t="s">
        <v>128</v>
      </c>
    </row>
    <row r="310" spans="1:65" s="13" customFormat="1">
      <c r="B310" s="210"/>
      <c r="C310" s="211"/>
      <c r="D310" s="205" t="s">
        <v>151</v>
      </c>
      <c r="E310" s="212" t="s">
        <v>1</v>
      </c>
      <c r="F310" s="213" t="s">
        <v>1006</v>
      </c>
      <c r="G310" s="211"/>
      <c r="H310" s="214">
        <v>4.96</v>
      </c>
      <c r="I310" s="215"/>
      <c r="J310" s="211"/>
      <c r="K310" s="211"/>
      <c r="L310" s="216"/>
      <c r="M310" s="217"/>
      <c r="N310" s="218"/>
      <c r="O310" s="218"/>
      <c r="P310" s="218"/>
      <c r="Q310" s="218"/>
      <c r="R310" s="218"/>
      <c r="S310" s="218"/>
      <c r="T310" s="219"/>
      <c r="AT310" s="220" t="s">
        <v>151</v>
      </c>
      <c r="AU310" s="220" t="s">
        <v>86</v>
      </c>
      <c r="AV310" s="13" t="s">
        <v>86</v>
      </c>
      <c r="AW310" s="13" t="s">
        <v>34</v>
      </c>
      <c r="AX310" s="13" t="s">
        <v>77</v>
      </c>
      <c r="AY310" s="220" t="s">
        <v>128</v>
      </c>
    </row>
    <row r="311" spans="1:65" s="15" customFormat="1">
      <c r="B311" s="242"/>
      <c r="C311" s="243"/>
      <c r="D311" s="205" t="s">
        <v>151</v>
      </c>
      <c r="E311" s="244" t="s">
        <v>1</v>
      </c>
      <c r="F311" s="245" t="s">
        <v>991</v>
      </c>
      <c r="G311" s="243"/>
      <c r="H311" s="244" t="s">
        <v>1</v>
      </c>
      <c r="I311" s="246"/>
      <c r="J311" s="243"/>
      <c r="K311" s="243"/>
      <c r="L311" s="247"/>
      <c r="M311" s="248"/>
      <c r="N311" s="249"/>
      <c r="O311" s="249"/>
      <c r="P311" s="249"/>
      <c r="Q311" s="249"/>
      <c r="R311" s="249"/>
      <c r="S311" s="249"/>
      <c r="T311" s="250"/>
      <c r="AT311" s="251" t="s">
        <v>151</v>
      </c>
      <c r="AU311" s="251" t="s">
        <v>86</v>
      </c>
      <c r="AV311" s="15" t="s">
        <v>84</v>
      </c>
      <c r="AW311" s="15" t="s">
        <v>34</v>
      </c>
      <c r="AX311" s="15" t="s">
        <v>77</v>
      </c>
      <c r="AY311" s="251" t="s">
        <v>128</v>
      </c>
    </row>
    <row r="312" spans="1:65" s="13" customFormat="1">
      <c r="B312" s="210"/>
      <c r="C312" s="211"/>
      <c r="D312" s="205" t="s">
        <v>151</v>
      </c>
      <c r="E312" s="212" t="s">
        <v>1</v>
      </c>
      <c r="F312" s="213" t="s">
        <v>1007</v>
      </c>
      <c r="G312" s="211"/>
      <c r="H312" s="214">
        <v>5.0380000000000003</v>
      </c>
      <c r="I312" s="215"/>
      <c r="J312" s="211"/>
      <c r="K312" s="211"/>
      <c r="L312" s="216"/>
      <c r="M312" s="217"/>
      <c r="N312" s="218"/>
      <c r="O312" s="218"/>
      <c r="P312" s="218"/>
      <c r="Q312" s="218"/>
      <c r="R312" s="218"/>
      <c r="S312" s="218"/>
      <c r="T312" s="219"/>
      <c r="AT312" s="220" t="s">
        <v>151</v>
      </c>
      <c r="AU312" s="220" t="s">
        <v>86</v>
      </c>
      <c r="AV312" s="13" t="s">
        <v>86</v>
      </c>
      <c r="AW312" s="13" t="s">
        <v>34</v>
      </c>
      <c r="AX312" s="13" t="s">
        <v>77</v>
      </c>
      <c r="AY312" s="220" t="s">
        <v>128</v>
      </c>
    </row>
    <row r="313" spans="1:65" s="15" customFormat="1">
      <c r="B313" s="242"/>
      <c r="C313" s="243"/>
      <c r="D313" s="205" t="s">
        <v>151</v>
      </c>
      <c r="E313" s="244" t="s">
        <v>1</v>
      </c>
      <c r="F313" s="245" t="s">
        <v>993</v>
      </c>
      <c r="G313" s="243"/>
      <c r="H313" s="244" t="s">
        <v>1</v>
      </c>
      <c r="I313" s="246"/>
      <c r="J313" s="243"/>
      <c r="K313" s="243"/>
      <c r="L313" s="247"/>
      <c r="M313" s="248"/>
      <c r="N313" s="249"/>
      <c r="O313" s="249"/>
      <c r="P313" s="249"/>
      <c r="Q313" s="249"/>
      <c r="R313" s="249"/>
      <c r="S313" s="249"/>
      <c r="T313" s="250"/>
      <c r="AT313" s="251" t="s">
        <v>151</v>
      </c>
      <c r="AU313" s="251" t="s">
        <v>86</v>
      </c>
      <c r="AV313" s="15" t="s">
        <v>84</v>
      </c>
      <c r="AW313" s="15" t="s">
        <v>34</v>
      </c>
      <c r="AX313" s="15" t="s">
        <v>77</v>
      </c>
      <c r="AY313" s="251" t="s">
        <v>128</v>
      </c>
    </row>
    <row r="314" spans="1:65" s="13" customFormat="1">
      <c r="B314" s="210"/>
      <c r="C314" s="211"/>
      <c r="D314" s="205" t="s">
        <v>151</v>
      </c>
      <c r="E314" s="212" t="s">
        <v>1</v>
      </c>
      <c r="F314" s="213" t="s">
        <v>1008</v>
      </c>
      <c r="G314" s="211"/>
      <c r="H314" s="214">
        <v>5.4649999999999999</v>
      </c>
      <c r="I314" s="215"/>
      <c r="J314" s="211"/>
      <c r="K314" s="211"/>
      <c r="L314" s="216"/>
      <c r="M314" s="217"/>
      <c r="N314" s="218"/>
      <c r="O314" s="218"/>
      <c r="P314" s="218"/>
      <c r="Q314" s="218"/>
      <c r="R314" s="218"/>
      <c r="S314" s="218"/>
      <c r="T314" s="219"/>
      <c r="AT314" s="220" t="s">
        <v>151</v>
      </c>
      <c r="AU314" s="220" t="s">
        <v>86</v>
      </c>
      <c r="AV314" s="13" t="s">
        <v>86</v>
      </c>
      <c r="AW314" s="13" t="s">
        <v>34</v>
      </c>
      <c r="AX314" s="13" t="s">
        <v>77</v>
      </c>
      <c r="AY314" s="220" t="s">
        <v>128</v>
      </c>
    </row>
    <row r="315" spans="1:65" s="14" customFormat="1">
      <c r="B315" s="231"/>
      <c r="C315" s="232"/>
      <c r="D315" s="205" t="s">
        <v>151</v>
      </c>
      <c r="E315" s="233" t="s">
        <v>1</v>
      </c>
      <c r="F315" s="234" t="s">
        <v>177</v>
      </c>
      <c r="G315" s="232"/>
      <c r="H315" s="235">
        <v>158.54900000000001</v>
      </c>
      <c r="I315" s="236"/>
      <c r="J315" s="232"/>
      <c r="K315" s="232"/>
      <c r="L315" s="237"/>
      <c r="M315" s="238"/>
      <c r="N315" s="239"/>
      <c r="O315" s="239"/>
      <c r="P315" s="239"/>
      <c r="Q315" s="239"/>
      <c r="R315" s="239"/>
      <c r="S315" s="239"/>
      <c r="T315" s="240"/>
      <c r="AT315" s="241" t="s">
        <v>151</v>
      </c>
      <c r="AU315" s="241" t="s">
        <v>86</v>
      </c>
      <c r="AV315" s="14" t="s">
        <v>136</v>
      </c>
      <c r="AW315" s="14" t="s">
        <v>34</v>
      </c>
      <c r="AX315" s="14" t="s">
        <v>84</v>
      </c>
      <c r="AY315" s="241" t="s">
        <v>128</v>
      </c>
    </row>
    <row r="316" spans="1:65" s="12" customFormat="1" ht="22.8" customHeight="1">
      <c r="B316" s="176"/>
      <c r="C316" s="177"/>
      <c r="D316" s="178" t="s">
        <v>76</v>
      </c>
      <c r="E316" s="190" t="s">
        <v>86</v>
      </c>
      <c r="F316" s="190" t="s">
        <v>1009</v>
      </c>
      <c r="G316" s="177"/>
      <c r="H316" s="177"/>
      <c r="I316" s="180"/>
      <c r="J316" s="191">
        <f>BK316</f>
        <v>0</v>
      </c>
      <c r="K316" s="177"/>
      <c r="L316" s="182"/>
      <c r="M316" s="183"/>
      <c r="N316" s="184"/>
      <c r="O316" s="184"/>
      <c r="P316" s="185">
        <f>SUM(P317:P401)</f>
        <v>0</v>
      </c>
      <c r="Q316" s="184"/>
      <c r="R316" s="185">
        <f>SUM(R317:R401)</f>
        <v>1800.1777808100001</v>
      </c>
      <c r="S316" s="184"/>
      <c r="T316" s="186">
        <f>SUM(T317:T401)</f>
        <v>89.314731000000009</v>
      </c>
      <c r="AR316" s="187" t="s">
        <v>84</v>
      </c>
      <c r="AT316" s="188" t="s">
        <v>76</v>
      </c>
      <c r="AU316" s="188" t="s">
        <v>84</v>
      </c>
      <c r="AY316" s="187" t="s">
        <v>128</v>
      </c>
      <c r="BK316" s="189">
        <f>SUM(BK317:BK401)</f>
        <v>0</v>
      </c>
    </row>
    <row r="317" spans="1:65" s="2" customFormat="1" ht="16.5" customHeight="1">
      <c r="A317" s="35"/>
      <c r="B317" s="36"/>
      <c r="C317" s="192" t="s">
        <v>223</v>
      </c>
      <c r="D317" s="192" t="s">
        <v>131</v>
      </c>
      <c r="E317" s="193" t="s">
        <v>1010</v>
      </c>
      <c r="F317" s="194" t="s">
        <v>1011</v>
      </c>
      <c r="G317" s="195" t="s">
        <v>213</v>
      </c>
      <c r="H317" s="196">
        <v>630.822</v>
      </c>
      <c r="I317" s="197"/>
      <c r="J317" s="198">
        <f>ROUND(I317*H317,2)</f>
        <v>0</v>
      </c>
      <c r="K317" s="194" t="s">
        <v>848</v>
      </c>
      <c r="L317" s="40"/>
      <c r="M317" s="199" t="s">
        <v>1</v>
      </c>
      <c r="N317" s="200" t="s">
        <v>42</v>
      </c>
      <c r="O317" s="72"/>
      <c r="P317" s="201">
        <f>O317*H317</f>
        <v>0</v>
      </c>
      <c r="Q317" s="201">
        <v>1.8000000000000001E-4</v>
      </c>
      <c r="R317" s="201">
        <f>Q317*H317</f>
        <v>0.11354796</v>
      </c>
      <c r="S317" s="201">
        <v>0</v>
      </c>
      <c r="T317" s="202">
        <f>S317*H317</f>
        <v>0</v>
      </c>
      <c r="U317" s="35"/>
      <c r="V317" s="35"/>
      <c r="W317" s="35"/>
      <c r="X317" s="35"/>
      <c r="Y317" s="35"/>
      <c r="Z317" s="35"/>
      <c r="AA317" s="35"/>
      <c r="AB317" s="35"/>
      <c r="AC317" s="35"/>
      <c r="AD317" s="35"/>
      <c r="AE317" s="35"/>
      <c r="AR317" s="203" t="s">
        <v>136</v>
      </c>
      <c r="AT317" s="203" t="s">
        <v>131</v>
      </c>
      <c r="AU317" s="203" t="s">
        <v>86</v>
      </c>
      <c r="AY317" s="18" t="s">
        <v>128</v>
      </c>
      <c r="BE317" s="204">
        <f>IF(N317="základní",J317,0)</f>
        <v>0</v>
      </c>
      <c r="BF317" s="204">
        <f>IF(N317="snížená",J317,0)</f>
        <v>0</v>
      </c>
      <c r="BG317" s="204">
        <f>IF(N317="zákl. přenesená",J317,0)</f>
        <v>0</v>
      </c>
      <c r="BH317" s="204">
        <f>IF(N317="sníž. přenesená",J317,0)</f>
        <v>0</v>
      </c>
      <c r="BI317" s="204">
        <f>IF(N317="nulová",J317,0)</f>
        <v>0</v>
      </c>
      <c r="BJ317" s="18" t="s">
        <v>84</v>
      </c>
      <c r="BK317" s="204">
        <f>ROUND(I317*H317,2)</f>
        <v>0</v>
      </c>
      <c r="BL317" s="18" t="s">
        <v>136</v>
      </c>
      <c r="BM317" s="203" t="s">
        <v>394</v>
      </c>
    </row>
    <row r="318" spans="1:65" s="2" customFormat="1" ht="19.2">
      <c r="A318" s="35"/>
      <c r="B318" s="36"/>
      <c r="C318" s="37"/>
      <c r="D318" s="205" t="s">
        <v>138</v>
      </c>
      <c r="E318" s="37"/>
      <c r="F318" s="206" t="s">
        <v>1012</v>
      </c>
      <c r="G318" s="37"/>
      <c r="H318" s="37"/>
      <c r="I318" s="207"/>
      <c r="J318" s="37"/>
      <c r="K318" s="37"/>
      <c r="L318" s="40"/>
      <c r="M318" s="208"/>
      <c r="N318" s="209"/>
      <c r="O318" s="72"/>
      <c r="P318" s="72"/>
      <c r="Q318" s="72"/>
      <c r="R318" s="72"/>
      <c r="S318" s="72"/>
      <c r="T318" s="73"/>
      <c r="U318" s="35"/>
      <c r="V318" s="35"/>
      <c r="W318" s="35"/>
      <c r="X318" s="35"/>
      <c r="Y318" s="35"/>
      <c r="Z318" s="35"/>
      <c r="AA318" s="35"/>
      <c r="AB318" s="35"/>
      <c r="AC318" s="35"/>
      <c r="AD318" s="35"/>
      <c r="AE318" s="35"/>
      <c r="AT318" s="18" t="s">
        <v>138</v>
      </c>
      <c r="AU318" s="18" t="s">
        <v>86</v>
      </c>
    </row>
    <row r="319" spans="1:65" s="15" customFormat="1">
      <c r="B319" s="242"/>
      <c r="C319" s="243"/>
      <c r="D319" s="205" t="s">
        <v>151</v>
      </c>
      <c r="E319" s="244" t="s">
        <v>1</v>
      </c>
      <c r="F319" s="245" t="s">
        <v>940</v>
      </c>
      <c r="G319" s="243"/>
      <c r="H319" s="244" t="s">
        <v>1</v>
      </c>
      <c r="I319" s="246"/>
      <c r="J319" s="243"/>
      <c r="K319" s="243"/>
      <c r="L319" s="247"/>
      <c r="M319" s="248"/>
      <c r="N319" s="249"/>
      <c r="O319" s="249"/>
      <c r="P319" s="249"/>
      <c r="Q319" s="249"/>
      <c r="R319" s="249"/>
      <c r="S319" s="249"/>
      <c r="T319" s="250"/>
      <c r="AT319" s="251" t="s">
        <v>151</v>
      </c>
      <c r="AU319" s="251" t="s">
        <v>86</v>
      </c>
      <c r="AV319" s="15" t="s">
        <v>84</v>
      </c>
      <c r="AW319" s="15" t="s">
        <v>34</v>
      </c>
      <c r="AX319" s="15" t="s">
        <v>77</v>
      </c>
      <c r="AY319" s="251" t="s">
        <v>128</v>
      </c>
    </row>
    <row r="320" spans="1:65" s="13" customFormat="1">
      <c r="B320" s="210"/>
      <c r="C320" s="211"/>
      <c r="D320" s="205" t="s">
        <v>151</v>
      </c>
      <c r="E320" s="212" t="s">
        <v>1</v>
      </c>
      <c r="F320" s="213" t="s">
        <v>1013</v>
      </c>
      <c r="G320" s="211"/>
      <c r="H320" s="214">
        <v>630.822</v>
      </c>
      <c r="I320" s="215"/>
      <c r="J320" s="211"/>
      <c r="K320" s="211"/>
      <c r="L320" s="216"/>
      <c r="M320" s="217"/>
      <c r="N320" s="218"/>
      <c r="O320" s="218"/>
      <c r="P320" s="218"/>
      <c r="Q320" s="218"/>
      <c r="R320" s="218"/>
      <c r="S320" s="218"/>
      <c r="T320" s="219"/>
      <c r="AT320" s="220" t="s">
        <v>151</v>
      </c>
      <c r="AU320" s="220" t="s">
        <v>86</v>
      </c>
      <c r="AV320" s="13" t="s">
        <v>86</v>
      </c>
      <c r="AW320" s="13" t="s">
        <v>34</v>
      </c>
      <c r="AX320" s="13" t="s">
        <v>77</v>
      </c>
      <c r="AY320" s="220" t="s">
        <v>128</v>
      </c>
    </row>
    <row r="321" spans="1:65" s="14" customFormat="1">
      <c r="B321" s="231"/>
      <c r="C321" s="232"/>
      <c r="D321" s="205" t="s">
        <v>151</v>
      </c>
      <c r="E321" s="233" t="s">
        <v>1</v>
      </c>
      <c r="F321" s="234" t="s">
        <v>177</v>
      </c>
      <c r="G321" s="232"/>
      <c r="H321" s="235">
        <v>630.822</v>
      </c>
      <c r="I321" s="236"/>
      <c r="J321" s="232"/>
      <c r="K321" s="232"/>
      <c r="L321" s="237"/>
      <c r="M321" s="238"/>
      <c r="N321" s="239"/>
      <c r="O321" s="239"/>
      <c r="P321" s="239"/>
      <c r="Q321" s="239"/>
      <c r="R321" s="239"/>
      <c r="S321" s="239"/>
      <c r="T321" s="240"/>
      <c r="AT321" s="241" t="s">
        <v>151</v>
      </c>
      <c r="AU321" s="241" t="s">
        <v>86</v>
      </c>
      <c r="AV321" s="14" t="s">
        <v>136</v>
      </c>
      <c r="AW321" s="14" t="s">
        <v>34</v>
      </c>
      <c r="AX321" s="14" t="s">
        <v>84</v>
      </c>
      <c r="AY321" s="241" t="s">
        <v>128</v>
      </c>
    </row>
    <row r="322" spans="1:65" s="2" customFormat="1" ht="16.5" customHeight="1">
      <c r="A322" s="35"/>
      <c r="B322" s="36"/>
      <c r="C322" s="192" t="s">
        <v>228</v>
      </c>
      <c r="D322" s="192" t="s">
        <v>131</v>
      </c>
      <c r="E322" s="193" t="s">
        <v>1014</v>
      </c>
      <c r="F322" s="194" t="s">
        <v>1015</v>
      </c>
      <c r="G322" s="195" t="s">
        <v>213</v>
      </c>
      <c r="H322" s="196">
        <v>630.822</v>
      </c>
      <c r="I322" s="197"/>
      <c r="J322" s="198">
        <f>ROUND(I322*H322,2)</f>
        <v>0</v>
      </c>
      <c r="K322" s="194" t="s">
        <v>848</v>
      </c>
      <c r="L322" s="40"/>
      <c r="M322" s="199" t="s">
        <v>1</v>
      </c>
      <c r="N322" s="200" t="s">
        <v>42</v>
      </c>
      <c r="O322" s="72"/>
      <c r="P322" s="201">
        <f>O322*H322</f>
        <v>0</v>
      </c>
      <c r="Q322" s="201">
        <v>0</v>
      </c>
      <c r="R322" s="201">
        <f>Q322*H322</f>
        <v>0</v>
      </c>
      <c r="S322" s="201">
        <v>0</v>
      </c>
      <c r="T322" s="202">
        <f>S322*H322</f>
        <v>0</v>
      </c>
      <c r="U322" s="35"/>
      <c r="V322" s="35"/>
      <c r="W322" s="35"/>
      <c r="X322" s="35"/>
      <c r="Y322" s="35"/>
      <c r="Z322" s="35"/>
      <c r="AA322" s="35"/>
      <c r="AB322" s="35"/>
      <c r="AC322" s="35"/>
      <c r="AD322" s="35"/>
      <c r="AE322" s="35"/>
      <c r="AR322" s="203" t="s">
        <v>136</v>
      </c>
      <c r="AT322" s="203" t="s">
        <v>131</v>
      </c>
      <c r="AU322" s="203" t="s">
        <v>86</v>
      </c>
      <c r="AY322" s="18" t="s">
        <v>128</v>
      </c>
      <c r="BE322" s="204">
        <f>IF(N322="základní",J322,0)</f>
        <v>0</v>
      </c>
      <c r="BF322" s="204">
        <f>IF(N322="snížená",J322,0)</f>
        <v>0</v>
      </c>
      <c r="BG322" s="204">
        <f>IF(N322="zákl. přenesená",J322,0)</f>
        <v>0</v>
      </c>
      <c r="BH322" s="204">
        <f>IF(N322="sníž. přenesená",J322,0)</f>
        <v>0</v>
      </c>
      <c r="BI322" s="204">
        <f>IF(N322="nulová",J322,0)</f>
        <v>0</v>
      </c>
      <c r="BJ322" s="18" t="s">
        <v>84</v>
      </c>
      <c r="BK322" s="204">
        <f>ROUND(I322*H322,2)</f>
        <v>0</v>
      </c>
      <c r="BL322" s="18" t="s">
        <v>136</v>
      </c>
      <c r="BM322" s="203" t="s">
        <v>403</v>
      </c>
    </row>
    <row r="323" spans="1:65" s="2" customFormat="1">
      <c r="A323" s="35"/>
      <c r="B323" s="36"/>
      <c r="C323" s="37"/>
      <c r="D323" s="205" t="s">
        <v>138</v>
      </c>
      <c r="E323" s="37"/>
      <c r="F323" s="206" t="s">
        <v>1015</v>
      </c>
      <c r="G323" s="37"/>
      <c r="H323" s="37"/>
      <c r="I323" s="207"/>
      <c r="J323" s="37"/>
      <c r="K323" s="37"/>
      <c r="L323" s="40"/>
      <c r="M323" s="208"/>
      <c r="N323" s="209"/>
      <c r="O323" s="72"/>
      <c r="P323" s="72"/>
      <c r="Q323" s="72"/>
      <c r="R323" s="72"/>
      <c r="S323" s="72"/>
      <c r="T323" s="73"/>
      <c r="U323" s="35"/>
      <c r="V323" s="35"/>
      <c r="W323" s="35"/>
      <c r="X323" s="35"/>
      <c r="Y323" s="35"/>
      <c r="Z323" s="35"/>
      <c r="AA323" s="35"/>
      <c r="AB323" s="35"/>
      <c r="AC323" s="35"/>
      <c r="AD323" s="35"/>
      <c r="AE323" s="35"/>
      <c r="AT323" s="18" t="s">
        <v>138</v>
      </c>
      <c r="AU323" s="18" t="s">
        <v>86</v>
      </c>
    </row>
    <row r="324" spans="1:65" s="15" customFormat="1">
      <c r="B324" s="242"/>
      <c r="C324" s="243"/>
      <c r="D324" s="205" t="s">
        <v>151</v>
      </c>
      <c r="E324" s="244" t="s">
        <v>1</v>
      </c>
      <c r="F324" s="245" t="s">
        <v>940</v>
      </c>
      <c r="G324" s="243"/>
      <c r="H324" s="244" t="s">
        <v>1</v>
      </c>
      <c r="I324" s="246"/>
      <c r="J324" s="243"/>
      <c r="K324" s="243"/>
      <c r="L324" s="247"/>
      <c r="M324" s="248"/>
      <c r="N324" s="249"/>
      <c r="O324" s="249"/>
      <c r="P324" s="249"/>
      <c r="Q324" s="249"/>
      <c r="R324" s="249"/>
      <c r="S324" s="249"/>
      <c r="T324" s="250"/>
      <c r="AT324" s="251" t="s">
        <v>151</v>
      </c>
      <c r="AU324" s="251" t="s">
        <v>86</v>
      </c>
      <c r="AV324" s="15" t="s">
        <v>84</v>
      </c>
      <c r="AW324" s="15" t="s">
        <v>34</v>
      </c>
      <c r="AX324" s="15" t="s">
        <v>77</v>
      </c>
      <c r="AY324" s="251" t="s">
        <v>128</v>
      </c>
    </row>
    <row r="325" spans="1:65" s="13" customFormat="1">
      <c r="B325" s="210"/>
      <c r="C325" s="211"/>
      <c r="D325" s="205" t="s">
        <v>151</v>
      </c>
      <c r="E325" s="212" t="s">
        <v>1</v>
      </c>
      <c r="F325" s="213" t="s">
        <v>1013</v>
      </c>
      <c r="G325" s="211"/>
      <c r="H325" s="214">
        <v>630.822</v>
      </c>
      <c r="I325" s="215"/>
      <c r="J325" s="211"/>
      <c r="K325" s="211"/>
      <c r="L325" s="216"/>
      <c r="M325" s="217"/>
      <c r="N325" s="218"/>
      <c r="O325" s="218"/>
      <c r="P325" s="218"/>
      <c r="Q325" s="218"/>
      <c r="R325" s="218"/>
      <c r="S325" s="218"/>
      <c r="T325" s="219"/>
      <c r="AT325" s="220" t="s">
        <v>151</v>
      </c>
      <c r="AU325" s="220" t="s">
        <v>86</v>
      </c>
      <c r="AV325" s="13" t="s">
        <v>86</v>
      </c>
      <c r="AW325" s="13" t="s">
        <v>34</v>
      </c>
      <c r="AX325" s="13" t="s">
        <v>77</v>
      </c>
      <c r="AY325" s="220" t="s">
        <v>128</v>
      </c>
    </row>
    <row r="326" spans="1:65" s="14" customFormat="1">
      <c r="B326" s="231"/>
      <c r="C326" s="232"/>
      <c r="D326" s="205" t="s">
        <v>151</v>
      </c>
      <c r="E326" s="233" t="s">
        <v>1</v>
      </c>
      <c r="F326" s="234" t="s">
        <v>177</v>
      </c>
      <c r="G326" s="232"/>
      <c r="H326" s="235">
        <v>630.822</v>
      </c>
      <c r="I326" s="236"/>
      <c r="J326" s="232"/>
      <c r="K326" s="232"/>
      <c r="L326" s="237"/>
      <c r="M326" s="238"/>
      <c r="N326" s="239"/>
      <c r="O326" s="239"/>
      <c r="P326" s="239"/>
      <c r="Q326" s="239"/>
      <c r="R326" s="239"/>
      <c r="S326" s="239"/>
      <c r="T326" s="240"/>
      <c r="AT326" s="241" t="s">
        <v>151</v>
      </c>
      <c r="AU326" s="241" t="s">
        <v>86</v>
      </c>
      <c r="AV326" s="14" t="s">
        <v>136</v>
      </c>
      <c r="AW326" s="14" t="s">
        <v>34</v>
      </c>
      <c r="AX326" s="14" t="s">
        <v>84</v>
      </c>
      <c r="AY326" s="241" t="s">
        <v>128</v>
      </c>
    </row>
    <row r="327" spans="1:65" s="2" customFormat="1" ht="24.15" customHeight="1">
      <c r="A327" s="35"/>
      <c r="B327" s="36"/>
      <c r="C327" s="192" t="s">
        <v>233</v>
      </c>
      <c r="D327" s="192" t="s">
        <v>131</v>
      </c>
      <c r="E327" s="193" t="s">
        <v>1016</v>
      </c>
      <c r="F327" s="194" t="s">
        <v>1017</v>
      </c>
      <c r="G327" s="195" t="s">
        <v>213</v>
      </c>
      <c r="H327" s="196">
        <v>630.822</v>
      </c>
      <c r="I327" s="197"/>
      <c r="J327" s="198">
        <f>ROUND(I327*H327,2)</f>
        <v>0</v>
      </c>
      <c r="K327" s="194" t="s">
        <v>848</v>
      </c>
      <c r="L327" s="40"/>
      <c r="M327" s="199" t="s">
        <v>1</v>
      </c>
      <c r="N327" s="200" t="s">
        <v>42</v>
      </c>
      <c r="O327" s="72"/>
      <c r="P327" s="201">
        <f>O327*H327</f>
        <v>0</v>
      </c>
      <c r="Q327" s="201">
        <v>0</v>
      </c>
      <c r="R327" s="201">
        <f>Q327*H327</f>
        <v>0</v>
      </c>
      <c r="S327" s="201">
        <v>0</v>
      </c>
      <c r="T327" s="202">
        <f>S327*H327</f>
        <v>0</v>
      </c>
      <c r="U327" s="35"/>
      <c r="V327" s="35"/>
      <c r="W327" s="35"/>
      <c r="X327" s="35"/>
      <c r="Y327" s="35"/>
      <c r="Z327" s="35"/>
      <c r="AA327" s="35"/>
      <c r="AB327" s="35"/>
      <c r="AC327" s="35"/>
      <c r="AD327" s="35"/>
      <c r="AE327" s="35"/>
      <c r="AR327" s="203" t="s">
        <v>136</v>
      </c>
      <c r="AT327" s="203" t="s">
        <v>131</v>
      </c>
      <c r="AU327" s="203" t="s">
        <v>86</v>
      </c>
      <c r="AY327" s="18" t="s">
        <v>128</v>
      </c>
      <c r="BE327" s="204">
        <f>IF(N327="základní",J327,0)</f>
        <v>0</v>
      </c>
      <c r="BF327" s="204">
        <f>IF(N327="snížená",J327,0)</f>
        <v>0</v>
      </c>
      <c r="BG327" s="204">
        <f>IF(N327="zákl. přenesená",J327,0)</f>
        <v>0</v>
      </c>
      <c r="BH327" s="204">
        <f>IF(N327="sníž. přenesená",J327,0)</f>
        <v>0</v>
      </c>
      <c r="BI327" s="204">
        <f>IF(N327="nulová",J327,0)</f>
        <v>0</v>
      </c>
      <c r="BJ327" s="18" t="s">
        <v>84</v>
      </c>
      <c r="BK327" s="204">
        <f>ROUND(I327*H327,2)</f>
        <v>0</v>
      </c>
      <c r="BL327" s="18" t="s">
        <v>136</v>
      </c>
      <c r="BM327" s="203" t="s">
        <v>412</v>
      </c>
    </row>
    <row r="328" spans="1:65" s="2" customFormat="1" ht="19.2">
      <c r="A328" s="35"/>
      <c r="B328" s="36"/>
      <c r="C328" s="37"/>
      <c r="D328" s="205" t="s">
        <v>138</v>
      </c>
      <c r="E328" s="37"/>
      <c r="F328" s="206" t="s">
        <v>1018</v>
      </c>
      <c r="G328" s="37"/>
      <c r="H328" s="37"/>
      <c r="I328" s="207"/>
      <c r="J328" s="37"/>
      <c r="K328" s="37"/>
      <c r="L328" s="40"/>
      <c r="M328" s="208"/>
      <c r="N328" s="209"/>
      <c r="O328" s="72"/>
      <c r="P328" s="72"/>
      <c r="Q328" s="72"/>
      <c r="R328" s="72"/>
      <c r="S328" s="72"/>
      <c r="T328" s="73"/>
      <c r="U328" s="35"/>
      <c r="V328" s="35"/>
      <c r="W328" s="35"/>
      <c r="X328" s="35"/>
      <c r="Y328" s="35"/>
      <c r="Z328" s="35"/>
      <c r="AA328" s="35"/>
      <c r="AB328" s="35"/>
      <c r="AC328" s="35"/>
      <c r="AD328" s="35"/>
      <c r="AE328" s="35"/>
      <c r="AT328" s="18" t="s">
        <v>138</v>
      </c>
      <c r="AU328" s="18" t="s">
        <v>86</v>
      </c>
    </row>
    <row r="329" spans="1:65" s="15" customFormat="1">
      <c r="B329" s="242"/>
      <c r="C329" s="243"/>
      <c r="D329" s="205" t="s">
        <v>151</v>
      </c>
      <c r="E329" s="244" t="s">
        <v>1</v>
      </c>
      <c r="F329" s="245" t="s">
        <v>940</v>
      </c>
      <c r="G329" s="243"/>
      <c r="H329" s="244" t="s">
        <v>1</v>
      </c>
      <c r="I329" s="246"/>
      <c r="J329" s="243"/>
      <c r="K329" s="243"/>
      <c r="L329" s="247"/>
      <c r="M329" s="248"/>
      <c r="N329" s="249"/>
      <c r="O329" s="249"/>
      <c r="P329" s="249"/>
      <c r="Q329" s="249"/>
      <c r="R329" s="249"/>
      <c r="S329" s="249"/>
      <c r="T329" s="250"/>
      <c r="AT329" s="251" t="s">
        <v>151</v>
      </c>
      <c r="AU329" s="251" t="s">
        <v>86</v>
      </c>
      <c r="AV329" s="15" t="s">
        <v>84</v>
      </c>
      <c r="AW329" s="15" t="s">
        <v>34</v>
      </c>
      <c r="AX329" s="15" t="s">
        <v>77</v>
      </c>
      <c r="AY329" s="251" t="s">
        <v>128</v>
      </c>
    </row>
    <row r="330" spans="1:65" s="13" customFormat="1">
      <c r="B330" s="210"/>
      <c r="C330" s="211"/>
      <c r="D330" s="205" t="s">
        <v>151</v>
      </c>
      <c r="E330" s="212" t="s">
        <v>1</v>
      </c>
      <c r="F330" s="213" t="s">
        <v>1013</v>
      </c>
      <c r="G330" s="211"/>
      <c r="H330" s="214">
        <v>630.822</v>
      </c>
      <c r="I330" s="215"/>
      <c r="J330" s="211"/>
      <c r="K330" s="211"/>
      <c r="L330" s="216"/>
      <c r="M330" s="217"/>
      <c r="N330" s="218"/>
      <c r="O330" s="218"/>
      <c r="P330" s="218"/>
      <c r="Q330" s="218"/>
      <c r="R330" s="218"/>
      <c r="S330" s="218"/>
      <c r="T330" s="219"/>
      <c r="AT330" s="220" t="s">
        <v>151</v>
      </c>
      <c r="AU330" s="220" t="s">
        <v>86</v>
      </c>
      <c r="AV330" s="13" t="s">
        <v>86</v>
      </c>
      <c r="AW330" s="13" t="s">
        <v>34</v>
      </c>
      <c r="AX330" s="13" t="s">
        <v>77</v>
      </c>
      <c r="AY330" s="220" t="s">
        <v>128</v>
      </c>
    </row>
    <row r="331" spans="1:65" s="14" customFormat="1">
      <c r="B331" s="231"/>
      <c r="C331" s="232"/>
      <c r="D331" s="205" t="s">
        <v>151</v>
      </c>
      <c r="E331" s="233" t="s">
        <v>1</v>
      </c>
      <c r="F331" s="234" t="s">
        <v>177</v>
      </c>
      <c r="G331" s="232"/>
      <c r="H331" s="235">
        <v>630.822</v>
      </c>
      <c r="I331" s="236"/>
      <c r="J331" s="232"/>
      <c r="K331" s="232"/>
      <c r="L331" s="237"/>
      <c r="M331" s="238"/>
      <c r="N331" s="239"/>
      <c r="O331" s="239"/>
      <c r="P331" s="239"/>
      <c r="Q331" s="239"/>
      <c r="R331" s="239"/>
      <c r="S331" s="239"/>
      <c r="T331" s="240"/>
      <c r="AT331" s="241" t="s">
        <v>151</v>
      </c>
      <c r="AU331" s="241" t="s">
        <v>86</v>
      </c>
      <c r="AV331" s="14" t="s">
        <v>136</v>
      </c>
      <c r="AW331" s="14" t="s">
        <v>34</v>
      </c>
      <c r="AX331" s="14" t="s">
        <v>84</v>
      </c>
      <c r="AY331" s="241" t="s">
        <v>128</v>
      </c>
    </row>
    <row r="332" spans="1:65" s="2" customFormat="1" ht="16.5" customHeight="1">
      <c r="A332" s="35"/>
      <c r="B332" s="36"/>
      <c r="C332" s="221" t="s">
        <v>7</v>
      </c>
      <c r="D332" s="221" t="s">
        <v>170</v>
      </c>
      <c r="E332" s="222" t="s">
        <v>1019</v>
      </c>
      <c r="F332" s="223" t="s">
        <v>1020</v>
      </c>
      <c r="G332" s="224" t="s">
        <v>155</v>
      </c>
      <c r="H332" s="225">
        <v>306.40199999999999</v>
      </c>
      <c r="I332" s="226"/>
      <c r="J332" s="227">
        <f>ROUND(I332*H332,2)</f>
        <v>0</v>
      </c>
      <c r="K332" s="223" t="s">
        <v>848</v>
      </c>
      <c r="L332" s="228"/>
      <c r="M332" s="229" t="s">
        <v>1</v>
      </c>
      <c r="N332" s="230" t="s">
        <v>42</v>
      </c>
      <c r="O332" s="72"/>
      <c r="P332" s="201">
        <f>O332*H332</f>
        <v>0</v>
      </c>
      <c r="Q332" s="201">
        <v>2.4289999999999998</v>
      </c>
      <c r="R332" s="201">
        <f>Q332*H332</f>
        <v>744.25045799999987</v>
      </c>
      <c r="S332" s="201">
        <v>0</v>
      </c>
      <c r="T332" s="202">
        <f>S332*H332</f>
        <v>0</v>
      </c>
      <c r="U332" s="35"/>
      <c r="V332" s="35"/>
      <c r="W332" s="35"/>
      <c r="X332" s="35"/>
      <c r="Y332" s="35"/>
      <c r="Z332" s="35"/>
      <c r="AA332" s="35"/>
      <c r="AB332" s="35"/>
      <c r="AC332" s="35"/>
      <c r="AD332" s="35"/>
      <c r="AE332" s="35"/>
      <c r="AR332" s="203" t="s">
        <v>178</v>
      </c>
      <c r="AT332" s="203" t="s">
        <v>170</v>
      </c>
      <c r="AU332" s="203" t="s">
        <v>86</v>
      </c>
      <c r="AY332" s="18" t="s">
        <v>128</v>
      </c>
      <c r="BE332" s="204">
        <f>IF(N332="základní",J332,0)</f>
        <v>0</v>
      </c>
      <c r="BF332" s="204">
        <f>IF(N332="snížená",J332,0)</f>
        <v>0</v>
      </c>
      <c r="BG332" s="204">
        <f>IF(N332="zákl. přenesená",J332,0)</f>
        <v>0</v>
      </c>
      <c r="BH332" s="204">
        <f>IF(N332="sníž. přenesená",J332,0)</f>
        <v>0</v>
      </c>
      <c r="BI332" s="204">
        <f>IF(N332="nulová",J332,0)</f>
        <v>0</v>
      </c>
      <c r="BJ332" s="18" t="s">
        <v>84</v>
      </c>
      <c r="BK332" s="204">
        <f>ROUND(I332*H332,2)</f>
        <v>0</v>
      </c>
      <c r="BL332" s="18" t="s">
        <v>136</v>
      </c>
      <c r="BM332" s="203" t="s">
        <v>423</v>
      </c>
    </row>
    <row r="333" spans="1:65" s="2" customFormat="1">
      <c r="A333" s="35"/>
      <c r="B333" s="36"/>
      <c r="C333" s="37"/>
      <c r="D333" s="205" t="s">
        <v>138</v>
      </c>
      <c r="E333" s="37"/>
      <c r="F333" s="206" t="s">
        <v>1020</v>
      </c>
      <c r="G333" s="37"/>
      <c r="H333" s="37"/>
      <c r="I333" s="207"/>
      <c r="J333" s="37"/>
      <c r="K333" s="37"/>
      <c r="L333" s="40"/>
      <c r="M333" s="208"/>
      <c r="N333" s="209"/>
      <c r="O333" s="72"/>
      <c r="P333" s="72"/>
      <c r="Q333" s="72"/>
      <c r="R333" s="72"/>
      <c r="S333" s="72"/>
      <c r="T333" s="73"/>
      <c r="U333" s="35"/>
      <c r="V333" s="35"/>
      <c r="W333" s="35"/>
      <c r="X333" s="35"/>
      <c r="Y333" s="35"/>
      <c r="Z333" s="35"/>
      <c r="AA333" s="35"/>
      <c r="AB333" s="35"/>
      <c r="AC333" s="35"/>
      <c r="AD333" s="35"/>
      <c r="AE333" s="35"/>
      <c r="AT333" s="18" t="s">
        <v>138</v>
      </c>
      <c r="AU333" s="18" t="s">
        <v>86</v>
      </c>
    </row>
    <row r="334" spans="1:65" s="2" customFormat="1" ht="16.5" customHeight="1">
      <c r="A334" s="35"/>
      <c r="B334" s="36"/>
      <c r="C334" s="192" t="s">
        <v>240</v>
      </c>
      <c r="D334" s="192" t="s">
        <v>131</v>
      </c>
      <c r="E334" s="193" t="s">
        <v>1021</v>
      </c>
      <c r="F334" s="194" t="s">
        <v>1022</v>
      </c>
      <c r="G334" s="195" t="s">
        <v>148</v>
      </c>
      <c r="H334" s="196">
        <v>17.837</v>
      </c>
      <c r="I334" s="197"/>
      <c r="J334" s="198">
        <f>ROUND(I334*H334,2)</f>
        <v>0</v>
      </c>
      <c r="K334" s="194" t="s">
        <v>848</v>
      </c>
      <c r="L334" s="40"/>
      <c r="M334" s="199" t="s">
        <v>1</v>
      </c>
      <c r="N334" s="200" t="s">
        <v>42</v>
      </c>
      <c r="O334" s="72"/>
      <c r="P334" s="201">
        <f>O334*H334</f>
        <v>0</v>
      </c>
      <c r="Q334" s="201">
        <v>1.11381</v>
      </c>
      <c r="R334" s="201">
        <f>Q334*H334</f>
        <v>19.86702897</v>
      </c>
      <c r="S334" s="201">
        <v>0</v>
      </c>
      <c r="T334" s="202">
        <f>S334*H334</f>
        <v>0</v>
      </c>
      <c r="U334" s="35"/>
      <c r="V334" s="35"/>
      <c r="W334" s="35"/>
      <c r="X334" s="35"/>
      <c r="Y334" s="35"/>
      <c r="Z334" s="35"/>
      <c r="AA334" s="35"/>
      <c r="AB334" s="35"/>
      <c r="AC334" s="35"/>
      <c r="AD334" s="35"/>
      <c r="AE334" s="35"/>
      <c r="AR334" s="203" t="s">
        <v>136</v>
      </c>
      <c r="AT334" s="203" t="s">
        <v>131</v>
      </c>
      <c r="AU334" s="203" t="s">
        <v>86</v>
      </c>
      <c r="AY334" s="18" t="s">
        <v>128</v>
      </c>
      <c r="BE334" s="204">
        <f>IF(N334="základní",J334,0)</f>
        <v>0</v>
      </c>
      <c r="BF334" s="204">
        <f>IF(N334="snížená",J334,0)</f>
        <v>0</v>
      </c>
      <c r="BG334" s="204">
        <f>IF(N334="zákl. přenesená",J334,0)</f>
        <v>0</v>
      </c>
      <c r="BH334" s="204">
        <f>IF(N334="sníž. přenesená",J334,0)</f>
        <v>0</v>
      </c>
      <c r="BI334" s="204">
        <f>IF(N334="nulová",J334,0)</f>
        <v>0</v>
      </c>
      <c r="BJ334" s="18" t="s">
        <v>84</v>
      </c>
      <c r="BK334" s="204">
        <f>ROUND(I334*H334,2)</f>
        <v>0</v>
      </c>
      <c r="BL334" s="18" t="s">
        <v>136</v>
      </c>
      <c r="BM334" s="203" t="s">
        <v>435</v>
      </c>
    </row>
    <row r="335" spans="1:65" s="2" customFormat="1">
      <c r="A335" s="35"/>
      <c r="B335" s="36"/>
      <c r="C335" s="37"/>
      <c r="D335" s="205" t="s">
        <v>138</v>
      </c>
      <c r="E335" s="37"/>
      <c r="F335" s="206" t="s">
        <v>1023</v>
      </c>
      <c r="G335" s="37"/>
      <c r="H335" s="37"/>
      <c r="I335" s="207"/>
      <c r="J335" s="37"/>
      <c r="K335" s="37"/>
      <c r="L335" s="40"/>
      <c r="M335" s="208"/>
      <c r="N335" s="209"/>
      <c r="O335" s="72"/>
      <c r="P335" s="72"/>
      <c r="Q335" s="72"/>
      <c r="R335" s="72"/>
      <c r="S335" s="72"/>
      <c r="T335" s="73"/>
      <c r="U335" s="35"/>
      <c r="V335" s="35"/>
      <c r="W335" s="35"/>
      <c r="X335" s="35"/>
      <c r="Y335" s="35"/>
      <c r="Z335" s="35"/>
      <c r="AA335" s="35"/>
      <c r="AB335" s="35"/>
      <c r="AC335" s="35"/>
      <c r="AD335" s="35"/>
      <c r="AE335" s="35"/>
      <c r="AT335" s="18" t="s">
        <v>138</v>
      </c>
      <c r="AU335" s="18" t="s">
        <v>86</v>
      </c>
    </row>
    <row r="336" spans="1:65" s="15" customFormat="1">
      <c r="B336" s="242"/>
      <c r="C336" s="243"/>
      <c r="D336" s="205" t="s">
        <v>151</v>
      </c>
      <c r="E336" s="244" t="s">
        <v>1</v>
      </c>
      <c r="F336" s="245" t="s">
        <v>1024</v>
      </c>
      <c r="G336" s="243"/>
      <c r="H336" s="244" t="s">
        <v>1</v>
      </c>
      <c r="I336" s="246"/>
      <c r="J336" s="243"/>
      <c r="K336" s="243"/>
      <c r="L336" s="247"/>
      <c r="M336" s="248"/>
      <c r="N336" s="249"/>
      <c r="O336" s="249"/>
      <c r="P336" s="249"/>
      <c r="Q336" s="249"/>
      <c r="R336" s="249"/>
      <c r="S336" s="249"/>
      <c r="T336" s="250"/>
      <c r="AT336" s="251" t="s">
        <v>151</v>
      </c>
      <c r="AU336" s="251" t="s">
        <v>86</v>
      </c>
      <c r="AV336" s="15" t="s">
        <v>84</v>
      </c>
      <c r="AW336" s="15" t="s">
        <v>34</v>
      </c>
      <c r="AX336" s="15" t="s">
        <v>77</v>
      </c>
      <c r="AY336" s="251" t="s">
        <v>128</v>
      </c>
    </row>
    <row r="337" spans="1:65" s="15" customFormat="1">
      <c r="B337" s="242"/>
      <c r="C337" s="243"/>
      <c r="D337" s="205" t="s">
        <v>151</v>
      </c>
      <c r="E337" s="244" t="s">
        <v>1</v>
      </c>
      <c r="F337" s="245" t="s">
        <v>1025</v>
      </c>
      <c r="G337" s="243"/>
      <c r="H337" s="244" t="s">
        <v>1</v>
      </c>
      <c r="I337" s="246"/>
      <c r="J337" s="243"/>
      <c r="K337" s="243"/>
      <c r="L337" s="247"/>
      <c r="M337" s="248"/>
      <c r="N337" s="249"/>
      <c r="O337" s="249"/>
      <c r="P337" s="249"/>
      <c r="Q337" s="249"/>
      <c r="R337" s="249"/>
      <c r="S337" s="249"/>
      <c r="T337" s="250"/>
      <c r="AT337" s="251" t="s">
        <v>151</v>
      </c>
      <c r="AU337" s="251" t="s">
        <v>86</v>
      </c>
      <c r="AV337" s="15" t="s">
        <v>84</v>
      </c>
      <c r="AW337" s="15" t="s">
        <v>34</v>
      </c>
      <c r="AX337" s="15" t="s">
        <v>77</v>
      </c>
      <c r="AY337" s="251" t="s">
        <v>128</v>
      </c>
    </row>
    <row r="338" spans="1:65" s="13" customFormat="1">
      <c r="B338" s="210"/>
      <c r="C338" s="211"/>
      <c r="D338" s="205" t="s">
        <v>151</v>
      </c>
      <c r="E338" s="212" t="s">
        <v>1</v>
      </c>
      <c r="F338" s="213" t="s">
        <v>1026</v>
      </c>
      <c r="G338" s="211"/>
      <c r="H338" s="214">
        <v>17.837</v>
      </c>
      <c r="I338" s="215"/>
      <c r="J338" s="211"/>
      <c r="K338" s="211"/>
      <c r="L338" s="216"/>
      <c r="M338" s="217"/>
      <c r="N338" s="218"/>
      <c r="O338" s="218"/>
      <c r="P338" s="218"/>
      <c r="Q338" s="218"/>
      <c r="R338" s="218"/>
      <c r="S338" s="218"/>
      <c r="T338" s="219"/>
      <c r="AT338" s="220" t="s">
        <v>151</v>
      </c>
      <c r="AU338" s="220" t="s">
        <v>86</v>
      </c>
      <c r="AV338" s="13" t="s">
        <v>86</v>
      </c>
      <c r="AW338" s="13" t="s">
        <v>34</v>
      </c>
      <c r="AX338" s="13" t="s">
        <v>77</v>
      </c>
      <c r="AY338" s="220" t="s">
        <v>128</v>
      </c>
    </row>
    <row r="339" spans="1:65" s="14" customFormat="1">
      <c r="B339" s="231"/>
      <c r="C339" s="232"/>
      <c r="D339" s="205" t="s">
        <v>151</v>
      </c>
      <c r="E339" s="233" t="s">
        <v>1</v>
      </c>
      <c r="F339" s="234" t="s">
        <v>177</v>
      </c>
      <c r="G339" s="232"/>
      <c r="H339" s="235">
        <v>17.837</v>
      </c>
      <c r="I339" s="236"/>
      <c r="J339" s="232"/>
      <c r="K339" s="232"/>
      <c r="L339" s="237"/>
      <c r="M339" s="238"/>
      <c r="N339" s="239"/>
      <c r="O339" s="239"/>
      <c r="P339" s="239"/>
      <c r="Q339" s="239"/>
      <c r="R339" s="239"/>
      <c r="S339" s="239"/>
      <c r="T339" s="240"/>
      <c r="AT339" s="241" t="s">
        <v>151</v>
      </c>
      <c r="AU339" s="241" t="s">
        <v>86</v>
      </c>
      <c r="AV339" s="14" t="s">
        <v>136</v>
      </c>
      <c r="AW339" s="14" t="s">
        <v>34</v>
      </c>
      <c r="AX339" s="14" t="s">
        <v>84</v>
      </c>
      <c r="AY339" s="241" t="s">
        <v>128</v>
      </c>
    </row>
    <row r="340" spans="1:65" s="2" customFormat="1" ht="16.5" customHeight="1">
      <c r="A340" s="35"/>
      <c r="B340" s="36"/>
      <c r="C340" s="192" t="s">
        <v>244</v>
      </c>
      <c r="D340" s="192" t="s">
        <v>131</v>
      </c>
      <c r="E340" s="193" t="s">
        <v>1027</v>
      </c>
      <c r="F340" s="194" t="s">
        <v>1028</v>
      </c>
      <c r="G340" s="195" t="s">
        <v>213</v>
      </c>
      <c r="H340" s="196">
        <v>52.569000000000003</v>
      </c>
      <c r="I340" s="197"/>
      <c r="J340" s="198">
        <f>ROUND(I340*H340,2)</f>
        <v>0</v>
      </c>
      <c r="K340" s="194" t="s">
        <v>848</v>
      </c>
      <c r="L340" s="40"/>
      <c r="M340" s="199" t="s">
        <v>1</v>
      </c>
      <c r="N340" s="200" t="s">
        <v>42</v>
      </c>
      <c r="O340" s="72"/>
      <c r="P340" s="201">
        <f>O340*H340</f>
        <v>0</v>
      </c>
      <c r="Q340" s="201">
        <v>0</v>
      </c>
      <c r="R340" s="201">
        <f>Q340*H340</f>
        <v>0</v>
      </c>
      <c r="S340" s="201">
        <v>1.6990000000000001</v>
      </c>
      <c r="T340" s="202">
        <f>S340*H340</f>
        <v>89.314731000000009</v>
      </c>
      <c r="U340" s="35"/>
      <c r="V340" s="35"/>
      <c r="W340" s="35"/>
      <c r="X340" s="35"/>
      <c r="Y340" s="35"/>
      <c r="Z340" s="35"/>
      <c r="AA340" s="35"/>
      <c r="AB340" s="35"/>
      <c r="AC340" s="35"/>
      <c r="AD340" s="35"/>
      <c r="AE340" s="35"/>
      <c r="AR340" s="203" t="s">
        <v>136</v>
      </c>
      <c r="AT340" s="203" t="s">
        <v>131</v>
      </c>
      <c r="AU340" s="203" t="s">
        <v>86</v>
      </c>
      <c r="AY340" s="18" t="s">
        <v>128</v>
      </c>
      <c r="BE340" s="204">
        <f>IF(N340="základní",J340,0)</f>
        <v>0</v>
      </c>
      <c r="BF340" s="204">
        <f>IF(N340="snížená",J340,0)</f>
        <v>0</v>
      </c>
      <c r="BG340" s="204">
        <f>IF(N340="zákl. přenesená",J340,0)</f>
        <v>0</v>
      </c>
      <c r="BH340" s="204">
        <f>IF(N340="sníž. přenesená",J340,0)</f>
        <v>0</v>
      </c>
      <c r="BI340" s="204">
        <f>IF(N340="nulová",J340,0)</f>
        <v>0</v>
      </c>
      <c r="BJ340" s="18" t="s">
        <v>84</v>
      </c>
      <c r="BK340" s="204">
        <f>ROUND(I340*H340,2)</f>
        <v>0</v>
      </c>
      <c r="BL340" s="18" t="s">
        <v>136</v>
      </c>
      <c r="BM340" s="203" t="s">
        <v>447</v>
      </c>
    </row>
    <row r="341" spans="1:65" s="2" customFormat="1">
      <c r="A341" s="35"/>
      <c r="B341" s="36"/>
      <c r="C341" s="37"/>
      <c r="D341" s="205" t="s">
        <v>138</v>
      </c>
      <c r="E341" s="37"/>
      <c r="F341" s="206" t="s">
        <v>1029</v>
      </c>
      <c r="G341" s="37"/>
      <c r="H341" s="37"/>
      <c r="I341" s="207"/>
      <c r="J341" s="37"/>
      <c r="K341" s="37"/>
      <c r="L341" s="40"/>
      <c r="M341" s="208"/>
      <c r="N341" s="209"/>
      <c r="O341" s="72"/>
      <c r="P341" s="72"/>
      <c r="Q341" s="72"/>
      <c r="R341" s="72"/>
      <c r="S341" s="72"/>
      <c r="T341" s="73"/>
      <c r="U341" s="35"/>
      <c r="V341" s="35"/>
      <c r="W341" s="35"/>
      <c r="X341" s="35"/>
      <c r="Y341" s="35"/>
      <c r="Z341" s="35"/>
      <c r="AA341" s="35"/>
      <c r="AB341" s="35"/>
      <c r="AC341" s="35"/>
      <c r="AD341" s="35"/>
      <c r="AE341" s="35"/>
      <c r="AT341" s="18" t="s">
        <v>138</v>
      </c>
      <c r="AU341" s="18" t="s">
        <v>86</v>
      </c>
    </row>
    <row r="342" spans="1:65" s="15" customFormat="1">
      <c r="B342" s="242"/>
      <c r="C342" s="243"/>
      <c r="D342" s="205" t="s">
        <v>151</v>
      </c>
      <c r="E342" s="244" t="s">
        <v>1</v>
      </c>
      <c r="F342" s="245" t="s">
        <v>940</v>
      </c>
      <c r="G342" s="243"/>
      <c r="H342" s="244" t="s">
        <v>1</v>
      </c>
      <c r="I342" s="246"/>
      <c r="J342" s="243"/>
      <c r="K342" s="243"/>
      <c r="L342" s="247"/>
      <c r="M342" s="248"/>
      <c r="N342" s="249"/>
      <c r="O342" s="249"/>
      <c r="P342" s="249"/>
      <c r="Q342" s="249"/>
      <c r="R342" s="249"/>
      <c r="S342" s="249"/>
      <c r="T342" s="250"/>
      <c r="AT342" s="251" t="s">
        <v>151</v>
      </c>
      <c r="AU342" s="251" t="s">
        <v>86</v>
      </c>
      <c r="AV342" s="15" t="s">
        <v>84</v>
      </c>
      <c r="AW342" s="15" t="s">
        <v>34</v>
      </c>
      <c r="AX342" s="15" t="s">
        <v>77</v>
      </c>
      <c r="AY342" s="251" t="s">
        <v>128</v>
      </c>
    </row>
    <row r="343" spans="1:65" s="13" customFormat="1">
      <c r="B343" s="210"/>
      <c r="C343" s="211"/>
      <c r="D343" s="205" t="s">
        <v>151</v>
      </c>
      <c r="E343" s="212" t="s">
        <v>1</v>
      </c>
      <c r="F343" s="213" t="s">
        <v>1030</v>
      </c>
      <c r="G343" s="211"/>
      <c r="H343" s="214">
        <v>52.569000000000003</v>
      </c>
      <c r="I343" s="215"/>
      <c r="J343" s="211"/>
      <c r="K343" s="211"/>
      <c r="L343" s="216"/>
      <c r="M343" s="217"/>
      <c r="N343" s="218"/>
      <c r="O343" s="218"/>
      <c r="P343" s="218"/>
      <c r="Q343" s="218"/>
      <c r="R343" s="218"/>
      <c r="S343" s="218"/>
      <c r="T343" s="219"/>
      <c r="AT343" s="220" t="s">
        <v>151</v>
      </c>
      <c r="AU343" s="220" t="s">
        <v>86</v>
      </c>
      <c r="AV343" s="13" t="s">
        <v>86</v>
      </c>
      <c r="AW343" s="13" t="s">
        <v>34</v>
      </c>
      <c r="AX343" s="13" t="s">
        <v>77</v>
      </c>
      <c r="AY343" s="220" t="s">
        <v>128</v>
      </c>
    </row>
    <row r="344" spans="1:65" s="14" customFormat="1">
      <c r="B344" s="231"/>
      <c r="C344" s="232"/>
      <c r="D344" s="205" t="s">
        <v>151</v>
      </c>
      <c r="E344" s="233" t="s">
        <v>1</v>
      </c>
      <c r="F344" s="234" t="s">
        <v>177</v>
      </c>
      <c r="G344" s="232"/>
      <c r="H344" s="235">
        <v>52.569000000000003</v>
      </c>
      <c r="I344" s="236"/>
      <c r="J344" s="232"/>
      <c r="K344" s="232"/>
      <c r="L344" s="237"/>
      <c r="M344" s="238"/>
      <c r="N344" s="239"/>
      <c r="O344" s="239"/>
      <c r="P344" s="239"/>
      <c r="Q344" s="239"/>
      <c r="R344" s="239"/>
      <c r="S344" s="239"/>
      <c r="T344" s="240"/>
      <c r="AT344" s="241" t="s">
        <v>151</v>
      </c>
      <c r="AU344" s="241" t="s">
        <v>86</v>
      </c>
      <c r="AV344" s="14" t="s">
        <v>136</v>
      </c>
      <c r="AW344" s="14" t="s">
        <v>34</v>
      </c>
      <c r="AX344" s="14" t="s">
        <v>84</v>
      </c>
      <c r="AY344" s="241" t="s">
        <v>128</v>
      </c>
    </row>
    <row r="345" spans="1:65" s="2" customFormat="1" ht="16.5" customHeight="1">
      <c r="A345" s="35"/>
      <c r="B345" s="36"/>
      <c r="C345" s="192" t="s">
        <v>248</v>
      </c>
      <c r="D345" s="192" t="s">
        <v>131</v>
      </c>
      <c r="E345" s="193" t="s">
        <v>1031</v>
      </c>
      <c r="F345" s="194" t="s">
        <v>1032</v>
      </c>
      <c r="G345" s="195" t="s">
        <v>155</v>
      </c>
      <c r="H345" s="196">
        <v>268.16399999999999</v>
      </c>
      <c r="I345" s="197"/>
      <c r="J345" s="198">
        <f>ROUND(I345*H345,2)</f>
        <v>0</v>
      </c>
      <c r="K345" s="194" t="s">
        <v>848</v>
      </c>
      <c r="L345" s="40"/>
      <c r="M345" s="199" t="s">
        <v>1</v>
      </c>
      <c r="N345" s="200" t="s">
        <v>42</v>
      </c>
      <c r="O345" s="72"/>
      <c r="P345" s="201">
        <f>O345*H345</f>
        <v>0</v>
      </c>
      <c r="Q345" s="201">
        <v>2.5236100000000001</v>
      </c>
      <c r="R345" s="201">
        <f>Q345*H345</f>
        <v>676.74135204000004</v>
      </c>
      <c r="S345" s="201">
        <v>0</v>
      </c>
      <c r="T345" s="202">
        <f>S345*H345</f>
        <v>0</v>
      </c>
      <c r="U345" s="35"/>
      <c r="V345" s="35"/>
      <c r="W345" s="35"/>
      <c r="X345" s="35"/>
      <c r="Y345" s="35"/>
      <c r="Z345" s="35"/>
      <c r="AA345" s="35"/>
      <c r="AB345" s="35"/>
      <c r="AC345" s="35"/>
      <c r="AD345" s="35"/>
      <c r="AE345" s="35"/>
      <c r="AR345" s="203" t="s">
        <v>136</v>
      </c>
      <c r="AT345" s="203" t="s">
        <v>131</v>
      </c>
      <c r="AU345" s="203" t="s">
        <v>86</v>
      </c>
      <c r="AY345" s="18" t="s">
        <v>128</v>
      </c>
      <c r="BE345" s="204">
        <f>IF(N345="základní",J345,0)</f>
        <v>0</v>
      </c>
      <c r="BF345" s="204">
        <f>IF(N345="snížená",J345,0)</f>
        <v>0</v>
      </c>
      <c r="BG345" s="204">
        <f>IF(N345="zákl. přenesená",J345,0)</f>
        <v>0</v>
      </c>
      <c r="BH345" s="204">
        <f>IF(N345="sníž. přenesená",J345,0)</f>
        <v>0</v>
      </c>
      <c r="BI345" s="204">
        <f>IF(N345="nulová",J345,0)</f>
        <v>0</v>
      </c>
      <c r="BJ345" s="18" t="s">
        <v>84</v>
      </c>
      <c r="BK345" s="204">
        <f>ROUND(I345*H345,2)</f>
        <v>0</v>
      </c>
      <c r="BL345" s="18" t="s">
        <v>136</v>
      </c>
      <c r="BM345" s="203" t="s">
        <v>421</v>
      </c>
    </row>
    <row r="346" spans="1:65" s="2" customFormat="1">
      <c r="A346" s="35"/>
      <c r="B346" s="36"/>
      <c r="C346" s="37"/>
      <c r="D346" s="205" t="s">
        <v>138</v>
      </c>
      <c r="E346" s="37"/>
      <c r="F346" s="206" t="s">
        <v>1033</v>
      </c>
      <c r="G346" s="37"/>
      <c r="H346" s="37"/>
      <c r="I346" s="207"/>
      <c r="J346" s="37"/>
      <c r="K346" s="37"/>
      <c r="L346" s="40"/>
      <c r="M346" s="208"/>
      <c r="N346" s="209"/>
      <c r="O346" s="72"/>
      <c r="P346" s="72"/>
      <c r="Q346" s="72"/>
      <c r="R346" s="72"/>
      <c r="S346" s="72"/>
      <c r="T346" s="73"/>
      <c r="U346" s="35"/>
      <c r="V346" s="35"/>
      <c r="W346" s="35"/>
      <c r="X346" s="35"/>
      <c r="Y346" s="35"/>
      <c r="Z346" s="35"/>
      <c r="AA346" s="35"/>
      <c r="AB346" s="35"/>
      <c r="AC346" s="35"/>
      <c r="AD346" s="35"/>
      <c r="AE346" s="35"/>
      <c r="AT346" s="18" t="s">
        <v>138</v>
      </c>
      <c r="AU346" s="18" t="s">
        <v>86</v>
      </c>
    </row>
    <row r="347" spans="1:65" s="15" customFormat="1">
      <c r="B347" s="242"/>
      <c r="C347" s="243"/>
      <c r="D347" s="205" t="s">
        <v>151</v>
      </c>
      <c r="E347" s="244" t="s">
        <v>1</v>
      </c>
      <c r="F347" s="245" t="s">
        <v>968</v>
      </c>
      <c r="G347" s="243"/>
      <c r="H347" s="244" t="s">
        <v>1</v>
      </c>
      <c r="I347" s="246"/>
      <c r="J347" s="243"/>
      <c r="K347" s="243"/>
      <c r="L347" s="247"/>
      <c r="M347" s="248"/>
      <c r="N347" s="249"/>
      <c r="O347" s="249"/>
      <c r="P347" s="249"/>
      <c r="Q347" s="249"/>
      <c r="R347" s="249"/>
      <c r="S347" s="249"/>
      <c r="T347" s="250"/>
      <c r="AT347" s="251" t="s">
        <v>151</v>
      </c>
      <c r="AU347" s="251" t="s">
        <v>86</v>
      </c>
      <c r="AV347" s="15" t="s">
        <v>84</v>
      </c>
      <c r="AW347" s="15" t="s">
        <v>34</v>
      </c>
      <c r="AX347" s="15" t="s">
        <v>77</v>
      </c>
      <c r="AY347" s="251" t="s">
        <v>128</v>
      </c>
    </row>
    <row r="348" spans="1:65" s="15" customFormat="1">
      <c r="B348" s="242"/>
      <c r="C348" s="243"/>
      <c r="D348" s="205" t="s">
        <v>151</v>
      </c>
      <c r="E348" s="244" t="s">
        <v>1</v>
      </c>
      <c r="F348" s="245" t="s">
        <v>1034</v>
      </c>
      <c r="G348" s="243"/>
      <c r="H348" s="244" t="s">
        <v>1</v>
      </c>
      <c r="I348" s="246"/>
      <c r="J348" s="243"/>
      <c r="K348" s="243"/>
      <c r="L348" s="247"/>
      <c r="M348" s="248"/>
      <c r="N348" s="249"/>
      <c r="O348" s="249"/>
      <c r="P348" s="249"/>
      <c r="Q348" s="249"/>
      <c r="R348" s="249"/>
      <c r="S348" s="249"/>
      <c r="T348" s="250"/>
      <c r="AT348" s="251" t="s">
        <v>151</v>
      </c>
      <c r="AU348" s="251" t="s">
        <v>86</v>
      </c>
      <c r="AV348" s="15" t="s">
        <v>84</v>
      </c>
      <c r="AW348" s="15" t="s">
        <v>34</v>
      </c>
      <c r="AX348" s="15" t="s">
        <v>77</v>
      </c>
      <c r="AY348" s="251" t="s">
        <v>128</v>
      </c>
    </row>
    <row r="349" spans="1:65" s="15" customFormat="1">
      <c r="B349" s="242"/>
      <c r="C349" s="243"/>
      <c r="D349" s="205" t="s">
        <v>151</v>
      </c>
      <c r="E349" s="244" t="s">
        <v>1</v>
      </c>
      <c r="F349" s="245" t="s">
        <v>1035</v>
      </c>
      <c r="G349" s="243"/>
      <c r="H349" s="244" t="s">
        <v>1</v>
      </c>
      <c r="I349" s="246"/>
      <c r="J349" s="243"/>
      <c r="K349" s="243"/>
      <c r="L349" s="247"/>
      <c r="M349" s="248"/>
      <c r="N349" s="249"/>
      <c r="O349" s="249"/>
      <c r="P349" s="249"/>
      <c r="Q349" s="249"/>
      <c r="R349" s="249"/>
      <c r="S349" s="249"/>
      <c r="T349" s="250"/>
      <c r="AT349" s="251" t="s">
        <v>151</v>
      </c>
      <c r="AU349" s="251" t="s">
        <v>86</v>
      </c>
      <c r="AV349" s="15" t="s">
        <v>84</v>
      </c>
      <c r="AW349" s="15" t="s">
        <v>34</v>
      </c>
      <c r="AX349" s="15" t="s">
        <v>77</v>
      </c>
      <c r="AY349" s="251" t="s">
        <v>128</v>
      </c>
    </row>
    <row r="350" spans="1:65" s="13" customFormat="1">
      <c r="B350" s="210"/>
      <c r="C350" s="211"/>
      <c r="D350" s="205" t="s">
        <v>151</v>
      </c>
      <c r="E350" s="212" t="s">
        <v>1</v>
      </c>
      <c r="F350" s="213" t="s">
        <v>1036</v>
      </c>
      <c r="G350" s="211"/>
      <c r="H350" s="214">
        <v>267.87599999999998</v>
      </c>
      <c r="I350" s="215"/>
      <c r="J350" s="211"/>
      <c r="K350" s="211"/>
      <c r="L350" s="216"/>
      <c r="M350" s="217"/>
      <c r="N350" s="218"/>
      <c r="O350" s="218"/>
      <c r="P350" s="218"/>
      <c r="Q350" s="218"/>
      <c r="R350" s="218"/>
      <c r="S350" s="218"/>
      <c r="T350" s="219"/>
      <c r="AT350" s="220" t="s">
        <v>151</v>
      </c>
      <c r="AU350" s="220" t="s">
        <v>86</v>
      </c>
      <c r="AV350" s="13" t="s">
        <v>86</v>
      </c>
      <c r="AW350" s="13" t="s">
        <v>34</v>
      </c>
      <c r="AX350" s="13" t="s">
        <v>77</v>
      </c>
      <c r="AY350" s="220" t="s">
        <v>128</v>
      </c>
    </row>
    <row r="351" spans="1:65" s="15" customFormat="1">
      <c r="B351" s="242"/>
      <c r="C351" s="243"/>
      <c r="D351" s="205" t="s">
        <v>151</v>
      </c>
      <c r="E351" s="244" t="s">
        <v>1</v>
      </c>
      <c r="F351" s="245" t="s">
        <v>1037</v>
      </c>
      <c r="G351" s="243"/>
      <c r="H351" s="244" t="s">
        <v>1</v>
      </c>
      <c r="I351" s="246"/>
      <c r="J351" s="243"/>
      <c r="K351" s="243"/>
      <c r="L351" s="247"/>
      <c r="M351" s="248"/>
      <c r="N351" s="249"/>
      <c r="O351" s="249"/>
      <c r="P351" s="249"/>
      <c r="Q351" s="249"/>
      <c r="R351" s="249"/>
      <c r="S351" s="249"/>
      <c r="T351" s="250"/>
      <c r="AT351" s="251" t="s">
        <v>151</v>
      </c>
      <c r="AU351" s="251" t="s">
        <v>86</v>
      </c>
      <c r="AV351" s="15" t="s">
        <v>84</v>
      </c>
      <c r="AW351" s="15" t="s">
        <v>34</v>
      </c>
      <c r="AX351" s="15" t="s">
        <v>77</v>
      </c>
      <c r="AY351" s="251" t="s">
        <v>128</v>
      </c>
    </row>
    <row r="352" spans="1:65" s="15" customFormat="1">
      <c r="B352" s="242"/>
      <c r="C352" s="243"/>
      <c r="D352" s="205" t="s">
        <v>151</v>
      </c>
      <c r="E352" s="244" t="s">
        <v>1</v>
      </c>
      <c r="F352" s="245" t="s">
        <v>1038</v>
      </c>
      <c r="G352" s="243"/>
      <c r="H352" s="244" t="s">
        <v>1</v>
      </c>
      <c r="I352" s="246"/>
      <c r="J352" s="243"/>
      <c r="K352" s="243"/>
      <c r="L352" s="247"/>
      <c r="M352" s="248"/>
      <c r="N352" s="249"/>
      <c r="O352" s="249"/>
      <c r="P352" s="249"/>
      <c r="Q352" s="249"/>
      <c r="R352" s="249"/>
      <c r="S352" s="249"/>
      <c r="T352" s="250"/>
      <c r="AT352" s="251" t="s">
        <v>151</v>
      </c>
      <c r="AU352" s="251" t="s">
        <v>86</v>
      </c>
      <c r="AV352" s="15" t="s">
        <v>84</v>
      </c>
      <c r="AW352" s="15" t="s">
        <v>34</v>
      </c>
      <c r="AX352" s="15" t="s">
        <v>77</v>
      </c>
      <c r="AY352" s="251" t="s">
        <v>128</v>
      </c>
    </row>
    <row r="353" spans="1:65" s="13" customFormat="1">
      <c r="B353" s="210"/>
      <c r="C353" s="211"/>
      <c r="D353" s="205" t="s">
        <v>151</v>
      </c>
      <c r="E353" s="212" t="s">
        <v>1</v>
      </c>
      <c r="F353" s="213" t="s">
        <v>1039</v>
      </c>
      <c r="G353" s="211"/>
      <c r="H353" s="214">
        <v>0.28799999999999998</v>
      </c>
      <c r="I353" s="215"/>
      <c r="J353" s="211"/>
      <c r="K353" s="211"/>
      <c r="L353" s="216"/>
      <c r="M353" s="217"/>
      <c r="N353" s="218"/>
      <c r="O353" s="218"/>
      <c r="P353" s="218"/>
      <c r="Q353" s="218"/>
      <c r="R353" s="218"/>
      <c r="S353" s="218"/>
      <c r="T353" s="219"/>
      <c r="AT353" s="220" t="s">
        <v>151</v>
      </c>
      <c r="AU353" s="220" t="s">
        <v>86</v>
      </c>
      <c r="AV353" s="13" t="s">
        <v>86</v>
      </c>
      <c r="AW353" s="13" t="s">
        <v>34</v>
      </c>
      <c r="AX353" s="13" t="s">
        <v>77</v>
      </c>
      <c r="AY353" s="220" t="s">
        <v>128</v>
      </c>
    </row>
    <row r="354" spans="1:65" s="14" customFormat="1">
      <c r="B354" s="231"/>
      <c r="C354" s="232"/>
      <c r="D354" s="205" t="s">
        <v>151</v>
      </c>
      <c r="E354" s="233" t="s">
        <v>1</v>
      </c>
      <c r="F354" s="234" t="s">
        <v>177</v>
      </c>
      <c r="G354" s="232"/>
      <c r="H354" s="235">
        <v>268.16399999999999</v>
      </c>
      <c r="I354" s="236"/>
      <c r="J354" s="232"/>
      <c r="K354" s="232"/>
      <c r="L354" s="237"/>
      <c r="M354" s="238"/>
      <c r="N354" s="239"/>
      <c r="O354" s="239"/>
      <c r="P354" s="239"/>
      <c r="Q354" s="239"/>
      <c r="R354" s="239"/>
      <c r="S354" s="239"/>
      <c r="T354" s="240"/>
      <c r="AT354" s="241" t="s">
        <v>151</v>
      </c>
      <c r="AU354" s="241" t="s">
        <v>86</v>
      </c>
      <c r="AV354" s="14" t="s">
        <v>136</v>
      </c>
      <c r="AW354" s="14" t="s">
        <v>34</v>
      </c>
      <c r="AX354" s="14" t="s">
        <v>84</v>
      </c>
      <c r="AY354" s="241" t="s">
        <v>128</v>
      </c>
    </row>
    <row r="355" spans="1:65" s="2" customFormat="1" ht="16.5" customHeight="1">
      <c r="A355" s="35"/>
      <c r="B355" s="36"/>
      <c r="C355" s="192" t="s">
        <v>255</v>
      </c>
      <c r="D355" s="192" t="s">
        <v>131</v>
      </c>
      <c r="E355" s="193" t="s">
        <v>1040</v>
      </c>
      <c r="F355" s="194" t="s">
        <v>1041</v>
      </c>
      <c r="G355" s="195" t="s">
        <v>543</v>
      </c>
      <c r="H355" s="196">
        <v>311.113</v>
      </c>
      <c r="I355" s="197"/>
      <c r="J355" s="198">
        <f>ROUND(I355*H355,2)</f>
        <v>0</v>
      </c>
      <c r="K355" s="194" t="s">
        <v>848</v>
      </c>
      <c r="L355" s="40"/>
      <c r="M355" s="199" t="s">
        <v>1</v>
      </c>
      <c r="N355" s="200" t="s">
        <v>42</v>
      </c>
      <c r="O355" s="72"/>
      <c r="P355" s="201">
        <f>O355*H355</f>
        <v>0</v>
      </c>
      <c r="Q355" s="201">
        <v>2.9399999999999999E-3</v>
      </c>
      <c r="R355" s="201">
        <f>Q355*H355</f>
        <v>0.91467221999999992</v>
      </c>
      <c r="S355" s="201">
        <v>0</v>
      </c>
      <c r="T355" s="202">
        <f>S355*H355</f>
        <v>0</v>
      </c>
      <c r="U355" s="35"/>
      <c r="V355" s="35"/>
      <c r="W355" s="35"/>
      <c r="X355" s="35"/>
      <c r="Y355" s="35"/>
      <c r="Z355" s="35"/>
      <c r="AA355" s="35"/>
      <c r="AB355" s="35"/>
      <c r="AC355" s="35"/>
      <c r="AD355" s="35"/>
      <c r="AE355" s="35"/>
      <c r="AR355" s="203" t="s">
        <v>136</v>
      </c>
      <c r="AT355" s="203" t="s">
        <v>131</v>
      </c>
      <c r="AU355" s="203" t="s">
        <v>86</v>
      </c>
      <c r="AY355" s="18" t="s">
        <v>128</v>
      </c>
      <c r="BE355" s="204">
        <f>IF(N355="základní",J355,0)</f>
        <v>0</v>
      </c>
      <c r="BF355" s="204">
        <f>IF(N355="snížená",J355,0)</f>
        <v>0</v>
      </c>
      <c r="BG355" s="204">
        <f>IF(N355="zákl. přenesená",J355,0)</f>
        <v>0</v>
      </c>
      <c r="BH355" s="204">
        <f>IF(N355="sníž. přenesená",J355,0)</f>
        <v>0</v>
      </c>
      <c r="BI355" s="204">
        <f>IF(N355="nulová",J355,0)</f>
        <v>0</v>
      </c>
      <c r="BJ355" s="18" t="s">
        <v>84</v>
      </c>
      <c r="BK355" s="204">
        <f>ROUND(I355*H355,2)</f>
        <v>0</v>
      </c>
      <c r="BL355" s="18" t="s">
        <v>136</v>
      </c>
      <c r="BM355" s="203" t="s">
        <v>467</v>
      </c>
    </row>
    <row r="356" spans="1:65" s="2" customFormat="1">
      <c r="A356" s="35"/>
      <c r="B356" s="36"/>
      <c r="C356" s="37"/>
      <c r="D356" s="205" t="s">
        <v>138</v>
      </c>
      <c r="E356" s="37"/>
      <c r="F356" s="206" t="s">
        <v>1042</v>
      </c>
      <c r="G356" s="37"/>
      <c r="H356" s="37"/>
      <c r="I356" s="207"/>
      <c r="J356" s="37"/>
      <c r="K356" s="37"/>
      <c r="L356" s="40"/>
      <c r="M356" s="208"/>
      <c r="N356" s="209"/>
      <c r="O356" s="72"/>
      <c r="P356" s="72"/>
      <c r="Q356" s="72"/>
      <c r="R356" s="72"/>
      <c r="S356" s="72"/>
      <c r="T356" s="73"/>
      <c r="U356" s="35"/>
      <c r="V356" s="35"/>
      <c r="W356" s="35"/>
      <c r="X356" s="35"/>
      <c r="Y356" s="35"/>
      <c r="Z356" s="35"/>
      <c r="AA356" s="35"/>
      <c r="AB356" s="35"/>
      <c r="AC356" s="35"/>
      <c r="AD356" s="35"/>
      <c r="AE356" s="35"/>
      <c r="AT356" s="18" t="s">
        <v>138</v>
      </c>
      <c r="AU356" s="18" t="s">
        <v>86</v>
      </c>
    </row>
    <row r="357" spans="1:65" s="15" customFormat="1">
      <c r="B357" s="242"/>
      <c r="C357" s="243"/>
      <c r="D357" s="205" t="s">
        <v>151</v>
      </c>
      <c r="E357" s="244" t="s">
        <v>1</v>
      </c>
      <c r="F357" s="245" t="s">
        <v>1043</v>
      </c>
      <c r="G357" s="243"/>
      <c r="H357" s="244" t="s">
        <v>1</v>
      </c>
      <c r="I357" s="246"/>
      <c r="J357" s="243"/>
      <c r="K357" s="243"/>
      <c r="L357" s="247"/>
      <c r="M357" s="248"/>
      <c r="N357" s="249"/>
      <c r="O357" s="249"/>
      <c r="P357" s="249"/>
      <c r="Q357" s="249"/>
      <c r="R357" s="249"/>
      <c r="S357" s="249"/>
      <c r="T357" s="250"/>
      <c r="AT357" s="251" t="s">
        <v>151</v>
      </c>
      <c r="AU357" s="251" t="s">
        <v>86</v>
      </c>
      <c r="AV357" s="15" t="s">
        <v>84</v>
      </c>
      <c r="AW357" s="15" t="s">
        <v>34</v>
      </c>
      <c r="AX357" s="15" t="s">
        <v>77</v>
      </c>
      <c r="AY357" s="251" t="s">
        <v>128</v>
      </c>
    </row>
    <row r="358" spans="1:65" s="15" customFormat="1">
      <c r="B358" s="242"/>
      <c r="C358" s="243"/>
      <c r="D358" s="205" t="s">
        <v>151</v>
      </c>
      <c r="E358" s="244" t="s">
        <v>1</v>
      </c>
      <c r="F358" s="245" t="s">
        <v>1034</v>
      </c>
      <c r="G358" s="243"/>
      <c r="H358" s="244" t="s">
        <v>1</v>
      </c>
      <c r="I358" s="246"/>
      <c r="J358" s="243"/>
      <c r="K358" s="243"/>
      <c r="L358" s="247"/>
      <c r="M358" s="248"/>
      <c r="N358" s="249"/>
      <c r="O358" s="249"/>
      <c r="P358" s="249"/>
      <c r="Q358" s="249"/>
      <c r="R358" s="249"/>
      <c r="S358" s="249"/>
      <c r="T358" s="250"/>
      <c r="AT358" s="251" t="s">
        <v>151</v>
      </c>
      <c r="AU358" s="251" t="s">
        <v>86</v>
      </c>
      <c r="AV358" s="15" t="s">
        <v>84</v>
      </c>
      <c r="AW358" s="15" t="s">
        <v>34</v>
      </c>
      <c r="AX358" s="15" t="s">
        <v>77</v>
      </c>
      <c r="AY358" s="251" t="s">
        <v>128</v>
      </c>
    </row>
    <row r="359" spans="1:65" s="15" customFormat="1">
      <c r="B359" s="242"/>
      <c r="C359" s="243"/>
      <c r="D359" s="205" t="s">
        <v>151</v>
      </c>
      <c r="E359" s="244" t="s">
        <v>1</v>
      </c>
      <c r="F359" s="245" t="s">
        <v>1044</v>
      </c>
      <c r="G359" s="243"/>
      <c r="H359" s="244" t="s">
        <v>1</v>
      </c>
      <c r="I359" s="246"/>
      <c r="J359" s="243"/>
      <c r="K359" s="243"/>
      <c r="L359" s="247"/>
      <c r="M359" s="248"/>
      <c r="N359" s="249"/>
      <c r="O359" s="249"/>
      <c r="P359" s="249"/>
      <c r="Q359" s="249"/>
      <c r="R359" s="249"/>
      <c r="S359" s="249"/>
      <c r="T359" s="250"/>
      <c r="AT359" s="251" t="s">
        <v>151</v>
      </c>
      <c r="AU359" s="251" t="s">
        <v>86</v>
      </c>
      <c r="AV359" s="15" t="s">
        <v>84</v>
      </c>
      <c r="AW359" s="15" t="s">
        <v>34</v>
      </c>
      <c r="AX359" s="15" t="s">
        <v>77</v>
      </c>
      <c r="AY359" s="251" t="s">
        <v>128</v>
      </c>
    </row>
    <row r="360" spans="1:65" s="13" customFormat="1">
      <c r="B360" s="210"/>
      <c r="C360" s="211"/>
      <c r="D360" s="205" t="s">
        <v>151</v>
      </c>
      <c r="E360" s="212" t="s">
        <v>1</v>
      </c>
      <c r="F360" s="213" t="s">
        <v>1045</v>
      </c>
      <c r="G360" s="211"/>
      <c r="H360" s="214">
        <v>302.39999999999998</v>
      </c>
      <c r="I360" s="215"/>
      <c r="J360" s="211"/>
      <c r="K360" s="211"/>
      <c r="L360" s="216"/>
      <c r="M360" s="217"/>
      <c r="N360" s="218"/>
      <c r="O360" s="218"/>
      <c r="P360" s="218"/>
      <c r="Q360" s="218"/>
      <c r="R360" s="218"/>
      <c r="S360" s="218"/>
      <c r="T360" s="219"/>
      <c r="AT360" s="220" t="s">
        <v>151</v>
      </c>
      <c r="AU360" s="220" t="s">
        <v>86</v>
      </c>
      <c r="AV360" s="13" t="s">
        <v>86</v>
      </c>
      <c r="AW360" s="13" t="s">
        <v>34</v>
      </c>
      <c r="AX360" s="13" t="s">
        <v>77</v>
      </c>
      <c r="AY360" s="220" t="s">
        <v>128</v>
      </c>
    </row>
    <row r="361" spans="1:65" s="13" customFormat="1">
      <c r="B361" s="210"/>
      <c r="C361" s="211"/>
      <c r="D361" s="205" t="s">
        <v>151</v>
      </c>
      <c r="E361" s="212" t="s">
        <v>1</v>
      </c>
      <c r="F361" s="213" t="s">
        <v>1046</v>
      </c>
      <c r="G361" s="211"/>
      <c r="H361" s="214">
        <v>4.4649999999999999</v>
      </c>
      <c r="I361" s="215"/>
      <c r="J361" s="211"/>
      <c r="K361" s="211"/>
      <c r="L361" s="216"/>
      <c r="M361" s="217"/>
      <c r="N361" s="218"/>
      <c r="O361" s="218"/>
      <c r="P361" s="218"/>
      <c r="Q361" s="218"/>
      <c r="R361" s="218"/>
      <c r="S361" s="218"/>
      <c r="T361" s="219"/>
      <c r="AT361" s="220" t="s">
        <v>151</v>
      </c>
      <c r="AU361" s="220" t="s">
        <v>86</v>
      </c>
      <c r="AV361" s="13" t="s">
        <v>86</v>
      </c>
      <c r="AW361" s="13" t="s">
        <v>34</v>
      </c>
      <c r="AX361" s="13" t="s">
        <v>77</v>
      </c>
      <c r="AY361" s="220" t="s">
        <v>128</v>
      </c>
    </row>
    <row r="362" spans="1:65" s="15" customFormat="1">
      <c r="B362" s="242"/>
      <c r="C362" s="243"/>
      <c r="D362" s="205" t="s">
        <v>151</v>
      </c>
      <c r="E362" s="244" t="s">
        <v>1</v>
      </c>
      <c r="F362" s="245" t="s">
        <v>1047</v>
      </c>
      <c r="G362" s="243"/>
      <c r="H362" s="244" t="s">
        <v>1</v>
      </c>
      <c r="I362" s="246"/>
      <c r="J362" s="243"/>
      <c r="K362" s="243"/>
      <c r="L362" s="247"/>
      <c r="M362" s="248"/>
      <c r="N362" s="249"/>
      <c r="O362" s="249"/>
      <c r="P362" s="249"/>
      <c r="Q362" s="249"/>
      <c r="R362" s="249"/>
      <c r="S362" s="249"/>
      <c r="T362" s="250"/>
      <c r="AT362" s="251" t="s">
        <v>151</v>
      </c>
      <c r="AU362" s="251" t="s">
        <v>86</v>
      </c>
      <c r="AV362" s="15" t="s">
        <v>84</v>
      </c>
      <c r="AW362" s="15" t="s">
        <v>34</v>
      </c>
      <c r="AX362" s="15" t="s">
        <v>77</v>
      </c>
      <c r="AY362" s="251" t="s">
        <v>128</v>
      </c>
    </row>
    <row r="363" spans="1:65" s="15" customFormat="1">
      <c r="B363" s="242"/>
      <c r="C363" s="243"/>
      <c r="D363" s="205" t="s">
        <v>151</v>
      </c>
      <c r="E363" s="244" t="s">
        <v>1</v>
      </c>
      <c r="F363" s="245" t="s">
        <v>1048</v>
      </c>
      <c r="G363" s="243"/>
      <c r="H363" s="244" t="s">
        <v>1</v>
      </c>
      <c r="I363" s="246"/>
      <c r="J363" s="243"/>
      <c r="K363" s="243"/>
      <c r="L363" s="247"/>
      <c r="M363" s="248"/>
      <c r="N363" s="249"/>
      <c r="O363" s="249"/>
      <c r="P363" s="249"/>
      <c r="Q363" s="249"/>
      <c r="R363" s="249"/>
      <c r="S363" s="249"/>
      <c r="T363" s="250"/>
      <c r="AT363" s="251" t="s">
        <v>151</v>
      </c>
      <c r="AU363" s="251" t="s">
        <v>86</v>
      </c>
      <c r="AV363" s="15" t="s">
        <v>84</v>
      </c>
      <c r="AW363" s="15" t="s">
        <v>34</v>
      </c>
      <c r="AX363" s="15" t="s">
        <v>77</v>
      </c>
      <c r="AY363" s="251" t="s">
        <v>128</v>
      </c>
    </row>
    <row r="364" spans="1:65" s="13" customFormat="1">
      <c r="B364" s="210"/>
      <c r="C364" s="211"/>
      <c r="D364" s="205" t="s">
        <v>151</v>
      </c>
      <c r="E364" s="212" t="s">
        <v>1</v>
      </c>
      <c r="F364" s="213" t="s">
        <v>1049</v>
      </c>
      <c r="G364" s="211"/>
      <c r="H364" s="214">
        <v>4.2480000000000002</v>
      </c>
      <c r="I364" s="215"/>
      <c r="J364" s="211"/>
      <c r="K364" s="211"/>
      <c r="L364" s="216"/>
      <c r="M364" s="217"/>
      <c r="N364" s="218"/>
      <c r="O364" s="218"/>
      <c r="P364" s="218"/>
      <c r="Q364" s="218"/>
      <c r="R364" s="218"/>
      <c r="S364" s="218"/>
      <c r="T364" s="219"/>
      <c r="AT364" s="220" t="s">
        <v>151</v>
      </c>
      <c r="AU364" s="220" t="s">
        <v>86</v>
      </c>
      <c r="AV364" s="13" t="s">
        <v>86</v>
      </c>
      <c r="AW364" s="13" t="s">
        <v>34</v>
      </c>
      <c r="AX364" s="13" t="s">
        <v>77</v>
      </c>
      <c r="AY364" s="220" t="s">
        <v>128</v>
      </c>
    </row>
    <row r="365" spans="1:65" s="14" customFormat="1">
      <c r="B365" s="231"/>
      <c r="C365" s="232"/>
      <c r="D365" s="205" t="s">
        <v>151</v>
      </c>
      <c r="E365" s="233" t="s">
        <v>1</v>
      </c>
      <c r="F365" s="234" t="s">
        <v>177</v>
      </c>
      <c r="G365" s="232"/>
      <c r="H365" s="235">
        <v>311.113</v>
      </c>
      <c r="I365" s="236"/>
      <c r="J365" s="232"/>
      <c r="K365" s="232"/>
      <c r="L365" s="237"/>
      <c r="M365" s="238"/>
      <c r="N365" s="239"/>
      <c r="O365" s="239"/>
      <c r="P365" s="239"/>
      <c r="Q365" s="239"/>
      <c r="R365" s="239"/>
      <c r="S365" s="239"/>
      <c r="T365" s="240"/>
      <c r="AT365" s="241" t="s">
        <v>151</v>
      </c>
      <c r="AU365" s="241" t="s">
        <v>86</v>
      </c>
      <c r="AV365" s="14" t="s">
        <v>136</v>
      </c>
      <c r="AW365" s="14" t="s">
        <v>34</v>
      </c>
      <c r="AX365" s="14" t="s">
        <v>84</v>
      </c>
      <c r="AY365" s="241" t="s">
        <v>128</v>
      </c>
    </row>
    <row r="366" spans="1:65" s="2" customFormat="1" ht="16.5" customHeight="1">
      <c r="A366" s="35"/>
      <c r="B366" s="36"/>
      <c r="C366" s="192" t="s">
        <v>260</v>
      </c>
      <c r="D366" s="192" t="s">
        <v>131</v>
      </c>
      <c r="E366" s="193" t="s">
        <v>1050</v>
      </c>
      <c r="F366" s="194" t="s">
        <v>1051</v>
      </c>
      <c r="G366" s="195" t="s">
        <v>543</v>
      </c>
      <c r="H366" s="196">
        <v>311.113</v>
      </c>
      <c r="I366" s="197"/>
      <c r="J366" s="198">
        <f>ROUND(I366*H366,2)</f>
        <v>0</v>
      </c>
      <c r="K366" s="194" t="s">
        <v>848</v>
      </c>
      <c r="L366" s="40"/>
      <c r="M366" s="199" t="s">
        <v>1</v>
      </c>
      <c r="N366" s="200" t="s">
        <v>42</v>
      </c>
      <c r="O366" s="72"/>
      <c r="P366" s="201">
        <f>O366*H366</f>
        <v>0</v>
      </c>
      <c r="Q366" s="201">
        <v>0</v>
      </c>
      <c r="R366" s="201">
        <f>Q366*H366</f>
        <v>0</v>
      </c>
      <c r="S366" s="201">
        <v>0</v>
      </c>
      <c r="T366" s="202">
        <f>S366*H366</f>
        <v>0</v>
      </c>
      <c r="U366" s="35"/>
      <c r="V366" s="35"/>
      <c r="W366" s="35"/>
      <c r="X366" s="35"/>
      <c r="Y366" s="35"/>
      <c r="Z366" s="35"/>
      <c r="AA366" s="35"/>
      <c r="AB366" s="35"/>
      <c r="AC366" s="35"/>
      <c r="AD366" s="35"/>
      <c r="AE366" s="35"/>
      <c r="AR366" s="203" t="s">
        <v>136</v>
      </c>
      <c r="AT366" s="203" t="s">
        <v>131</v>
      </c>
      <c r="AU366" s="203" t="s">
        <v>86</v>
      </c>
      <c r="AY366" s="18" t="s">
        <v>128</v>
      </c>
      <c r="BE366" s="204">
        <f>IF(N366="základní",J366,0)</f>
        <v>0</v>
      </c>
      <c r="BF366" s="204">
        <f>IF(N366="snížená",J366,0)</f>
        <v>0</v>
      </c>
      <c r="BG366" s="204">
        <f>IF(N366="zákl. přenesená",J366,0)</f>
        <v>0</v>
      </c>
      <c r="BH366" s="204">
        <f>IF(N366="sníž. přenesená",J366,0)</f>
        <v>0</v>
      </c>
      <c r="BI366" s="204">
        <f>IF(N366="nulová",J366,0)</f>
        <v>0</v>
      </c>
      <c r="BJ366" s="18" t="s">
        <v>84</v>
      </c>
      <c r="BK366" s="204">
        <f>ROUND(I366*H366,2)</f>
        <v>0</v>
      </c>
      <c r="BL366" s="18" t="s">
        <v>136</v>
      </c>
      <c r="BM366" s="203" t="s">
        <v>478</v>
      </c>
    </row>
    <row r="367" spans="1:65" s="2" customFormat="1">
      <c r="A367" s="35"/>
      <c r="B367" s="36"/>
      <c r="C367" s="37"/>
      <c r="D367" s="205" t="s">
        <v>138</v>
      </c>
      <c r="E367" s="37"/>
      <c r="F367" s="206" t="s">
        <v>1052</v>
      </c>
      <c r="G367" s="37"/>
      <c r="H367" s="37"/>
      <c r="I367" s="207"/>
      <c r="J367" s="37"/>
      <c r="K367" s="37"/>
      <c r="L367" s="40"/>
      <c r="M367" s="208"/>
      <c r="N367" s="209"/>
      <c r="O367" s="72"/>
      <c r="P367" s="72"/>
      <c r="Q367" s="72"/>
      <c r="R367" s="72"/>
      <c r="S367" s="72"/>
      <c r="T367" s="73"/>
      <c r="U367" s="35"/>
      <c r="V367" s="35"/>
      <c r="W367" s="35"/>
      <c r="X367" s="35"/>
      <c r="Y367" s="35"/>
      <c r="Z367" s="35"/>
      <c r="AA367" s="35"/>
      <c r="AB367" s="35"/>
      <c r="AC367" s="35"/>
      <c r="AD367" s="35"/>
      <c r="AE367" s="35"/>
      <c r="AT367" s="18" t="s">
        <v>138</v>
      </c>
      <c r="AU367" s="18" t="s">
        <v>86</v>
      </c>
    </row>
    <row r="368" spans="1:65" s="13" customFormat="1">
      <c r="B368" s="210"/>
      <c r="C368" s="211"/>
      <c r="D368" s="205" t="s">
        <v>151</v>
      </c>
      <c r="E368" s="212" t="s">
        <v>1</v>
      </c>
      <c r="F368" s="213" t="s">
        <v>1053</v>
      </c>
      <c r="G368" s="211"/>
      <c r="H368" s="214">
        <v>311.113</v>
      </c>
      <c r="I368" s="215"/>
      <c r="J368" s="211"/>
      <c r="K368" s="211"/>
      <c r="L368" s="216"/>
      <c r="M368" s="217"/>
      <c r="N368" s="218"/>
      <c r="O368" s="218"/>
      <c r="P368" s="218"/>
      <c r="Q368" s="218"/>
      <c r="R368" s="218"/>
      <c r="S368" s="218"/>
      <c r="T368" s="219"/>
      <c r="AT368" s="220" t="s">
        <v>151</v>
      </c>
      <c r="AU368" s="220" t="s">
        <v>86</v>
      </c>
      <c r="AV368" s="13" t="s">
        <v>86</v>
      </c>
      <c r="AW368" s="13" t="s">
        <v>34</v>
      </c>
      <c r="AX368" s="13" t="s">
        <v>77</v>
      </c>
      <c r="AY368" s="220" t="s">
        <v>128</v>
      </c>
    </row>
    <row r="369" spans="1:65" s="14" customFormat="1">
      <c r="B369" s="231"/>
      <c r="C369" s="232"/>
      <c r="D369" s="205" t="s">
        <v>151</v>
      </c>
      <c r="E369" s="233" t="s">
        <v>1</v>
      </c>
      <c r="F369" s="234" t="s">
        <v>177</v>
      </c>
      <c r="G369" s="232"/>
      <c r="H369" s="235">
        <v>311.113</v>
      </c>
      <c r="I369" s="236"/>
      <c r="J369" s="232"/>
      <c r="K369" s="232"/>
      <c r="L369" s="237"/>
      <c r="M369" s="238"/>
      <c r="N369" s="239"/>
      <c r="O369" s="239"/>
      <c r="P369" s="239"/>
      <c r="Q369" s="239"/>
      <c r="R369" s="239"/>
      <c r="S369" s="239"/>
      <c r="T369" s="240"/>
      <c r="AT369" s="241" t="s">
        <v>151</v>
      </c>
      <c r="AU369" s="241" t="s">
        <v>86</v>
      </c>
      <c r="AV369" s="14" t="s">
        <v>136</v>
      </c>
      <c r="AW369" s="14" t="s">
        <v>34</v>
      </c>
      <c r="AX369" s="14" t="s">
        <v>84</v>
      </c>
      <c r="AY369" s="241" t="s">
        <v>128</v>
      </c>
    </row>
    <row r="370" spans="1:65" s="2" customFormat="1" ht="16.5" customHeight="1">
      <c r="A370" s="35"/>
      <c r="B370" s="36"/>
      <c r="C370" s="192" t="s">
        <v>266</v>
      </c>
      <c r="D370" s="192" t="s">
        <v>131</v>
      </c>
      <c r="E370" s="193" t="s">
        <v>1054</v>
      </c>
      <c r="F370" s="194" t="s">
        <v>1055</v>
      </c>
      <c r="G370" s="195" t="s">
        <v>543</v>
      </c>
      <c r="H370" s="196">
        <v>175.2</v>
      </c>
      <c r="I370" s="197"/>
      <c r="J370" s="198">
        <f>ROUND(I370*H370,2)</f>
        <v>0</v>
      </c>
      <c r="K370" s="194" t="s">
        <v>848</v>
      </c>
      <c r="L370" s="40"/>
      <c r="M370" s="199" t="s">
        <v>1</v>
      </c>
      <c r="N370" s="200" t="s">
        <v>42</v>
      </c>
      <c r="O370" s="72"/>
      <c r="P370" s="201">
        <f>O370*H370</f>
        <v>0</v>
      </c>
      <c r="Q370" s="201">
        <v>1.7430000000000001E-2</v>
      </c>
      <c r="R370" s="201">
        <f>Q370*H370</f>
        <v>3.0537359999999998</v>
      </c>
      <c r="S370" s="201">
        <v>0</v>
      </c>
      <c r="T370" s="202">
        <f>S370*H370</f>
        <v>0</v>
      </c>
      <c r="U370" s="35"/>
      <c r="V370" s="35"/>
      <c r="W370" s="35"/>
      <c r="X370" s="35"/>
      <c r="Y370" s="35"/>
      <c r="Z370" s="35"/>
      <c r="AA370" s="35"/>
      <c r="AB370" s="35"/>
      <c r="AC370" s="35"/>
      <c r="AD370" s="35"/>
      <c r="AE370" s="35"/>
      <c r="AR370" s="203" t="s">
        <v>136</v>
      </c>
      <c r="AT370" s="203" t="s">
        <v>131</v>
      </c>
      <c r="AU370" s="203" t="s">
        <v>86</v>
      </c>
      <c r="AY370" s="18" t="s">
        <v>128</v>
      </c>
      <c r="BE370" s="204">
        <f>IF(N370="základní",J370,0)</f>
        <v>0</v>
      </c>
      <c r="BF370" s="204">
        <f>IF(N370="snížená",J370,0)</f>
        <v>0</v>
      </c>
      <c r="BG370" s="204">
        <f>IF(N370="zákl. přenesená",J370,0)</f>
        <v>0</v>
      </c>
      <c r="BH370" s="204">
        <f>IF(N370="sníž. přenesená",J370,0)</f>
        <v>0</v>
      </c>
      <c r="BI370" s="204">
        <f>IF(N370="nulová",J370,0)</f>
        <v>0</v>
      </c>
      <c r="BJ370" s="18" t="s">
        <v>84</v>
      </c>
      <c r="BK370" s="204">
        <f>ROUND(I370*H370,2)</f>
        <v>0</v>
      </c>
      <c r="BL370" s="18" t="s">
        <v>136</v>
      </c>
      <c r="BM370" s="203" t="s">
        <v>487</v>
      </c>
    </row>
    <row r="371" spans="1:65" s="2" customFormat="1">
      <c r="A371" s="35"/>
      <c r="B371" s="36"/>
      <c r="C371" s="37"/>
      <c r="D371" s="205" t="s">
        <v>138</v>
      </c>
      <c r="E371" s="37"/>
      <c r="F371" s="206" t="s">
        <v>1056</v>
      </c>
      <c r="G371" s="37"/>
      <c r="H371" s="37"/>
      <c r="I371" s="207"/>
      <c r="J371" s="37"/>
      <c r="K371" s="37"/>
      <c r="L371" s="40"/>
      <c r="M371" s="208"/>
      <c r="N371" s="209"/>
      <c r="O371" s="72"/>
      <c r="P371" s="72"/>
      <c r="Q371" s="72"/>
      <c r="R371" s="72"/>
      <c r="S371" s="72"/>
      <c r="T371" s="73"/>
      <c r="U371" s="35"/>
      <c r="V371" s="35"/>
      <c r="W371" s="35"/>
      <c r="X371" s="35"/>
      <c r="Y371" s="35"/>
      <c r="Z371" s="35"/>
      <c r="AA371" s="35"/>
      <c r="AB371" s="35"/>
      <c r="AC371" s="35"/>
      <c r="AD371" s="35"/>
      <c r="AE371" s="35"/>
      <c r="AT371" s="18" t="s">
        <v>138</v>
      </c>
      <c r="AU371" s="18" t="s">
        <v>86</v>
      </c>
    </row>
    <row r="372" spans="1:65" s="15" customFormat="1">
      <c r="B372" s="242"/>
      <c r="C372" s="243"/>
      <c r="D372" s="205" t="s">
        <v>151</v>
      </c>
      <c r="E372" s="244" t="s">
        <v>1</v>
      </c>
      <c r="F372" s="245" t="s">
        <v>968</v>
      </c>
      <c r="G372" s="243"/>
      <c r="H372" s="244" t="s">
        <v>1</v>
      </c>
      <c r="I372" s="246"/>
      <c r="J372" s="243"/>
      <c r="K372" s="243"/>
      <c r="L372" s="247"/>
      <c r="M372" s="248"/>
      <c r="N372" s="249"/>
      <c r="O372" s="249"/>
      <c r="P372" s="249"/>
      <c r="Q372" s="249"/>
      <c r="R372" s="249"/>
      <c r="S372" s="249"/>
      <c r="T372" s="250"/>
      <c r="AT372" s="251" t="s">
        <v>151</v>
      </c>
      <c r="AU372" s="251" t="s">
        <v>86</v>
      </c>
      <c r="AV372" s="15" t="s">
        <v>84</v>
      </c>
      <c r="AW372" s="15" t="s">
        <v>34</v>
      </c>
      <c r="AX372" s="15" t="s">
        <v>77</v>
      </c>
      <c r="AY372" s="251" t="s">
        <v>128</v>
      </c>
    </row>
    <row r="373" spans="1:65" s="15" customFormat="1">
      <c r="B373" s="242"/>
      <c r="C373" s="243"/>
      <c r="D373" s="205" t="s">
        <v>151</v>
      </c>
      <c r="E373" s="244" t="s">
        <v>1</v>
      </c>
      <c r="F373" s="245" t="s">
        <v>1034</v>
      </c>
      <c r="G373" s="243"/>
      <c r="H373" s="244" t="s">
        <v>1</v>
      </c>
      <c r="I373" s="246"/>
      <c r="J373" s="243"/>
      <c r="K373" s="243"/>
      <c r="L373" s="247"/>
      <c r="M373" s="248"/>
      <c r="N373" s="249"/>
      <c r="O373" s="249"/>
      <c r="P373" s="249"/>
      <c r="Q373" s="249"/>
      <c r="R373" s="249"/>
      <c r="S373" s="249"/>
      <c r="T373" s="250"/>
      <c r="AT373" s="251" t="s">
        <v>151</v>
      </c>
      <c r="AU373" s="251" t="s">
        <v>86</v>
      </c>
      <c r="AV373" s="15" t="s">
        <v>84</v>
      </c>
      <c r="AW373" s="15" t="s">
        <v>34</v>
      </c>
      <c r="AX373" s="15" t="s">
        <v>77</v>
      </c>
      <c r="AY373" s="251" t="s">
        <v>128</v>
      </c>
    </row>
    <row r="374" spans="1:65" s="15" customFormat="1">
      <c r="B374" s="242"/>
      <c r="C374" s="243"/>
      <c r="D374" s="205" t="s">
        <v>151</v>
      </c>
      <c r="E374" s="244" t="s">
        <v>1</v>
      </c>
      <c r="F374" s="245" t="s">
        <v>1057</v>
      </c>
      <c r="G374" s="243"/>
      <c r="H374" s="244" t="s">
        <v>1</v>
      </c>
      <c r="I374" s="246"/>
      <c r="J374" s="243"/>
      <c r="K374" s="243"/>
      <c r="L374" s="247"/>
      <c r="M374" s="248"/>
      <c r="N374" s="249"/>
      <c r="O374" s="249"/>
      <c r="P374" s="249"/>
      <c r="Q374" s="249"/>
      <c r="R374" s="249"/>
      <c r="S374" s="249"/>
      <c r="T374" s="250"/>
      <c r="AT374" s="251" t="s">
        <v>151</v>
      </c>
      <c r="AU374" s="251" t="s">
        <v>86</v>
      </c>
      <c r="AV374" s="15" t="s">
        <v>84</v>
      </c>
      <c r="AW374" s="15" t="s">
        <v>34</v>
      </c>
      <c r="AX374" s="15" t="s">
        <v>77</v>
      </c>
      <c r="AY374" s="251" t="s">
        <v>128</v>
      </c>
    </row>
    <row r="375" spans="1:65" s="13" customFormat="1">
      <c r="B375" s="210"/>
      <c r="C375" s="211"/>
      <c r="D375" s="205" t="s">
        <v>151</v>
      </c>
      <c r="E375" s="212" t="s">
        <v>1</v>
      </c>
      <c r="F375" s="213" t="s">
        <v>1058</v>
      </c>
      <c r="G375" s="211"/>
      <c r="H375" s="214">
        <v>175.2</v>
      </c>
      <c r="I375" s="215"/>
      <c r="J375" s="211"/>
      <c r="K375" s="211"/>
      <c r="L375" s="216"/>
      <c r="M375" s="217"/>
      <c r="N375" s="218"/>
      <c r="O375" s="218"/>
      <c r="P375" s="218"/>
      <c r="Q375" s="218"/>
      <c r="R375" s="218"/>
      <c r="S375" s="218"/>
      <c r="T375" s="219"/>
      <c r="AT375" s="220" t="s">
        <v>151</v>
      </c>
      <c r="AU375" s="220" t="s">
        <v>86</v>
      </c>
      <c r="AV375" s="13" t="s">
        <v>86</v>
      </c>
      <c r="AW375" s="13" t="s">
        <v>34</v>
      </c>
      <c r="AX375" s="13" t="s">
        <v>77</v>
      </c>
      <c r="AY375" s="220" t="s">
        <v>128</v>
      </c>
    </row>
    <row r="376" spans="1:65" s="14" customFormat="1">
      <c r="B376" s="231"/>
      <c r="C376" s="232"/>
      <c r="D376" s="205" t="s">
        <v>151</v>
      </c>
      <c r="E376" s="233" t="s">
        <v>1</v>
      </c>
      <c r="F376" s="234" t="s">
        <v>177</v>
      </c>
      <c r="G376" s="232"/>
      <c r="H376" s="235">
        <v>175.2</v>
      </c>
      <c r="I376" s="236"/>
      <c r="J376" s="232"/>
      <c r="K376" s="232"/>
      <c r="L376" s="237"/>
      <c r="M376" s="238"/>
      <c r="N376" s="239"/>
      <c r="O376" s="239"/>
      <c r="P376" s="239"/>
      <c r="Q376" s="239"/>
      <c r="R376" s="239"/>
      <c r="S376" s="239"/>
      <c r="T376" s="240"/>
      <c r="AT376" s="241" t="s">
        <v>151</v>
      </c>
      <c r="AU376" s="241" t="s">
        <v>86</v>
      </c>
      <c r="AV376" s="14" t="s">
        <v>136</v>
      </c>
      <c r="AW376" s="14" t="s">
        <v>34</v>
      </c>
      <c r="AX376" s="14" t="s">
        <v>84</v>
      </c>
      <c r="AY376" s="241" t="s">
        <v>128</v>
      </c>
    </row>
    <row r="377" spans="1:65" s="2" customFormat="1" ht="16.5" customHeight="1">
      <c r="A377" s="35"/>
      <c r="B377" s="36"/>
      <c r="C377" s="192" t="s">
        <v>271</v>
      </c>
      <c r="D377" s="192" t="s">
        <v>131</v>
      </c>
      <c r="E377" s="193" t="s">
        <v>1059</v>
      </c>
      <c r="F377" s="194" t="s">
        <v>1060</v>
      </c>
      <c r="G377" s="195" t="s">
        <v>148</v>
      </c>
      <c r="H377" s="196">
        <v>33.750999999999998</v>
      </c>
      <c r="I377" s="197"/>
      <c r="J377" s="198">
        <f>ROUND(I377*H377,2)</f>
        <v>0</v>
      </c>
      <c r="K377" s="194" t="s">
        <v>848</v>
      </c>
      <c r="L377" s="40"/>
      <c r="M377" s="199" t="s">
        <v>1</v>
      </c>
      <c r="N377" s="200" t="s">
        <v>42</v>
      </c>
      <c r="O377" s="72"/>
      <c r="P377" s="201">
        <f>O377*H377</f>
        <v>0</v>
      </c>
      <c r="Q377" s="201">
        <v>1.0606199999999999</v>
      </c>
      <c r="R377" s="201">
        <f>Q377*H377</f>
        <v>35.796985619999994</v>
      </c>
      <c r="S377" s="201">
        <v>0</v>
      </c>
      <c r="T377" s="202">
        <f>S377*H377</f>
        <v>0</v>
      </c>
      <c r="U377" s="35"/>
      <c r="V377" s="35"/>
      <c r="W377" s="35"/>
      <c r="X377" s="35"/>
      <c r="Y377" s="35"/>
      <c r="Z377" s="35"/>
      <c r="AA377" s="35"/>
      <c r="AB377" s="35"/>
      <c r="AC377" s="35"/>
      <c r="AD377" s="35"/>
      <c r="AE377" s="35"/>
      <c r="AR377" s="203" t="s">
        <v>136</v>
      </c>
      <c r="AT377" s="203" t="s">
        <v>131</v>
      </c>
      <c r="AU377" s="203" t="s">
        <v>86</v>
      </c>
      <c r="AY377" s="18" t="s">
        <v>128</v>
      </c>
      <c r="BE377" s="204">
        <f>IF(N377="základní",J377,0)</f>
        <v>0</v>
      </c>
      <c r="BF377" s="204">
        <f>IF(N377="snížená",J377,0)</f>
        <v>0</v>
      </c>
      <c r="BG377" s="204">
        <f>IF(N377="zákl. přenesená",J377,0)</f>
        <v>0</v>
      </c>
      <c r="BH377" s="204">
        <f>IF(N377="sníž. přenesená",J377,0)</f>
        <v>0</v>
      </c>
      <c r="BI377" s="204">
        <f>IF(N377="nulová",J377,0)</f>
        <v>0</v>
      </c>
      <c r="BJ377" s="18" t="s">
        <v>84</v>
      </c>
      <c r="BK377" s="204">
        <f>ROUND(I377*H377,2)</f>
        <v>0</v>
      </c>
      <c r="BL377" s="18" t="s">
        <v>136</v>
      </c>
      <c r="BM377" s="203" t="s">
        <v>492</v>
      </c>
    </row>
    <row r="378" spans="1:65" s="2" customFormat="1">
      <c r="A378" s="35"/>
      <c r="B378" s="36"/>
      <c r="C378" s="37"/>
      <c r="D378" s="205" t="s">
        <v>138</v>
      </c>
      <c r="E378" s="37"/>
      <c r="F378" s="206" t="s">
        <v>1061</v>
      </c>
      <c r="G378" s="37"/>
      <c r="H378" s="37"/>
      <c r="I378" s="207"/>
      <c r="J378" s="37"/>
      <c r="K378" s="37"/>
      <c r="L378" s="40"/>
      <c r="M378" s="208"/>
      <c r="N378" s="209"/>
      <c r="O378" s="72"/>
      <c r="P378" s="72"/>
      <c r="Q378" s="72"/>
      <c r="R378" s="72"/>
      <c r="S378" s="72"/>
      <c r="T378" s="73"/>
      <c r="U378" s="35"/>
      <c r="V378" s="35"/>
      <c r="W378" s="35"/>
      <c r="X378" s="35"/>
      <c r="Y378" s="35"/>
      <c r="Z378" s="35"/>
      <c r="AA378" s="35"/>
      <c r="AB378" s="35"/>
      <c r="AC378" s="35"/>
      <c r="AD378" s="35"/>
      <c r="AE378" s="35"/>
      <c r="AT378" s="18" t="s">
        <v>138</v>
      </c>
      <c r="AU378" s="18" t="s">
        <v>86</v>
      </c>
    </row>
    <row r="379" spans="1:65" s="15" customFormat="1">
      <c r="B379" s="242"/>
      <c r="C379" s="243"/>
      <c r="D379" s="205" t="s">
        <v>151</v>
      </c>
      <c r="E379" s="244" t="s">
        <v>1</v>
      </c>
      <c r="F379" s="245" t="s">
        <v>968</v>
      </c>
      <c r="G379" s="243"/>
      <c r="H379" s="244" t="s">
        <v>1</v>
      </c>
      <c r="I379" s="246"/>
      <c r="J379" s="243"/>
      <c r="K379" s="243"/>
      <c r="L379" s="247"/>
      <c r="M379" s="248"/>
      <c r="N379" s="249"/>
      <c r="O379" s="249"/>
      <c r="P379" s="249"/>
      <c r="Q379" s="249"/>
      <c r="R379" s="249"/>
      <c r="S379" s="249"/>
      <c r="T379" s="250"/>
      <c r="AT379" s="251" t="s">
        <v>151</v>
      </c>
      <c r="AU379" s="251" t="s">
        <v>86</v>
      </c>
      <c r="AV379" s="15" t="s">
        <v>84</v>
      </c>
      <c r="AW379" s="15" t="s">
        <v>34</v>
      </c>
      <c r="AX379" s="15" t="s">
        <v>77</v>
      </c>
      <c r="AY379" s="251" t="s">
        <v>128</v>
      </c>
    </row>
    <row r="380" spans="1:65" s="15" customFormat="1">
      <c r="B380" s="242"/>
      <c r="C380" s="243"/>
      <c r="D380" s="205" t="s">
        <v>151</v>
      </c>
      <c r="E380" s="244" t="s">
        <v>1</v>
      </c>
      <c r="F380" s="245" t="s">
        <v>1034</v>
      </c>
      <c r="G380" s="243"/>
      <c r="H380" s="244" t="s">
        <v>1</v>
      </c>
      <c r="I380" s="246"/>
      <c r="J380" s="243"/>
      <c r="K380" s="243"/>
      <c r="L380" s="247"/>
      <c r="M380" s="248"/>
      <c r="N380" s="249"/>
      <c r="O380" s="249"/>
      <c r="P380" s="249"/>
      <c r="Q380" s="249"/>
      <c r="R380" s="249"/>
      <c r="S380" s="249"/>
      <c r="T380" s="250"/>
      <c r="AT380" s="251" t="s">
        <v>151</v>
      </c>
      <c r="AU380" s="251" t="s">
        <v>86</v>
      </c>
      <c r="AV380" s="15" t="s">
        <v>84</v>
      </c>
      <c r="AW380" s="15" t="s">
        <v>34</v>
      </c>
      <c r="AX380" s="15" t="s">
        <v>77</v>
      </c>
      <c r="AY380" s="251" t="s">
        <v>128</v>
      </c>
    </row>
    <row r="381" spans="1:65" s="15" customFormat="1">
      <c r="B381" s="242"/>
      <c r="C381" s="243"/>
      <c r="D381" s="205" t="s">
        <v>151</v>
      </c>
      <c r="E381" s="244" t="s">
        <v>1</v>
      </c>
      <c r="F381" s="245" t="s">
        <v>1062</v>
      </c>
      <c r="G381" s="243"/>
      <c r="H381" s="244" t="s">
        <v>1</v>
      </c>
      <c r="I381" s="246"/>
      <c r="J381" s="243"/>
      <c r="K381" s="243"/>
      <c r="L381" s="247"/>
      <c r="M381" s="248"/>
      <c r="N381" s="249"/>
      <c r="O381" s="249"/>
      <c r="P381" s="249"/>
      <c r="Q381" s="249"/>
      <c r="R381" s="249"/>
      <c r="S381" s="249"/>
      <c r="T381" s="250"/>
      <c r="AT381" s="251" t="s">
        <v>151</v>
      </c>
      <c r="AU381" s="251" t="s">
        <v>86</v>
      </c>
      <c r="AV381" s="15" t="s">
        <v>84</v>
      </c>
      <c r="AW381" s="15" t="s">
        <v>34</v>
      </c>
      <c r="AX381" s="15" t="s">
        <v>77</v>
      </c>
      <c r="AY381" s="251" t="s">
        <v>128</v>
      </c>
    </row>
    <row r="382" spans="1:65" s="15" customFormat="1">
      <c r="B382" s="242"/>
      <c r="C382" s="243"/>
      <c r="D382" s="205" t="s">
        <v>151</v>
      </c>
      <c r="E382" s="244" t="s">
        <v>1</v>
      </c>
      <c r="F382" s="245" t="s">
        <v>1063</v>
      </c>
      <c r="G382" s="243"/>
      <c r="H382" s="244" t="s">
        <v>1</v>
      </c>
      <c r="I382" s="246"/>
      <c r="J382" s="243"/>
      <c r="K382" s="243"/>
      <c r="L382" s="247"/>
      <c r="M382" s="248"/>
      <c r="N382" s="249"/>
      <c r="O382" s="249"/>
      <c r="P382" s="249"/>
      <c r="Q382" s="249"/>
      <c r="R382" s="249"/>
      <c r="S382" s="249"/>
      <c r="T382" s="250"/>
      <c r="AT382" s="251" t="s">
        <v>151</v>
      </c>
      <c r="AU382" s="251" t="s">
        <v>86</v>
      </c>
      <c r="AV382" s="15" t="s">
        <v>84</v>
      </c>
      <c r="AW382" s="15" t="s">
        <v>34</v>
      </c>
      <c r="AX382" s="15" t="s">
        <v>77</v>
      </c>
      <c r="AY382" s="251" t="s">
        <v>128</v>
      </c>
    </row>
    <row r="383" spans="1:65" s="13" customFormat="1">
      <c r="B383" s="210"/>
      <c r="C383" s="211"/>
      <c r="D383" s="205" t="s">
        <v>151</v>
      </c>
      <c r="E383" s="212" t="s">
        <v>1</v>
      </c>
      <c r="F383" s="213" t="s">
        <v>1064</v>
      </c>
      <c r="G383" s="211"/>
      <c r="H383" s="214">
        <v>5.0049999999999999</v>
      </c>
      <c r="I383" s="215"/>
      <c r="J383" s="211"/>
      <c r="K383" s="211"/>
      <c r="L383" s="216"/>
      <c r="M383" s="217"/>
      <c r="N383" s="218"/>
      <c r="O383" s="218"/>
      <c r="P383" s="218"/>
      <c r="Q383" s="218"/>
      <c r="R383" s="218"/>
      <c r="S383" s="218"/>
      <c r="T383" s="219"/>
      <c r="AT383" s="220" t="s">
        <v>151</v>
      </c>
      <c r="AU383" s="220" t="s">
        <v>86</v>
      </c>
      <c r="AV383" s="13" t="s">
        <v>86</v>
      </c>
      <c r="AW383" s="13" t="s">
        <v>34</v>
      </c>
      <c r="AX383" s="13" t="s">
        <v>77</v>
      </c>
      <c r="AY383" s="220" t="s">
        <v>128</v>
      </c>
    </row>
    <row r="384" spans="1:65" s="15" customFormat="1">
      <c r="B384" s="242"/>
      <c r="C384" s="243"/>
      <c r="D384" s="205" t="s">
        <v>151</v>
      </c>
      <c r="E384" s="244" t="s">
        <v>1</v>
      </c>
      <c r="F384" s="245" t="s">
        <v>1065</v>
      </c>
      <c r="G384" s="243"/>
      <c r="H384" s="244" t="s">
        <v>1</v>
      </c>
      <c r="I384" s="246"/>
      <c r="J384" s="243"/>
      <c r="K384" s="243"/>
      <c r="L384" s="247"/>
      <c r="M384" s="248"/>
      <c r="N384" s="249"/>
      <c r="O384" s="249"/>
      <c r="P384" s="249"/>
      <c r="Q384" s="249"/>
      <c r="R384" s="249"/>
      <c r="S384" s="249"/>
      <c r="T384" s="250"/>
      <c r="AT384" s="251" t="s">
        <v>151</v>
      </c>
      <c r="AU384" s="251" t="s">
        <v>86</v>
      </c>
      <c r="AV384" s="15" t="s">
        <v>84</v>
      </c>
      <c r="AW384" s="15" t="s">
        <v>34</v>
      </c>
      <c r="AX384" s="15" t="s">
        <v>77</v>
      </c>
      <c r="AY384" s="251" t="s">
        <v>128</v>
      </c>
    </row>
    <row r="385" spans="1:65" s="13" customFormat="1">
      <c r="B385" s="210"/>
      <c r="C385" s="211"/>
      <c r="D385" s="205" t="s">
        <v>151</v>
      </c>
      <c r="E385" s="212" t="s">
        <v>1</v>
      </c>
      <c r="F385" s="213" t="s">
        <v>1066</v>
      </c>
      <c r="G385" s="211"/>
      <c r="H385" s="214">
        <v>18.763000000000002</v>
      </c>
      <c r="I385" s="215"/>
      <c r="J385" s="211"/>
      <c r="K385" s="211"/>
      <c r="L385" s="216"/>
      <c r="M385" s="217"/>
      <c r="N385" s="218"/>
      <c r="O385" s="218"/>
      <c r="P385" s="218"/>
      <c r="Q385" s="218"/>
      <c r="R385" s="218"/>
      <c r="S385" s="218"/>
      <c r="T385" s="219"/>
      <c r="AT385" s="220" t="s">
        <v>151</v>
      </c>
      <c r="AU385" s="220" t="s">
        <v>86</v>
      </c>
      <c r="AV385" s="13" t="s">
        <v>86</v>
      </c>
      <c r="AW385" s="13" t="s">
        <v>34</v>
      </c>
      <c r="AX385" s="13" t="s">
        <v>77</v>
      </c>
      <c r="AY385" s="220" t="s">
        <v>128</v>
      </c>
    </row>
    <row r="386" spans="1:65" s="15" customFormat="1">
      <c r="B386" s="242"/>
      <c r="C386" s="243"/>
      <c r="D386" s="205" t="s">
        <v>151</v>
      </c>
      <c r="E386" s="244" t="s">
        <v>1</v>
      </c>
      <c r="F386" s="245" t="s">
        <v>1067</v>
      </c>
      <c r="G386" s="243"/>
      <c r="H386" s="244" t="s">
        <v>1</v>
      </c>
      <c r="I386" s="246"/>
      <c r="J386" s="243"/>
      <c r="K386" s="243"/>
      <c r="L386" s="247"/>
      <c r="M386" s="248"/>
      <c r="N386" s="249"/>
      <c r="O386" s="249"/>
      <c r="P386" s="249"/>
      <c r="Q386" s="249"/>
      <c r="R386" s="249"/>
      <c r="S386" s="249"/>
      <c r="T386" s="250"/>
      <c r="AT386" s="251" t="s">
        <v>151</v>
      </c>
      <c r="AU386" s="251" t="s">
        <v>86</v>
      </c>
      <c r="AV386" s="15" t="s">
        <v>84</v>
      </c>
      <c r="AW386" s="15" t="s">
        <v>34</v>
      </c>
      <c r="AX386" s="15" t="s">
        <v>77</v>
      </c>
      <c r="AY386" s="251" t="s">
        <v>128</v>
      </c>
    </row>
    <row r="387" spans="1:65" s="13" customFormat="1">
      <c r="B387" s="210"/>
      <c r="C387" s="211"/>
      <c r="D387" s="205" t="s">
        <v>151</v>
      </c>
      <c r="E387" s="212" t="s">
        <v>1</v>
      </c>
      <c r="F387" s="213" t="s">
        <v>1068</v>
      </c>
      <c r="G387" s="211"/>
      <c r="H387" s="214">
        <v>4.899</v>
      </c>
      <c r="I387" s="215"/>
      <c r="J387" s="211"/>
      <c r="K387" s="211"/>
      <c r="L387" s="216"/>
      <c r="M387" s="217"/>
      <c r="N387" s="218"/>
      <c r="O387" s="218"/>
      <c r="P387" s="218"/>
      <c r="Q387" s="218"/>
      <c r="R387" s="218"/>
      <c r="S387" s="218"/>
      <c r="T387" s="219"/>
      <c r="AT387" s="220" t="s">
        <v>151</v>
      </c>
      <c r="AU387" s="220" t="s">
        <v>86</v>
      </c>
      <c r="AV387" s="13" t="s">
        <v>86</v>
      </c>
      <c r="AW387" s="13" t="s">
        <v>34</v>
      </c>
      <c r="AX387" s="13" t="s">
        <v>77</v>
      </c>
      <c r="AY387" s="220" t="s">
        <v>128</v>
      </c>
    </row>
    <row r="388" spans="1:65" s="15" customFormat="1">
      <c r="B388" s="242"/>
      <c r="C388" s="243"/>
      <c r="D388" s="205" t="s">
        <v>151</v>
      </c>
      <c r="E388" s="244" t="s">
        <v>1</v>
      </c>
      <c r="F388" s="245" t="s">
        <v>1069</v>
      </c>
      <c r="G388" s="243"/>
      <c r="H388" s="244" t="s">
        <v>1</v>
      </c>
      <c r="I388" s="246"/>
      <c r="J388" s="243"/>
      <c r="K388" s="243"/>
      <c r="L388" s="247"/>
      <c r="M388" s="248"/>
      <c r="N388" s="249"/>
      <c r="O388" s="249"/>
      <c r="P388" s="249"/>
      <c r="Q388" s="249"/>
      <c r="R388" s="249"/>
      <c r="S388" s="249"/>
      <c r="T388" s="250"/>
      <c r="AT388" s="251" t="s">
        <v>151</v>
      </c>
      <c r="AU388" s="251" t="s">
        <v>86</v>
      </c>
      <c r="AV388" s="15" t="s">
        <v>84</v>
      </c>
      <c r="AW388" s="15" t="s">
        <v>34</v>
      </c>
      <c r="AX388" s="15" t="s">
        <v>77</v>
      </c>
      <c r="AY388" s="251" t="s">
        <v>128</v>
      </c>
    </row>
    <row r="389" spans="1:65" s="13" customFormat="1">
      <c r="B389" s="210"/>
      <c r="C389" s="211"/>
      <c r="D389" s="205" t="s">
        <v>151</v>
      </c>
      <c r="E389" s="212" t="s">
        <v>1</v>
      </c>
      <c r="F389" s="213" t="s">
        <v>1070</v>
      </c>
      <c r="G389" s="211"/>
      <c r="H389" s="214">
        <v>5.0839999999999996</v>
      </c>
      <c r="I389" s="215"/>
      <c r="J389" s="211"/>
      <c r="K389" s="211"/>
      <c r="L389" s="216"/>
      <c r="M389" s="217"/>
      <c r="N389" s="218"/>
      <c r="O389" s="218"/>
      <c r="P389" s="218"/>
      <c r="Q389" s="218"/>
      <c r="R389" s="218"/>
      <c r="S389" s="218"/>
      <c r="T389" s="219"/>
      <c r="AT389" s="220" t="s">
        <v>151</v>
      </c>
      <c r="AU389" s="220" t="s">
        <v>86</v>
      </c>
      <c r="AV389" s="13" t="s">
        <v>86</v>
      </c>
      <c r="AW389" s="13" t="s">
        <v>34</v>
      </c>
      <c r="AX389" s="13" t="s">
        <v>77</v>
      </c>
      <c r="AY389" s="220" t="s">
        <v>128</v>
      </c>
    </row>
    <row r="390" spans="1:65" s="14" customFormat="1">
      <c r="B390" s="231"/>
      <c r="C390" s="232"/>
      <c r="D390" s="205" t="s">
        <v>151</v>
      </c>
      <c r="E390" s="233" t="s">
        <v>1</v>
      </c>
      <c r="F390" s="234" t="s">
        <v>177</v>
      </c>
      <c r="G390" s="232"/>
      <c r="H390" s="235">
        <v>33.750999999999998</v>
      </c>
      <c r="I390" s="236"/>
      <c r="J390" s="232"/>
      <c r="K390" s="232"/>
      <c r="L390" s="237"/>
      <c r="M390" s="238"/>
      <c r="N390" s="239"/>
      <c r="O390" s="239"/>
      <c r="P390" s="239"/>
      <c r="Q390" s="239"/>
      <c r="R390" s="239"/>
      <c r="S390" s="239"/>
      <c r="T390" s="240"/>
      <c r="AT390" s="241" t="s">
        <v>151</v>
      </c>
      <c r="AU390" s="241" t="s">
        <v>86</v>
      </c>
      <c r="AV390" s="14" t="s">
        <v>136</v>
      </c>
      <c r="AW390" s="14" t="s">
        <v>34</v>
      </c>
      <c r="AX390" s="14" t="s">
        <v>84</v>
      </c>
      <c r="AY390" s="241" t="s">
        <v>128</v>
      </c>
    </row>
    <row r="391" spans="1:65" s="2" customFormat="1" ht="16.5" customHeight="1">
      <c r="A391" s="35"/>
      <c r="B391" s="36"/>
      <c r="C391" s="192" t="s">
        <v>277</v>
      </c>
      <c r="D391" s="192" t="s">
        <v>131</v>
      </c>
      <c r="E391" s="193" t="s">
        <v>1071</v>
      </c>
      <c r="F391" s="194" t="s">
        <v>1072</v>
      </c>
      <c r="G391" s="195" t="s">
        <v>155</v>
      </c>
      <c r="H391" s="196">
        <v>120</v>
      </c>
      <c r="I391" s="197"/>
      <c r="J391" s="198">
        <f>ROUND(I391*H391,2)</f>
        <v>0</v>
      </c>
      <c r="K391" s="194" t="s">
        <v>848</v>
      </c>
      <c r="L391" s="40"/>
      <c r="M391" s="199" t="s">
        <v>1</v>
      </c>
      <c r="N391" s="200" t="s">
        <v>42</v>
      </c>
      <c r="O391" s="72"/>
      <c r="P391" s="201">
        <f>O391*H391</f>
        <v>0</v>
      </c>
      <c r="Q391" s="201">
        <v>2.6619999999999999</v>
      </c>
      <c r="R391" s="201">
        <f>Q391*H391</f>
        <v>319.44</v>
      </c>
      <c r="S391" s="201">
        <v>0</v>
      </c>
      <c r="T391" s="202">
        <f>S391*H391</f>
        <v>0</v>
      </c>
      <c r="U391" s="35"/>
      <c r="V391" s="35"/>
      <c r="W391" s="35"/>
      <c r="X391" s="35"/>
      <c r="Y391" s="35"/>
      <c r="Z391" s="35"/>
      <c r="AA391" s="35"/>
      <c r="AB391" s="35"/>
      <c r="AC391" s="35"/>
      <c r="AD391" s="35"/>
      <c r="AE391" s="35"/>
      <c r="AR391" s="203" t="s">
        <v>136</v>
      </c>
      <c r="AT391" s="203" t="s">
        <v>131</v>
      </c>
      <c r="AU391" s="203" t="s">
        <v>86</v>
      </c>
      <c r="AY391" s="18" t="s">
        <v>128</v>
      </c>
      <c r="BE391" s="204">
        <f>IF(N391="základní",J391,0)</f>
        <v>0</v>
      </c>
      <c r="BF391" s="204">
        <f>IF(N391="snížená",J391,0)</f>
        <v>0</v>
      </c>
      <c r="BG391" s="204">
        <f>IF(N391="zákl. přenesená",J391,0)</f>
        <v>0</v>
      </c>
      <c r="BH391" s="204">
        <f>IF(N391="sníž. přenesená",J391,0)</f>
        <v>0</v>
      </c>
      <c r="BI391" s="204">
        <f>IF(N391="nulová",J391,0)</f>
        <v>0</v>
      </c>
      <c r="BJ391" s="18" t="s">
        <v>84</v>
      </c>
      <c r="BK391" s="204">
        <f>ROUND(I391*H391,2)</f>
        <v>0</v>
      </c>
      <c r="BL391" s="18" t="s">
        <v>136</v>
      </c>
      <c r="BM391" s="203" t="s">
        <v>497</v>
      </c>
    </row>
    <row r="392" spans="1:65" s="2" customFormat="1">
      <c r="A392" s="35"/>
      <c r="B392" s="36"/>
      <c r="C392" s="37"/>
      <c r="D392" s="205" t="s">
        <v>138</v>
      </c>
      <c r="E392" s="37"/>
      <c r="F392" s="206" t="s">
        <v>1073</v>
      </c>
      <c r="G392" s="37"/>
      <c r="H392" s="37"/>
      <c r="I392" s="207"/>
      <c r="J392" s="37"/>
      <c r="K392" s="37"/>
      <c r="L392" s="40"/>
      <c r="M392" s="208"/>
      <c r="N392" s="209"/>
      <c r="O392" s="72"/>
      <c r="P392" s="72"/>
      <c r="Q392" s="72"/>
      <c r="R392" s="72"/>
      <c r="S392" s="72"/>
      <c r="T392" s="73"/>
      <c r="U392" s="35"/>
      <c r="V392" s="35"/>
      <c r="W392" s="35"/>
      <c r="X392" s="35"/>
      <c r="Y392" s="35"/>
      <c r="Z392" s="35"/>
      <c r="AA392" s="35"/>
      <c r="AB392" s="35"/>
      <c r="AC392" s="35"/>
      <c r="AD392" s="35"/>
      <c r="AE392" s="35"/>
      <c r="AT392" s="18" t="s">
        <v>138</v>
      </c>
      <c r="AU392" s="18" t="s">
        <v>86</v>
      </c>
    </row>
    <row r="393" spans="1:65" s="15" customFormat="1">
      <c r="B393" s="242"/>
      <c r="C393" s="243"/>
      <c r="D393" s="205" t="s">
        <v>151</v>
      </c>
      <c r="E393" s="244" t="s">
        <v>1</v>
      </c>
      <c r="F393" s="245" t="s">
        <v>1074</v>
      </c>
      <c r="G393" s="243"/>
      <c r="H393" s="244" t="s">
        <v>1</v>
      </c>
      <c r="I393" s="246"/>
      <c r="J393" s="243"/>
      <c r="K393" s="243"/>
      <c r="L393" s="247"/>
      <c r="M393" s="248"/>
      <c r="N393" s="249"/>
      <c r="O393" s="249"/>
      <c r="P393" s="249"/>
      <c r="Q393" s="249"/>
      <c r="R393" s="249"/>
      <c r="S393" s="249"/>
      <c r="T393" s="250"/>
      <c r="AT393" s="251" t="s">
        <v>151</v>
      </c>
      <c r="AU393" s="251" t="s">
        <v>86</v>
      </c>
      <c r="AV393" s="15" t="s">
        <v>84</v>
      </c>
      <c r="AW393" s="15" t="s">
        <v>34</v>
      </c>
      <c r="AX393" s="15" t="s">
        <v>77</v>
      </c>
      <c r="AY393" s="251" t="s">
        <v>128</v>
      </c>
    </row>
    <row r="394" spans="1:65" s="13" customFormat="1">
      <c r="B394" s="210"/>
      <c r="C394" s="211"/>
      <c r="D394" s="205" t="s">
        <v>151</v>
      </c>
      <c r="E394" s="212" t="s">
        <v>1</v>
      </c>
      <c r="F394" s="213" t="s">
        <v>1075</v>
      </c>
      <c r="G394" s="211"/>
      <c r="H394" s="214">
        <v>120</v>
      </c>
      <c r="I394" s="215"/>
      <c r="J394" s="211"/>
      <c r="K394" s="211"/>
      <c r="L394" s="216"/>
      <c r="M394" s="217"/>
      <c r="N394" s="218"/>
      <c r="O394" s="218"/>
      <c r="P394" s="218"/>
      <c r="Q394" s="218"/>
      <c r="R394" s="218"/>
      <c r="S394" s="218"/>
      <c r="T394" s="219"/>
      <c r="AT394" s="220" t="s">
        <v>151</v>
      </c>
      <c r="AU394" s="220" t="s">
        <v>86</v>
      </c>
      <c r="AV394" s="13" t="s">
        <v>86</v>
      </c>
      <c r="AW394" s="13" t="s">
        <v>34</v>
      </c>
      <c r="AX394" s="13" t="s">
        <v>77</v>
      </c>
      <c r="AY394" s="220" t="s">
        <v>128</v>
      </c>
    </row>
    <row r="395" spans="1:65" s="14" customFormat="1">
      <c r="B395" s="231"/>
      <c r="C395" s="232"/>
      <c r="D395" s="205" t="s">
        <v>151</v>
      </c>
      <c r="E395" s="233" t="s">
        <v>1</v>
      </c>
      <c r="F395" s="234" t="s">
        <v>177</v>
      </c>
      <c r="G395" s="232"/>
      <c r="H395" s="235">
        <v>120</v>
      </c>
      <c r="I395" s="236"/>
      <c r="J395" s="232"/>
      <c r="K395" s="232"/>
      <c r="L395" s="237"/>
      <c r="M395" s="238"/>
      <c r="N395" s="239"/>
      <c r="O395" s="239"/>
      <c r="P395" s="239"/>
      <c r="Q395" s="239"/>
      <c r="R395" s="239"/>
      <c r="S395" s="239"/>
      <c r="T395" s="240"/>
      <c r="AT395" s="241" t="s">
        <v>151</v>
      </c>
      <c r="AU395" s="241" t="s">
        <v>86</v>
      </c>
      <c r="AV395" s="14" t="s">
        <v>136</v>
      </c>
      <c r="AW395" s="14" t="s">
        <v>34</v>
      </c>
      <c r="AX395" s="14" t="s">
        <v>84</v>
      </c>
      <c r="AY395" s="241" t="s">
        <v>128</v>
      </c>
    </row>
    <row r="396" spans="1:65" s="2" customFormat="1" ht="16.5" customHeight="1">
      <c r="A396" s="35"/>
      <c r="B396" s="36"/>
      <c r="C396" s="192" t="s">
        <v>282</v>
      </c>
      <c r="D396" s="192" t="s">
        <v>131</v>
      </c>
      <c r="E396" s="193" t="s">
        <v>1076</v>
      </c>
      <c r="F396" s="194" t="s">
        <v>1077</v>
      </c>
      <c r="G396" s="195" t="s">
        <v>155</v>
      </c>
      <c r="H396" s="196">
        <v>12.45</v>
      </c>
      <c r="I396" s="197"/>
      <c r="J396" s="198">
        <f>ROUND(I396*H396,2)</f>
        <v>0</v>
      </c>
      <c r="K396" s="194" t="s">
        <v>848</v>
      </c>
      <c r="L396" s="40"/>
      <c r="M396" s="199" t="s">
        <v>1</v>
      </c>
      <c r="N396" s="200" t="s">
        <v>42</v>
      </c>
      <c r="O396" s="72"/>
      <c r="P396" s="201">
        <f>O396*H396</f>
        <v>0</v>
      </c>
      <c r="Q396" s="201">
        <v>0</v>
      </c>
      <c r="R396" s="201">
        <f>Q396*H396</f>
        <v>0</v>
      </c>
      <c r="S396" s="201">
        <v>0</v>
      </c>
      <c r="T396" s="202">
        <f>S396*H396</f>
        <v>0</v>
      </c>
      <c r="U396" s="35"/>
      <c r="V396" s="35"/>
      <c r="W396" s="35"/>
      <c r="X396" s="35"/>
      <c r="Y396" s="35"/>
      <c r="Z396" s="35"/>
      <c r="AA396" s="35"/>
      <c r="AB396" s="35"/>
      <c r="AC396" s="35"/>
      <c r="AD396" s="35"/>
      <c r="AE396" s="35"/>
      <c r="AR396" s="203" t="s">
        <v>136</v>
      </c>
      <c r="AT396" s="203" t="s">
        <v>131</v>
      </c>
      <c r="AU396" s="203" t="s">
        <v>86</v>
      </c>
      <c r="AY396" s="18" t="s">
        <v>128</v>
      </c>
      <c r="BE396" s="204">
        <f>IF(N396="základní",J396,0)</f>
        <v>0</v>
      </c>
      <c r="BF396" s="204">
        <f>IF(N396="snížená",J396,0)</f>
        <v>0</v>
      </c>
      <c r="BG396" s="204">
        <f>IF(N396="zákl. přenesená",J396,0)</f>
        <v>0</v>
      </c>
      <c r="BH396" s="204">
        <f>IF(N396="sníž. přenesená",J396,0)</f>
        <v>0</v>
      </c>
      <c r="BI396" s="204">
        <f>IF(N396="nulová",J396,0)</f>
        <v>0</v>
      </c>
      <c r="BJ396" s="18" t="s">
        <v>84</v>
      </c>
      <c r="BK396" s="204">
        <f>ROUND(I396*H396,2)</f>
        <v>0</v>
      </c>
      <c r="BL396" s="18" t="s">
        <v>136</v>
      </c>
      <c r="BM396" s="203" t="s">
        <v>510</v>
      </c>
    </row>
    <row r="397" spans="1:65" s="2" customFormat="1">
      <c r="A397" s="35"/>
      <c r="B397" s="36"/>
      <c r="C397" s="37"/>
      <c r="D397" s="205" t="s">
        <v>138</v>
      </c>
      <c r="E397" s="37"/>
      <c r="F397" s="206" t="s">
        <v>1078</v>
      </c>
      <c r="G397" s="37"/>
      <c r="H397" s="37"/>
      <c r="I397" s="207"/>
      <c r="J397" s="37"/>
      <c r="K397" s="37"/>
      <c r="L397" s="40"/>
      <c r="M397" s="208"/>
      <c r="N397" s="209"/>
      <c r="O397" s="72"/>
      <c r="P397" s="72"/>
      <c r="Q397" s="72"/>
      <c r="R397" s="72"/>
      <c r="S397" s="72"/>
      <c r="T397" s="73"/>
      <c r="U397" s="35"/>
      <c r="V397" s="35"/>
      <c r="W397" s="35"/>
      <c r="X397" s="35"/>
      <c r="Y397" s="35"/>
      <c r="Z397" s="35"/>
      <c r="AA397" s="35"/>
      <c r="AB397" s="35"/>
      <c r="AC397" s="35"/>
      <c r="AD397" s="35"/>
      <c r="AE397" s="35"/>
      <c r="AT397" s="18" t="s">
        <v>138</v>
      </c>
      <c r="AU397" s="18" t="s">
        <v>86</v>
      </c>
    </row>
    <row r="398" spans="1:65" s="15" customFormat="1">
      <c r="B398" s="242"/>
      <c r="C398" s="243"/>
      <c r="D398" s="205" t="s">
        <v>151</v>
      </c>
      <c r="E398" s="244" t="s">
        <v>1</v>
      </c>
      <c r="F398" s="245" t="s">
        <v>1079</v>
      </c>
      <c r="G398" s="243"/>
      <c r="H398" s="244" t="s">
        <v>1</v>
      </c>
      <c r="I398" s="246"/>
      <c r="J398" s="243"/>
      <c r="K398" s="243"/>
      <c r="L398" s="247"/>
      <c r="M398" s="248"/>
      <c r="N398" s="249"/>
      <c r="O398" s="249"/>
      <c r="P398" s="249"/>
      <c r="Q398" s="249"/>
      <c r="R398" s="249"/>
      <c r="S398" s="249"/>
      <c r="T398" s="250"/>
      <c r="AT398" s="251" t="s">
        <v>151</v>
      </c>
      <c r="AU398" s="251" t="s">
        <v>86</v>
      </c>
      <c r="AV398" s="15" t="s">
        <v>84</v>
      </c>
      <c r="AW398" s="15" t="s">
        <v>34</v>
      </c>
      <c r="AX398" s="15" t="s">
        <v>77</v>
      </c>
      <c r="AY398" s="251" t="s">
        <v>128</v>
      </c>
    </row>
    <row r="399" spans="1:65" s="15" customFormat="1">
      <c r="B399" s="242"/>
      <c r="C399" s="243"/>
      <c r="D399" s="205" t="s">
        <v>151</v>
      </c>
      <c r="E399" s="244" t="s">
        <v>1</v>
      </c>
      <c r="F399" s="245" t="s">
        <v>962</v>
      </c>
      <c r="G399" s="243"/>
      <c r="H399" s="244" t="s">
        <v>1</v>
      </c>
      <c r="I399" s="246"/>
      <c r="J399" s="243"/>
      <c r="K399" s="243"/>
      <c r="L399" s="247"/>
      <c r="M399" s="248"/>
      <c r="N399" s="249"/>
      <c r="O399" s="249"/>
      <c r="P399" s="249"/>
      <c r="Q399" s="249"/>
      <c r="R399" s="249"/>
      <c r="S399" s="249"/>
      <c r="T399" s="250"/>
      <c r="AT399" s="251" t="s">
        <v>151</v>
      </c>
      <c r="AU399" s="251" t="s">
        <v>86</v>
      </c>
      <c r="AV399" s="15" t="s">
        <v>84</v>
      </c>
      <c r="AW399" s="15" t="s">
        <v>34</v>
      </c>
      <c r="AX399" s="15" t="s">
        <v>77</v>
      </c>
      <c r="AY399" s="251" t="s">
        <v>128</v>
      </c>
    </row>
    <row r="400" spans="1:65" s="13" customFormat="1">
      <c r="B400" s="210"/>
      <c r="C400" s="211"/>
      <c r="D400" s="205" t="s">
        <v>151</v>
      </c>
      <c r="E400" s="212" t="s">
        <v>1</v>
      </c>
      <c r="F400" s="213" t="s">
        <v>1080</v>
      </c>
      <c r="G400" s="211"/>
      <c r="H400" s="214">
        <v>12.45</v>
      </c>
      <c r="I400" s="215"/>
      <c r="J400" s="211"/>
      <c r="K400" s="211"/>
      <c r="L400" s="216"/>
      <c r="M400" s="217"/>
      <c r="N400" s="218"/>
      <c r="O400" s="218"/>
      <c r="P400" s="218"/>
      <c r="Q400" s="218"/>
      <c r="R400" s="218"/>
      <c r="S400" s="218"/>
      <c r="T400" s="219"/>
      <c r="AT400" s="220" t="s">
        <v>151</v>
      </c>
      <c r="AU400" s="220" t="s">
        <v>86</v>
      </c>
      <c r="AV400" s="13" t="s">
        <v>86</v>
      </c>
      <c r="AW400" s="13" t="s">
        <v>34</v>
      </c>
      <c r="AX400" s="13" t="s">
        <v>77</v>
      </c>
      <c r="AY400" s="220" t="s">
        <v>128</v>
      </c>
    </row>
    <row r="401" spans="1:65" s="14" customFormat="1">
      <c r="B401" s="231"/>
      <c r="C401" s="232"/>
      <c r="D401" s="205" t="s">
        <v>151</v>
      </c>
      <c r="E401" s="233" t="s">
        <v>1</v>
      </c>
      <c r="F401" s="234" t="s">
        <v>177</v>
      </c>
      <c r="G401" s="232"/>
      <c r="H401" s="235">
        <v>12.45</v>
      </c>
      <c r="I401" s="236"/>
      <c r="J401" s="232"/>
      <c r="K401" s="232"/>
      <c r="L401" s="237"/>
      <c r="M401" s="238"/>
      <c r="N401" s="239"/>
      <c r="O401" s="239"/>
      <c r="P401" s="239"/>
      <c r="Q401" s="239"/>
      <c r="R401" s="239"/>
      <c r="S401" s="239"/>
      <c r="T401" s="240"/>
      <c r="AT401" s="241" t="s">
        <v>151</v>
      </c>
      <c r="AU401" s="241" t="s">
        <v>86</v>
      </c>
      <c r="AV401" s="14" t="s">
        <v>136</v>
      </c>
      <c r="AW401" s="14" t="s">
        <v>34</v>
      </c>
      <c r="AX401" s="14" t="s">
        <v>84</v>
      </c>
      <c r="AY401" s="241" t="s">
        <v>128</v>
      </c>
    </row>
    <row r="402" spans="1:65" s="12" customFormat="1" ht="22.8" customHeight="1">
      <c r="B402" s="176"/>
      <c r="C402" s="177"/>
      <c r="D402" s="178" t="s">
        <v>76</v>
      </c>
      <c r="E402" s="190" t="s">
        <v>145</v>
      </c>
      <c r="F402" s="190" t="s">
        <v>1081</v>
      </c>
      <c r="G402" s="177"/>
      <c r="H402" s="177"/>
      <c r="I402" s="180"/>
      <c r="J402" s="191">
        <f>BK402</f>
        <v>0</v>
      </c>
      <c r="K402" s="177"/>
      <c r="L402" s="182"/>
      <c r="M402" s="183"/>
      <c r="N402" s="184"/>
      <c r="O402" s="184"/>
      <c r="P402" s="185">
        <f>SUM(P403:P428)</f>
        <v>0</v>
      </c>
      <c r="Q402" s="184"/>
      <c r="R402" s="185">
        <f>SUM(R403:R428)</f>
        <v>6.1435155400000001</v>
      </c>
      <c r="S402" s="184"/>
      <c r="T402" s="186">
        <f>SUM(T403:T428)</f>
        <v>0</v>
      </c>
      <c r="AR402" s="187" t="s">
        <v>84</v>
      </c>
      <c r="AT402" s="188" t="s">
        <v>76</v>
      </c>
      <c r="AU402" s="188" t="s">
        <v>84</v>
      </c>
      <c r="AY402" s="187" t="s">
        <v>128</v>
      </c>
      <c r="BK402" s="189">
        <f>SUM(BK403:BK428)</f>
        <v>0</v>
      </c>
    </row>
    <row r="403" spans="1:65" s="2" customFormat="1" ht="16.5" customHeight="1">
      <c r="A403" s="35"/>
      <c r="B403" s="36"/>
      <c r="C403" s="192" t="s">
        <v>288</v>
      </c>
      <c r="D403" s="192" t="s">
        <v>131</v>
      </c>
      <c r="E403" s="193" t="s">
        <v>1082</v>
      </c>
      <c r="F403" s="194" t="s">
        <v>1083</v>
      </c>
      <c r="G403" s="195" t="s">
        <v>155</v>
      </c>
      <c r="H403" s="196">
        <v>157.70599999999999</v>
      </c>
      <c r="I403" s="197"/>
      <c r="J403" s="198">
        <f>ROUND(I403*H403,2)</f>
        <v>0</v>
      </c>
      <c r="K403" s="194" t="s">
        <v>848</v>
      </c>
      <c r="L403" s="40"/>
      <c r="M403" s="199" t="s">
        <v>1</v>
      </c>
      <c r="N403" s="200" t="s">
        <v>42</v>
      </c>
      <c r="O403" s="72"/>
      <c r="P403" s="201">
        <f>O403*H403</f>
        <v>0</v>
      </c>
      <c r="Q403" s="201">
        <v>0</v>
      </c>
      <c r="R403" s="201">
        <f>Q403*H403</f>
        <v>0</v>
      </c>
      <c r="S403" s="201">
        <v>0</v>
      </c>
      <c r="T403" s="202">
        <f>S403*H403</f>
        <v>0</v>
      </c>
      <c r="U403" s="35"/>
      <c r="V403" s="35"/>
      <c r="W403" s="35"/>
      <c r="X403" s="35"/>
      <c r="Y403" s="35"/>
      <c r="Z403" s="35"/>
      <c r="AA403" s="35"/>
      <c r="AB403" s="35"/>
      <c r="AC403" s="35"/>
      <c r="AD403" s="35"/>
      <c r="AE403" s="35"/>
      <c r="AR403" s="203" t="s">
        <v>136</v>
      </c>
      <c r="AT403" s="203" t="s">
        <v>131</v>
      </c>
      <c r="AU403" s="203" t="s">
        <v>86</v>
      </c>
      <c r="AY403" s="18" t="s">
        <v>128</v>
      </c>
      <c r="BE403" s="204">
        <f>IF(N403="základní",J403,0)</f>
        <v>0</v>
      </c>
      <c r="BF403" s="204">
        <f>IF(N403="snížená",J403,0)</f>
        <v>0</v>
      </c>
      <c r="BG403" s="204">
        <f>IF(N403="zákl. přenesená",J403,0)</f>
        <v>0</v>
      </c>
      <c r="BH403" s="204">
        <f>IF(N403="sníž. přenesená",J403,0)</f>
        <v>0</v>
      </c>
      <c r="BI403" s="204">
        <f>IF(N403="nulová",J403,0)</f>
        <v>0</v>
      </c>
      <c r="BJ403" s="18" t="s">
        <v>84</v>
      </c>
      <c r="BK403" s="204">
        <f>ROUND(I403*H403,2)</f>
        <v>0</v>
      </c>
      <c r="BL403" s="18" t="s">
        <v>136</v>
      </c>
      <c r="BM403" s="203" t="s">
        <v>517</v>
      </c>
    </row>
    <row r="404" spans="1:65" s="2" customFormat="1">
      <c r="A404" s="35"/>
      <c r="B404" s="36"/>
      <c r="C404" s="37"/>
      <c r="D404" s="205" t="s">
        <v>138</v>
      </c>
      <c r="E404" s="37"/>
      <c r="F404" s="206" t="s">
        <v>1084</v>
      </c>
      <c r="G404" s="37"/>
      <c r="H404" s="37"/>
      <c r="I404" s="207"/>
      <c r="J404" s="37"/>
      <c r="K404" s="37"/>
      <c r="L404" s="40"/>
      <c r="M404" s="208"/>
      <c r="N404" s="209"/>
      <c r="O404" s="72"/>
      <c r="P404" s="72"/>
      <c r="Q404" s="72"/>
      <c r="R404" s="72"/>
      <c r="S404" s="72"/>
      <c r="T404" s="73"/>
      <c r="U404" s="35"/>
      <c r="V404" s="35"/>
      <c r="W404" s="35"/>
      <c r="X404" s="35"/>
      <c r="Y404" s="35"/>
      <c r="Z404" s="35"/>
      <c r="AA404" s="35"/>
      <c r="AB404" s="35"/>
      <c r="AC404" s="35"/>
      <c r="AD404" s="35"/>
      <c r="AE404" s="35"/>
      <c r="AT404" s="18" t="s">
        <v>138</v>
      </c>
      <c r="AU404" s="18" t="s">
        <v>86</v>
      </c>
    </row>
    <row r="405" spans="1:65" s="15" customFormat="1">
      <c r="B405" s="242"/>
      <c r="C405" s="243"/>
      <c r="D405" s="205" t="s">
        <v>151</v>
      </c>
      <c r="E405" s="244" t="s">
        <v>1</v>
      </c>
      <c r="F405" s="245" t="s">
        <v>1085</v>
      </c>
      <c r="G405" s="243"/>
      <c r="H405" s="244" t="s">
        <v>1</v>
      </c>
      <c r="I405" s="246"/>
      <c r="J405" s="243"/>
      <c r="K405" s="243"/>
      <c r="L405" s="247"/>
      <c r="M405" s="248"/>
      <c r="N405" s="249"/>
      <c r="O405" s="249"/>
      <c r="P405" s="249"/>
      <c r="Q405" s="249"/>
      <c r="R405" s="249"/>
      <c r="S405" s="249"/>
      <c r="T405" s="250"/>
      <c r="AT405" s="251" t="s">
        <v>151</v>
      </c>
      <c r="AU405" s="251" t="s">
        <v>86</v>
      </c>
      <c r="AV405" s="15" t="s">
        <v>84</v>
      </c>
      <c r="AW405" s="15" t="s">
        <v>34</v>
      </c>
      <c r="AX405" s="15" t="s">
        <v>77</v>
      </c>
      <c r="AY405" s="251" t="s">
        <v>128</v>
      </c>
    </row>
    <row r="406" spans="1:65" s="13" customFormat="1">
      <c r="B406" s="210"/>
      <c r="C406" s="211"/>
      <c r="D406" s="205" t="s">
        <v>151</v>
      </c>
      <c r="E406" s="212" t="s">
        <v>1</v>
      </c>
      <c r="F406" s="213" t="s">
        <v>1086</v>
      </c>
      <c r="G406" s="211"/>
      <c r="H406" s="214">
        <v>157.70599999999999</v>
      </c>
      <c r="I406" s="215"/>
      <c r="J406" s="211"/>
      <c r="K406" s="211"/>
      <c r="L406" s="216"/>
      <c r="M406" s="217"/>
      <c r="N406" s="218"/>
      <c r="O406" s="218"/>
      <c r="P406" s="218"/>
      <c r="Q406" s="218"/>
      <c r="R406" s="218"/>
      <c r="S406" s="218"/>
      <c r="T406" s="219"/>
      <c r="AT406" s="220" t="s">
        <v>151</v>
      </c>
      <c r="AU406" s="220" t="s">
        <v>86</v>
      </c>
      <c r="AV406" s="13" t="s">
        <v>86</v>
      </c>
      <c r="AW406" s="13" t="s">
        <v>34</v>
      </c>
      <c r="AX406" s="13" t="s">
        <v>77</v>
      </c>
      <c r="AY406" s="220" t="s">
        <v>128</v>
      </c>
    </row>
    <row r="407" spans="1:65" s="14" customFormat="1">
      <c r="B407" s="231"/>
      <c r="C407" s="232"/>
      <c r="D407" s="205" t="s">
        <v>151</v>
      </c>
      <c r="E407" s="233" t="s">
        <v>1</v>
      </c>
      <c r="F407" s="234" t="s">
        <v>177</v>
      </c>
      <c r="G407" s="232"/>
      <c r="H407" s="235">
        <v>157.70599999999999</v>
      </c>
      <c r="I407" s="236"/>
      <c r="J407" s="232"/>
      <c r="K407" s="232"/>
      <c r="L407" s="237"/>
      <c r="M407" s="238"/>
      <c r="N407" s="239"/>
      <c r="O407" s="239"/>
      <c r="P407" s="239"/>
      <c r="Q407" s="239"/>
      <c r="R407" s="239"/>
      <c r="S407" s="239"/>
      <c r="T407" s="240"/>
      <c r="AT407" s="241" t="s">
        <v>151</v>
      </c>
      <c r="AU407" s="241" t="s">
        <v>86</v>
      </c>
      <c r="AV407" s="14" t="s">
        <v>136</v>
      </c>
      <c r="AW407" s="14" t="s">
        <v>34</v>
      </c>
      <c r="AX407" s="14" t="s">
        <v>84</v>
      </c>
      <c r="AY407" s="241" t="s">
        <v>128</v>
      </c>
    </row>
    <row r="408" spans="1:65" s="2" customFormat="1" ht="16.5" customHeight="1">
      <c r="A408" s="35"/>
      <c r="B408" s="36"/>
      <c r="C408" s="192" t="s">
        <v>294</v>
      </c>
      <c r="D408" s="192" t="s">
        <v>131</v>
      </c>
      <c r="E408" s="193" t="s">
        <v>1087</v>
      </c>
      <c r="F408" s="194" t="s">
        <v>1088</v>
      </c>
      <c r="G408" s="195" t="s">
        <v>543</v>
      </c>
      <c r="H408" s="196">
        <v>483</v>
      </c>
      <c r="I408" s="197"/>
      <c r="J408" s="198">
        <f>ROUND(I408*H408,2)</f>
        <v>0</v>
      </c>
      <c r="K408" s="194" t="s">
        <v>848</v>
      </c>
      <c r="L408" s="40"/>
      <c r="M408" s="199" t="s">
        <v>1</v>
      </c>
      <c r="N408" s="200" t="s">
        <v>42</v>
      </c>
      <c r="O408" s="72"/>
      <c r="P408" s="201">
        <f>O408*H408</f>
        <v>0</v>
      </c>
      <c r="Q408" s="201">
        <v>3.3500000000000001E-3</v>
      </c>
      <c r="R408" s="201">
        <f>Q408*H408</f>
        <v>1.61805</v>
      </c>
      <c r="S408" s="201">
        <v>0</v>
      </c>
      <c r="T408" s="202">
        <f>S408*H408</f>
        <v>0</v>
      </c>
      <c r="U408" s="35"/>
      <c r="V408" s="35"/>
      <c r="W408" s="35"/>
      <c r="X408" s="35"/>
      <c r="Y408" s="35"/>
      <c r="Z408" s="35"/>
      <c r="AA408" s="35"/>
      <c r="AB408" s="35"/>
      <c r="AC408" s="35"/>
      <c r="AD408" s="35"/>
      <c r="AE408" s="35"/>
      <c r="AR408" s="203" t="s">
        <v>136</v>
      </c>
      <c r="AT408" s="203" t="s">
        <v>131</v>
      </c>
      <c r="AU408" s="203" t="s">
        <v>86</v>
      </c>
      <c r="AY408" s="18" t="s">
        <v>128</v>
      </c>
      <c r="BE408" s="204">
        <f>IF(N408="základní",J408,0)</f>
        <v>0</v>
      </c>
      <c r="BF408" s="204">
        <f>IF(N408="snížená",J408,0)</f>
        <v>0</v>
      </c>
      <c r="BG408" s="204">
        <f>IF(N408="zákl. přenesená",J408,0)</f>
        <v>0</v>
      </c>
      <c r="BH408" s="204">
        <f>IF(N408="sníž. přenesená",J408,0)</f>
        <v>0</v>
      </c>
      <c r="BI408" s="204">
        <f>IF(N408="nulová",J408,0)</f>
        <v>0</v>
      </c>
      <c r="BJ408" s="18" t="s">
        <v>84</v>
      </c>
      <c r="BK408" s="204">
        <f>ROUND(I408*H408,2)</f>
        <v>0</v>
      </c>
      <c r="BL408" s="18" t="s">
        <v>136</v>
      </c>
      <c r="BM408" s="203" t="s">
        <v>523</v>
      </c>
    </row>
    <row r="409" spans="1:65" s="2" customFormat="1">
      <c r="A409" s="35"/>
      <c r="B409" s="36"/>
      <c r="C409" s="37"/>
      <c r="D409" s="205" t="s">
        <v>138</v>
      </c>
      <c r="E409" s="37"/>
      <c r="F409" s="206" t="s">
        <v>1089</v>
      </c>
      <c r="G409" s="37"/>
      <c r="H409" s="37"/>
      <c r="I409" s="207"/>
      <c r="J409" s="37"/>
      <c r="K409" s="37"/>
      <c r="L409" s="40"/>
      <c r="M409" s="208"/>
      <c r="N409" s="209"/>
      <c r="O409" s="72"/>
      <c r="P409" s="72"/>
      <c r="Q409" s="72"/>
      <c r="R409" s="72"/>
      <c r="S409" s="72"/>
      <c r="T409" s="73"/>
      <c r="U409" s="35"/>
      <c r="V409" s="35"/>
      <c r="W409" s="35"/>
      <c r="X409" s="35"/>
      <c r="Y409" s="35"/>
      <c r="Z409" s="35"/>
      <c r="AA409" s="35"/>
      <c r="AB409" s="35"/>
      <c r="AC409" s="35"/>
      <c r="AD409" s="35"/>
      <c r="AE409" s="35"/>
      <c r="AT409" s="18" t="s">
        <v>138</v>
      </c>
      <c r="AU409" s="18" t="s">
        <v>86</v>
      </c>
    </row>
    <row r="410" spans="1:65" s="15" customFormat="1">
      <c r="B410" s="242"/>
      <c r="C410" s="243"/>
      <c r="D410" s="205" t="s">
        <v>151</v>
      </c>
      <c r="E410" s="244" t="s">
        <v>1</v>
      </c>
      <c r="F410" s="245" t="s">
        <v>1090</v>
      </c>
      <c r="G410" s="243"/>
      <c r="H410" s="244" t="s">
        <v>1</v>
      </c>
      <c r="I410" s="246"/>
      <c r="J410" s="243"/>
      <c r="K410" s="243"/>
      <c r="L410" s="247"/>
      <c r="M410" s="248"/>
      <c r="N410" s="249"/>
      <c r="O410" s="249"/>
      <c r="P410" s="249"/>
      <c r="Q410" s="249"/>
      <c r="R410" s="249"/>
      <c r="S410" s="249"/>
      <c r="T410" s="250"/>
      <c r="AT410" s="251" t="s">
        <v>151</v>
      </c>
      <c r="AU410" s="251" t="s">
        <v>86</v>
      </c>
      <c r="AV410" s="15" t="s">
        <v>84</v>
      </c>
      <c r="AW410" s="15" t="s">
        <v>34</v>
      </c>
      <c r="AX410" s="15" t="s">
        <v>77</v>
      </c>
      <c r="AY410" s="251" t="s">
        <v>128</v>
      </c>
    </row>
    <row r="411" spans="1:65" s="13" customFormat="1">
      <c r="B411" s="210"/>
      <c r="C411" s="211"/>
      <c r="D411" s="205" t="s">
        <v>151</v>
      </c>
      <c r="E411" s="212" t="s">
        <v>1</v>
      </c>
      <c r="F411" s="213" t="s">
        <v>1091</v>
      </c>
      <c r="G411" s="211"/>
      <c r="H411" s="214">
        <v>483</v>
      </c>
      <c r="I411" s="215"/>
      <c r="J411" s="211"/>
      <c r="K411" s="211"/>
      <c r="L411" s="216"/>
      <c r="M411" s="217"/>
      <c r="N411" s="218"/>
      <c r="O411" s="218"/>
      <c r="P411" s="218"/>
      <c r="Q411" s="218"/>
      <c r="R411" s="218"/>
      <c r="S411" s="218"/>
      <c r="T411" s="219"/>
      <c r="AT411" s="220" t="s">
        <v>151</v>
      </c>
      <c r="AU411" s="220" t="s">
        <v>86</v>
      </c>
      <c r="AV411" s="13" t="s">
        <v>86</v>
      </c>
      <c r="AW411" s="13" t="s">
        <v>34</v>
      </c>
      <c r="AX411" s="13" t="s">
        <v>77</v>
      </c>
      <c r="AY411" s="220" t="s">
        <v>128</v>
      </c>
    </row>
    <row r="412" spans="1:65" s="14" customFormat="1">
      <c r="B412" s="231"/>
      <c r="C412" s="232"/>
      <c r="D412" s="205" t="s">
        <v>151</v>
      </c>
      <c r="E412" s="233" t="s">
        <v>1</v>
      </c>
      <c r="F412" s="234" t="s">
        <v>177</v>
      </c>
      <c r="G412" s="232"/>
      <c r="H412" s="235">
        <v>483</v>
      </c>
      <c r="I412" s="236"/>
      <c r="J412" s="232"/>
      <c r="K412" s="232"/>
      <c r="L412" s="237"/>
      <c r="M412" s="238"/>
      <c r="N412" s="239"/>
      <c r="O412" s="239"/>
      <c r="P412" s="239"/>
      <c r="Q412" s="239"/>
      <c r="R412" s="239"/>
      <c r="S412" s="239"/>
      <c r="T412" s="240"/>
      <c r="AT412" s="241" t="s">
        <v>151</v>
      </c>
      <c r="AU412" s="241" t="s">
        <v>86</v>
      </c>
      <c r="AV412" s="14" t="s">
        <v>136</v>
      </c>
      <c r="AW412" s="14" t="s">
        <v>34</v>
      </c>
      <c r="AX412" s="14" t="s">
        <v>84</v>
      </c>
      <c r="AY412" s="241" t="s">
        <v>128</v>
      </c>
    </row>
    <row r="413" spans="1:65" s="2" customFormat="1" ht="16.5" customHeight="1">
      <c r="A413" s="35"/>
      <c r="B413" s="36"/>
      <c r="C413" s="192" t="s">
        <v>299</v>
      </c>
      <c r="D413" s="192" t="s">
        <v>131</v>
      </c>
      <c r="E413" s="193" t="s">
        <v>1092</v>
      </c>
      <c r="F413" s="194" t="s">
        <v>1093</v>
      </c>
      <c r="G413" s="195" t="s">
        <v>543</v>
      </c>
      <c r="H413" s="196">
        <v>483</v>
      </c>
      <c r="I413" s="197"/>
      <c r="J413" s="198">
        <f>ROUND(I413*H413,2)</f>
        <v>0</v>
      </c>
      <c r="K413" s="194" t="s">
        <v>848</v>
      </c>
      <c r="L413" s="40"/>
      <c r="M413" s="199" t="s">
        <v>1</v>
      </c>
      <c r="N413" s="200" t="s">
        <v>42</v>
      </c>
      <c r="O413" s="72"/>
      <c r="P413" s="201">
        <f>O413*H413</f>
        <v>0</v>
      </c>
      <c r="Q413" s="201">
        <v>0</v>
      </c>
      <c r="R413" s="201">
        <f>Q413*H413</f>
        <v>0</v>
      </c>
      <c r="S413" s="201">
        <v>0</v>
      </c>
      <c r="T413" s="202">
        <f>S413*H413</f>
        <v>0</v>
      </c>
      <c r="U413" s="35"/>
      <c r="V413" s="35"/>
      <c r="W413" s="35"/>
      <c r="X413" s="35"/>
      <c r="Y413" s="35"/>
      <c r="Z413" s="35"/>
      <c r="AA413" s="35"/>
      <c r="AB413" s="35"/>
      <c r="AC413" s="35"/>
      <c r="AD413" s="35"/>
      <c r="AE413" s="35"/>
      <c r="AR413" s="203" t="s">
        <v>136</v>
      </c>
      <c r="AT413" s="203" t="s">
        <v>131</v>
      </c>
      <c r="AU413" s="203" t="s">
        <v>86</v>
      </c>
      <c r="AY413" s="18" t="s">
        <v>128</v>
      </c>
      <c r="BE413" s="204">
        <f>IF(N413="základní",J413,0)</f>
        <v>0</v>
      </c>
      <c r="BF413" s="204">
        <f>IF(N413="snížená",J413,0)</f>
        <v>0</v>
      </c>
      <c r="BG413" s="204">
        <f>IF(N413="zákl. přenesená",J413,0)</f>
        <v>0</v>
      </c>
      <c r="BH413" s="204">
        <f>IF(N413="sníž. přenesená",J413,0)</f>
        <v>0</v>
      </c>
      <c r="BI413" s="204">
        <f>IF(N413="nulová",J413,0)</f>
        <v>0</v>
      </c>
      <c r="BJ413" s="18" t="s">
        <v>84</v>
      </c>
      <c r="BK413" s="204">
        <f>ROUND(I413*H413,2)</f>
        <v>0</v>
      </c>
      <c r="BL413" s="18" t="s">
        <v>136</v>
      </c>
      <c r="BM413" s="203" t="s">
        <v>529</v>
      </c>
    </row>
    <row r="414" spans="1:65" s="2" customFormat="1">
      <c r="A414" s="35"/>
      <c r="B414" s="36"/>
      <c r="C414" s="37"/>
      <c r="D414" s="205" t="s">
        <v>138</v>
      </c>
      <c r="E414" s="37"/>
      <c r="F414" s="206" t="s">
        <v>1094</v>
      </c>
      <c r="G414" s="37"/>
      <c r="H414" s="37"/>
      <c r="I414" s="207"/>
      <c r="J414" s="37"/>
      <c r="K414" s="37"/>
      <c r="L414" s="40"/>
      <c r="M414" s="208"/>
      <c r="N414" s="209"/>
      <c r="O414" s="72"/>
      <c r="P414" s="72"/>
      <c r="Q414" s="72"/>
      <c r="R414" s="72"/>
      <c r="S414" s="72"/>
      <c r="T414" s="73"/>
      <c r="U414" s="35"/>
      <c r="V414" s="35"/>
      <c r="W414" s="35"/>
      <c r="X414" s="35"/>
      <c r="Y414" s="35"/>
      <c r="Z414" s="35"/>
      <c r="AA414" s="35"/>
      <c r="AB414" s="35"/>
      <c r="AC414" s="35"/>
      <c r="AD414" s="35"/>
      <c r="AE414" s="35"/>
      <c r="AT414" s="18" t="s">
        <v>138</v>
      </c>
      <c r="AU414" s="18" t="s">
        <v>86</v>
      </c>
    </row>
    <row r="415" spans="1:65" s="13" customFormat="1">
      <c r="B415" s="210"/>
      <c r="C415" s="211"/>
      <c r="D415" s="205" t="s">
        <v>151</v>
      </c>
      <c r="E415" s="212" t="s">
        <v>1</v>
      </c>
      <c r="F415" s="213" t="s">
        <v>1095</v>
      </c>
      <c r="G415" s="211"/>
      <c r="H415" s="214">
        <v>483</v>
      </c>
      <c r="I415" s="215"/>
      <c r="J415" s="211"/>
      <c r="K415" s="211"/>
      <c r="L415" s="216"/>
      <c r="M415" s="217"/>
      <c r="N415" s="218"/>
      <c r="O415" s="218"/>
      <c r="P415" s="218"/>
      <c r="Q415" s="218"/>
      <c r="R415" s="218"/>
      <c r="S415" s="218"/>
      <c r="T415" s="219"/>
      <c r="AT415" s="220" t="s">
        <v>151</v>
      </c>
      <c r="AU415" s="220" t="s">
        <v>86</v>
      </c>
      <c r="AV415" s="13" t="s">
        <v>86</v>
      </c>
      <c r="AW415" s="13" t="s">
        <v>34</v>
      </c>
      <c r="AX415" s="13" t="s">
        <v>77</v>
      </c>
      <c r="AY415" s="220" t="s">
        <v>128</v>
      </c>
    </row>
    <row r="416" spans="1:65" s="14" customFormat="1">
      <c r="B416" s="231"/>
      <c r="C416" s="232"/>
      <c r="D416" s="205" t="s">
        <v>151</v>
      </c>
      <c r="E416" s="233" t="s">
        <v>1</v>
      </c>
      <c r="F416" s="234" t="s">
        <v>177</v>
      </c>
      <c r="G416" s="232"/>
      <c r="H416" s="235">
        <v>483</v>
      </c>
      <c r="I416" s="236"/>
      <c r="J416" s="232"/>
      <c r="K416" s="232"/>
      <c r="L416" s="237"/>
      <c r="M416" s="238"/>
      <c r="N416" s="239"/>
      <c r="O416" s="239"/>
      <c r="P416" s="239"/>
      <c r="Q416" s="239"/>
      <c r="R416" s="239"/>
      <c r="S416" s="239"/>
      <c r="T416" s="240"/>
      <c r="AT416" s="241" t="s">
        <v>151</v>
      </c>
      <c r="AU416" s="241" t="s">
        <v>86</v>
      </c>
      <c r="AV416" s="14" t="s">
        <v>136</v>
      </c>
      <c r="AW416" s="14" t="s">
        <v>34</v>
      </c>
      <c r="AX416" s="14" t="s">
        <v>84</v>
      </c>
      <c r="AY416" s="241" t="s">
        <v>128</v>
      </c>
    </row>
    <row r="417" spans="1:65" s="2" customFormat="1" ht="16.5" customHeight="1">
      <c r="A417" s="35"/>
      <c r="B417" s="36"/>
      <c r="C417" s="192" t="s">
        <v>305</v>
      </c>
      <c r="D417" s="192" t="s">
        <v>131</v>
      </c>
      <c r="E417" s="193" t="s">
        <v>1096</v>
      </c>
      <c r="F417" s="194" t="s">
        <v>1097</v>
      </c>
      <c r="G417" s="195" t="s">
        <v>148</v>
      </c>
      <c r="H417" s="196">
        <v>1.702</v>
      </c>
      <c r="I417" s="197"/>
      <c r="J417" s="198">
        <f>ROUND(I417*H417,2)</f>
        <v>0</v>
      </c>
      <c r="K417" s="194" t="s">
        <v>848</v>
      </c>
      <c r="L417" s="40"/>
      <c r="M417" s="199" t="s">
        <v>1</v>
      </c>
      <c r="N417" s="200" t="s">
        <v>42</v>
      </c>
      <c r="O417" s="72"/>
      <c r="P417" s="201">
        <f>O417*H417</f>
        <v>0</v>
      </c>
      <c r="Q417" s="201">
        <v>1.04359</v>
      </c>
      <c r="R417" s="201">
        <f>Q417*H417</f>
        <v>1.77619018</v>
      </c>
      <c r="S417" s="201">
        <v>0</v>
      </c>
      <c r="T417" s="202">
        <f>S417*H417</f>
        <v>0</v>
      </c>
      <c r="U417" s="35"/>
      <c r="V417" s="35"/>
      <c r="W417" s="35"/>
      <c r="X417" s="35"/>
      <c r="Y417" s="35"/>
      <c r="Z417" s="35"/>
      <c r="AA417" s="35"/>
      <c r="AB417" s="35"/>
      <c r="AC417" s="35"/>
      <c r="AD417" s="35"/>
      <c r="AE417" s="35"/>
      <c r="AR417" s="203" t="s">
        <v>136</v>
      </c>
      <c r="AT417" s="203" t="s">
        <v>131</v>
      </c>
      <c r="AU417" s="203" t="s">
        <v>86</v>
      </c>
      <c r="AY417" s="18" t="s">
        <v>128</v>
      </c>
      <c r="BE417" s="204">
        <f>IF(N417="základní",J417,0)</f>
        <v>0</v>
      </c>
      <c r="BF417" s="204">
        <f>IF(N417="snížená",J417,0)</f>
        <v>0</v>
      </c>
      <c r="BG417" s="204">
        <f>IF(N417="zákl. přenesená",J417,0)</f>
        <v>0</v>
      </c>
      <c r="BH417" s="204">
        <f>IF(N417="sníž. přenesená",J417,0)</f>
        <v>0</v>
      </c>
      <c r="BI417" s="204">
        <f>IF(N417="nulová",J417,0)</f>
        <v>0</v>
      </c>
      <c r="BJ417" s="18" t="s">
        <v>84</v>
      </c>
      <c r="BK417" s="204">
        <f>ROUND(I417*H417,2)</f>
        <v>0</v>
      </c>
      <c r="BL417" s="18" t="s">
        <v>136</v>
      </c>
      <c r="BM417" s="203" t="s">
        <v>1098</v>
      </c>
    </row>
    <row r="418" spans="1:65" s="2" customFormat="1">
      <c r="A418" s="35"/>
      <c r="B418" s="36"/>
      <c r="C418" s="37"/>
      <c r="D418" s="205" t="s">
        <v>138</v>
      </c>
      <c r="E418" s="37"/>
      <c r="F418" s="206" t="s">
        <v>1099</v>
      </c>
      <c r="G418" s="37"/>
      <c r="H418" s="37"/>
      <c r="I418" s="207"/>
      <c r="J418" s="37"/>
      <c r="K418" s="37"/>
      <c r="L418" s="40"/>
      <c r="M418" s="208"/>
      <c r="N418" s="209"/>
      <c r="O418" s="72"/>
      <c r="P418" s="72"/>
      <c r="Q418" s="72"/>
      <c r="R418" s="72"/>
      <c r="S418" s="72"/>
      <c r="T418" s="73"/>
      <c r="U418" s="35"/>
      <c r="V418" s="35"/>
      <c r="W418" s="35"/>
      <c r="X418" s="35"/>
      <c r="Y418" s="35"/>
      <c r="Z418" s="35"/>
      <c r="AA418" s="35"/>
      <c r="AB418" s="35"/>
      <c r="AC418" s="35"/>
      <c r="AD418" s="35"/>
      <c r="AE418" s="35"/>
      <c r="AT418" s="18" t="s">
        <v>138</v>
      </c>
      <c r="AU418" s="18" t="s">
        <v>86</v>
      </c>
    </row>
    <row r="419" spans="1:65" s="15" customFormat="1">
      <c r="B419" s="242"/>
      <c r="C419" s="243"/>
      <c r="D419" s="205" t="s">
        <v>151</v>
      </c>
      <c r="E419" s="244" t="s">
        <v>1</v>
      </c>
      <c r="F419" s="245" t="s">
        <v>1090</v>
      </c>
      <c r="G419" s="243"/>
      <c r="H419" s="244" t="s">
        <v>1</v>
      </c>
      <c r="I419" s="246"/>
      <c r="J419" s="243"/>
      <c r="K419" s="243"/>
      <c r="L419" s="247"/>
      <c r="M419" s="248"/>
      <c r="N419" s="249"/>
      <c r="O419" s="249"/>
      <c r="P419" s="249"/>
      <c r="Q419" s="249"/>
      <c r="R419" s="249"/>
      <c r="S419" s="249"/>
      <c r="T419" s="250"/>
      <c r="AT419" s="251" t="s">
        <v>151</v>
      </c>
      <c r="AU419" s="251" t="s">
        <v>86</v>
      </c>
      <c r="AV419" s="15" t="s">
        <v>84</v>
      </c>
      <c r="AW419" s="15" t="s">
        <v>34</v>
      </c>
      <c r="AX419" s="15" t="s">
        <v>77</v>
      </c>
      <c r="AY419" s="251" t="s">
        <v>128</v>
      </c>
    </row>
    <row r="420" spans="1:65" s="15" customFormat="1">
      <c r="B420" s="242"/>
      <c r="C420" s="243"/>
      <c r="D420" s="205" t="s">
        <v>151</v>
      </c>
      <c r="E420" s="244" t="s">
        <v>1</v>
      </c>
      <c r="F420" s="245" t="s">
        <v>1100</v>
      </c>
      <c r="G420" s="243"/>
      <c r="H420" s="244" t="s">
        <v>1</v>
      </c>
      <c r="I420" s="246"/>
      <c r="J420" s="243"/>
      <c r="K420" s="243"/>
      <c r="L420" s="247"/>
      <c r="M420" s="248"/>
      <c r="N420" s="249"/>
      <c r="O420" s="249"/>
      <c r="P420" s="249"/>
      <c r="Q420" s="249"/>
      <c r="R420" s="249"/>
      <c r="S420" s="249"/>
      <c r="T420" s="250"/>
      <c r="AT420" s="251" t="s">
        <v>151</v>
      </c>
      <c r="AU420" s="251" t="s">
        <v>86</v>
      </c>
      <c r="AV420" s="15" t="s">
        <v>84</v>
      </c>
      <c r="AW420" s="15" t="s">
        <v>34</v>
      </c>
      <c r="AX420" s="15" t="s">
        <v>77</v>
      </c>
      <c r="AY420" s="251" t="s">
        <v>128</v>
      </c>
    </row>
    <row r="421" spans="1:65" s="13" customFormat="1">
      <c r="B421" s="210"/>
      <c r="C421" s="211"/>
      <c r="D421" s="205" t="s">
        <v>151</v>
      </c>
      <c r="E421" s="212" t="s">
        <v>1</v>
      </c>
      <c r="F421" s="213" t="s">
        <v>1101</v>
      </c>
      <c r="G421" s="211"/>
      <c r="H421" s="214">
        <v>1.702</v>
      </c>
      <c r="I421" s="215"/>
      <c r="J421" s="211"/>
      <c r="K421" s="211"/>
      <c r="L421" s="216"/>
      <c r="M421" s="217"/>
      <c r="N421" s="218"/>
      <c r="O421" s="218"/>
      <c r="P421" s="218"/>
      <c r="Q421" s="218"/>
      <c r="R421" s="218"/>
      <c r="S421" s="218"/>
      <c r="T421" s="219"/>
      <c r="AT421" s="220" t="s">
        <v>151</v>
      </c>
      <c r="AU421" s="220" t="s">
        <v>86</v>
      </c>
      <c r="AV421" s="13" t="s">
        <v>86</v>
      </c>
      <c r="AW421" s="13" t="s">
        <v>34</v>
      </c>
      <c r="AX421" s="13" t="s">
        <v>77</v>
      </c>
      <c r="AY421" s="220" t="s">
        <v>128</v>
      </c>
    </row>
    <row r="422" spans="1:65" s="14" customFormat="1">
      <c r="B422" s="231"/>
      <c r="C422" s="232"/>
      <c r="D422" s="205" t="s">
        <v>151</v>
      </c>
      <c r="E422" s="233" t="s">
        <v>1</v>
      </c>
      <c r="F422" s="234" t="s">
        <v>177</v>
      </c>
      <c r="G422" s="232"/>
      <c r="H422" s="235">
        <v>1.702</v>
      </c>
      <c r="I422" s="236"/>
      <c r="J422" s="232"/>
      <c r="K422" s="232"/>
      <c r="L422" s="237"/>
      <c r="M422" s="238"/>
      <c r="N422" s="239"/>
      <c r="O422" s="239"/>
      <c r="P422" s="239"/>
      <c r="Q422" s="239"/>
      <c r="R422" s="239"/>
      <c r="S422" s="239"/>
      <c r="T422" s="240"/>
      <c r="AT422" s="241" t="s">
        <v>151</v>
      </c>
      <c r="AU422" s="241" t="s">
        <v>86</v>
      </c>
      <c r="AV422" s="14" t="s">
        <v>136</v>
      </c>
      <c r="AW422" s="14" t="s">
        <v>34</v>
      </c>
      <c r="AX422" s="14" t="s">
        <v>84</v>
      </c>
      <c r="AY422" s="241" t="s">
        <v>128</v>
      </c>
    </row>
    <row r="423" spans="1:65" s="2" customFormat="1" ht="16.5" customHeight="1">
      <c r="A423" s="35"/>
      <c r="B423" s="36"/>
      <c r="C423" s="192" t="s">
        <v>311</v>
      </c>
      <c r="D423" s="192" t="s">
        <v>131</v>
      </c>
      <c r="E423" s="193" t="s">
        <v>1102</v>
      </c>
      <c r="F423" s="194" t="s">
        <v>1103</v>
      </c>
      <c r="G423" s="195" t="s">
        <v>148</v>
      </c>
      <c r="H423" s="196">
        <v>2.6080000000000001</v>
      </c>
      <c r="I423" s="197"/>
      <c r="J423" s="198">
        <f>ROUND(I423*H423,2)</f>
        <v>0</v>
      </c>
      <c r="K423" s="194" t="s">
        <v>848</v>
      </c>
      <c r="L423" s="40"/>
      <c r="M423" s="199" t="s">
        <v>1</v>
      </c>
      <c r="N423" s="200" t="s">
        <v>42</v>
      </c>
      <c r="O423" s="72"/>
      <c r="P423" s="201">
        <f>O423*H423</f>
        <v>0</v>
      </c>
      <c r="Q423" s="201">
        <v>1.0541700000000001</v>
      </c>
      <c r="R423" s="201">
        <f>Q423*H423</f>
        <v>2.7492753600000004</v>
      </c>
      <c r="S423" s="201">
        <v>0</v>
      </c>
      <c r="T423" s="202">
        <f>S423*H423</f>
        <v>0</v>
      </c>
      <c r="U423" s="35"/>
      <c r="V423" s="35"/>
      <c r="W423" s="35"/>
      <c r="X423" s="35"/>
      <c r="Y423" s="35"/>
      <c r="Z423" s="35"/>
      <c r="AA423" s="35"/>
      <c r="AB423" s="35"/>
      <c r="AC423" s="35"/>
      <c r="AD423" s="35"/>
      <c r="AE423" s="35"/>
      <c r="AR423" s="203" t="s">
        <v>136</v>
      </c>
      <c r="AT423" s="203" t="s">
        <v>131</v>
      </c>
      <c r="AU423" s="203" t="s">
        <v>86</v>
      </c>
      <c r="AY423" s="18" t="s">
        <v>128</v>
      </c>
      <c r="BE423" s="204">
        <f>IF(N423="základní",J423,0)</f>
        <v>0</v>
      </c>
      <c r="BF423" s="204">
        <f>IF(N423="snížená",J423,0)</f>
        <v>0</v>
      </c>
      <c r="BG423" s="204">
        <f>IF(N423="zákl. přenesená",J423,0)</f>
        <v>0</v>
      </c>
      <c r="BH423" s="204">
        <f>IF(N423="sníž. přenesená",J423,0)</f>
        <v>0</v>
      </c>
      <c r="BI423" s="204">
        <f>IF(N423="nulová",J423,0)</f>
        <v>0</v>
      </c>
      <c r="BJ423" s="18" t="s">
        <v>84</v>
      </c>
      <c r="BK423" s="204">
        <f>ROUND(I423*H423,2)</f>
        <v>0</v>
      </c>
      <c r="BL423" s="18" t="s">
        <v>136</v>
      </c>
      <c r="BM423" s="203" t="s">
        <v>1104</v>
      </c>
    </row>
    <row r="424" spans="1:65" s="2" customFormat="1">
      <c r="A424" s="35"/>
      <c r="B424" s="36"/>
      <c r="C424" s="37"/>
      <c r="D424" s="205" t="s">
        <v>138</v>
      </c>
      <c r="E424" s="37"/>
      <c r="F424" s="206" t="s">
        <v>1105</v>
      </c>
      <c r="G424" s="37"/>
      <c r="H424" s="37"/>
      <c r="I424" s="207"/>
      <c r="J424" s="37"/>
      <c r="K424" s="37"/>
      <c r="L424" s="40"/>
      <c r="M424" s="208"/>
      <c r="N424" s="209"/>
      <c r="O424" s="72"/>
      <c r="P424" s="72"/>
      <c r="Q424" s="72"/>
      <c r="R424" s="72"/>
      <c r="S424" s="72"/>
      <c r="T424" s="73"/>
      <c r="U424" s="35"/>
      <c r="V424" s="35"/>
      <c r="W424" s="35"/>
      <c r="X424" s="35"/>
      <c r="Y424" s="35"/>
      <c r="Z424" s="35"/>
      <c r="AA424" s="35"/>
      <c r="AB424" s="35"/>
      <c r="AC424" s="35"/>
      <c r="AD424" s="35"/>
      <c r="AE424" s="35"/>
      <c r="AT424" s="18" t="s">
        <v>138</v>
      </c>
      <c r="AU424" s="18" t="s">
        <v>86</v>
      </c>
    </row>
    <row r="425" spans="1:65" s="15" customFormat="1">
      <c r="B425" s="242"/>
      <c r="C425" s="243"/>
      <c r="D425" s="205" t="s">
        <v>151</v>
      </c>
      <c r="E425" s="244" t="s">
        <v>1</v>
      </c>
      <c r="F425" s="245" t="s">
        <v>1090</v>
      </c>
      <c r="G425" s="243"/>
      <c r="H425" s="244" t="s">
        <v>1</v>
      </c>
      <c r="I425" s="246"/>
      <c r="J425" s="243"/>
      <c r="K425" s="243"/>
      <c r="L425" s="247"/>
      <c r="M425" s="248"/>
      <c r="N425" s="249"/>
      <c r="O425" s="249"/>
      <c r="P425" s="249"/>
      <c r="Q425" s="249"/>
      <c r="R425" s="249"/>
      <c r="S425" s="249"/>
      <c r="T425" s="250"/>
      <c r="AT425" s="251" t="s">
        <v>151</v>
      </c>
      <c r="AU425" s="251" t="s">
        <v>86</v>
      </c>
      <c r="AV425" s="15" t="s">
        <v>84</v>
      </c>
      <c r="AW425" s="15" t="s">
        <v>34</v>
      </c>
      <c r="AX425" s="15" t="s">
        <v>77</v>
      </c>
      <c r="AY425" s="251" t="s">
        <v>128</v>
      </c>
    </row>
    <row r="426" spans="1:65" s="15" customFormat="1">
      <c r="B426" s="242"/>
      <c r="C426" s="243"/>
      <c r="D426" s="205" t="s">
        <v>151</v>
      </c>
      <c r="E426" s="244" t="s">
        <v>1</v>
      </c>
      <c r="F426" s="245" t="s">
        <v>1106</v>
      </c>
      <c r="G426" s="243"/>
      <c r="H426" s="244" t="s">
        <v>1</v>
      </c>
      <c r="I426" s="246"/>
      <c r="J426" s="243"/>
      <c r="K426" s="243"/>
      <c r="L426" s="247"/>
      <c r="M426" s="248"/>
      <c r="N426" s="249"/>
      <c r="O426" s="249"/>
      <c r="P426" s="249"/>
      <c r="Q426" s="249"/>
      <c r="R426" s="249"/>
      <c r="S426" s="249"/>
      <c r="T426" s="250"/>
      <c r="AT426" s="251" t="s">
        <v>151</v>
      </c>
      <c r="AU426" s="251" t="s">
        <v>86</v>
      </c>
      <c r="AV426" s="15" t="s">
        <v>84</v>
      </c>
      <c r="AW426" s="15" t="s">
        <v>34</v>
      </c>
      <c r="AX426" s="15" t="s">
        <v>77</v>
      </c>
      <c r="AY426" s="251" t="s">
        <v>128</v>
      </c>
    </row>
    <row r="427" spans="1:65" s="13" customFormat="1">
      <c r="B427" s="210"/>
      <c r="C427" s="211"/>
      <c r="D427" s="205" t="s">
        <v>151</v>
      </c>
      <c r="E427" s="212" t="s">
        <v>1</v>
      </c>
      <c r="F427" s="213" t="s">
        <v>1107</v>
      </c>
      <c r="G427" s="211"/>
      <c r="H427" s="214">
        <v>2.6080000000000001</v>
      </c>
      <c r="I427" s="215"/>
      <c r="J427" s="211"/>
      <c r="K427" s="211"/>
      <c r="L427" s="216"/>
      <c r="M427" s="217"/>
      <c r="N427" s="218"/>
      <c r="O427" s="218"/>
      <c r="P427" s="218"/>
      <c r="Q427" s="218"/>
      <c r="R427" s="218"/>
      <c r="S427" s="218"/>
      <c r="T427" s="219"/>
      <c r="AT427" s="220" t="s">
        <v>151</v>
      </c>
      <c r="AU427" s="220" t="s">
        <v>86</v>
      </c>
      <c r="AV427" s="13" t="s">
        <v>86</v>
      </c>
      <c r="AW427" s="13" t="s">
        <v>34</v>
      </c>
      <c r="AX427" s="13" t="s">
        <v>77</v>
      </c>
      <c r="AY427" s="220" t="s">
        <v>128</v>
      </c>
    </row>
    <row r="428" spans="1:65" s="14" customFormat="1">
      <c r="B428" s="231"/>
      <c r="C428" s="232"/>
      <c r="D428" s="205" t="s">
        <v>151</v>
      </c>
      <c r="E428" s="233" t="s">
        <v>1</v>
      </c>
      <c r="F428" s="234" t="s">
        <v>177</v>
      </c>
      <c r="G428" s="232"/>
      <c r="H428" s="235">
        <v>2.6080000000000001</v>
      </c>
      <c r="I428" s="236"/>
      <c r="J428" s="232"/>
      <c r="K428" s="232"/>
      <c r="L428" s="237"/>
      <c r="M428" s="238"/>
      <c r="N428" s="239"/>
      <c r="O428" s="239"/>
      <c r="P428" s="239"/>
      <c r="Q428" s="239"/>
      <c r="R428" s="239"/>
      <c r="S428" s="239"/>
      <c r="T428" s="240"/>
      <c r="AT428" s="241" t="s">
        <v>151</v>
      </c>
      <c r="AU428" s="241" t="s">
        <v>86</v>
      </c>
      <c r="AV428" s="14" t="s">
        <v>136</v>
      </c>
      <c r="AW428" s="14" t="s">
        <v>34</v>
      </c>
      <c r="AX428" s="14" t="s">
        <v>84</v>
      </c>
      <c r="AY428" s="241" t="s">
        <v>128</v>
      </c>
    </row>
    <row r="429" spans="1:65" s="12" customFormat="1" ht="22.8" customHeight="1">
      <c r="B429" s="176"/>
      <c r="C429" s="177"/>
      <c r="D429" s="178" t="s">
        <v>76</v>
      </c>
      <c r="E429" s="190" t="s">
        <v>136</v>
      </c>
      <c r="F429" s="190" t="s">
        <v>1108</v>
      </c>
      <c r="G429" s="177"/>
      <c r="H429" s="177"/>
      <c r="I429" s="180"/>
      <c r="J429" s="191">
        <f>BK429</f>
        <v>0</v>
      </c>
      <c r="K429" s="177"/>
      <c r="L429" s="182"/>
      <c r="M429" s="183"/>
      <c r="N429" s="184"/>
      <c r="O429" s="184"/>
      <c r="P429" s="185">
        <f>SUM(P430:P532)</f>
        <v>0</v>
      </c>
      <c r="Q429" s="184"/>
      <c r="R429" s="185">
        <f>SUM(R430:R532)</f>
        <v>251.39573154999999</v>
      </c>
      <c r="S429" s="184"/>
      <c r="T429" s="186">
        <f>SUM(T430:T532)</f>
        <v>0</v>
      </c>
      <c r="AR429" s="187" t="s">
        <v>84</v>
      </c>
      <c r="AT429" s="188" t="s">
        <v>76</v>
      </c>
      <c r="AU429" s="188" t="s">
        <v>84</v>
      </c>
      <c r="AY429" s="187" t="s">
        <v>128</v>
      </c>
      <c r="BK429" s="189">
        <f>SUM(BK430:BK532)</f>
        <v>0</v>
      </c>
    </row>
    <row r="430" spans="1:65" s="2" customFormat="1" ht="21.75" customHeight="1">
      <c r="A430" s="35"/>
      <c r="B430" s="36"/>
      <c r="C430" s="192" t="s">
        <v>317</v>
      </c>
      <c r="D430" s="192" t="s">
        <v>131</v>
      </c>
      <c r="E430" s="193" t="s">
        <v>1109</v>
      </c>
      <c r="F430" s="194" t="s">
        <v>1110</v>
      </c>
      <c r="G430" s="195" t="s">
        <v>543</v>
      </c>
      <c r="H430" s="196">
        <v>158.54900000000001</v>
      </c>
      <c r="I430" s="197"/>
      <c r="J430" s="198">
        <f>ROUND(I430*H430,2)</f>
        <v>0</v>
      </c>
      <c r="K430" s="194" t="s">
        <v>848</v>
      </c>
      <c r="L430" s="40"/>
      <c r="M430" s="199" t="s">
        <v>1</v>
      </c>
      <c r="N430" s="200" t="s">
        <v>42</v>
      </c>
      <c r="O430" s="72"/>
      <c r="P430" s="201">
        <f>O430*H430</f>
        <v>0</v>
      </c>
      <c r="Q430" s="201">
        <v>0</v>
      </c>
      <c r="R430" s="201">
        <f>Q430*H430</f>
        <v>0</v>
      </c>
      <c r="S430" s="201">
        <v>0</v>
      </c>
      <c r="T430" s="202">
        <f>S430*H430</f>
        <v>0</v>
      </c>
      <c r="U430" s="35"/>
      <c r="V430" s="35"/>
      <c r="W430" s="35"/>
      <c r="X430" s="35"/>
      <c r="Y430" s="35"/>
      <c r="Z430" s="35"/>
      <c r="AA430" s="35"/>
      <c r="AB430" s="35"/>
      <c r="AC430" s="35"/>
      <c r="AD430" s="35"/>
      <c r="AE430" s="35"/>
      <c r="AR430" s="203" t="s">
        <v>136</v>
      </c>
      <c r="AT430" s="203" t="s">
        <v>131</v>
      </c>
      <c r="AU430" s="203" t="s">
        <v>86</v>
      </c>
      <c r="AY430" s="18" t="s">
        <v>128</v>
      </c>
      <c r="BE430" s="204">
        <f>IF(N430="základní",J430,0)</f>
        <v>0</v>
      </c>
      <c r="BF430" s="204">
        <f>IF(N430="snížená",J430,0)</f>
        <v>0</v>
      </c>
      <c r="BG430" s="204">
        <f>IF(N430="zákl. přenesená",J430,0)</f>
        <v>0</v>
      </c>
      <c r="BH430" s="204">
        <f>IF(N430="sníž. přenesená",J430,0)</f>
        <v>0</v>
      </c>
      <c r="BI430" s="204">
        <f>IF(N430="nulová",J430,0)</f>
        <v>0</v>
      </c>
      <c r="BJ430" s="18" t="s">
        <v>84</v>
      </c>
      <c r="BK430" s="204">
        <f>ROUND(I430*H430,2)</f>
        <v>0</v>
      </c>
      <c r="BL430" s="18" t="s">
        <v>136</v>
      </c>
      <c r="BM430" s="203" t="s">
        <v>1111</v>
      </c>
    </row>
    <row r="431" spans="1:65" s="2" customFormat="1" ht="19.2">
      <c r="A431" s="35"/>
      <c r="B431" s="36"/>
      <c r="C431" s="37"/>
      <c r="D431" s="205" t="s">
        <v>138</v>
      </c>
      <c r="E431" s="37"/>
      <c r="F431" s="206" t="s">
        <v>1112</v>
      </c>
      <c r="G431" s="37"/>
      <c r="H431" s="37"/>
      <c r="I431" s="207"/>
      <c r="J431" s="37"/>
      <c r="K431" s="37"/>
      <c r="L431" s="40"/>
      <c r="M431" s="208"/>
      <c r="N431" s="209"/>
      <c r="O431" s="72"/>
      <c r="P431" s="72"/>
      <c r="Q431" s="72"/>
      <c r="R431" s="72"/>
      <c r="S431" s="72"/>
      <c r="T431" s="73"/>
      <c r="U431" s="35"/>
      <c r="V431" s="35"/>
      <c r="W431" s="35"/>
      <c r="X431" s="35"/>
      <c r="Y431" s="35"/>
      <c r="Z431" s="35"/>
      <c r="AA431" s="35"/>
      <c r="AB431" s="35"/>
      <c r="AC431" s="35"/>
      <c r="AD431" s="35"/>
      <c r="AE431" s="35"/>
      <c r="AT431" s="18" t="s">
        <v>138</v>
      </c>
      <c r="AU431" s="18" t="s">
        <v>86</v>
      </c>
    </row>
    <row r="432" spans="1:65" s="15" customFormat="1" ht="20.399999999999999">
      <c r="B432" s="242"/>
      <c r="C432" s="243"/>
      <c r="D432" s="205" t="s">
        <v>151</v>
      </c>
      <c r="E432" s="244" t="s">
        <v>1</v>
      </c>
      <c r="F432" s="245" t="s">
        <v>1113</v>
      </c>
      <c r="G432" s="243"/>
      <c r="H432" s="244" t="s">
        <v>1</v>
      </c>
      <c r="I432" s="246"/>
      <c r="J432" s="243"/>
      <c r="K432" s="243"/>
      <c r="L432" s="247"/>
      <c r="M432" s="248"/>
      <c r="N432" s="249"/>
      <c r="O432" s="249"/>
      <c r="P432" s="249"/>
      <c r="Q432" s="249"/>
      <c r="R432" s="249"/>
      <c r="S432" s="249"/>
      <c r="T432" s="250"/>
      <c r="AT432" s="251" t="s">
        <v>151</v>
      </c>
      <c r="AU432" s="251" t="s">
        <v>86</v>
      </c>
      <c r="AV432" s="15" t="s">
        <v>84</v>
      </c>
      <c r="AW432" s="15" t="s">
        <v>34</v>
      </c>
      <c r="AX432" s="15" t="s">
        <v>77</v>
      </c>
      <c r="AY432" s="251" t="s">
        <v>128</v>
      </c>
    </row>
    <row r="433" spans="2:51" s="15" customFormat="1">
      <c r="B433" s="242"/>
      <c r="C433" s="243"/>
      <c r="D433" s="205" t="s">
        <v>151</v>
      </c>
      <c r="E433" s="244" t="s">
        <v>1</v>
      </c>
      <c r="F433" s="245" t="s">
        <v>857</v>
      </c>
      <c r="G433" s="243"/>
      <c r="H433" s="244" t="s">
        <v>1</v>
      </c>
      <c r="I433" s="246"/>
      <c r="J433" s="243"/>
      <c r="K433" s="243"/>
      <c r="L433" s="247"/>
      <c r="M433" s="248"/>
      <c r="N433" s="249"/>
      <c r="O433" s="249"/>
      <c r="P433" s="249"/>
      <c r="Q433" s="249"/>
      <c r="R433" s="249"/>
      <c r="S433" s="249"/>
      <c r="T433" s="250"/>
      <c r="AT433" s="251" t="s">
        <v>151</v>
      </c>
      <c r="AU433" s="251" t="s">
        <v>86</v>
      </c>
      <c r="AV433" s="15" t="s">
        <v>84</v>
      </c>
      <c r="AW433" s="15" t="s">
        <v>34</v>
      </c>
      <c r="AX433" s="15" t="s">
        <v>77</v>
      </c>
      <c r="AY433" s="251" t="s">
        <v>128</v>
      </c>
    </row>
    <row r="434" spans="2:51" s="15" customFormat="1">
      <c r="B434" s="242"/>
      <c r="C434" s="243"/>
      <c r="D434" s="205" t="s">
        <v>151</v>
      </c>
      <c r="E434" s="244" t="s">
        <v>1</v>
      </c>
      <c r="F434" s="245" t="s">
        <v>975</v>
      </c>
      <c r="G434" s="243"/>
      <c r="H434" s="244" t="s">
        <v>1</v>
      </c>
      <c r="I434" s="246"/>
      <c r="J434" s="243"/>
      <c r="K434" s="243"/>
      <c r="L434" s="247"/>
      <c r="M434" s="248"/>
      <c r="N434" s="249"/>
      <c r="O434" s="249"/>
      <c r="P434" s="249"/>
      <c r="Q434" s="249"/>
      <c r="R434" s="249"/>
      <c r="S434" s="249"/>
      <c r="T434" s="250"/>
      <c r="AT434" s="251" t="s">
        <v>151</v>
      </c>
      <c r="AU434" s="251" t="s">
        <v>86</v>
      </c>
      <c r="AV434" s="15" t="s">
        <v>84</v>
      </c>
      <c r="AW434" s="15" t="s">
        <v>34</v>
      </c>
      <c r="AX434" s="15" t="s">
        <v>77</v>
      </c>
      <c r="AY434" s="251" t="s">
        <v>128</v>
      </c>
    </row>
    <row r="435" spans="2:51" s="13" customFormat="1">
      <c r="B435" s="210"/>
      <c r="C435" s="211"/>
      <c r="D435" s="205" t="s">
        <v>151</v>
      </c>
      <c r="E435" s="212" t="s">
        <v>1</v>
      </c>
      <c r="F435" s="213" t="s">
        <v>999</v>
      </c>
      <c r="G435" s="211"/>
      <c r="H435" s="214">
        <v>7.8579999999999997</v>
      </c>
      <c r="I435" s="215"/>
      <c r="J435" s="211"/>
      <c r="K435" s="211"/>
      <c r="L435" s="216"/>
      <c r="M435" s="217"/>
      <c r="N435" s="218"/>
      <c r="O435" s="218"/>
      <c r="P435" s="218"/>
      <c r="Q435" s="218"/>
      <c r="R435" s="218"/>
      <c r="S435" s="218"/>
      <c r="T435" s="219"/>
      <c r="AT435" s="220" t="s">
        <v>151</v>
      </c>
      <c r="AU435" s="220" t="s">
        <v>86</v>
      </c>
      <c r="AV435" s="13" t="s">
        <v>86</v>
      </c>
      <c r="AW435" s="13" t="s">
        <v>34</v>
      </c>
      <c r="AX435" s="13" t="s">
        <v>77</v>
      </c>
      <c r="AY435" s="220" t="s">
        <v>128</v>
      </c>
    </row>
    <row r="436" spans="2:51" s="15" customFormat="1">
      <c r="B436" s="242"/>
      <c r="C436" s="243"/>
      <c r="D436" s="205" t="s">
        <v>151</v>
      </c>
      <c r="E436" s="244" t="s">
        <v>1</v>
      </c>
      <c r="F436" s="245" t="s">
        <v>977</v>
      </c>
      <c r="G436" s="243"/>
      <c r="H436" s="244" t="s">
        <v>1</v>
      </c>
      <c r="I436" s="246"/>
      <c r="J436" s="243"/>
      <c r="K436" s="243"/>
      <c r="L436" s="247"/>
      <c r="M436" s="248"/>
      <c r="N436" s="249"/>
      <c r="O436" s="249"/>
      <c r="P436" s="249"/>
      <c r="Q436" s="249"/>
      <c r="R436" s="249"/>
      <c r="S436" s="249"/>
      <c r="T436" s="250"/>
      <c r="AT436" s="251" t="s">
        <v>151</v>
      </c>
      <c r="AU436" s="251" t="s">
        <v>86</v>
      </c>
      <c r="AV436" s="15" t="s">
        <v>84</v>
      </c>
      <c r="AW436" s="15" t="s">
        <v>34</v>
      </c>
      <c r="AX436" s="15" t="s">
        <v>77</v>
      </c>
      <c r="AY436" s="251" t="s">
        <v>128</v>
      </c>
    </row>
    <row r="437" spans="2:51" s="13" customFormat="1">
      <c r="B437" s="210"/>
      <c r="C437" s="211"/>
      <c r="D437" s="205" t="s">
        <v>151</v>
      </c>
      <c r="E437" s="212" t="s">
        <v>1</v>
      </c>
      <c r="F437" s="213" t="s">
        <v>1000</v>
      </c>
      <c r="G437" s="211"/>
      <c r="H437" s="214">
        <v>46.216000000000001</v>
      </c>
      <c r="I437" s="215"/>
      <c r="J437" s="211"/>
      <c r="K437" s="211"/>
      <c r="L437" s="216"/>
      <c r="M437" s="217"/>
      <c r="N437" s="218"/>
      <c r="O437" s="218"/>
      <c r="P437" s="218"/>
      <c r="Q437" s="218"/>
      <c r="R437" s="218"/>
      <c r="S437" s="218"/>
      <c r="T437" s="219"/>
      <c r="AT437" s="220" t="s">
        <v>151</v>
      </c>
      <c r="AU437" s="220" t="s">
        <v>86</v>
      </c>
      <c r="AV437" s="13" t="s">
        <v>86</v>
      </c>
      <c r="AW437" s="13" t="s">
        <v>34</v>
      </c>
      <c r="AX437" s="13" t="s">
        <v>77</v>
      </c>
      <c r="AY437" s="220" t="s">
        <v>128</v>
      </c>
    </row>
    <row r="438" spans="2:51" s="15" customFormat="1">
      <c r="B438" s="242"/>
      <c r="C438" s="243"/>
      <c r="D438" s="205" t="s">
        <v>151</v>
      </c>
      <c r="E438" s="244" t="s">
        <v>1</v>
      </c>
      <c r="F438" s="245" t="s">
        <v>979</v>
      </c>
      <c r="G438" s="243"/>
      <c r="H438" s="244" t="s">
        <v>1</v>
      </c>
      <c r="I438" s="246"/>
      <c r="J438" s="243"/>
      <c r="K438" s="243"/>
      <c r="L438" s="247"/>
      <c r="M438" s="248"/>
      <c r="N438" s="249"/>
      <c r="O438" s="249"/>
      <c r="P438" s="249"/>
      <c r="Q438" s="249"/>
      <c r="R438" s="249"/>
      <c r="S438" s="249"/>
      <c r="T438" s="250"/>
      <c r="AT438" s="251" t="s">
        <v>151</v>
      </c>
      <c r="AU438" s="251" t="s">
        <v>86</v>
      </c>
      <c r="AV438" s="15" t="s">
        <v>84</v>
      </c>
      <c r="AW438" s="15" t="s">
        <v>34</v>
      </c>
      <c r="AX438" s="15" t="s">
        <v>77</v>
      </c>
      <c r="AY438" s="251" t="s">
        <v>128</v>
      </c>
    </row>
    <row r="439" spans="2:51" s="13" customFormat="1">
      <c r="B439" s="210"/>
      <c r="C439" s="211"/>
      <c r="D439" s="205" t="s">
        <v>151</v>
      </c>
      <c r="E439" s="212" t="s">
        <v>1</v>
      </c>
      <c r="F439" s="213" t="s">
        <v>1001</v>
      </c>
      <c r="G439" s="211"/>
      <c r="H439" s="214">
        <v>4.524</v>
      </c>
      <c r="I439" s="215"/>
      <c r="J439" s="211"/>
      <c r="K439" s="211"/>
      <c r="L439" s="216"/>
      <c r="M439" s="217"/>
      <c r="N439" s="218"/>
      <c r="O439" s="218"/>
      <c r="P439" s="218"/>
      <c r="Q439" s="218"/>
      <c r="R439" s="218"/>
      <c r="S439" s="218"/>
      <c r="T439" s="219"/>
      <c r="AT439" s="220" t="s">
        <v>151</v>
      </c>
      <c r="AU439" s="220" t="s">
        <v>86</v>
      </c>
      <c r="AV439" s="13" t="s">
        <v>86</v>
      </c>
      <c r="AW439" s="13" t="s">
        <v>34</v>
      </c>
      <c r="AX439" s="13" t="s">
        <v>77</v>
      </c>
      <c r="AY439" s="220" t="s">
        <v>128</v>
      </c>
    </row>
    <row r="440" spans="2:51" s="15" customFormat="1">
      <c r="B440" s="242"/>
      <c r="C440" s="243"/>
      <c r="D440" s="205" t="s">
        <v>151</v>
      </c>
      <c r="E440" s="244" t="s">
        <v>1</v>
      </c>
      <c r="F440" s="245" t="s">
        <v>981</v>
      </c>
      <c r="G440" s="243"/>
      <c r="H440" s="244" t="s">
        <v>1</v>
      </c>
      <c r="I440" s="246"/>
      <c r="J440" s="243"/>
      <c r="K440" s="243"/>
      <c r="L440" s="247"/>
      <c r="M440" s="248"/>
      <c r="N440" s="249"/>
      <c r="O440" s="249"/>
      <c r="P440" s="249"/>
      <c r="Q440" s="249"/>
      <c r="R440" s="249"/>
      <c r="S440" s="249"/>
      <c r="T440" s="250"/>
      <c r="AT440" s="251" t="s">
        <v>151</v>
      </c>
      <c r="AU440" s="251" t="s">
        <v>86</v>
      </c>
      <c r="AV440" s="15" t="s">
        <v>84</v>
      </c>
      <c r="AW440" s="15" t="s">
        <v>34</v>
      </c>
      <c r="AX440" s="15" t="s">
        <v>77</v>
      </c>
      <c r="AY440" s="251" t="s">
        <v>128</v>
      </c>
    </row>
    <row r="441" spans="2:51" s="13" customFormat="1">
      <c r="B441" s="210"/>
      <c r="C441" s="211"/>
      <c r="D441" s="205" t="s">
        <v>151</v>
      </c>
      <c r="E441" s="212" t="s">
        <v>1</v>
      </c>
      <c r="F441" s="213" t="s">
        <v>1002</v>
      </c>
      <c r="G441" s="211"/>
      <c r="H441" s="214">
        <v>26.771999999999998</v>
      </c>
      <c r="I441" s="215"/>
      <c r="J441" s="211"/>
      <c r="K441" s="211"/>
      <c r="L441" s="216"/>
      <c r="M441" s="217"/>
      <c r="N441" s="218"/>
      <c r="O441" s="218"/>
      <c r="P441" s="218"/>
      <c r="Q441" s="218"/>
      <c r="R441" s="218"/>
      <c r="S441" s="218"/>
      <c r="T441" s="219"/>
      <c r="AT441" s="220" t="s">
        <v>151</v>
      </c>
      <c r="AU441" s="220" t="s">
        <v>86</v>
      </c>
      <c r="AV441" s="13" t="s">
        <v>86</v>
      </c>
      <c r="AW441" s="13" t="s">
        <v>34</v>
      </c>
      <c r="AX441" s="13" t="s">
        <v>77</v>
      </c>
      <c r="AY441" s="220" t="s">
        <v>128</v>
      </c>
    </row>
    <row r="442" spans="2:51" s="15" customFormat="1">
      <c r="B442" s="242"/>
      <c r="C442" s="243"/>
      <c r="D442" s="205" t="s">
        <v>151</v>
      </c>
      <c r="E442" s="244" t="s">
        <v>1</v>
      </c>
      <c r="F442" s="245" t="s">
        <v>983</v>
      </c>
      <c r="G442" s="243"/>
      <c r="H442" s="244" t="s">
        <v>1</v>
      </c>
      <c r="I442" s="246"/>
      <c r="J442" s="243"/>
      <c r="K442" s="243"/>
      <c r="L442" s="247"/>
      <c r="M442" s="248"/>
      <c r="N442" s="249"/>
      <c r="O442" s="249"/>
      <c r="P442" s="249"/>
      <c r="Q442" s="249"/>
      <c r="R442" s="249"/>
      <c r="S442" s="249"/>
      <c r="T442" s="250"/>
      <c r="AT442" s="251" t="s">
        <v>151</v>
      </c>
      <c r="AU442" s="251" t="s">
        <v>86</v>
      </c>
      <c r="AV442" s="15" t="s">
        <v>84</v>
      </c>
      <c r="AW442" s="15" t="s">
        <v>34</v>
      </c>
      <c r="AX442" s="15" t="s">
        <v>77</v>
      </c>
      <c r="AY442" s="251" t="s">
        <v>128</v>
      </c>
    </row>
    <row r="443" spans="2:51" s="13" customFormat="1">
      <c r="B443" s="210"/>
      <c r="C443" s="211"/>
      <c r="D443" s="205" t="s">
        <v>151</v>
      </c>
      <c r="E443" s="212" t="s">
        <v>1</v>
      </c>
      <c r="F443" s="213" t="s">
        <v>1003</v>
      </c>
      <c r="G443" s="211"/>
      <c r="H443" s="214">
        <v>28.542999999999999</v>
      </c>
      <c r="I443" s="215"/>
      <c r="J443" s="211"/>
      <c r="K443" s="211"/>
      <c r="L443" s="216"/>
      <c r="M443" s="217"/>
      <c r="N443" s="218"/>
      <c r="O443" s="218"/>
      <c r="P443" s="218"/>
      <c r="Q443" s="218"/>
      <c r="R443" s="218"/>
      <c r="S443" s="218"/>
      <c r="T443" s="219"/>
      <c r="AT443" s="220" t="s">
        <v>151</v>
      </c>
      <c r="AU443" s="220" t="s">
        <v>86</v>
      </c>
      <c r="AV443" s="13" t="s">
        <v>86</v>
      </c>
      <c r="AW443" s="13" t="s">
        <v>34</v>
      </c>
      <c r="AX443" s="13" t="s">
        <v>77</v>
      </c>
      <c r="AY443" s="220" t="s">
        <v>128</v>
      </c>
    </row>
    <row r="444" spans="2:51" s="15" customFormat="1">
      <c r="B444" s="242"/>
      <c r="C444" s="243"/>
      <c r="D444" s="205" t="s">
        <v>151</v>
      </c>
      <c r="E444" s="244" t="s">
        <v>1</v>
      </c>
      <c r="F444" s="245" t="s">
        <v>985</v>
      </c>
      <c r="G444" s="243"/>
      <c r="H444" s="244" t="s">
        <v>1</v>
      </c>
      <c r="I444" s="246"/>
      <c r="J444" s="243"/>
      <c r="K444" s="243"/>
      <c r="L444" s="247"/>
      <c r="M444" s="248"/>
      <c r="N444" s="249"/>
      <c r="O444" s="249"/>
      <c r="P444" s="249"/>
      <c r="Q444" s="249"/>
      <c r="R444" s="249"/>
      <c r="S444" s="249"/>
      <c r="T444" s="250"/>
      <c r="AT444" s="251" t="s">
        <v>151</v>
      </c>
      <c r="AU444" s="251" t="s">
        <v>86</v>
      </c>
      <c r="AV444" s="15" t="s">
        <v>84</v>
      </c>
      <c r="AW444" s="15" t="s">
        <v>34</v>
      </c>
      <c r="AX444" s="15" t="s">
        <v>77</v>
      </c>
      <c r="AY444" s="251" t="s">
        <v>128</v>
      </c>
    </row>
    <row r="445" spans="2:51" s="13" customFormat="1">
      <c r="B445" s="210"/>
      <c r="C445" s="211"/>
      <c r="D445" s="205" t="s">
        <v>151</v>
      </c>
      <c r="E445" s="212" t="s">
        <v>1</v>
      </c>
      <c r="F445" s="213" t="s">
        <v>1004</v>
      </c>
      <c r="G445" s="211"/>
      <c r="H445" s="214">
        <v>18.456</v>
      </c>
      <c r="I445" s="215"/>
      <c r="J445" s="211"/>
      <c r="K445" s="211"/>
      <c r="L445" s="216"/>
      <c r="M445" s="217"/>
      <c r="N445" s="218"/>
      <c r="O445" s="218"/>
      <c r="P445" s="218"/>
      <c r="Q445" s="218"/>
      <c r="R445" s="218"/>
      <c r="S445" s="218"/>
      <c r="T445" s="219"/>
      <c r="AT445" s="220" t="s">
        <v>151</v>
      </c>
      <c r="AU445" s="220" t="s">
        <v>86</v>
      </c>
      <c r="AV445" s="13" t="s">
        <v>86</v>
      </c>
      <c r="AW445" s="13" t="s">
        <v>34</v>
      </c>
      <c r="AX445" s="13" t="s">
        <v>77</v>
      </c>
      <c r="AY445" s="220" t="s">
        <v>128</v>
      </c>
    </row>
    <row r="446" spans="2:51" s="15" customFormat="1">
      <c r="B446" s="242"/>
      <c r="C446" s="243"/>
      <c r="D446" s="205" t="s">
        <v>151</v>
      </c>
      <c r="E446" s="244" t="s">
        <v>1</v>
      </c>
      <c r="F446" s="245" t="s">
        <v>987</v>
      </c>
      <c r="G446" s="243"/>
      <c r="H446" s="244" t="s">
        <v>1</v>
      </c>
      <c r="I446" s="246"/>
      <c r="J446" s="243"/>
      <c r="K446" s="243"/>
      <c r="L446" s="247"/>
      <c r="M446" s="248"/>
      <c r="N446" s="249"/>
      <c r="O446" s="249"/>
      <c r="P446" s="249"/>
      <c r="Q446" s="249"/>
      <c r="R446" s="249"/>
      <c r="S446" s="249"/>
      <c r="T446" s="250"/>
      <c r="AT446" s="251" t="s">
        <v>151</v>
      </c>
      <c r="AU446" s="251" t="s">
        <v>86</v>
      </c>
      <c r="AV446" s="15" t="s">
        <v>84</v>
      </c>
      <c r="AW446" s="15" t="s">
        <v>34</v>
      </c>
      <c r="AX446" s="15" t="s">
        <v>77</v>
      </c>
      <c r="AY446" s="251" t="s">
        <v>128</v>
      </c>
    </row>
    <row r="447" spans="2:51" s="13" customFormat="1">
      <c r="B447" s="210"/>
      <c r="C447" s="211"/>
      <c r="D447" s="205" t="s">
        <v>151</v>
      </c>
      <c r="E447" s="212" t="s">
        <v>1</v>
      </c>
      <c r="F447" s="213" t="s">
        <v>1005</v>
      </c>
      <c r="G447" s="211"/>
      <c r="H447" s="214">
        <v>10.717000000000001</v>
      </c>
      <c r="I447" s="215"/>
      <c r="J447" s="211"/>
      <c r="K447" s="211"/>
      <c r="L447" s="216"/>
      <c r="M447" s="217"/>
      <c r="N447" s="218"/>
      <c r="O447" s="218"/>
      <c r="P447" s="218"/>
      <c r="Q447" s="218"/>
      <c r="R447" s="218"/>
      <c r="S447" s="218"/>
      <c r="T447" s="219"/>
      <c r="AT447" s="220" t="s">
        <v>151</v>
      </c>
      <c r="AU447" s="220" t="s">
        <v>86</v>
      </c>
      <c r="AV447" s="13" t="s">
        <v>86</v>
      </c>
      <c r="AW447" s="13" t="s">
        <v>34</v>
      </c>
      <c r="AX447" s="13" t="s">
        <v>77</v>
      </c>
      <c r="AY447" s="220" t="s">
        <v>128</v>
      </c>
    </row>
    <row r="448" spans="2:51" s="15" customFormat="1">
      <c r="B448" s="242"/>
      <c r="C448" s="243"/>
      <c r="D448" s="205" t="s">
        <v>151</v>
      </c>
      <c r="E448" s="244" t="s">
        <v>1</v>
      </c>
      <c r="F448" s="245" t="s">
        <v>989</v>
      </c>
      <c r="G448" s="243"/>
      <c r="H448" s="244" t="s">
        <v>1</v>
      </c>
      <c r="I448" s="246"/>
      <c r="J448" s="243"/>
      <c r="K448" s="243"/>
      <c r="L448" s="247"/>
      <c r="M448" s="248"/>
      <c r="N448" s="249"/>
      <c r="O448" s="249"/>
      <c r="P448" s="249"/>
      <c r="Q448" s="249"/>
      <c r="R448" s="249"/>
      <c r="S448" s="249"/>
      <c r="T448" s="250"/>
      <c r="AT448" s="251" t="s">
        <v>151</v>
      </c>
      <c r="AU448" s="251" t="s">
        <v>86</v>
      </c>
      <c r="AV448" s="15" t="s">
        <v>84</v>
      </c>
      <c r="AW448" s="15" t="s">
        <v>34</v>
      </c>
      <c r="AX448" s="15" t="s">
        <v>77</v>
      </c>
      <c r="AY448" s="251" t="s">
        <v>128</v>
      </c>
    </row>
    <row r="449" spans="1:65" s="13" customFormat="1">
      <c r="B449" s="210"/>
      <c r="C449" s="211"/>
      <c r="D449" s="205" t="s">
        <v>151</v>
      </c>
      <c r="E449" s="212" t="s">
        <v>1</v>
      </c>
      <c r="F449" s="213" t="s">
        <v>1006</v>
      </c>
      <c r="G449" s="211"/>
      <c r="H449" s="214">
        <v>4.96</v>
      </c>
      <c r="I449" s="215"/>
      <c r="J449" s="211"/>
      <c r="K449" s="211"/>
      <c r="L449" s="216"/>
      <c r="M449" s="217"/>
      <c r="N449" s="218"/>
      <c r="O449" s="218"/>
      <c r="P449" s="218"/>
      <c r="Q449" s="218"/>
      <c r="R449" s="218"/>
      <c r="S449" s="218"/>
      <c r="T449" s="219"/>
      <c r="AT449" s="220" t="s">
        <v>151</v>
      </c>
      <c r="AU449" s="220" t="s">
        <v>86</v>
      </c>
      <c r="AV449" s="13" t="s">
        <v>86</v>
      </c>
      <c r="AW449" s="13" t="s">
        <v>34</v>
      </c>
      <c r="AX449" s="13" t="s">
        <v>77</v>
      </c>
      <c r="AY449" s="220" t="s">
        <v>128</v>
      </c>
    </row>
    <row r="450" spans="1:65" s="15" customFormat="1">
      <c r="B450" s="242"/>
      <c r="C450" s="243"/>
      <c r="D450" s="205" t="s">
        <v>151</v>
      </c>
      <c r="E450" s="244" t="s">
        <v>1</v>
      </c>
      <c r="F450" s="245" t="s">
        <v>991</v>
      </c>
      <c r="G450" s="243"/>
      <c r="H450" s="244" t="s">
        <v>1</v>
      </c>
      <c r="I450" s="246"/>
      <c r="J450" s="243"/>
      <c r="K450" s="243"/>
      <c r="L450" s="247"/>
      <c r="M450" s="248"/>
      <c r="N450" s="249"/>
      <c r="O450" s="249"/>
      <c r="P450" s="249"/>
      <c r="Q450" s="249"/>
      <c r="R450" s="249"/>
      <c r="S450" s="249"/>
      <c r="T450" s="250"/>
      <c r="AT450" s="251" t="s">
        <v>151</v>
      </c>
      <c r="AU450" s="251" t="s">
        <v>86</v>
      </c>
      <c r="AV450" s="15" t="s">
        <v>84</v>
      </c>
      <c r="AW450" s="15" t="s">
        <v>34</v>
      </c>
      <c r="AX450" s="15" t="s">
        <v>77</v>
      </c>
      <c r="AY450" s="251" t="s">
        <v>128</v>
      </c>
    </row>
    <row r="451" spans="1:65" s="13" customFormat="1">
      <c r="B451" s="210"/>
      <c r="C451" s="211"/>
      <c r="D451" s="205" t="s">
        <v>151</v>
      </c>
      <c r="E451" s="212" t="s">
        <v>1</v>
      </c>
      <c r="F451" s="213" t="s">
        <v>1007</v>
      </c>
      <c r="G451" s="211"/>
      <c r="H451" s="214">
        <v>5.0380000000000003</v>
      </c>
      <c r="I451" s="215"/>
      <c r="J451" s="211"/>
      <c r="K451" s="211"/>
      <c r="L451" s="216"/>
      <c r="M451" s="217"/>
      <c r="N451" s="218"/>
      <c r="O451" s="218"/>
      <c r="P451" s="218"/>
      <c r="Q451" s="218"/>
      <c r="R451" s="218"/>
      <c r="S451" s="218"/>
      <c r="T451" s="219"/>
      <c r="AT451" s="220" t="s">
        <v>151</v>
      </c>
      <c r="AU451" s="220" t="s">
        <v>86</v>
      </c>
      <c r="AV451" s="13" t="s">
        <v>86</v>
      </c>
      <c r="AW451" s="13" t="s">
        <v>34</v>
      </c>
      <c r="AX451" s="13" t="s">
        <v>77</v>
      </c>
      <c r="AY451" s="220" t="s">
        <v>128</v>
      </c>
    </row>
    <row r="452" spans="1:65" s="15" customFormat="1">
      <c r="B452" s="242"/>
      <c r="C452" s="243"/>
      <c r="D452" s="205" t="s">
        <v>151</v>
      </c>
      <c r="E452" s="244" t="s">
        <v>1</v>
      </c>
      <c r="F452" s="245" t="s">
        <v>993</v>
      </c>
      <c r="G452" s="243"/>
      <c r="H452" s="244" t="s">
        <v>1</v>
      </c>
      <c r="I452" s="246"/>
      <c r="J452" s="243"/>
      <c r="K452" s="243"/>
      <c r="L452" s="247"/>
      <c r="M452" s="248"/>
      <c r="N452" s="249"/>
      <c r="O452" s="249"/>
      <c r="P452" s="249"/>
      <c r="Q452" s="249"/>
      <c r="R452" s="249"/>
      <c r="S452" s="249"/>
      <c r="T452" s="250"/>
      <c r="AT452" s="251" t="s">
        <v>151</v>
      </c>
      <c r="AU452" s="251" t="s">
        <v>86</v>
      </c>
      <c r="AV452" s="15" t="s">
        <v>84</v>
      </c>
      <c r="AW452" s="15" t="s">
        <v>34</v>
      </c>
      <c r="AX452" s="15" t="s">
        <v>77</v>
      </c>
      <c r="AY452" s="251" t="s">
        <v>128</v>
      </c>
    </row>
    <row r="453" spans="1:65" s="13" customFormat="1">
      <c r="B453" s="210"/>
      <c r="C453" s="211"/>
      <c r="D453" s="205" t="s">
        <v>151</v>
      </c>
      <c r="E453" s="212" t="s">
        <v>1</v>
      </c>
      <c r="F453" s="213" t="s">
        <v>1008</v>
      </c>
      <c r="G453" s="211"/>
      <c r="H453" s="214">
        <v>5.4649999999999999</v>
      </c>
      <c r="I453" s="215"/>
      <c r="J453" s="211"/>
      <c r="K453" s="211"/>
      <c r="L453" s="216"/>
      <c r="M453" s="217"/>
      <c r="N453" s="218"/>
      <c r="O453" s="218"/>
      <c r="P453" s="218"/>
      <c r="Q453" s="218"/>
      <c r="R453" s="218"/>
      <c r="S453" s="218"/>
      <c r="T453" s="219"/>
      <c r="AT453" s="220" t="s">
        <v>151</v>
      </c>
      <c r="AU453" s="220" t="s">
        <v>86</v>
      </c>
      <c r="AV453" s="13" t="s">
        <v>86</v>
      </c>
      <c r="AW453" s="13" t="s">
        <v>34</v>
      </c>
      <c r="AX453" s="13" t="s">
        <v>77</v>
      </c>
      <c r="AY453" s="220" t="s">
        <v>128</v>
      </c>
    </row>
    <row r="454" spans="1:65" s="14" customFormat="1">
      <c r="B454" s="231"/>
      <c r="C454" s="232"/>
      <c r="D454" s="205" t="s">
        <v>151</v>
      </c>
      <c r="E454" s="233" t="s">
        <v>1</v>
      </c>
      <c r="F454" s="234" t="s">
        <v>177</v>
      </c>
      <c r="G454" s="232"/>
      <c r="H454" s="235">
        <v>158.54900000000001</v>
      </c>
      <c r="I454" s="236"/>
      <c r="J454" s="232"/>
      <c r="K454" s="232"/>
      <c r="L454" s="237"/>
      <c r="M454" s="238"/>
      <c r="N454" s="239"/>
      <c r="O454" s="239"/>
      <c r="P454" s="239"/>
      <c r="Q454" s="239"/>
      <c r="R454" s="239"/>
      <c r="S454" s="239"/>
      <c r="T454" s="240"/>
      <c r="AT454" s="241" t="s">
        <v>151</v>
      </c>
      <c r="AU454" s="241" t="s">
        <v>86</v>
      </c>
      <c r="AV454" s="14" t="s">
        <v>136</v>
      </c>
      <c r="AW454" s="14" t="s">
        <v>34</v>
      </c>
      <c r="AX454" s="14" t="s">
        <v>84</v>
      </c>
      <c r="AY454" s="241" t="s">
        <v>128</v>
      </c>
    </row>
    <row r="455" spans="1:65" s="2" customFormat="1" ht="16.5" customHeight="1">
      <c r="A455" s="35"/>
      <c r="B455" s="36"/>
      <c r="C455" s="192" t="s">
        <v>322</v>
      </c>
      <c r="D455" s="192" t="s">
        <v>131</v>
      </c>
      <c r="E455" s="193" t="s">
        <v>1114</v>
      </c>
      <c r="F455" s="194" t="s">
        <v>1115</v>
      </c>
      <c r="G455" s="195" t="s">
        <v>543</v>
      </c>
      <c r="H455" s="196">
        <v>1585.49</v>
      </c>
      <c r="I455" s="197"/>
      <c r="J455" s="198">
        <f>ROUND(I455*H455,2)</f>
        <v>0</v>
      </c>
      <c r="K455" s="194" t="s">
        <v>848</v>
      </c>
      <c r="L455" s="40"/>
      <c r="M455" s="199" t="s">
        <v>1</v>
      </c>
      <c r="N455" s="200" t="s">
        <v>42</v>
      </c>
      <c r="O455" s="72"/>
      <c r="P455" s="201">
        <f>O455*H455</f>
        <v>0</v>
      </c>
      <c r="Q455" s="201">
        <v>0</v>
      </c>
      <c r="R455" s="201">
        <f>Q455*H455</f>
        <v>0</v>
      </c>
      <c r="S455" s="201">
        <v>0</v>
      </c>
      <c r="T455" s="202">
        <f>S455*H455</f>
        <v>0</v>
      </c>
      <c r="U455" s="35"/>
      <c r="V455" s="35"/>
      <c r="W455" s="35"/>
      <c r="X455" s="35"/>
      <c r="Y455" s="35"/>
      <c r="Z455" s="35"/>
      <c r="AA455" s="35"/>
      <c r="AB455" s="35"/>
      <c r="AC455" s="35"/>
      <c r="AD455" s="35"/>
      <c r="AE455" s="35"/>
      <c r="AR455" s="203" t="s">
        <v>136</v>
      </c>
      <c r="AT455" s="203" t="s">
        <v>131</v>
      </c>
      <c r="AU455" s="203" t="s">
        <v>86</v>
      </c>
      <c r="AY455" s="18" t="s">
        <v>128</v>
      </c>
      <c r="BE455" s="204">
        <f>IF(N455="základní",J455,0)</f>
        <v>0</v>
      </c>
      <c r="BF455" s="204">
        <f>IF(N455="snížená",J455,0)</f>
        <v>0</v>
      </c>
      <c r="BG455" s="204">
        <f>IF(N455="zákl. přenesená",J455,0)</f>
        <v>0</v>
      </c>
      <c r="BH455" s="204">
        <f>IF(N455="sníž. přenesená",J455,0)</f>
        <v>0</v>
      </c>
      <c r="BI455" s="204">
        <f>IF(N455="nulová",J455,0)</f>
        <v>0</v>
      </c>
      <c r="BJ455" s="18" t="s">
        <v>84</v>
      </c>
      <c r="BK455" s="204">
        <f>ROUND(I455*H455,2)</f>
        <v>0</v>
      </c>
      <c r="BL455" s="18" t="s">
        <v>136</v>
      </c>
      <c r="BM455" s="203" t="s">
        <v>1116</v>
      </c>
    </row>
    <row r="456" spans="1:65" s="2" customFormat="1" ht="19.2">
      <c r="A456" s="35"/>
      <c r="B456" s="36"/>
      <c r="C456" s="37"/>
      <c r="D456" s="205" t="s">
        <v>138</v>
      </c>
      <c r="E456" s="37"/>
      <c r="F456" s="206" t="s">
        <v>1117</v>
      </c>
      <c r="G456" s="37"/>
      <c r="H456" s="37"/>
      <c r="I456" s="207"/>
      <c r="J456" s="37"/>
      <c r="K456" s="37"/>
      <c r="L456" s="40"/>
      <c r="M456" s="208"/>
      <c r="N456" s="209"/>
      <c r="O456" s="72"/>
      <c r="P456" s="72"/>
      <c r="Q456" s="72"/>
      <c r="R456" s="72"/>
      <c r="S456" s="72"/>
      <c r="T456" s="73"/>
      <c r="U456" s="35"/>
      <c r="V456" s="35"/>
      <c r="W456" s="35"/>
      <c r="X456" s="35"/>
      <c r="Y456" s="35"/>
      <c r="Z456" s="35"/>
      <c r="AA456" s="35"/>
      <c r="AB456" s="35"/>
      <c r="AC456" s="35"/>
      <c r="AD456" s="35"/>
      <c r="AE456" s="35"/>
      <c r="AT456" s="18" t="s">
        <v>138</v>
      </c>
      <c r="AU456" s="18" t="s">
        <v>86</v>
      </c>
    </row>
    <row r="457" spans="1:65" s="15" customFormat="1" ht="20.399999999999999">
      <c r="B457" s="242"/>
      <c r="C457" s="243"/>
      <c r="D457" s="205" t="s">
        <v>151</v>
      </c>
      <c r="E457" s="244" t="s">
        <v>1</v>
      </c>
      <c r="F457" s="245" t="s">
        <v>1113</v>
      </c>
      <c r="G457" s="243"/>
      <c r="H457" s="244" t="s">
        <v>1</v>
      </c>
      <c r="I457" s="246"/>
      <c r="J457" s="243"/>
      <c r="K457" s="243"/>
      <c r="L457" s="247"/>
      <c r="M457" s="248"/>
      <c r="N457" s="249"/>
      <c r="O457" s="249"/>
      <c r="P457" s="249"/>
      <c r="Q457" s="249"/>
      <c r="R457" s="249"/>
      <c r="S457" s="249"/>
      <c r="T457" s="250"/>
      <c r="AT457" s="251" t="s">
        <v>151</v>
      </c>
      <c r="AU457" s="251" t="s">
        <v>86</v>
      </c>
      <c r="AV457" s="15" t="s">
        <v>84</v>
      </c>
      <c r="AW457" s="15" t="s">
        <v>34</v>
      </c>
      <c r="AX457" s="15" t="s">
        <v>77</v>
      </c>
      <c r="AY457" s="251" t="s">
        <v>128</v>
      </c>
    </row>
    <row r="458" spans="1:65" s="15" customFormat="1">
      <c r="B458" s="242"/>
      <c r="C458" s="243"/>
      <c r="D458" s="205" t="s">
        <v>151</v>
      </c>
      <c r="E458" s="244" t="s">
        <v>1</v>
      </c>
      <c r="F458" s="245" t="s">
        <v>857</v>
      </c>
      <c r="G458" s="243"/>
      <c r="H458" s="244" t="s">
        <v>1</v>
      </c>
      <c r="I458" s="246"/>
      <c r="J458" s="243"/>
      <c r="K458" s="243"/>
      <c r="L458" s="247"/>
      <c r="M458" s="248"/>
      <c r="N458" s="249"/>
      <c r="O458" s="249"/>
      <c r="P458" s="249"/>
      <c r="Q458" s="249"/>
      <c r="R458" s="249"/>
      <c r="S458" s="249"/>
      <c r="T458" s="250"/>
      <c r="AT458" s="251" t="s">
        <v>151</v>
      </c>
      <c r="AU458" s="251" t="s">
        <v>86</v>
      </c>
      <c r="AV458" s="15" t="s">
        <v>84</v>
      </c>
      <c r="AW458" s="15" t="s">
        <v>34</v>
      </c>
      <c r="AX458" s="15" t="s">
        <v>77</v>
      </c>
      <c r="AY458" s="251" t="s">
        <v>128</v>
      </c>
    </row>
    <row r="459" spans="1:65" s="13" customFormat="1">
      <c r="B459" s="210"/>
      <c r="C459" s="211"/>
      <c r="D459" s="205" t="s">
        <v>151</v>
      </c>
      <c r="E459" s="212" t="s">
        <v>1</v>
      </c>
      <c r="F459" s="213" t="s">
        <v>1118</v>
      </c>
      <c r="G459" s="211"/>
      <c r="H459" s="214">
        <v>1585.49</v>
      </c>
      <c r="I459" s="215"/>
      <c r="J459" s="211"/>
      <c r="K459" s="211"/>
      <c r="L459" s="216"/>
      <c r="M459" s="217"/>
      <c r="N459" s="218"/>
      <c r="O459" s="218"/>
      <c r="P459" s="218"/>
      <c r="Q459" s="218"/>
      <c r="R459" s="218"/>
      <c r="S459" s="218"/>
      <c r="T459" s="219"/>
      <c r="AT459" s="220" t="s">
        <v>151</v>
      </c>
      <c r="AU459" s="220" t="s">
        <v>86</v>
      </c>
      <c r="AV459" s="13" t="s">
        <v>86</v>
      </c>
      <c r="AW459" s="13" t="s">
        <v>34</v>
      </c>
      <c r="AX459" s="13" t="s">
        <v>77</v>
      </c>
      <c r="AY459" s="220" t="s">
        <v>128</v>
      </c>
    </row>
    <row r="460" spans="1:65" s="14" customFormat="1">
      <c r="B460" s="231"/>
      <c r="C460" s="232"/>
      <c r="D460" s="205" t="s">
        <v>151</v>
      </c>
      <c r="E460" s="233" t="s">
        <v>1</v>
      </c>
      <c r="F460" s="234" t="s">
        <v>177</v>
      </c>
      <c r="G460" s="232"/>
      <c r="H460" s="235">
        <v>1585.49</v>
      </c>
      <c r="I460" s="236"/>
      <c r="J460" s="232"/>
      <c r="K460" s="232"/>
      <c r="L460" s="237"/>
      <c r="M460" s="238"/>
      <c r="N460" s="239"/>
      <c r="O460" s="239"/>
      <c r="P460" s="239"/>
      <c r="Q460" s="239"/>
      <c r="R460" s="239"/>
      <c r="S460" s="239"/>
      <c r="T460" s="240"/>
      <c r="AT460" s="241" t="s">
        <v>151</v>
      </c>
      <c r="AU460" s="241" t="s">
        <v>86</v>
      </c>
      <c r="AV460" s="14" t="s">
        <v>136</v>
      </c>
      <c r="AW460" s="14" t="s">
        <v>34</v>
      </c>
      <c r="AX460" s="14" t="s">
        <v>84</v>
      </c>
      <c r="AY460" s="241" t="s">
        <v>128</v>
      </c>
    </row>
    <row r="461" spans="1:65" s="2" customFormat="1" ht="16.5" customHeight="1">
      <c r="A461" s="35"/>
      <c r="B461" s="36"/>
      <c r="C461" s="192" t="s">
        <v>327</v>
      </c>
      <c r="D461" s="192" t="s">
        <v>131</v>
      </c>
      <c r="E461" s="193" t="s">
        <v>1119</v>
      </c>
      <c r="F461" s="194" t="s">
        <v>1120</v>
      </c>
      <c r="G461" s="195" t="s">
        <v>543</v>
      </c>
      <c r="H461" s="196">
        <v>158.54900000000001</v>
      </c>
      <c r="I461" s="197"/>
      <c r="J461" s="198">
        <f>ROUND(I461*H461,2)</f>
        <v>0</v>
      </c>
      <c r="K461" s="194" t="s">
        <v>848</v>
      </c>
      <c r="L461" s="40"/>
      <c r="M461" s="199" t="s">
        <v>1</v>
      </c>
      <c r="N461" s="200" t="s">
        <v>42</v>
      </c>
      <c r="O461" s="72"/>
      <c r="P461" s="201">
        <f>O461*H461</f>
        <v>0</v>
      </c>
      <c r="Q461" s="201">
        <v>0</v>
      </c>
      <c r="R461" s="201">
        <f>Q461*H461</f>
        <v>0</v>
      </c>
      <c r="S461" s="201">
        <v>0</v>
      </c>
      <c r="T461" s="202">
        <f>S461*H461</f>
        <v>0</v>
      </c>
      <c r="U461" s="35"/>
      <c r="V461" s="35"/>
      <c r="W461" s="35"/>
      <c r="X461" s="35"/>
      <c r="Y461" s="35"/>
      <c r="Z461" s="35"/>
      <c r="AA461" s="35"/>
      <c r="AB461" s="35"/>
      <c r="AC461" s="35"/>
      <c r="AD461" s="35"/>
      <c r="AE461" s="35"/>
      <c r="AR461" s="203" t="s">
        <v>136</v>
      </c>
      <c r="AT461" s="203" t="s">
        <v>131</v>
      </c>
      <c r="AU461" s="203" t="s">
        <v>86</v>
      </c>
      <c r="AY461" s="18" t="s">
        <v>128</v>
      </c>
      <c r="BE461" s="204">
        <f>IF(N461="základní",J461,0)</f>
        <v>0</v>
      </c>
      <c r="BF461" s="204">
        <f>IF(N461="snížená",J461,0)</f>
        <v>0</v>
      </c>
      <c r="BG461" s="204">
        <f>IF(N461="zákl. přenesená",J461,0)</f>
        <v>0</v>
      </c>
      <c r="BH461" s="204">
        <f>IF(N461="sníž. přenesená",J461,0)</f>
        <v>0</v>
      </c>
      <c r="BI461" s="204">
        <f>IF(N461="nulová",J461,0)</f>
        <v>0</v>
      </c>
      <c r="BJ461" s="18" t="s">
        <v>84</v>
      </c>
      <c r="BK461" s="204">
        <f>ROUND(I461*H461,2)</f>
        <v>0</v>
      </c>
      <c r="BL461" s="18" t="s">
        <v>136</v>
      </c>
      <c r="BM461" s="203" t="s">
        <v>1121</v>
      </c>
    </row>
    <row r="462" spans="1:65" s="2" customFormat="1" ht="19.2">
      <c r="A462" s="35"/>
      <c r="B462" s="36"/>
      <c r="C462" s="37"/>
      <c r="D462" s="205" t="s">
        <v>138</v>
      </c>
      <c r="E462" s="37"/>
      <c r="F462" s="206" t="s">
        <v>1122</v>
      </c>
      <c r="G462" s="37"/>
      <c r="H462" s="37"/>
      <c r="I462" s="207"/>
      <c r="J462" s="37"/>
      <c r="K462" s="37"/>
      <c r="L462" s="40"/>
      <c r="M462" s="208"/>
      <c r="N462" s="209"/>
      <c r="O462" s="72"/>
      <c r="P462" s="72"/>
      <c r="Q462" s="72"/>
      <c r="R462" s="72"/>
      <c r="S462" s="72"/>
      <c r="T462" s="73"/>
      <c r="U462" s="35"/>
      <c r="V462" s="35"/>
      <c r="W462" s="35"/>
      <c r="X462" s="35"/>
      <c r="Y462" s="35"/>
      <c r="Z462" s="35"/>
      <c r="AA462" s="35"/>
      <c r="AB462" s="35"/>
      <c r="AC462" s="35"/>
      <c r="AD462" s="35"/>
      <c r="AE462" s="35"/>
      <c r="AT462" s="18" t="s">
        <v>138</v>
      </c>
      <c r="AU462" s="18" t="s">
        <v>86</v>
      </c>
    </row>
    <row r="463" spans="1:65" s="15" customFormat="1" ht="20.399999999999999">
      <c r="B463" s="242"/>
      <c r="C463" s="243"/>
      <c r="D463" s="205" t="s">
        <v>151</v>
      </c>
      <c r="E463" s="244" t="s">
        <v>1</v>
      </c>
      <c r="F463" s="245" t="s">
        <v>1113</v>
      </c>
      <c r="G463" s="243"/>
      <c r="H463" s="244" t="s">
        <v>1</v>
      </c>
      <c r="I463" s="246"/>
      <c r="J463" s="243"/>
      <c r="K463" s="243"/>
      <c r="L463" s="247"/>
      <c r="M463" s="248"/>
      <c r="N463" s="249"/>
      <c r="O463" s="249"/>
      <c r="P463" s="249"/>
      <c r="Q463" s="249"/>
      <c r="R463" s="249"/>
      <c r="S463" s="249"/>
      <c r="T463" s="250"/>
      <c r="AT463" s="251" t="s">
        <v>151</v>
      </c>
      <c r="AU463" s="251" t="s">
        <v>86</v>
      </c>
      <c r="AV463" s="15" t="s">
        <v>84</v>
      </c>
      <c r="AW463" s="15" t="s">
        <v>34</v>
      </c>
      <c r="AX463" s="15" t="s">
        <v>77</v>
      </c>
      <c r="AY463" s="251" t="s">
        <v>128</v>
      </c>
    </row>
    <row r="464" spans="1:65" s="15" customFormat="1">
      <c r="B464" s="242"/>
      <c r="C464" s="243"/>
      <c r="D464" s="205" t="s">
        <v>151</v>
      </c>
      <c r="E464" s="244" t="s">
        <v>1</v>
      </c>
      <c r="F464" s="245" t="s">
        <v>857</v>
      </c>
      <c r="G464" s="243"/>
      <c r="H464" s="244" t="s">
        <v>1</v>
      </c>
      <c r="I464" s="246"/>
      <c r="J464" s="243"/>
      <c r="K464" s="243"/>
      <c r="L464" s="247"/>
      <c r="M464" s="248"/>
      <c r="N464" s="249"/>
      <c r="O464" s="249"/>
      <c r="P464" s="249"/>
      <c r="Q464" s="249"/>
      <c r="R464" s="249"/>
      <c r="S464" s="249"/>
      <c r="T464" s="250"/>
      <c r="AT464" s="251" t="s">
        <v>151</v>
      </c>
      <c r="AU464" s="251" t="s">
        <v>86</v>
      </c>
      <c r="AV464" s="15" t="s">
        <v>84</v>
      </c>
      <c r="AW464" s="15" t="s">
        <v>34</v>
      </c>
      <c r="AX464" s="15" t="s">
        <v>77</v>
      </c>
      <c r="AY464" s="251" t="s">
        <v>128</v>
      </c>
    </row>
    <row r="465" spans="1:65" s="13" customFormat="1">
      <c r="B465" s="210"/>
      <c r="C465" s="211"/>
      <c r="D465" s="205" t="s">
        <v>151</v>
      </c>
      <c r="E465" s="212" t="s">
        <v>1</v>
      </c>
      <c r="F465" s="213" t="s">
        <v>1123</v>
      </c>
      <c r="G465" s="211"/>
      <c r="H465" s="214">
        <v>158.54900000000001</v>
      </c>
      <c r="I465" s="215"/>
      <c r="J465" s="211"/>
      <c r="K465" s="211"/>
      <c r="L465" s="216"/>
      <c r="M465" s="217"/>
      <c r="N465" s="218"/>
      <c r="O465" s="218"/>
      <c r="P465" s="218"/>
      <c r="Q465" s="218"/>
      <c r="R465" s="218"/>
      <c r="S465" s="218"/>
      <c r="T465" s="219"/>
      <c r="AT465" s="220" t="s">
        <v>151</v>
      </c>
      <c r="AU465" s="220" t="s">
        <v>86</v>
      </c>
      <c r="AV465" s="13" t="s">
        <v>86</v>
      </c>
      <c r="AW465" s="13" t="s">
        <v>34</v>
      </c>
      <c r="AX465" s="13" t="s">
        <v>77</v>
      </c>
      <c r="AY465" s="220" t="s">
        <v>128</v>
      </c>
    </row>
    <row r="466" spans="1:65" s="14" customFormat="1">
      <c r="B466" s="231"/>
      <c r="C466" s="232"/>
      <c r="D466" s="205" t="s">
        <v>151</v>
      </c>
      <c r="E466" s="233" t="s">
        <v>1</v>
      </c>
      <c r="F466" s="234" t="s">
        <v>177</v>
      </c>
      <c r="G466" s="232"/>
      <c r="H466" s="235">
        <v>158.54900000000001</v>
      </c>
      <c r="I466" s="236"/>
      <c r="J466" s="232"/>
      <c r="K466" s="232"/>
      <c r="L466" s="237"/>
      <c r="M466" s="238"/>
      <c r="N466" s="239"/>
      <c r="O466" s="239"/>
      <c r="P466" s="239"/>
      <c r="Q466" s="239"/>
      <c r="R466" s="239"/>
      <c r="S466" s="239"/>
      <c r="T466" s="240"/>
      <c r="AT466" s="241" t="s">
        <v>151</v>
      </c>
      <c r="AU466" s="241" t="s">
        <v>86</v>
      </c>
      <c r="AV466" s="14" t="s">
        <v>136</v>
      </c>
      <c r="AW466" s="14" t="s">
        <v>34</v>
      </c>
      <c r="AX466" s="14" t="s">
        <v>84</v>
      </c>
      <c r="AY466" s="241" t="s">
        <v>128</v>
      </c>
    </row>
    <row r="467" spans="1:65" s="2" customFormat="1" ht="16.5" customHeight="1">
      <c r="A467" s="35"/>
      <c r="B467" s="36"/>
      <c r="C467" s="192" t="s">
        <v>332</v>
      </c>
      <c r="D467" s="192" t="s">
        <v>131</v>
      </c>
      <c r="E467" s="193" t="s">
        <v>1124</v>
      </c>
      <c r="F467" s="194" t="s">
        <v>1125</v>
      </c>
      <c r="G467" s="195" t="s">
        <v>543</v>
      </c>
      <c r="H467" s="196">
        <v>6.5629999999999997</v>
      </c>
      <c r="I467" s="197"/>
      <c r="J467" s="198">
        <f>ROUND(I467*H467,2)</f>
        <v>0</v>
      </c>
      <c r="K467" s="194" t="s">
        <v>848</v>
      </c>
      <c r="L467" s="40"/>
      <c r="M467" s="199" t="s">
        <v>1</v>
      </c>
      <c r="N467" s="200" t="s">
        <v>42</v>
      </c>
      <c r="O467" s="72"/>
      <c r="P467" s="201">
        <f>O467*H467</f>
        <v>0</v>
      </c>
      <c r="Q467" s="201">
        <v>2.6450000000000001E-2</v>
      </c>
      <c r="R467" s="201">
        <f>Q467*H467</f>
        <v>0.17359135000000001</v>
      </c>
      <c r="S467" s="201">
        <v>0</v>
      </c>
      <c r="T467" s="202">
        <f>S467*H467</f>
        <v>0</v>
      </c>
      <c r="U467" s="35"/>
      <c r="V467" s="35"/>
      <c r="W467" s="35"/>
      <c r="X467" s="35"/>
      <c r="Y467" s="35"/>
      <c r="Z467" s="35"/>
      <c r="AA467" s="35"/>
      <c r="AB467" s="35"/>
      <c r="AC467" s="35"/>
      <c r="AD467" s="35"/>
      <c r="AE467" s="35"/>
      <c r="AR467" s="203" t="s">
        <v>136</v>
      </c>
      <c r="AT467" s="203" t="s">
        <v>131</v>
      </c>
      <c r="AU467" s="203" t="s">
        <v>86</v>
      </c>
      <c r="AY467" s="18" t="s">
        <v>128</v>
      </c>
      <c r="BE467" s="204">
        <f>IF(N467="základní",J467,0)</f>
        <v>0</v>
      </c>
      <c r="BF467" s="204">
        <f>IF(N467="snížená",J467,0)</f>
        <v>0</v>
      </c>
      <c r="BG467" s="204">
        <f>IF(N467="zákl. přenesená",J467,0)</f>
        <v>0</v>
      </c>
      <c r="BH467" s="204">
        <f>IF(N467="sníž. přenesená",J467,0)</f>
        <v>0</v>
      </c>
      <c r="BI467" s="204">
        <f>IF(N467="nulová",J467,0)</f>
        <v>0</v>
      </c>
      <c r="BJ467" s="18" t="s">
        <v>84</v>
      </c>
      <c r="BK467" s="204">
        <f>ROUND(I467*H467,2)</f>
        <v>0</v>
      </c>
      <c r="BL467" s="18" t="s">
        <v>136</v>
      </c>
      <c r="BM467" s="203" t="s">
        <v>1126</v>
      </c>
    </row>
    <row r="468" spans="1:65" s="2" customFormat="1">
      <c r="A468" s="35"/>
      <c r="B468" s="36"/>
      <c r="C468" s="37"/>
      <c r="D468" s="205" t="s">
        <v>138</v>
      </c>
      <c r="E468" s="37"/>
      <c r="F468" s="206" t="s">
        <v>1127</v>
      </c>
      <c r="G468" s="37"/>
      <c r="H468" s="37"/>
      <c r="I468" s="207"/>
      <c r="J468" s="37"/>
      <c r="K468" s="37"/>
      <c r="L468" s="40"/>
      <c r="M468" s="208"/>
      <c r="N468" s="209"/>
      <c r="O468" s="72"/>
      <c r="P468" s="72"/>
      <c r="Q468" s="72"/>
      <c r="R468" s="72"/>
      <c r="S468" s="72"/>
      <c r="T468" s="73"/>
      <c r="U468" s="35"/>
      <c r="V468" s="35"/>
      <c r="W468" s="35"/>
      <c r="X468" s="35"/>
      <c r="Y468" s="35"/>
      <c r="Z468" s="35"/>
      <c r="AA468" s="35"/>
      <c r="AB468" s="35"/>
      <c r="AC468" s="35"/>
      <c r="AD468" s="35"/>
      <c r="AE468" s="35"/>
      <c r="AT468" s="18" t="s">
        <v>138</v>
      </c>
      <c r="AU468" s="18" t="s">
        <v>86</v>
      </c>
    </row>
    <row r="469" spans="1:65" s="15" customFormat="1">
      <c r="B469" s="242"/>
      <c r="C469" s="243"/>
      <c r="D469" s="205" t="s">
        <v>151</v>
      </c>
      <c r="E469" s="244" t="s">
        <v>1</v>
      </c>
      <c r="F469" s="245" t="s">
        <v>1128</v>
      </c>
      <c r="G469" s="243"/>
      <c r="H469" s="244" t="s">
        <v>1</v>
      </c>
      <c r="I469" s="246"/>
      <c r="J469" s="243"/>
      <c r="K469" s="243"/>
      <c r="L469" s="247"/>
      <c r="M469" s="248"/>
      <c r="N469" s="249"/>
      <c r="O469" s="249"/>
      <c r="P469" s="249"/>
      <c r="Q469" s="249"/>
      <c r="R469" s="249"/>
      <c r="S469" s="249"/>
      <c r="T469" s="250"/>
      <c r="AT469" s="251" t="s">
        <v>151</v>
      </c>
      <c r="AU469" s="251" t="s">
        <v>86</v>
      </c>
      <c r="AV469" s="15" t="s">
        <v>84</v>
      </c>
      <c r="AW469" s="15" t="s">
        <v>34</v>
      </c>
      <c r="AX469" s="15" t="s">
        <v>77</v>
      </c>
      <c r="AY469" s="251" t="s">
        <v>128</v>
      </c>
    </row>
    <row r="470" spans="1:65" s="15" customFormat="1">
      <c r="B470" s="242"/>
      <c r="C470" s="243"/>
      <c r="D470" s="205" t="s">
        <v>151</v>
      </c>
      <c r="E470" s="244" t="s">
        <v>1</v>
      </c>
      <c r="F470" s="245" t="s">
        <v>1129</v>
      </c>
      <c r="G470" s="243"/>
      <c r="H470" s="244" t="s">
        <v>1</v>
      </c>
      <c r="I470" s="246"/>
      <c r="J470" s="243"/>
      <c r="K470" s="243"/>
      <c r="L470" s="247"/>
      <c r="M470" s="248"/>
      <c r="N470" s="249"/>
      <c r="O470" s="249"/>
      <c r="P470" s="249"/>
      <c r="Q470" s="249"/>
      <c r="R470" s="249"/>
      <c r="S470" s="249"/>
      <c r="T470" s="250"/>
      <c r="AT470" s="251" t="s">
        <v>151</v>
      </c>
      <c r="AU470" s="251" t="s">
        <v>86</v>
      </c>
      <c r="AV470" s="15" t="s">
        <v>84</v>
      </c>
      <c r="AW470" s="15" t="s">
        <v>34</v>
      </c>
      <c r="AX470" s="15" t="s">
        <v>77</v>
      </c>
      <c r="AY470" s="251" t="s">
        <v>128</v>
      </c>
    </row>
    <row r="471" spans="1:65" s="15" customFormat="1">
      <c r="B471" s="242"/>
      <c r="C471" s="243"/>
      <c r="D471" s="205" t="s">
        <v>151</v>
      </c>
      <c r="E471" s="244" t="s">
        <v>1</v>
      </c>
      <c r="F471" s="245" t="s">
        <v>1130</v>
      </c>
      <c r="G471" s="243"/>
      <c r="H471" s="244" t="s">
        <v>1</v>
      </c>
      <c r="I471" s="246"/>
      <c r="J471" s="243"/>
      <c r="K471" s="243"/>
      <c r="L471" s="247"/>
      <c r="M471" s="248"/>
      <c r="N471" s="249"/>
      <c r="O471" s="249"/>
      <c r="P471" s="249"/>
      <c r="Q471" s="249"/>
      <c r="R471" s="249"/>
      <c r="S471" s="249"/>
      <c r="T471" s="250"/>
      <c r="AT471" s="251" t="s">
        <v>151</v>
      </c>
      <c r="AU471" s="251" t="s">
        <v>86</v>
      </c>
      <c r="AV471" s="15" t="s">
        <v>84</v>
      </c>
      <c r="AW471" s="15" t="s">
        <v>34</v>
      </c>
      <c r="AX471" s="15" t="s">
        <v>77</v>
      </c>
      <c r="AY471" s="251" t="s">
        <v>128</v>
      </c>
    </row>
    <row r="472" spans="1:65" s="13" customFormat="1">
      <c r="B472" s="210"/>
      <c r="C472" s="211"/>
      <c r="D472" s="205" t="s">
        <v>151</v>
      </c>
      <c r="E472" s="212" t="s">
        <v>1</v>
      </c>
      <c r="F472" s="213" t="s">
        <v>1131</v>
      </c>
      <c r="G472" s="211"/>
      <c r="H472" s="214">
        <v>1.5</v>
      </c>
      <c r="I472" s="215"/>
      <c r="J472" s="211"/>
      <c r="K472" s="211"/>
      <c r="L472" s="216"/>
      <c r="M472" s="217"/>
      <c r="N472" s="218"/>
      <c r="O472" s="218"/>
      <c r="P472" s="218"/>
      <c r="Q472" s="218"/>
      <c r="R472" s="218"/>
      <c r="S472" s="218"/>
      <c r="T472" s="219"/>
      <c r="AT472" s="220" t="s">
        <v>151</v>
      </c>
      <c r="AU472" s="220" t="s">
        <v>86</v>
      </c>
      <c r="AV472" s="13" t="s">
        <v>86</v>
      </c>
      <c r="AW472" s="13" t="s">
        <v>34</v>
      </c>
      <c r="AX472" s="13" t="s">
        <v>77</v>
      </c>
      <c r="AY472" s="220" t="s">
        <v>128</v>
      </c>
    </row>
    <row r="473" spans="1:65" s="15" customFormat="1">
      <c r="B473" s="242"/>
      <c r="C473" s="243"/>
      <c r="D473" s="205" t="s">
        <v>151</v>
      </c>
      <c r="E473" s="244" t="s">
        <v>1</v>
      </c>
      <c r="F473" s="245" t="s">
        <v>1132</v>
      </c>
      <c r="G473" s="243"/>
      <c r="H473" s="244" t="s">
        <v>1</v>
      </c>
      <c r="I473" s="246"/>
      <c r="J473" s="243"/>
      <c r="K473" s="243"/>
      <c r="L473" s="247"/>
      <c r="M473" s="248"/>
      <c r="N473" s="249"/>
      <c r="O473" s="249"/>
      <c r="P473" s="249"/>
      <c r="Q473" s="249"/>
      <c r="R473" s="249"/>
      <c r="S473" s="249"/>
      <c r="T473" s="250"/>
      <c r="AT473" s="251" t="s">
        <v>151</v>
      </c>
      <c r="AU473" s="251" t="s">
        <v>86</v>
      </c>
      <c r="AV473" s="15" t="s">
        <v>84</v>
      </c>
      <c r="AW473" s="15" t="s">
        <v>34</v>
      </c>
      <c r="AX473" s="15" t="s">
        <v>77</v>
      </c>
      <c r="AY473" s="251" t="s">
        <v>128</v>
      </c>
    </row>
    <row r="474" spans="1:65" s="13" customFormat="1">
      <c r="B474" s="210"/>
      <c r="C474" s="211"/>
      <c r="D474" s="205" t="s">
        <v>151</v>
      </c>
      <c r="E474" s="212" t="s">
        <v>1</v>
      </c>
      <c r="F474" s="213" t="s">
        <v>1133</v>
      </c>
      <c r="G474" s="211"/>
      <c r="H474" s="214">
        <v>0.438</v>
      </c>
      <c r="I474" s="215"/>
      <c r="J474" s="211"/>
      <c r="K474" s="211"/>
      <c r="L474" s="216"/>
      <c r="M474" s="217"/>
      <c r="N474" s="218"/>
      <c r="O474" s="218"/>
      <c r="P474" s="218"/>
      <c r="Q474" s="218"/>
      <c r="R474" s="218"/>
      <c r="S474" s="218"/>
      <c r="T474" s="219"/>
      <c r="AT474" s="220" t="s">
        <v>151</v>
      </c>
      <c r="AU474" s="220" t="s">
        <v>86</v>
      </c>
      <c r="AV474" s="13" t="s">
        <v>86</v>
      </c>
      <c r="AW474" s="13" t="s">
        <v>34</v>
      </c>
      <c r="AX474" s="13" t="s">
        <v>77</v>
      </c>
      <c r="AY474" s="220" t="s">
        <v>128</v>
      </c>
    </row>
    <row r="475" spans="1:65" s="15" customFormat="1">
      <c r="B475" s="242"/>
      <c r="C475" s="243"/>
      <c r="D475" s="205" t="s">
        <v>151</v>
      </c>
      <c r="E475" s="244" t="s">
        <v>1</v>
      </c>
      <c r="F475" s="245" t="s">
        <v>1134</v>
      </c>
      <c r="G475" s="243"/>
      <c r="H475" s="244" t="s">
        <v>1</v>
      </c>
      <c r="I475" s="246"/>
      <c r="J475" s="243"/>
      <c r="K475" s="243"/>
      <c r="L475" s="247"/>
      <c r="M475" s="248"/>
      <c r="N475" s="249"/>
      <c r="O475" s="249"/>
      <c r="P475" s="249"/>
      <c r="Q475" s="249"/>
      <c r="R475" s="249"/>
      <c r="S475" s="249"/>
      <c r="T475" s="250"/>
      <c r="AT475" s="251" t="s">
        <v>151</v>
      </c>
      <c r="AU475" s="251" t="s">
        <v>86</v>
      </c>
      <c r="AV475" s="15" t="s">
        <v>84</v>
      </c>
      <c r="AW475" s="15" t="s">
        <v>34</v>
      </c>
      <c r="AX475" s="15" t="s">
        <v>77</v>
      </c>
      <c r="AY475" s="251" t="s">
        <v>128</v>
      </c>
    </row>
    <row r="476" spans="1:65" s="13" customFormat="1">
      <c r="B476" s="210"/>
      <c r="C476" s="211"/>
      <c r="D476" s="205" t="s">
        <v>151</v>
      </c>
      <c r="E476" s="212" t="s">
        <v>1</v>
      </c>
      <c r="F476" s="213" t="s">
        <v>1135</v>
      </c>
      <c r="G476" s="211"/>
      <c r="H476" s="214">
        <v>4.625</v>
      </c>
      <c r="I476" s="215"/>
      <c r="J476" s="211"/>
      <c r="K476" s="211"/>
      <c r="L476" s="216"/>
      <c r="M476" s="217"/>
      <c r="N476" s="218"/>
      <c r="O476" s="218"/>
      <c r="P476" s="218"/>
      <c r="Q476" s="218"/>
      <c r="R476" s="218"/>
      <c r="S476" s="218"/>
      <c r="T476" s="219"/>
      <c r="AT476" s="220" t="s">
        <v>151</v>
      </c>
      <c r="AU476" s="220" t="s">
        <v>86</v>
      </c>
      <c r="AV476" s="13" t="s">
        <v>86</v>
      </c>
      <c r="AW476" s="13" t="s">
        <v>34</v>
      </c>
      <c r="AX476" s="13" t="s">
        <v>77</v>
      </c>
      <c r="AY476" s="220" t="s">
        <v>128</v>
      </c>
    </row>
    <row r="477" spans="1:65" s="14" customFormat="1">
      <c r="B477" s="231"/>
      <c r="C477" s="232"/>
      <c r="D477" s="205" t="s">
        <v>151</v>
      </c>
      <c r="E477" s="233" t="s">
        <v>1</v>
      </c>
      <c r="F477" s="234" t="s">
        <v>177</v>
      </c>
      <c r="G477" s="232"/>
      <c r="H477" s="235">
        <v>6.5629999999999997</v>
      </c>
      <c r="I477" s="236"/>
      <c r="J477" s="232"/>
      <c r="K477" s="232"/>
      <c r="L477" s="237"/>
      <c r="M477" s="238"/>
      <c r="N477" s="239"/>
      <c r="O477" s="239"/>
      <c r="P477" s="239"/>
      <c r="Q477" s="239"/>
      <c r="R477" s="239"/>
      <c r="S477" s="239"/>
      <c r="T477" s="240"/>
      <c r="AT477" s="241" t="s">
        <v>151</v>
      </c>
      <c r="AU477" s="241" t="s">
        <v>86</v>
      </c>
      <c r="AV477" s="14" t="s">
        <v>136</v>
      </c>
      <c r="AW477" s="14" t="s">
        <v>34</v>
      </c>
      <c r="AX477" s="14" t="s">
        <v>84</v>
      </c>
      <c r="AY477" s="241" t="s">
        <v>128</v>
      </c>
    </row>
    <row r="478" spans="1:65" s="2" customFormat="1" ht="16.5" customHeight="1">
      <c r="A478" s="35"/>
      <c r="B478" s="36"/>
      <c r="C478" s="192" t="s">
        <v>337</v>
      </c>
      <c r="D478" s="192" t="s">
        <v>131</v>
      </c>
      <c r="E478" s="193" t="s">
        <v>1136</v>
      </c>
      <c r="F478" s="194" t="s">
        <v>1137</v>
      </c>
      <c r="G478" s="195" t="s">
        <v>543</v>
      </c>
      <c r="H478" s="196">
        <v>208.8</v>
      </c>
      <c r="I478" s="197"/>
      <c r="J478" s="198">
        <f>ROUND(I478*H478,2)</f>
        <v>0</v>
      </c>
      <c r="K478" s="194" t="s">
        <v>848</v>
      </c>
      <c r="L478" s="40"/>
      <c r="M478" s="199" t="s">
        <v>1</v>
      </c>
      <c r="N478" s="200" t="s">
        <v>42</v>
      </c>
      <c r="O478" s="72"/>
      <c r="P478" s="201">
        <f>O478*H478</f>
        <v>0</v>
      </c>
      <c r="Q478" s="201">
        <v>0.4</v>
      </c>
      <c r="R478" s="201">
        <f>Q478*H478</f>
        <v>83.52000000000001</v>
      </c>
      <c r="S478" s="201">
        <v>0</v>
      </c>
      <c r="T478" s="202">
        <f>S478*H478</f>
        <v>0</v>
      </c>
      <c r="U478" s="35"/>
      <c r="V478" s="35"/>
      <c r="W478" s="35"/>
      <c r="X478" s="35"/>
      <c r="Y478" s="35"/>
      <c r="Z478" s="35"/>
      <c r="AA478" s="35"/>
      <c r="AB478" s="35"/>
      <c r="AC478" s="35"/>
      <c r="AD478" s="35"/>
      <c r="AE478" s="35"/>
      <c r="AR478" s="203" t="s">
        <v>136</v>
      </c>
      <c r="AT478" s="203" t="s">
        <v>131</v>
      </c>
      <c r="AU478" s="203" t="s">
        <v>86</v>
      </c>
      <c r="AY478" s="18" t="s">
        <v>128</v>
      </c>
      <c r="BE478" s="204">
        <f>IF(N478="základní",J478,0)</f>
        <v>0</v>
      </c>
      <c r="BF478" s="204">
        <f>IF(N478="snížená",J478,0)</f>
        <v>0</v>
      </c>
      <c r="BG478" s="204">
        <f>IF(N478="zákl. přenesená",J478,0)</f>
        <v>0</v>
      </c>
      <c r="BH478" s="204">
        <f>IF(N478="sníž. přenesená",J478,0)</f>
        <v>0</v>
      </c>
      <c r="BI478" s="204">
        <f>IF(N478="nulová",J478,0)</f>
        <v>0</v>
      </c>
      <c r="BJ478" s="18" t="s">
        <v>84</v>
      </c>
      <c r="BK478" s="204">
        <f>ROUND(I478*H478,2)</f>
        <v>0</v>
      </c>
      <c r="BL478" s="18" t="s">
        <v>136</v>
      </c>
      <c r="BM478" s="203" t="s">
        <v>1138</v>
      </c>
    </row>
    <row r="479" spans="1:65" s="2" customFormat="1">
      <c r="A479" s="35"/>
      <c r="B479" s="36"/>
      <c r="C479" s="37"/>
      <c r="D479" s="205" t="s">
        <v>138</v>
      </c>
      <c r="E479" s="37"/>
      <c r="F479" s="206" t="s">
        <v>1139</v>
      </c>
      <c r="G479" s="37"/>
      <c r="H479" s="37"/>
      <c r="I479" s="207"/>
      <c r="J479" s="37"/>
      <c r="K479" s="37"/>
      <c r="L479" s="40"/>
      <c r="M479" s="208"/>
      <c r="N479" s="209"/>
      <c r="O479" s="72"/>
      <c r="P479" s="72"/>
      <c r="Q479" s="72"/>
      <c r="R479" s="72"/>
      <c r="S479" s="72"/>
      <c r="T479" s="73"/>
      <c r="U479" s="35"/>
      <c r="V479" s="35"/>
      <c r="W479" s="35"/>
      <c r="X479" s="35"/>
      <c r="Y479" s="35"/>
      <c r="Z479" s="35"/>
      <c r="AA479" s="35"/>
      <c r="AB479" s="35"/>
      <c r="AC479" s="35"/>
      <c r="AD479" s="35"/>
      <c r="AE479" s="35"/>
      <c r="AT479" s="18" t="s">
        <v>138</v>
      </c>
      <c r="AU479" s="18" t="s">
        <v>86</v>
      </c>
    </row>
    <row r="480" spans="1:65" s="15" customFormat="1">
      <c r="B480" s="242"/>
      <c r="C480" s="243"/>
      <c r="D480" s="205" t="s">
        <v>151</v>
      </c>
      <c r="E480" s="244" t="s">
        <v>1</v>
      </c>
      <c r="F480" s="245" t="s">
        <v>1140</v>
      </c>
      <c r="G480" s="243"/>
      <c r="H480" s="244" t="s">
        <v>1</v>
      </c>
      <c r="I480" s="246"/>
      <c r="J480" s="243"/>
      <c r="K480" s="243"/>
      <c r="L480" s="247"/>
      <c r="M480" s="248"/>
      <c r="N480" s="249"/>
      <c r="O480" s="249"/>
      <c r="P480" s="249"/>
      <c r="Q480" s="249"/>
      <c r="R480" s="249"/>
      <c r="S480" s="249"/>
      <c r="T480" s="250"/>
      <c r="AT480" s="251" t="s">
        <v>151</v>
      </c>
      <c r="AU480" s="251" t="s">
        <v>86</v>
      </c>
      <c r="AV480" s="15" t="s">
        <v>84</v>
      </c>
      <c r="AW480" s="15" t="s">
        <v>34</v>
      </c>
      <c r="AX480" s="15" t="s">
        <v>77</v>
      </c>
      <c r="AY480" s="251" t="s">
        <v>128</v>
      </c>
    </row>
    <row r="481" spans="1:65" s="13" customFormat="1">
      <c r="B481" s="210"/>
      <c r="C481" s="211"/>
      <c r="D481" s="205" t="s">
        <v>151</v>
      </c>
      <c r="E481" s="212" t="s">
        <v>1</v>
      </c>
      <c r="F481" s="213" t="s">
        <v>1141</v>
      </c>
      <c r="G481" s="211"/>
      <c r="H481" s="214">
        <v>208.8</v>
      </c>
      <c r="I481" s="215"/>
      <c r="J481" s="211"/>
      <c r="K481" s="211"/>
      <c r="L481" s="216"/>
      <c r="M481" s="217"/>
      <c r="N481" s="218"/>
      <c r="O481" s="218"/>
      <c r="P481" s="218"/>
      <c r="Q481" s="218"/>
      <c r="R481" s="218"/>
      <c r="S481" s="218"/>
      <c r="T481" s="219"/>
      <c r="AT481" s="220" t="s">
        <v>151</v>
      </c>
      <c r="AU481" s="220" t="s">
        <v>86</v>
      </c>
      <c r="AV481" s="13" t="s">
        <v>86</v>
      </c>
      <c r="AW481" s="13" t="s">
        <v>34</v>
      </c>
      <c r="AX481" s="13" t="s">
        <v>77</v>
      </c>
      <c r="AY481" s="220" t="s">
        <v>128</v>
      </c>
    </row>
    <row r="482" spans="1:65" s="14" customFormat="1">
      <c r="B482" s="231"/>
      <c r="C482" s="232"/>
      <c r="D482" s="205" t="s">
        <v>151</v>
      </c>
      <c r="E482" s="233" t="s">
        <v>1</v>
      </c>
      <c r="F482" s="234" t="s">
        <v>177</v>
      </c>
      <c r="G482" s="232"/>
      <c r="H482" s="235">
        <v>208.8</v>
      </c>
      <c r="I482" s="236"/>
      <c r="J482" s="232"/>
      <c r="K482" s="232"/>
      <c r="L482" s="237"/>
      <c r="M482" s="238"/>
      <c r="N482" s="239"/>
      <c r="O482" s="239"/>
      <c r="P482" s="239"/>
      <c r="Q482" s="239"/>
      <c r="R482" s="239"/>
      <c r="S482" s="239"/>
      <c r="T482" s="240"/>
      <c r="AT482" s="241" t="s">
        <v>151</v>
      </c>
      <c r="AU482" s="241" t="s">
        <v>86</v>
      </c>
      <c r="AV482" s="14" t="s">
        <v>136</v>
      </c>
      <c r="AW482" s="14" t="s">
        <v>34</v>
      </c>
      <c r="AX482" s="14" t="s">
        <v>84</v>
      </c>
      <c r="AY482" s="241" t="s">
        <v>128</v>
      </c>
    </row>
    <row r="483" spans="1:65" s="2" customFormat="1" ht="16.5" customHeight="1">
      <c r="A483" s="35"/>
      <c r="B483" s="36"/>
      <c r="C483" s="192" t="s">
        <v>342</v>
      </c>
      <c r="D483" s="192" t="s">
        <v>131</v>
      </c>
      <c r="E483" s="193" t="s">
        <v>1142</v>
      </c>
      <c r="F483" s="194" t="s">
        <v>1143</v>
      </c>
      <c r="G483" s="195" t="s">
        <v>155</v>
      </c>
      <c r="H483" s="196">
        <v>31.71</v>
      </c>
      <c r="I483" s="197"/>
      <c r="J483" s="198">
        <f>ROUND(I483*H483,2)</f>
        <v>0</v>
      </c>
      <c r="K483" s="194" t="s">
        <v>848</v>
      </c>
      <c r="L483" s="40"/>
      <c r="M483" s="199" t="s">
        <v>1</v>
      </c>
      <c r="N483" s="200" t="s">
        <v>42</v>
      </c>
      <c r="O483" s="72"/>
      <c r="P483" s="201">
        <f>O483*H483</f>
        <v>0</v>
      </c>
      <c r="Q483" s="201">
        <v>2.0874999999999999</v>
      </c>
      <c r="R483" s="201">
        <f>Q483*H483</f>
        <v>66.194625000000002</v>
      </c>
      <c r="S483" s="201">
        <v>0</v>
      </c>
      <c r="T483" s="202">
        <f>S483*H483</f>
        <v>0</v>
      </c>
      <c r="U483" s="35"/>
      <c r="V483" s="35"/>
      <c r="W483" s="35"/>
      <c r="X483" s="35"/>
      <c r="Y483" s="35"/>
      <c r="Z483" s="35"/>
      <c r="AA483" s="35"/>
      <c r="AB483" s="35"/>
      <c r="AC483" s="35"/>
      <c r="AD483" s="35"/>
      <c r="AE483" s="35"/>
      <c r="AR483" s="203" t="s">
        <v>136</v>
      </c>
      <c r="AT483" s="203" t="s">
        <v>131</v>
      </c>
      <c r="AU483" s="203" t="s">
        <v>86</v>
      </c>
      <c r="AY483" s="18" t="s">
        <v>128</v>
      </c>
      <c r="BE483" s="204">
        <f>IF(N483="základní",J483,0)</f>
        <v>0</v>
      </c>
      <c r="BF483" s="204">
        <f>IF(N483="snížená",J483,0)</f>
        <v>0</v>
      </c>
      <c r="BG483" s="204">
        <f>IF(N483="zákl. přenesená",J483,0)</f>
        <v>0</v>
      </c>
      <c r="BH483" s="204">
        <f>IF(N483="sníž. přenesená",J483,0)</f>
        <v>0</v>
      </c>
      <c r="BI483" s="204">
        <f>IF(N483="nulová",J483,0)</f>
        <v>0</v>
      </c>
      <c r="BJ483" s="18" t="s">
        <v>84</v>
      </c>
      <c r="BK483" s="204">
        <f>ROUND(I483*H483,2)</f>
        <v>0</v>
      </c>
      <c r="BL483" s="18" t="s">
        <v>136</v>
      </c>
      <c r="BM483" s="203" t="s">
        <v>1144</v>
      </c>
    </row>
    <row r="484" spans="1:65" s="2" customFormat="1">
      <c r="A484" s="35"/>
      <c r="B484" s="36"/>
      <c r="C484" s="37"/>
      <c r="D484" s="205" t="s">
        <v>138</v>
      </c>
      <c r="E484" s="37"/>
      <c r="F484" s="206" t="s">
        <v>1145</v>
      </c>
      <c r="G484" s="37"/>
      <c r="H484" s="37"/>
      <c r="I484" s="207"/>
      <c r="J484" s="37"/>
      <c r="K484" s="37"/>
      <c r="L484" s="40"/>
      <c r="M484" s="208"/>
      <c r="N484" s="209"/>
      <c r="O484" s="72"/>
      <c r="P484" s="72"/>
      <c r="Q484" s="72"/>
      <c r="R484" s="72"/>
      <c r="S484" s="72"/>
      <c r="T484" s="73"/>
      <c r="U484" s="35"/>
      <c r="V484" s="35"/>
      <c r="W484" s="35"/>
      <c r="X484" s="35"/>
      <c r="Y484" s="35"/>
      <c r="Z484" s="35"/>
      <c r="AA484" s="35"/>
      <c r="AB484" s="35"/>
      <c r="AC484" s="35"/>
      <c r="AD484" s="35"/>
      <c r="AE484" s="35"/>
      <c r="AT484" s="18" t="s">
        <v>138</v>
      </c>
      <c r="AU484" s="18" t="s">
        <v>86</v>
      </c>
    </row>
    <row r="485" spans="1:65" s="15" customFormat="1">
      <c r="B485" s="242"/>
      <c r="C485" s="243"/>
      <c r="D485" s="205" t="s">
        <v>151</v>
      </c>
      <c r="E485" s="244" t="s">
        <v>1</v>
      </c>
      <c r="F485" s="245" t="s">
        <v>1146</v>
      </c>
      <c r="G485" s="243"/>
      <c r="H485" s="244" t="s">
        <v>1</v>
      </c>
      <c r="I485" s="246"/>
      <c r="J485" s="243"/>
      <c r="K485" s="243"/>
      <c r="L485" s="247"/>
      <c r="M485" s="248"/>
      <c r="N485" s="249"/>
      <c r="O485" s="249"/>
      <c r="P485" s="249"/>
      <c r="Q485" s="249"/>
      <c r="R485" s="249"/>
      <c r="S485" s="249"/>
      <c r="T485" s="250"/>
      <c r="AT485" s="251" t="s">
        <v>151</v>
      </c>
      <c r="AU485" s="251" t="s">
        <v>86</v>
      </c>
      <c r="AV485" s="15" t="s">
        <v>84</v>
      </c>
      <c r="AW485" s="15" t="s">
        <v>34</v>
      </c>
      <c r="AX485" s="15" t="s">
        <v>77</v>
      </c>
      <c r="AY485" s="251" t="s">
        <v>128</v>
      </c>
    </row>
    <row r="486" spans="1:65" s="15" customFormat="1">
      <c r="B486" s="242"/>
      <c r="C486" s="243"/>
      <c r="D486" s="205" t="s">
        <v>151</v>
      </c>
      <c r="E486" s="244" t="s">
        <v>1</v>
      </c>
      <c r="F486" s="245" t="s">
        <v>857</v>
      </c>
      <c r="G486" s="243"/>
      <c r="H486" s="244" t="s">
        <v>1</v>
      </c>
      <c r="I486" s="246"/>
      <c r="J486" s="243"/>
      <c r="K486" s="243"/>
      <c r="L486" s="247"/>
      <c r="M486" s="248"/>
      <c r="N486" s="249"/>
      <c r="O486" s="249"/>
      <c r="P486" s="249"/>
      <c r="Q486" s="249"/>
      <c r="R486" s="249"/>
      <c r="S486" s="249"/>
      <c r="T486" s="250"/>
      <c r="AT486" s="251" t="s">
        <v>151</v>
      </c>
      <c r="AU486" s="251" t="s">
        <v>86</v>
      </c>
      <c r="AV486" s="15" t="s">
        <v>84</v>
      </c>
      <c r="AW486" s="15" t="s">
        <v>34</v>
      </c>
      <c r="AX486" s="15" t="s">
        <v>77</v>
      </c>
      <c r="AY486" s="251" t="s">
        <v>128</v>
      </c>
    </row>
    <row r="487" spans="1:65" s="15" customFormat="1">
      <c r="B487" s="242"/>
      <c r="C487" s="243"/>
      <c r="D487" s="205" t="s">
        <v>151</v>
      </c>
      <c r="E487" s="244" t="s">
        <v>1</v>
      </c>
      <c r="F487" s="245" t="s">
        <v>975</v>
      </c>
      <c r="G487" s="243"/>
      <c r="H487" s="244" t="s">
        <v>1</v>
      </c>
      <c r="I487" s="246"/>
      <c r="J487" s="243"/>
      <c r="K487" s="243"/>
      <c r="L487" s="247"/>
      <c r="M487" s="248"/>
      <c r="N487" s="249"/>
      <c r="O487" s="249"/>
      <c r="P487" s="249"/>
      <c r="Q487" s="249"/>
      <c r="R487" s="249"/>
      <c r="S487" s="249"/>
      <c r="T487" s="250"/>
      <c r="AT487" s="251" t="s">
        <v>151</v>
      </c>
      <c r="AU487" s="251" t="s">
        <v>86</v>
      </c>
      <c r="AV487" s="15" t="s">
        <v>84</v>
      </c>
      <c r="AW487" s="15" t="s">
        <v>34</v>
      </c>
      <c r="AX487" s="15" t="s">
        <v>77</v>
      </c>
      <c r="AY487" s="251" t="s">
        <v>128</v>
      </c>
    </row>
    <row r="488" spans="1:65" s="13" customFormat="1">
      <c r="B488" s="210"/>
      <c r="C488" s="211"/>
      <c r="D488" s="205" t="s">
        <v>151</v>
      </c>
      <c r="E488" s="212" t="s">
        <v>1</v>
      </c>
      <c r="F488" s="213" t="s">
        <v>1147</v>
      </c>
      <c r="G488" s="211"/>
      <c r="H488" s="214">
        <v>1.5720000000000001</v>
      </c>
      <c r="I488" s="215"/>
      <c r="J488" s="211"/>
      <c r="K488" s="211"/>
      <c r="L488" s="216"/>
      <c r="M488" s="217"/>
      <c r="N488" s="218"/>
      <c r="O488" s="218"/>
      <c r="P488" s="218"/>
      <c r="Q488" s="218"/>
      <c r="R488" s="218"/>
      <c r="S488" s="218"/>
      <c r="T488" s="219"/>
      <c r="AT488" s="220" t="s">
        <v>151</v>
      </c>
      <c r="AU488" s="220" t="s">
        <v>86</v>
      </c>
      <c r="AV488" s="13" t="s">
        <v>86</v>
      </c>
      <c r="AW488" s="13" t="s">
        <v>34</v>
      </c>
      <c r="AX488" s="13" t="s">
        <v>77</v>
      </c>
      <c r="AY488" s="220" t="s">
        <v>128</v>
      </c>
    </row>
    <row r="489" spans="1:65" s="15" customFormat="1">
      <c r="B489" s="242"/>
      <c r="C489" s="243"/>
      <c r="D489" s="205" t="s">
        <v>151</v>
      </c>
      <c r="E489" s="244" t="s">
        <v>1</v>
      </c>
      <c r="F489" s="245" t="s">
        <v>977</v>
      </c>
      <c r="G489" s="243"/>
      <c r="H489" s="244" t="s">
        <v>1</v>
      </c>
      <c r="I489" s="246"/>
      <c r="J489" s="243"/>
      <c r="K489" s="243"/>
      <c r="L489" s="247"/>
      <c r="M489" s="248"/>
      <c r="N489" s="249"/>
      <c r="O489" s="249"/>
      <c r="P489" s="249"/>
      <c r="Q489" s="249"/>
      <c r="R489" s="249"/>
      <c r="S489" s="249"/>
      <c r="T489" s="250"/>
      <c r="AT489" s="251" t="s">
        <v>151</v>
      </c>
      <c r="AU489" s="251" t="s">
        <v>86</v>
      </c>
      <c r="AV489" s="15" t="s">
        <v>84</v>
      </c>
      <c r="AW489" s="15" t="s">
        <v>34</v>
      </c>
      <c r="AX489" s="15" t="s">
        <v>77</v>
      </c>
      <c r="AY489" s="251" t="s">
        <v>128</v>
      </c>
    </row>
    <row r="490" spans="1:65" s="13" customFormat="1">
      <c r="B490" s="210"/>
      <c r="C490" s="211"/>
      <c r="D490" s="205" t="s">
        <v>151</v>
      </c>
      <c r="E490" s="212" t="s">
        <v>1</v>
      </c>
      <c r="F490" s="213" t="s">
        <v>1148</v>
      </c>
      <c r="G490" s="211"/>
      <c r="H490" s="214">
        <v>9.2430000000000003</v>
      </c>
      <c r="I490" s="215"/>
      <c r="J490" s="211"/>
      <c r="K490" s="211"/>
      <c r="L490" s="216"/>
      <c r="M490" s="217"/>
      <c r="N490" s="218"/>
      <c r="O490" s="218"/>
      <c r="P490" s="218"/>
      <c r="Q490" s="218"/>
      <c r="R490" s="218"/>
      <c r="S490" s="218"/>
      <c r="T490" s="219"/>
      <c r="AT490" s="220" t="s">
        <v>151</v>
      </c>
      <c r="AU490" s="220" t="s">
        <v>86</v>
      </c>
      <c r="AV490" s="13" t="s">
        <v>86</v>
      </c>
      <c r="AW490" s="13" t="s">
        <v>34</v>
      </c>
      <c r="AX490" s="13" t="s">
        <v>77</v>
      </c>
      <c r="AY490" s="220" t="s">
        <v>128</v>
      </c>
    </row>
    <row r="491" spans="1:65" s="15" customFormat="1">
      <c r="B491" s="242"/>
      <c r="C491" s="243"/>
      <c r="D491" s="205" t="s">
        <v>151</v>
      </c>
      <c r="E491" s="244" t="s">
        <v>1</v>
      </c>
      <c r="F491" s="245" t="s">
        <v>979</v>
      </c>
      <c r="G491" s="243"/>
      <c r="H491" s="244" t="s">
        <v>1</v>
      </c>
      <c r="I491" s="246"/>
      <c r="J491" s="243"/>
      <c r="K491" s="243"/>
      <c r="L491" s="247"/>
      <c r="M491" s="248"/>
      <c r="N491" s="249"/>
      <c r="O491" s="249"/>
      <c r="P491" s="249"/>
      <c r="Q491" s="249"/>
      <c r="R491" s="249"/>
      <c r="S491" s="249"/>
      <c r="T491" s="250"/>
      <c r="AT491" s="251" t="s">
        <v>151</v>
      </c>
      <c r="AU491" s="251" t="s">
        <v>86</v>
      </c>
      <c r="AV491" s="15" t="s">
        <v>84</v>
      </c>
      <c r="AW491" s="15" t="s">
        <v>34</v>
      </c>
      <c r="AX491" s="15" t="s">
        <v>77</v>
      </c>
      <c r="AY491" s="251" t="s">
        <v>128</v>
      </c>
    </row>
    <row r="492" spans="1:65" s="13" customFormat="1">
      <c r="B492" s="210"/>
      <c r="C492" s="211"/>
      <c r="D492" s="205" t="s">
        <v>151</v>
      </c>
      <c r="E492" s="212" t="s">
        <v>1</v>
      </c>
      <c r="F492" s="213" t="s">
        <v>1149</v>
      </c>
      <c r="G492" s="211"/>
      <c r="H492" s="214">
        <v>0.90500000000000003</v>
      </c>
      <c r="I492" s="215"/>
      <c r="J492" s="211"/>
      <c r="K492" s="211"/>
      <c r="L492" s="216"/>
      <c r="M492" s="217"/>
      <c r="N492" s="218"/>
      <c r="O492" s="218"/>
      <c r="P492" s="218"/>
      <c r="Q492" s="218"/>
      <c r="R492" s="218"/>
      <c r="S492" s="218"/>
      <c r="T492" s="219"/>
      <c r="AT492" s="220" t="s">
        <v>151</v>
      </c>
      <c r="AU492" s="220" t="s">
        <v>86</v>
      </c>
      <c r="AV492" s="13" t="s">
        <v>86</v>
      </c>
      <c r="AW492" s="13" t="s">
        <v>34</v>
      </c>
      <c r="AX492" s="13" t="s">
        <v>77</v>
      </c>
      <c r="AY492" s="220" t="s">
        <v>128</v>
      </c>
    </row>
    <row r="493" spans="1:65" s="15" customFormat="1">
      <c r="B493" s="242"/>
      <c r="C493" s="243"/>
      <c r="D493" s="205" t="s">
        <v>151</v>
      </c>
      <c r="E493" s="244" t="s">
        <v>1</v>
      </c>
      <c r="F493" s="245" t="s">
        <v>981</v>
      </c>
      <c r="G493" s="243"/>
      <c r="H493" s="244" t="s">
        <v>1</v>
      </c>
      <c r="I493" s="246"/>
      <c r="J493" s="243"/>
      <c r="K493" s="243"/>
      <c r="L493" s="247"/>
      <c r="M493" s="248"/>
      <c r="N493" s="249"/>
      <c r="O493" s="249"/>
      <c r="P493" s="249"/>
      <c r="Q493" s="249"/>
      <c r="R493" s="249"/>
      <c r="S493" s="249"/>
      <c r="T493" s="250"/>
      <c r="AT493" s="251" t="s">
        <v>151</v>
      </c>
      <c r="AU493" s="251" t="s">
        <v>86</v>
      </c>
      <c r="AV493" s="15" t="s">
        <v>84</v>
      </c>
      <c r="AW493" s="15" t="s">
        <v>34</v>
      </c>
      <c r="AX493" s="15" t="s">
        <v>77</v>
      </c>
      <c r="AY493" s="251" t="s">
        <v>128</v>
      </c>
    </row>
    <row r="494" spans="1:65" s="13" customFormat="1">
      <c r="B494" s="210"/>
      <c r="C494" s="211"/>
      <c r="D494" s="205" t="s">
        <v>151</v>
      </c>
      <c r="E494" s="212" t="s">
        <v>1</v>
      </c>
      <c r="F494" s="213" t="s">
        <v>1150</v>
      </c>
      <c r="G494" s="211"/>
      <c r="H494" s="214">
        <v>5.3540000000000001</v>
      </c>
      <c r="I494" s="215"/>
      <c r="J494" s="211"/>
      <c r="K494" s="211"/>
      <c r="L494" s="216"/>
      <c r="M494" s="217"/>
      <c r="N494" s="218"/>
      <c r="O494" s="218"/>
      <c r="P494" s="218"/>
      <c r="Q494" s="218"/>
      <c r="R494" s="218"/>
      <c r="S494" s="218"/>
      <c r="T494" s="219"/>
      <c r="AT494" s="220" t="s">
        <v>151</v>
      </c>
      <c r="AU494" s="220" t="s">
        <v>86</v>
      </c>
      <c r="AV494" s="13" t="s">
        <v>86</v>
      </c>
      <c r="AW494" s="13" t="s">
        <v>34</v>
      </c>
      <c r="AX494" s="13" t="s">
        <v>77</v>
      </c>
      <c r="AY494" s="220" t="s">
        <v>128</v>
      </c>
    </row>
    <row r="495" spans="1:65" s="15" customFormat="1">
      <c r="B495" s="242"/>
      <c r="C495" s="243"/>
      <c r="D495" s="205" t="s">
        <v>151</v>
      </c>
      <c r="E495" s="244" t="s">
        <v>1</v>
      </c>
      <c r="F495" s="245" t="s">
        <v>983</v>
      </c>
      <c r="G495" s="243"/>
      <c r="H495" s="244" t="s">
        <v>1</v>
      </c>
      <c r="I495" s="246"/>
      <c r="J495" s="243"/>
      <c r="K495" s="243"/>
      <c r="L495" s="247"/>
      <c r="M495" s="248"/>
      <c r="N495" s="249"/>
      <c r="O495" s="249"/>
      <c r="P495" s="249"/>
      <c r="Q495" s="249"/>
      <c r="R495" s="249"/>
      <c r="S495" s="249"/>
      <c r="T495" s="250"/>
      <c r="AT495" s="251" t="s">
        <v>151</v>
      </c>
      <c r="AU495" s="251" t="s">
        <v>86</v>
      </c>
      <c r="AV495" s="15" t="s">
        <v>84</v>
      </c>
      <c r="AW495" s="15" t="s">
        <v>34</v>
      </c>
      <c r="AX495" s="15" t="s">
        <v>77</v>
      </c>
      <c r="AY495" s="251" t="s">
        <v>128</v>
      </c>
    </row>
    <row r="496" spans="1:65" s="13" customFormat="1">
      <c r="B496" s="210"/>
      <c r="C496" s="211"/>
      <c r="D496" s="205" t="s">
        <v>151</v>
      </c>
      <c r="E496" s="212" t="s">
        <v>1</v>
      </c>
      <c r="F496" s="213" t="s">
        <v>1151</v>
      </c>
      <c r="G496" s="211"/>
      <c r="H496" s="214">
        <v>5.7089999999999996</v>
      </c>
      <c r="I496" s="215"/>
      <c r="J496" s="211"/>
      <c r="K496" s="211"/>
      <c r="L496" s="216"/>
      <c r="M496" s="217"/>
      <c r="N496" s="218"/>
      <c r="O496" s="218"/>
      <c r="P496" s="218"/>
      <c r="Q496" s="218"/>
      <c r="R496" s="218"/>
      <c r="S496" s="218"/>
      <c r="T496" s="219"/>
      <c r="AT496" s="220" t="s">
        <v>151</v>
      </c>
      <c r="AU496" s="220" t="s">
        <v>86</v>
      </c>
      <c r="AV496" s="13" t="s">
        <v>86</v>
      </c>
      <c r="AW496" s="13" t="s">
        <v>34</v>
      </c>
      <c r="AX496" s="13" t="s">
        <v>77</v>
      </c>
      <c r="AY496" s="220" t="s">
        <v>128</v>
      </c>
    </row>
    <row r="497" spans="1:65" s="15" customFormat="1">
      <c r="B497" s="242"/>
      <c r="C497" s="243"/>
      <c r="D497" s="205" t="s">
        <v>151</v>
      </c>
      <c r="E497" s="244" t="s">
        <v>1</v>
      </c>
      <c r="F497" s="245" t="s">
        <v>985</v>
      </c>
      <c r="G497" s="243"/>
      <c r="H497" s="244" t="s">
        <v>1</v>
      </c>
      <c r="I497" s="246"/>
      <c r="J497" s="243"/>
      <c r="K497" s="243"/>
      <c r="L497" s="247"/>
      <c r="M497" s="248"/>
      <c r="N497" s="249"/>
      <c r="O497" s="249"/>
      <c r="P497" s="249"/>
      <c r="Q497" s="249"/>
      <c r="R497" s="249"/>
      <c r="S497" s="249"/>
      <c r="T497" s="250"/>
      <c r="AT497" s="251" t="s">
        <v>151</v>
      </c>
      <c r="AU497" s="251" t="s">
        <v>86</v>
      </c>
      <c r="AV497" s="15" t="s">
        <v>84</v>
      </c>
      <c r="AW497" s="15" t="s">
        <v>34</v>
      </c>
      <c r="AX497" s="15" t="s">
        <v>77</v>
      </c>
      <c r="AY497" s="251" t="s">
        <v>128</v>
      </c>
    </row>
    <row r="498" spans="1:65" s="13" customFormat="1">
      <c r="B498" s="210"/>
      <c r="C498" s="211"/>
      <c r="D498" s="205" t="s">
        <v>151</v>
      </c>
      <c r="E498" s="212" t="s">
        <v>1</v>
      </c>
      <c r="F498" s="213" t="s">
        <v>1152</v>
      </c>
      <c r="G498" s="211"/>
      <c r="H498" s="214">
        <v>3.6909999999999998</v>
      </c>
      <c r="I498" s="215"/>
      <c r="J498" s="211"/>
      <c r="K498" s="211"/>
      <c r="L498" s="216"/>
      <c r="M498" s="217"/>
      <c r="N498" s="218"/>
      <c r="O498" s="218"/>
      <c r="P498" s="218"/>
      <c r="Q498" s="218"/>
      <c r="R498" s="218"/>
      <c r="S498" s="218"/>
      <c r="T498" s="219"/>
      <c r="AT498" s="220" t="s">
        <v>151</v>
      </c>
      <c r="AU498" s="220" t="s">
        <v>86</v>
      </c>
      <c r="AV498" s="13" t="s">
        <v>86</v>
      </c>
      <c r="AW498" s="13" t="s">
        <v>34</v>
      </c>
      <c r="AX498" s="13" t="s">
        <v>77</v>
      </c>
      <c r="AY498" s="220" t="s">
        <v>128</v>
      </c>
    </row>
    <row r="499" spans="1:65" s="15" customFormat="1">
      <c r="B499" s="242"/>
      <c r="C499" s="243"/>
      <c r="D499" s="205" t="s">
        <v>151</v>
      </c>
      <c r="E499" s="244" t="s">
        <v>1</v>
      </c>
      <c r="F499" s="245" t="s">
        <v>987</v>
      </c>
      <c r="G499" s="243"/>
      <c r="H499" s="244" t="s">
        <v>1</v>
      </c>
      <c r="I499" s="246"/>
      <c r="J499" s="243"/>
      <c r="K499" s="243"/>
      <c r="L499" s="247"/>
      <c r="M499" s="248"/>
      <c r="N499" s="249"/>
      <c r="O499" s="249"/>
      <c r="P499" s="249"/>
      <c r="Q499" s="249"/>
      <c r="R499" s="249"/>
      <c r="S499" s="249"/>
      <c r="T499" s="250"/>
      <c r="AT499" s="251" t="s">
        <v>151</v>
      </c>
      <c r="AU499" s="251" t="s">
        <v>86</v>
      </c>
      <c r="AV499" s="15" t="s">
        <v>84</v>
      </c>
      <c r="AW499" s="15" t="s">
        <v>34</v>
      </c>
      <c r="AX499" s="15" t="s">
        <v>77</v>
      </c>
      <c r="AY499" s="251" t="s">
        <v>128</v>
      </c>
    </row>
    <row r="500" spans="1:65" s="13" customFormat="1">
      <c r="B500" s="210"/>
      <c r="C500" s="211"/>
      <c r="D500" s="205" t="s">
        <v>151</v>
      </c>
      <c r="E500" s="212" t="s">
        <v>1</v>
      </c>
      <c r="F500" s="213" t="s">
        <v>1153</v>
      </c>
      <c r="G500" s="211"/>
      <c r="H500" s="214">
        <v>2.1429999999999998</v>
      </c>
      <c r="I500" s="215"/>
      <c r="J500" s="211"/>
      <c r="K500" s="211"/>
      <c r="L500" s="216"/>
      <c r="M500" s="217"/>
      <c r="N500" s="218"/>
      <c r="O500" s="218"/>
      <c r="P500" s="218"/>
      <c r="Q500" s="218"/>
      <c r="R500" s="218"/>
      <c r="S500" s="218"/>
      <c r="T500" s="219"/>
      <c r="AT500" s="220" t="s">
        <v>151</v>
      </c>
      <c r="AU500" s="220" t="s">
        <v>86</v>
      </c>
      <c r="AV500" s="13" t="s">
        <v>86</v>
      </c>
      <c r="AW500" s="13" t="s">
        <v>34</v>
      </c>
      <c r="AX500" s="13" t="s">
        <v>77</v>
      </c>
      <c r="AY500" s="220" t="s">
        <v>128</v>
      </c>
    </row>
    <row r="501" spans="1:65" s="15" customFormat="1">
      <c r="B501" s="242"/>
      <c r="C501" s="243"/>
      <c r="D501" s="205" t="s">
        <v>151</v>
      </c>
      <c r="E501" s="244" t="s">
        <v>1</v>
      </c>
      <c r="F501" s="245" t="s">
        <v>989</v>
      </c>
      <c r="G501" s="243"/>
      <c r="H501" s="244" t="s">
        <v>1</v>
      </c>
      <c r="I501" s="246"/>
      <c r="J501" s="243"/>
      <c r="K501" s="243"/>
      <c r="L501" s="247"/>
      <c r="M501" s="248"/>
      <c r="N501" s="249"/>
      <c r="O501" s="249"/>
      <c r="P501" s="249"/>
      <c r="Q501" s="249"/>
      <c r="R501" s="249"/>
      <c r="S501" s="249"/>
      <c r="T501" s="250"/>
      <c r="AT501" s="251" t="s">
        <v>151</v>
      </c>
      <c r="AU501" s="251" t="s">
        <v>86</v>
      </c>
      <c r="AV501" s="15" t="s">
        <v>84</v>
      </c>
      <c r="AW501" s="15" t="s">
        <v>34</v>
      </c>
      <c r="AX501" s="15" t="s">
        <v>77</v>
      </c>
      <c r="AY501" s="251" t="s">
        <v>128</v>
      </c>
    </row>
    <row r="502" spans="1:65" s="13" customFormat="1">
      <c r="B502" s="210"/>
      <c r="C502" s="211"/>
      <c r="D502" s="205" t="s">
        <v>151</v>
      </c>
      <c r="E502" s="212" t="s">
        <v>1</v>
      </c>
      <c r="F502" s="213" t="s">
        <v>1154</v>
      </c>
      <c r="G502" s="211"/>
      <c r="H502" s="214">
        <v>0.99199999999999999</v>
      </c>
      <c r="I502" s="215"/>
      <c r="J502" s="211"/>
      <c r="K502" s="211"/>
      <c r="L502" s="216"/>
      <c r="M502" s="217"/>
      <c r="N502" s="218"/>
      <c r="O502" s="218"/>
      <c r="P502" s="218"/>
      <c r="Q502" s="218"/>
      <c r="R502" s="218"/>
      <c r="S502" s="218"/>
      <c r="T502" s="219"/>
      <c r="AT502" s="220" t="s">
        <v>151</v>
      </c>
      <c r="AU502" s="220" t="s">
        <v>86</v>
      </c>
      <c r="AV502" s="13" t="s">
        <v>86</v>
      </c>
      <c r="AW502" s="13" t="s">
        <v>34</v>
      </c>
      <c r="AX502" s="13" t="s">
        <v>77</v>
      </c>
      <c r="AY502" s="220" t="s">
        <v>128</v>
      </c>
    </row>
    <row r="503" spans="1:65" s="15" customFormat="1">
      <c r="B503" s="242"/>
      <c r="C503" s="243"/>
      <c r="D503" s="205" t="s">
        <v>151</v>
      </c>
      <c r="E503" s="244" t="s">
        <v>1</v>
      </c>
      <c r="F503" s="245" t="s">
        <v>991</v>
      </c>
      <c r="G503" s="243"/>
      <c r="H503" s="244" t="s">
        <v>1</v>
      </c>
      <c r="I503" s="246"/>
      <c r="J503" s="243"/>
      <c r="K503" s="243"/>
      <c r="L503" s="247"/>
      <c r="M503" s="248"/>
      <c r="N503" s="249"/>
      <c r="O503" s="249"/>
      <c r="P503" s="249"/>
      <c r="Q503" s="249"/>
      <c r="R503" s="249"/>
      <c r="S503" s="249"/>
      <c r="T503" s="250"/>
      <c r="AT503" s="251" t="s">
        <v>151</v>
      </c>
      <c r="AU503" s="251" t="s">
        <v>86</v>
      </c>
      <c r="AV503" s="15" t="s">
        <v>84</v>
      </c>
      <c r="AW503" s="15" t="s">
        <v>34</v>
      </c>
      <c r="AX503" s="15" t="s">
        <v>77</v>
      </c>
      <c r="AY503" s="251" t="s">
        <v>128</v>
      </c>
    </row>
    <row r="504" spans="1:65" s="13" customFormat="1">
      <c r="B504" s="210"/>
      <c r="C504" s="211"/>
      <c r="D504" s="205" t="s">
        <v>151</v>
      </c>
      <c r="E504" s="212" t="s">
        <v>1</v>
      </c>
      <c r="F504" s="213" t="s">
        <v>1155</v>
      </c>
      <c r="G504" s="211"/>
      <c r="H504" s="214">
        <v>1.008</v>
      </c>
      <c r="I504" s="215"/>
      <c r="J504" s="211"/>
      <c r="K504" s="211"/>
      <c r="L504" s="216"/>
      <c r="M504" s="217"/>
      <c r="N504" s="218"/>
      <c r="O504" s="218"/>
      <c r="P504" s="218"/>
      <c r="Q504" s="218"/>
      <c r="R504" s="218"/>
      <c r="S504" s="218"/>
      <c r="T504" s="219"/>
      <c r="AT504" s="220" t="s">
        <v>151</v>
      </c>
      <c r="AU504" s="220" t="s">
        <v>86</v>
      </c>
      <c r="AV504" s="13" t="s">
        <v>86</v>
      </c>
      <c r="AW504" s="13" t="s">
        <v>34</v>
      </c>
      <c r="AX504" s="13" t="s">
        <v>77</v>
      </c>
      <c r="AY504" s="220" t="s">
        <v>128</v>
      </c>
    </row>
    <row r="505" spans="1:65" s="15" customFormat="1">
      <c r="B505" s="242"/>
      <c r="C505" s="243"/>
      <c r="D505" s="205" t="s">
        <v>151</v>
      </c>
      <c r="E505" s="244" t="s">
        <v>1</v>
      </c>
      <c r="F505" s="245" t="s">
        <v>993</v>
      </c>
      <c r="G505" s="243"/>
      <c r="H505" s="244" t="s">
        <v>1</v>
      </c>
      <c r="I505" s="246"/>
      <c r="J505" s="243"/>
      <c r="K505" s="243"/>
      <c r="L505" s="247"/>
      <c r="M505" s="248"/>
      <c r="N505" s="249"/>
      <c r="O505" s="249"/>
      <c r="P505" s="249"/>
      <c r="Q505" s="249"/>
      <c r="R505" s="249"/>
      <c r="S505" s="249"/>
      <c r="T505" s="250"/>
      <c r="AT505" s="251" t="s">
        <v>151</v>
      </c>
      <c r="AU505" s="251" t="s">
        <v>86</v>
      </c>
      <c r="AV505" s="15" t="s">
        <v>84</v>
      </c>
      <c r="AW505" s="15" t="s">
        <v>34</v>
      </c>
      <c r="AX505" s="15" t="s">
        <v>77</v>
      </c>
      <c r="AY505" s="251" t="s">
        <v>128</v>
      </c>
    </row>
    <row r="506" spans="1:65" s="13" customFormat="1">
      <c r="B506" s="210"/>
      <c r="C506" s="211"/>
      <c r="D506" s="205" t="s">
        <v>151</v>
      </c>
      <c r="E506" s="212" t="s">
        <v>1</v>
      </c>
      <c r="F506" s="213" t="s">
        <v>1156</v>
      </c>
      <c r="G506" s="211"/>
      <c r="H506" s="214">
        <v>1.093</v>
      </c>
      <c r="I506" s="215"/>
      <c r="J506" s="211"/>
      <c r="K506" s="211"/>
      <c r="L506" s="216"/>
      <c r="M506" s="217"/>
      <c r="N506" s="218"/>
      <c r="O506" s="218"/>
      <c r="P506" s="218"/>
      <c r="Q506" s="218"/>
      <c r="R506" s="218"/>
      <c r="S506" s="218"/>
      <c r="T506" s="219"/>
      <c r="AT506" s="220" t="s">
        <v>151</v>
      </c>
      <c r="AU506" s="220" t="s">
        <v>86</v>
      </c>
      <c r="AV506" s="13" t="s">
        <v>86</v>
      </c>
      <c r="AW506" s="13" t="s">
        <v>34</v>
      </c>
      <c r="AX506" s="13" t="s">
        <v>77</v>
      </c>
      <c r="AY506" s="220" t="s">
        <v>128</v>
      </c>
    </row>
    <row r="507" spans="1:65" s="14" customFormat="1">
      <c r="B507" s="231"/>
      <c r="C507" s="232"/>
      <c r="D507" s="205" t="s">
        <v>151</v>
      </c>
      <c r="E507" s="233" t="s">
        <v>1</v>
      </c>
      <c r="F507" s="234" t="s">
        <v>177</v>
      </c>
      <c r="G507" s="232"/>
      <c r="H507" s="235">
        <v>31.71</v>
      </c>
      <c r="I507" s="236"/>
      <c r="J507" s="232"/>
      <c r="K507" s="232"/>
      <c r="L507" s="237"/>
      <c r="M507" s="238"/>
      <c r="N507" s="239"/>
      <c r="O507" s="239"/>
      <c r="P507" s="239"/>
      <c r="Q507" s="239"/>
      <c r="R507" s="239"/>
      <c r="S507" s="239"/>
      <c r="T507" s="240"/>
      <c r="AT507" s="241" t="s">
        <v>151</v>
      </c>
      <c r="AU507" s="241" t="s">
        <v>86</v>
      </c>
      <c r="AV507" s="14" t="s">
        <v>136</v>
      </c>
      <c r="AW507" s="14" t="s">
        <v>34</v>
      </c>
      <c r="AX507" s="14" t="s">
        <v>84</v>
      </c>
      <c r="AY507" s="241" t="s">
        <v>128</v>
      </c>
    </row>
    <row r="508" spans="1:65" s="2" customFormat="1" ht="16.5" customHeight="1">
      <c r="A508" s="35"/>
      <c r="B508" s="36"/>
      <c r="C508" s="192" t="s">
        <v>347</v>
      </c>
      <c r="D508" s="192" t="s">
        <v>131</v>
      </c>
      <c r="E508" s="193" t="s">
        <v>1157</v>
      </c>
      <c r="F508" s="194" t="s">
        <v>1158</v>
      </c>
      <c r="G508" s="195" t="s">
        <v>155</v>
      </c>
      <c r="H508" s="196">
        <v>47.564999999999998</v>
      </c>
      <c r="I508" s="197"/>
      <c r="J508" s="198">
        <f>ROUND(I508*H508,2)</f>
        <v>0</v>
      </c>
      <c r="K508" s="194" t="s">
        <v>848</v>
      </c>
      <c r="L508" s="40"/>
      <c r="M508" s="199" t="s">
        <v>1</v>
      </c>
      <c r="N508" s="200" t="s">
        <v>42</v>
      </c>
      <c r="O508" s="72"/>
      <c r="P508" s="201">
        <f>O508*H508</f>
        <v>0</v>
      </c>
      <c r="Q508" s="201">
        <v>2.13408</v>
      </c>
      <c r="R508" s="201">
        <f>Q508*H508</f>
        <v>101.5075152</v>
      </c>
      <c r="S508" s="201">
        <v>0</v>
      </c>
      <c r="T508" s="202">
        <f>S508*H508</f>
        <v>0</v>
      </c>
      <c r="U508" s="35"/>
      <c r="V508" s="35"/>
      <c r="W508" s="35"/>
      <c r="X508" s="35"/>
      <c r="Y508" s="35"/>
      <c r="Z508" s="35"/>
      <c r="AA508" s="35"/>
      <c r="AB508" s="35"/>
      <c r="AC508" s="35"/>
      <c r="AD508" s="35"/>
      <c r="AE508" s="35"/>
      <c r="AR508" s="203" t="s">
        <v>136</v>
      </c>
      <c r="AT508" s="203" t="s">
        <v>131</v>
      </c>
      <c r="AU508" s="203" t="s">
        <v>86</v>
      </c>
      <c r="AY508" s="18" t="s">
        <v>128</v>
      </c>
      <c r="BE508" s="204">
        <f>IF(N508="základní",J508,0)</f>
        <v>0</v>
      </c>
      <c r="BF508" s="204">
        <f>IF(N508="snížená",J508,0)</f>
        <v>0</v>
      </c>
      <c r="BG508" s="204">
        <f>IF(N508="zákl. přenesená",J508,0)</f>
        <v>0</v>
      </c>
      <c r="BH508" s="204">
        <f>IF(N508="sníž. přenesená",J508,0)</f>
        <v>0</v>
      </c>
      <c r="BI508" s="204">
        <f>IF(N508="nulová",J508,0)</f>
        <v>0</v>
      </c>
      <c r="BJ508" s="18" t="s">
        <v>84</v>
      </c>
      <c r="BK508" s="204">
        <f>ROUND(I508*H508,2)</f>
        <v>0</v>
      </c>
      <c r="BL508" s="18" t="s">
        <v>136</v>
      </c>
      <c r="BM508" s="203" t="s">
        <v>1159</v>
      </c>
    </row>
    <row r="509" spans="1:65" s="2" customFormat="1">
      <c r="A509" s="35"/>
      <c r="B509" s="36"/>
      <c r="C509" s="37"/>
      <c r="D509" s="205" t="s">
        <v>138</v>
      </c>
      <c r="E509" s="37"/>
      <c r="F509" s="206" t="s">
        <v>1160</v>
      </c>
      <c r="G509" s="37"/>
      <c r="H509" s="37"/>
      <c r="I509" s="207"/>
      <c r="J509" s="37"/>
      <c r="K509" s="37"/>
      <c r="L509" s="40"/>
      <c r="M509" s="208"/>
      <c r="N509" s="209"/>
      <c r="O509" s="72"/>
      <c r="P509" s="72"/>
      <c r="Q509" s="72"/>
      <c r="R509" s="72"/>
      <c r="S509" s="72"/>
      <c r="T509" s="73"/>
      <c r="U509" s="35"/>
      <c r="V509" s="35"/>
      <c r="W509" s="35"/>
      <c r="X509" s="35"/>
      <c r="Y509" s="35"/>
      <c r="Z509" s="35"/>
      <c r="AA509" s="35"/>
      <c r="AB509" s="35"/>
      <c r="AC509" s="35"/>
      <c r="AD509" s="35"/>
      <c r="AE509" s="35"/>
      <c r="AT509" s="18" t="s">
        <v>138</v>
      </c>
      <c r="AU509" s="18" t="s">
        <v>86</v>
      </c>
    </row>
    <row r="510" spans="1:65" s="15" customFormat="1">
      <c r="B510" s="242"/>
      <c r="C510" s="243"/>
      <c r="D510" s="205" t="s">
        <v>151</v>
      </c>
      <c r="E510" s="244" t="s">
        <v>1</v>
      </c>
      <c r="F510" s="245" t="s">
        <v>1161</v>
      </c>
      <c r="G510" s="243"/>
      <c r="H510" s="244" t="s">
        <v>1</v>
      </c>
      <c r="I510" s="246"/>
      <c r="J510" s="243"/>
      <c r="K510" s="243"/>
      <c r="L510" s="247"/>
      <c r="M510" s="248"/>
      <c r="N510" s="249"/>
      <c r="O510" s="249"/>
      <c r="P510" s="249"/>
      <c r="Q510" s="249"/>
      <c r="R510" s="249"/>
      <c r="S510" s="249"/>
      <c r="T510" s="250"/>
      <c r="AT510" s="251" t="s">
        <v>151</v>
      </c>
      <c r="AU510" s="251" t="s">
        <v>86</v>
      </c>
      <c r="AV510" s="15" t="s">
        <v>84</v>
      </c>
      <c r="AW510" s="15" t="s">
        <v>34</v>
      </c>
      <c r="AX510" s="15" t="s">
        <v>77</v>
      </c>
      <c r="AY510" s="251" t="s">
        <v>128</v>
      </c>
    </row>
    <row r="511" spans="1:65" s="15" customFormat="1">
      <c r="B511" s="242"/>
      <c r="C511" s="243"/>
      <c r="D511" s="205" t="s">
        <v>151</v>
      </c>
      <c r="E511" s="244" t="s">
        <v>1</v>
      </c>
      <c r="F511" s="245" t="s">
        <v>857</v>
      </c>
      <c r="G511" s="243"/>
      <c r="H511" s="244" t="s">
        <v>1</v>
      </c>
      <c r="I511" s="246"/>
      <c r="J511" s="243"/>
      <c r="K511" s="243"/>
      <c r="L511" s="247"/>
      <c r="M511" s="248"/>
      <c r="N511" s="249"/>
      <c r="O511" s="249"/>
      <c r="P511" s="249"/>
      <c r="Q511" s="249"/>
      <c r="R511" s="249"/>
      <c r="S511" s="249"/>
      <c r="T511" s="250"/>
      <c r="AT511" s="251" t="s">
        <v>151</v>
      </c>
      <c r="AU511" s="251" t="s">
        <v>86</v>
      </c>
      <c r="AV511" s="15" t="s">
        <v>84</v>
      </c>
      <c r="AW511" s="15" t="s">
        <v>34</v>
      </c>
      <c r="AX511" s="15" t="s">
        <v>77</v>
      </c>
      <c r="AY511" s="251" t="s">
        <v>128</v>
      </c>
    </row>
    <row r="512" spans="1:65" s="15" customFormat="1">
      <c r="B512" s="242"/>
      <c r="C512" s="243"/>
      <c r="D512" s="205" t="s">
        <v>151</v>
      </c>
      <c r="E512" s="244" t="s">
        <v>1</v>
      </c>
      <c r="F512" s="245" t="s">
        <v>975</v>
      </c>
      <c r="G512" s="243"/>
      <c r="H512" s="244" t="s">
        <v>1</v>
      </c>
      <c r="I512" s="246"/>
      <c r="J512" s="243"/>
      <c r="K512" s="243"/>
      <c r="L512" s="247"/>
      <c r="M512" s="248"/>
      <c r="N512" s="249"/>
      <c r="O512" s="249"/>
      <c r="P512" s="249"/>
      <c r="Q512" s="249"/>
      <c r="R512" s="249"/>
      <c r="S512" s="249"/>
      <c r="T512" s="250"/>
      <c r="AT512" s="251" t="s">
        <v>151</v>
      </c>
      <c r="AU512" s="251" t="s">
        <v>86</v>
      </c>
      <c r="AV512" s="15" t="s">
        <v>84</v>
      </c>
      <c r="AW512" s="15" t="s">
        <v>34</v>
      </c>
      <c r="AX512" s="15" t="s">
        <v>77</v>
      </c>
      <c r="AY512" s="251" t="s">
        <v>128</v>
      </c>
    </row>
    <row r="513" spans="2:51" s="13" customFormat="1">
      <c r="B513" s="210"/>
      <c r="C513" s="211"/>
      <c r="D513" s="205" t="s">
        <v>151</v>
      </c>
      <c r="E513" s="212" t="s">
        <v>1</v>
      </c>
      <c r="F513" s="213" t="s">
        <v>1162</v>
      </c>
      <c r="G513" s="211"/>
      <c r="H513" s="214">
        <v>2.3570000000000002</v>
      </c>
      <c r="I513" s="215"/>
      <c r="J513" s="211"/>
      <c r="K513" s="211"/>
      <c r="L513" s="216"/>
      <c r="M513" s="217"/>
      <c r="N513" s="218"/>
      <c r="O513" s="218"/>
      <c r="P513" s="218"/>
      <c r="Q513" s="218"/>
      <c r="R513" s="218"/>
      <c r="S513" s="218"/>
      <c r="T513" s="219"/>
      <c r="AT513" s="220" t="s">
        <v>151</v>
      </c>
      <c r="AU513" s="220" t="s">
        <v>86</v>
      </c>
      <c r="AV513" s="13" t="s">
        <v>86</v>
      </c>
      <c r="AW513" s="13" t="s">
        <v>34</v>
      </c>
      <c r="AX513" s="13" t="s">
        <v>77</v>
      </c>
      <c r="AY513" s="220" t="s">
        <v>128</v>
      </c>
    </row>
    <row r="514" spans="2:51" s="15" customFormat="1">
      <c r="B514" s="242"/>
      <c r="C514" s="243"/>
      <c r="D514" s="205" t="s">
        <v>151</v>
      </c>
      <c r="E514" s="244" t="s">
        <v>1</v>
      </c>
      <c r="F514" s="245" t="s">
        <v>977</v>
      </c>
      <c r="G514" s="243"/>
      <c r="H514" s="244" t="s">
        <v>1</v>
      </c>
      <c r="I514" s="246"/>
      <c r="J514" s="243"/>
      <c r="K514" s="243"/>
      <c r="L514" s="247"/>
      <c r="M514" s="248"/>
      <c r="N514" s="249"/>
      <c r="O514" s="249"/>
      <c r="P514" s="249"/>
      <c r="Q514" s="249"/>
      <c r="R514" s="249"/>
      <c r="S514" s="249"/>
      <c r="T514" s="250"/>
      <c r="AT514" s="251" t="s">
        <v>151</v>
      </c>
      <c r="AU514" s="251" t="s">
        <v>86</v>
      </c>
      <c r="AV514" s="15" t="s">
        <v>84</v>
      </c>
      <c r="AW514" s="15" t="s">
        <v>34</v>
      </c>
      <c r="AX514" s="15" t="s">
        <v>77</v>
      </c>
      <c r="AY514" s="251" t="s">
        <v>128</v>
      </c>
    </row>
    <row r="515" spans="2:51" s="13" customFormat="1">
      <c r="B515" s="210"/>
      <c r="C515" s="211"/>
      <c r="D515" s="205" t="s">
        <v>151</v>
      </c>
      <c r="E515" s="212" t="s">
        <v>1</v>
      </c>
      <c r="F515" s="213" t="s">
        <v>1163</v>
      </c>
      <c r="G515" s="211"/>
      <c r="H515" s="214">
        <v>13.865</v>
      </c>
      <c r="I515" s="215"/>
      <c r="J515" s="211"/>
      <c r="K515" s="211"/>
      <c r="L515" s="216"/>
      <c r="M515" s="217"/>
      <c r="N515" s="218"/>
      <c r="O515" s="218"/>
      <c r="P515" s="218"/>
      <c r="Q515" s="218"/>
      <c r="R515" s="218"/>
      <c r="S515" s="218"/>
      <c r="T515" s="219"/>
      <c r="AT515" s="220" t="s">
        <v>151</v>
      </c>
      <c r="AU515" s="220" t="s">
        <v>86</v>
      </c>
      <c r="AV515" s="13" t="s">
        <v>86</v>
      </c>
      <c r="AW515" s="13" t="s">
        <v>34</v>
      </c>
      <c r="AX515" s="13" t="s">
        <v>77</v>
      </c>
      <c r="AY515" s="220" t="s">
        <v>128</v>
      </c>
    </row>
    <row r="516" spans="2:51" s="15" customFormat="1">
      <c r="B516" s="242"/>
      <c r="C516" s="243"/>
      <c r="D516" s="205" t="s">
        <v>151</v>
      </c>
      <c r="E516" s="244" t="s">
        <v>1</v>
      </c>
      <c r="F516" s="245" t="s">
        <v>979</v>
      </c>
      <c r="G516" s="243"/>
      <c r="H516" s="244" t="s">
        <v>1</v>
      </c>
      <c r="I516" s="246"/>
      <c r="J516" s="243"/>
      <c r="K516" s="243"/>
      <c r="L516" s="247"/>
      <c r="M516" s="248"/>
      <c r="N516" s="249"/>
      <c r="O516" s="249"/>
      <c r="P516" s="249"/>
      <c r="Q516" s="249"/>
      <c r="R516" s="249"/>
      <c r="S516" s="249"/>
      <c r="T516" s="250"/>
      <c r="AT516" s="251" t="s">
        <v>151</v>
      </c>
      <c r="AU516" s="251" t="s">
        <v>86</v>
      </c>
      <c r="AV516" s="15" t="s">
        <v>84</v>
      </c>
      <c r="AW516" s="15" t="s">
        <v>34</v>
      </c>
      <c r="AX516" s="15" t="s">
        <v>77</v>
      </c>
      <c r="AY516" s="251" t="s">
        <v>128</v>
      </c>
    </row>
    <row r="517" spans="2:51" s="13" customFormat="1">
      <c r="B517" s="210"/>
      <c r="C517" s="211"/>
      <c r="D517" s="205" t="s">
        <v>151</v>
      </c>
      <c r="E517" s="212" t="s">
        <v>1</v>
      </c>
      <c r="F517" s="213" t="s">
        <v>1164</v>
      </c>
      <c r="G517" s="211"/>
      <c r="H517" s="214">
        <v>1.357</v>
      </c>
      <c r="I517" s="215"/>
      <c r="J517" s="211"/>
      <c r="K517" s="211"/>
      <c r="L517" s="216"/>
      <c r="M517" s="217"/>
      <c r="N517" s="218"/>
      <c r="O517" s="218"/>
      <c r="P517" s="218"/>
      <c r="Q517" s="218"/>
      <c r="R517" s="218"/>
      <c r="S517" s="218"/>
      <c r="T517" s="219"/>
      <c r="AT517" s="220" t="s">
        <v>151</v>
      </c>
      <c r="AU517" s="220" t="s">
        <v>86</v>
      </c>
      <c r="AV517" s="13" t="s">
        <v>86</v>
      </c>
      <c r="AW517" s="13" t="s">
        <v>34</v>
      </c>
      <c r="AX517" s="13" t="s">
        <v>77</v>
      </c>
      <c r="AY517" s="220" t="s">
        <v>128</v>
      </c>
    </row>
    <row r="518" spans="2:51" s="15" customFormat="1">
      <c r="B518" s="242"/>
      <c r="C518" s="243"/>
      <c r="D518" s="205" t="s">
        <v>151</v>
      </c>
      <c r="E518" s="244" t="s">
        <v>1</v>
      </c>
      <c r="F518" s="245" t="s">
        <v>981</v>
      </c>
      <c r="G518" s="243"/>
      <c r="H518" s="244" t="s">
        <v>1</v>
      </c>
      <c r="I518" s="246"/>
      <c r="J518" s="243"/>
      <c r="K518" s="243"/>
      <c r="L518" s="247"/>
      <c r="M518" s="248"/>
      <c r="N518" s="249"/>
      <c r="O518" s="249"/>
      <c r="P518" s="249"/>
      <c r="Q518" s="249"/>
      <c r="R518" s="249"/>
      <c r="S518" s="249"/>
      <c r="T518" s="250"/>
      <c r="AT518" s="251" t="s">
        <v>151</v>
      </c>
      <c r="AU518" s="251" t="s">
        <v>86</v>
      </c>
      <c r="AV518" s="15" t="s">
        <v>84</v>
      </c>
      <c r="AW518" s="15" t="s">
        <v>34</v>
      </c>
      <c r="AX518" s="15" t="s">
        <v>77</v>
      </c>
      <c r="AY518" s="251" t="s">
        <v>128</v>
      </c>
    </row>
    <row r="519" spans="2:51" s="13" customFormat="1">
      <c r="B519" s="210"/>
      <c r="C519" s="211"/>
      <c r="D519" s="205" t="s">
        <v>151</v>
      </c>
      <c r="E519" s="212" t="s">
        <v>1</v>
      </c>
      <c r="F519" s="213" t="s">
        <v>1165</v>
      </c>
      <c r="G519" s="211"/>
      <c r="H519" s="214">
        <v>8.032</v>
      </c>
      <c r="I519" s="215"/>
      <c r="J519" s="211"/>
      <c r="K519" s="211"/>
      <c r="L519" s="216"/>
      <c r="M519" s="217"/>
      <c r="N519" s="218"/>
      <c r="O519" s="218"/>
      <c r="P519" s="218"/>
      <c r="Q519" s="218"/>
      <c r="R519" s="218"/>
      <c r="S519" s="218"/>
      <c r="T519" s="219"/>
      <c r="AT519" s="220" t="s">
        <v>151</v>
      </c>
      <c r="AU519" s="220" t="s">
        <v>86</v>
      </c>
      <c r="AV519" s="13" t="s">
        <v>86</v>
      </c>
      <c r="AW519" s="13" t="s">
        <v>34</v>
      </c>
      <c r="AX519" s="13" t="s">
        <v>77</v>
      </c>
      <c r="AY519" s="220" t="s">
        <v>128</v>
      </c>
    </row>
    <row r="520" spans="2:51" s="15" customFormat="1">
      <c r="B520" s="242"/>
      <c r="C520" s="243"/>
      <c r="D520" s="205" t="s">
        <v>151</v>
      </c>
      <c r="E520" s="244" t="s">
        <v>1</v>
      </c>
      <c r="F520" s="245" t="s">
        <v>983</v>
      </c>
      <c r="G520" s="243"/>
      <c r="H520" s="244" t="s">
        <v>1</v>
      </c>
      <c r="I520" s="246"/>
      <c r="J520" s="243"/>
      <c r="K520" s="243"/>
      <c r="L520" s="247"/>
      <c r="M520" s="248"/>
      <c r="N520" s="249"/>
      <c r="O520" s="249"/>
      <c r="P520" s="249"/>
      <c r="Q520" s="249"/>
      <c r="R520" s="249"/>
      <c r="S520" s="249"/>
      <c r="T520" s="250"/>
      <c r="AT520" s="251" t="s">
        <v>151</v>
      </c>
      <c r="AU520" s="251" t="s">
        <v>86</v>
      </c>
      <c r="AV520" s="15" t="s">
        <v>84</v>
      </c>
      <c r="AW520" s="15" t="s">
        <v>34</v>
      </c>
      <c r="AX520" s="15" t="s">
        <v>77</v>
      </c>
      <c r="AY520" s="251" t="s">
        <v>128</v>
      </c>
    </row>
    <row r="521" spans="2:51" s="13" customFormat="1">
      <c r="B521" s="210"/>
      <c r="C521" s="211"/>
      <c r="D521" s="205" t="s">
        <v>151</v>
      </c>
      <c r="E521" s="212" t="s">
        <v>1</v>
      </c>
      <c r="F521" s="213" t="s">
        <v>1166</v>
      </c>
      <c r="G521" s="211"/>
      <c r="H521" s="214">
        <v>8.5630000000000006</v>
      </c>
      <c r="I521" s="215"/>
      <c r="J521" s="211"/>
      <c r="K521" s="211"/>
      <c r="L521" s="216"/>
      <c r="M521" s="217"/>
      <c r="N521" s="218"/>
      <c r="O521" s="218"/>
      <c r="P521" s="218"/>
      <c r="Q521" s="218"/>
      <c r="R521" s="218"/>
      <c r="S521" s="218"/>
      <c r="T521" s="219"/>
      <c r="AT521" s="220" t="s">
        <v>151</v>
      </c>
      <c r="AU521" s="220" t="s">
        <v>86</v>
      </c>
      <c r="AV521" s="13" t="s">
        <v>86</v>
      </c>
      <c r="AW521" s="13" t="s">
        <v>34</v>
      </c>
      <c r="AX521" s="13" t="s">
        <v>77</v>
      </c>
      <c r="AY521" s="220" t="s">
        <v>128</v>
      </c>
    </row>
    <row r="522" spans="2:51" s="15" customFormat="1">
      <c r="B522" s="242"/>
      <c r="C522" s="243"/>
      <c r="D522" s="205" t="s">
        <v>151</v>
      </c>
      <c r="E522" s="244" t="s">
        <v>1</v>
      </c>
      <c r="F522" s="245" t="s">
        <v>985</v>
      </c>
      <c r="G522" s="243"/>
      <c r="H522" s="244" t="s">
        <v>1</v>
      </c>
      <c r="I522" s="246"/>
      <c r="J522" s="243"/>
      <c r="K522" s="243"/>
      <c r="L522" s="247"/>
      <c r="M522" s="248"/>
      <c r="N522" s="249"/>
      <c r="O522" s="249"/>
      <c r="P522" s="249"/>
      <c r="Q522" s="249"/>
      <c r="R522" s="249"/>
      <c r="S522" s="249"/>
      <c r="T522" s="250"/>
      <c r="AT522" s="251" t="s">
        <v>151</v>
      </c>
      <c r="AU522" s="251" t="s">
        <v>86</v>
      </c>
      <c r="AV522" s="15" t="s">
        <v>84</v>
      </c>
      <c r="AW522" s="15" t="s">
        <v>34</v>
      </c>
      <c r="AX522" s="15" t="s">
        <v>77</v>
      </c>
      <c r="AY522" s="251" t="s">
        <v>128</v>
      </c>
    </row>
    <row r="523" spans="2:51" s="13" customFormat="1">
      <c r="B523" s="210"/>
      <c r="C523" s="211"/>
      <c r="D523" s="205" t="s">
        <v>151</v>
      </c>
      <c r="E523" s="212" t="s">
        <v>1</v>
      </c>
      <c r="F523" s="213" t="s">
        <v>1167</v>
      </c>
      <c r="G523" s="211"/>
      <c r="H523" s="214">
        <v>5.5369999999999999</v>
      </c>
      <c r="I523" s="215"/>
      <c r="J523" s="211"/>
      <c r="K523" s="211"/>
      <c r="L523" s="216"/>
      <c r="M523" s="217"/>
      <c r="N523" s="218"/>
      <c r="O523" s="218"/>
      <c r="P523" s="218"/>
      <c r="Q523" s="218"/>
      <c r="R523" s="218"/>
      <c r="S523" s="218"/>
      <c r="T523" s="219"/>
      <c r="AT523" s="220" t="s">
        <v>151</v>
      </c>
      <c r="AU523" s="220" t="s">
        <v>86</v>
      </c>
      <c r="AV523" s="13" t="s">
        <v>86</v>
      </c>
      <c r="AW523" s="13" t="s">
        <v>34</v>
      </c>
      <c r="AX523" s="13" t="s">
        <v>77</v>
      </c>
      <c r="AY523" s="220" t="s">
        <v>128</v>
      </c>
    </row>
    <row r="524" spans="2:51" s="15" customFormat="1">
      <c r="B524" s="242"/>
      <c r="C524" s="243"/>
      <c r="D524" s="205" t="s">
        <v>151</v>
      </c>
      <c r="E524" s="244" t="s">
        <v>1</v>
      </c>
      <c r="F524" s="245" t="s">
        <v>987</v>
      </c>
      <c r="G524" s="243"/>
      <c r="H524" s="244" t="s">
        <v>1</v>
      </c>
      <c r="I524" s="246"/>
      <c r="J524" s="243"/>
      <c r="K524" s="243"/>
      <c r="L524" s="247"/>
      <c r="M524" s="248"/>
      <c r="N524" s="249"/>
      <c r="O524" s="249"/>
      <c r="P524" s="249"/>
      <c r="Q524" s="249"/>
      <c r="R524" s="249"/>
      <c r="S524" s="249"/>
      <c r="T524" s="250"/>
      <c r="AT524" s="251" t="s">
        <v>151</v>
      </c>
      <c r="AU524" s="251" t="s">
        <v>86</v>
      </c>
      <c r="AV524" s="15" t="s">
        <v>84</v>
      </c>
      <c r="AW524" s="15" t="s">
        <v>34</v>
      </c>
      <c r="AX524" s="15" t="s">
        <v>77</v>
      </c>
      <c r="AY524" s="251" t="s">
        <v>128</v>
      </c>
    </row>
    <row r="525" spans="2:51" s="13" customFormat="1">
      <c r="B525" s="210"/>
      <c r="C525" s="211"/>
      <c r="D525" s="205" t="s">
        <v>151</v>
      </c>
      <c r="E525" s="212" t="s">
        <v>1</v>
      </c>
      <c r="F525" s="213" t="s">
        <v>1168</v>
      </c>
      <c r="G525" s="211"/>
      <c r="H525" s="214">
        <v>3.2149999999999999</v>
      </c>
      <c r="I525" s="215"/>
      <c r="J525" s="211"/>
      <c r="K525" s="211"/>
      <c r="L525" s="216"/>
      <c r="M525" s="217"/>
      <c r="N525" s="218"/>
      <c r="O525" s="218"/>
      <c r="P525" s="218"/>
      <c r="Q525" s="218"/>
      <c r="R525" s="218"/>
      <c r="S525" s="218"/>
      <c r="T525" s="219"/>
      <c r="AT525" s="220" t="s">
        <v>151</v>
      </c>
      <c r="AU525" s="220" t="s">
        <v>86</v>
      </c>
      <c r="AV525" s="13" t="s">
        <v>86</v>
      </c>
      <c r="AW525" s="13" t="s">
        <v>34</v>
      </c>
      <c r="AX525" s="13" t="s">
        <v>77</v>
      </c>
      <c r="AY525" s="220" t="s">
        <v>128</v>
      </c>
    </row>
    <row r="526" spans="2:51" s="15" customFormat="1">
      <c r="B526" s="242"/>
      <c r="C526" s="243"/>
      <c r="D526" s="205" t="s">
        <v>151</v>
      </c>
      <c r="E526" s="244" t="s">
        <v>1</v>
      </c>
      <c r="F526" s="245" t="s">
        <v>989</v>
      </c>
      <c r="G526" s="243"/>
      <c r="H526" s="244" t="s">
        <v>1</v>
      </c>
      <c r="I526" s="246"/>
      <c r="J526" s="243"/>
      <c r="K526" s="243"/>
      <c r="L526" s="247"/>
      <c r="M526" s="248"/>
      <c r="N526" s="249"/>
      <c r="O526" s="249"/>
      <c r="P526" s="249"/>
      <c r="Q526" s="249"/>
      <c r="R526" s="249"/>
      <c r="S526" s="249"/>
      <c r="T526" s="250"/>
      <c r="AT526" s="251" t="s">
        <v>151</v>
      </c>
      <c r="AU526" s="251" t="s">
        <v>86</v>
      </c>
      <c r="AV526" s="15" t="s">
        <v>84</v>
      </c>
      <c r="AW526" s="15" t="s">
        <v>34</v>
      </c>
      <c r="AX526" s="15" t="s">
        <v>77</v>
      </c>
      <c r="AY526" s="251" t="s">
        <v>128</v>
      </c>
    </row>
    <row r="527" spans="2:51" s="13" customFormat="1">
      <c r="B527" s="210"/>
      <c r="C527" s="211"/>
      <c r="D527" s="205" t="s">
        <v>151</v>
      </c>
      <c r="E527" s="212" t="s">
        <v>1</v>
      </c>
      <c r="F527" s="213" t="s">
        <v>1169</v>
      </c>
      <c r="G527" s="211"/>
      <c r="H527" s="214">
        <v>1.488</v>
      </c>
      <c r="I527" s="215"/>
      <c r="J527" s="211"/>
      <c r="K527" s="211"/>
      <c r="L527" s="216"/>
      <c r="M527" s="217"/>
      <c r="N527" s="218"/>
      <c r="O527" s="218"/>
      <c r="P527" s="218"/>
      <c r="Q527" s="218"/>
      <c r="R527" s="218"/>
      <c r="S527" s="218"/>
      <c r="T527" s="219"/>
      <c r="AT527" s="220" t="s">
        <v>151</v>
      </c>
      <c r="AU527" s="220" t="s">
        <v>86</v>
      </c>
      <c r="AV527" s="13" t="s">
        <v>86</v>
      </c>
      <c r="AW527" s="13" t="s">
        <v>34</v>
      </c>
      <c r="AX527" s="13" t="s">
        <v>77</v>
      </c>
      <c r="AY527" s="220" t="s">
        <v>128</v>
      </c>
    </row>
    <row r="528" spans="2:51" s="15" customFormat="1">
      <c r="B528" s="242"/>
      <c r="C528" s="243"/>
      <c r="D528" s="205" t="s">
        <v>151</v>
      </c>
      <c r="E528" s="244" t="s">
        <v>1</v>
      </c>
      <c r="F528" s="245" t="s">
        <v>991</v>
      </c>
      <c r="G528" s="243"/>
      <c r="H528" s="244" t="s">
        <v>1</v>
      </c>
      <c r="I528" s="246"/>
      <c r="J528" s="243"/>
      <c r="K528" s="243"/>
      <c r="L528" s="247"/>
      <c r="M528" s="248"/>
      <c r="N528" s="249"/>
      <c r="O528" s="249"/>
      <c r="P528" s="249"/>
      <c r="Q528" s="249"/>
      <c r="R528" s="249"/>
      <c r="S528" s="249"/>
      <c r="T528" s="250"/>
      <c r="AT528" s="251" t="s">
        <v>151</v>
      </c>
      <c r="AU528" s="251" t="s">
        <v>86</v>
      </c>
      <c r="AV528" s="15" t="s">
        <v>84</v>
      </c>
      <c r="AW528" s="15" t="s">
        <v>34</v>
      </c>
      <c r="AX528" s="15" t="s">
        <v>77</v>
      </c>
      <c r="AY528" s="251" t="s">
        <v>128</v>
      </c>
    </row>
    <row r="529" spans="1:65" s="13" customFormat="1">
      <c r="B529" s="210"/>
      <c r="C529" s="211"/>
      <c r="D529" s="205" t="s">
        <v>151</v>
      </c>
      <c r="E529" s="212" t="s">
        <v>1</v>
      </c>
      <c r="F529" s="213" t="s">
        <v>1170</v>
      </c>
      <c r="G529" s="211"/>
      <c r="H529" s="214">
        <v>1.5109999999999999</v>
      </c>
      <c r="I529" s="215"/>
      <c r="J529" s="211"/>
      <c r="K529" s="211"/>
      <c r="L529" s="216"/>
      <c r="M529" s="217"/>
      <c r="N529" s="218"/>
      <c r="O529" s="218"/>
      <c r="P529" s="218"/>
      <c r="Q529" s="218"/>
      <c r="R529" s="218"/>
      <c r="S529" s="218"/>
      <c r="T529" s="219"/>
      <c r="AT529" s="220" t="s">
        <v>151</v>
      </c>
      <c r="AU529" s="220" t="s">
        <v>86</v>
      </c>
      <c r="AV529" s="13" t="s">
        <v>86</v>
      </c>
      <c r="AW529" s="13" t="s">
        <v>34</v>
      </c>
      <c r="AX529" s="13" t="s">
        <v>77</v>
      </c>
      <c r="AY529" s="220" t="s">
        <v>128</v>
      </c>
    </row>
    <row r="530" spans="1:65" s="15" customFormat="1">
      <c r="B530" s="242"/>
      <c r="C530" s="243"/>
      <c r="D530" s="205" t="s">
        <v>151</v>
      </c>
      <c r="E530" s="244" t="s">
        <v>1</v>
      </c>
      <c r="F530" s="245" t="s">
        <v>993</v>
      </c>
      <c r="G530" s="243"/>
      <c r="H530" s="244" t="s">
        <v>1</v>
      </c>
      <c r="I530" s="246"/>
      <c r="J530" s="243"/>
      <c r="K530" s="243"/>
      <c r="L530" s="247"/>
      <c r="M530" s="248"/>
      <c r="N530" s="249"/>
      <c r="O530" s="249"/>
      <c r="P530" s="249"/>
      <c r="Q530" s="249"/>
      <c r="R530" s="249"/>
      <c r="S530" s="249"/>
      <c r="T530" s="250"/>
      <c r="AT530" s="251" t="s">
        <v>151</v>
      </c>
      <c r="AU530" s="251" t="s">
        <v>86</v>
      </c>
      <c r="AV530" s="15" t="s">
        <v>84</v>
      </c>
      <c r="AW530" s="15" t="s">
        <v>34</v>
      </c>
      <c r="AX530" s="15" t="s">
        <v>77</v>
      </c>
      <c r="AY530" s="251" t="s">
        <v>128</v>
      </c>
    </row>
    <row r="531" spans="1:65" s="13" customFormat="1">
      <c r="B531" s="210"/>
      <c r="C531" s="211"/>
      <c r="D531" s="205" t="s">
        <v>151</v>
      </c>
      <c r="E531" s="212" t="s">
        <v>1</v>
      </c>
      <c r="F531" s="213" t="s">
        <v>1171</v>
      </c>
      <c r="G531" s="211"/>
      <c r="H531" s="214">
        <v>1.64</v>
      </c>
      <c r="I531" s="215"/>
      <c r="J531" s="211"/>
      <c r="K531" s="211"/>
      <c r="L531" s="216"/>
      <c r="M531" s="217"/>
      <c r="N531" s="218"/>
      <c r="O531" s="218"/>
      <c r="P531" s="218"/>
      <c r="Q531" s="218"/>
      <c r="R531" s="218"/>
      <c r="S531" s="218"/>
      <c r="T531" s="219"/>
      <c r="AT531" s="220" t="s">
        <v>151</v>
      </c>
      <c r="AU531" s="220" t="s">
        <v>86</v>
      </c>
      <c r="AV531" s="13" t="s">
        <v>86</v>
      </c>
      <c r="AW531" s="13" t="s">
        <v>34</v>
      </c>
      <c r="AX531" s="13" t="s">
        <v>77</v>
      </c>
      <c r="AY531" s="220" t="s">
        <v>128</v>
      </c>
    </row>
    <row r="532" spans="1:65" s="14" customFormat="1">
      <c r="B532" s="231"/>
      <c r="C532" s="232"/>
      <c r="D532" s="205" t="s">
        <v>151</v>
      </c>
      <c r="E532" s="233" t="s">
        <v>1</v>
      </c>
      <c r="F532" s="234" t="s">
        <v>177</v>
      </c>
      <c r="G532" s="232"/>
      <c r="H532" s="235">
        <v>47.564999999999998</v>
      </c>
      <c r="I532" s="236"/>
      <c r="J532" s="232"/>
      <c r="K532" s="232"/>
      <c r="L532" s="237"/>
      <c r="M532" s="238"/>
      <c r="N532" s="239"/>
      <c r="O532" s="239"/>
      <c r="P532" s="239"/>
      <c r="Q532" s="239"/>
      <c r="R532" s="239"/>
      <c r="S532" s="239"/>
      <c r="T532" s="240"/>
      <c r="AT532" s="241" t="s">
        <v>151</v>
      </c>
      <c r="AU532" s="241" t="s">
        <v>86</v>
      </c>
      <c r="AV532" s="14" t="s">
        <v>136</v>
      </c>
      <c r="AW532" s="14" t="s">
        <v>34</v>
      </c>
      <c r="AX532" s="14" t="s">
        <v>84</v>
      </c>
      <c r="AY532" s="241" t="s">
        <v>128</v>
      </c>
    </row>
    <row r="533" spans="1:65" s="12" customFormat="1" ht="22.8" customHeight="1">
      <c r="B533" s="176"/>
      <c r="C533" s="177"/>
      <c r="D533" s="178" t="s">
        <v>76</v>
      </c>
      <c r="E533" s="190" t="s">
        <v>129</v>
      </c>
      <c r="F533" s="190" t="s">
        <v>130</v>
      </c>
      <c r="G533" s="177"/>
      <c r="H533" s="177"/>
      <c r="I533" s="180"/>
      <c r="J533" s="191">
        <f>BK533</f>
        <v>0</v>
      </c>
      <c r="K533" s="177"/>
      <c r="L533" s="182"/>
      <c r="M533" s="183"/>
      <c r="N533" s="184"/>
      <c r="O533" s="184"/>
      <c r="P533" s="185">
        <f>SUM(P534:P557)</f>
        <v>0</v>
      </c>
      <c r="Q533" s="184"/>
      <c r="R533" s="185">
        <f>SUM(R534:R557)</f>
        <v>0</v>
      </c>
      <c r="S533" s="184"/>
      <c r="T533" s="186">
        <f>SUM(T534:T557)</f>
        <v>0</v>
      </c>
      <c r="AR533" s="187" t="s">
        <v>84</v>
      </c>
      <c r="AT533" s="188" t="s">
        <v>76</v>
      </c>
      <c r="AU533" s="188" t="s">
        <v>84</v>
      </c>
      <c r="AY533" s="187" t="s">
        <v>128</v>
      </c>
      <c r="BK533" s="189">
        <f>SUM(BK534:BK557)</f>
        <v>0</v>
      </c>
    </row>
    <row r="534" spans="1:65" s="2" customFormat="1" ht="16.5" customHeight="1">
      <c r="A534" s="35"/>
      <c r="B534" s="36"/>
      <c r="C534" s="192" t="s">
        <v>352</v>
      </c>
      <c r="D534" s="192" t="s">
        <v>131</v>
      </c>
      <c r="E534" s="193" t="s">
        <v>1172</v>
      </c>
      <c r="F534" s="194" t="s">
        <v>1173</v>
      </c>
      <c r="G534" s="195" t="s">
        <v>543</v>
      </c>
      <c r="H534" s="196">
        <v>720</v>
      </c>
      <c r="I534" s="197"/>
      <c r="J534" s="198">
        <f>ROUND(I534*H534,2)</f>
        <v>0</v>
      </c>
      <c r="K534" s="194" t="s">
        <v>848</v>
      </c>
      <c r="L534" s="40"/>
      <c r="M534" s="199" t="s">
        <v>1</v>
      </c>
      <c r="N534" s="200" t="s">
        <v>42</v>
      </c>
      <c r="O534" s="72"/>
      <c r="P534" s="201">
        <f>O534*H534</f>
        <v>0</v>
      </c>
      <c r="Q534" s="201">
        <v>0</v>
      </c>
      <c r="R534" s="201">
        <f>Q534*H534</f>
        <v>0</v>
      </c>
      <c r="S534" s="201">
        <v>0</v>
      </c>
      <c r="T534" s="202">
        <f>S534*H534</f>
        <v>0</v>
      </c>
      <c r="U534" s="35"/>
      <c r="V534" s="35"/>
      <c r="W534" s="35"/>
      <c r="X534" s="35"/>
      <c r="Y534" s="35"/>
      <c r="Z534" s="35"/>
      <c r="AA534" s="35"/>
      <c r="AB534" s="35"/>
      <c r="AC534" s="35"/>
      <c r="AD534" s="35"/>
      <c r="AE534" s="35"/>
      <c r="AR534" s="203" t="s">
        <v>136</v>
      </c>
      <c r="AT534" s="203" t="s">
        <v>131</v>
      </c>
      <c r="AU534" s="203" t="s">
        <v>86</v>
      </c>
      <c r="AY534" s="18" t="s">
        <v>128</v>
      </c>
      <c r="BE534" s="204">
        <f>IF(N534="základní",J534,0)</f>
        <v>0</v>
      </c>
      <c r="BF534" s="204">
        <f>IF(N534="snížená",J534,0)</f>
        <v>0</v>
      </c>
      <c r="BG534" s="204">
        <f>IF(N534="zákl. přenesená",J534,0)</f>
        <v>0</v>
      </c>
      <c r="BH534" s="204">
        <f>IF(N534="sníž. přenesená",J534,0)</f>
        <v>0</v>
      </c>
      <c r="BI534" s="204">
        <f>IF(N534="nulová",J534,0)</f>
        <v>0</v>
      </c>
      <c r="BJ534" s="18" t="s">
        <v>84</v>
      </c>
      <c r="BK534" s="204">
        <f>ROUND(I534*H534,2)</f>
        <v>0</v>
      </c>
      <c r="BL534" s="18" t="s">
        <v>136</v>
      </c>
      <c r="BM534" s="203" t="s">
        <v>1174</v>
      </c>
    </row>
    <row r="535" spans="1:65" s="2" customFormat="1" ht="19.2">
      <c r="A535" s="35"/>
      <c r="B535" s="36"/>
      <c r="C535" s="37"/>
      <c r="D535" s="205" t="s">
        <v>138</v>
      </c>
      <c r="E535" s="37"/>
      <c r="F535" s="206" t="s">
        <v>1175</v>
      </c>
      <c r="G535" s="37"/>
      <c r="H535" s="37"/>
      <c r="I535" s="207"/>
      <c r="J535" s="37"/>
      <c r="K535" s="37"/>
      <c r="L535" s="40"/>
      <c r="M535" s="208"/>
      <c r="N535" s="209"/>
      <c r="O535" s="72"/>
      <c r="P535" s="72"/>
      <c r="Q535" s="72"/>
      <c r="R535" s="72"/>
      <c r="S535" s="72"/>
      <c r="T535" s="73"/>
      <c r="U535" s="35"/>
      <c r="V535" s="35"/>
      <c r="W535" s="35"/>
      <c r="X535" s="35"/>
      <c r="Y535" s="35"/>
      <c r="Z535" s="35"/>
      <c r="AA535" s="35"/>
      <c r="AB535" s="35"/>
      <c r="AC535" s="35"/>
      <c r="AD535" s="35"/>
      <c r="AE535" s="35"/>
      <c r="AT535" s="18" t="s">
        <v>138</v>
      </c>
      <c r="AU535" s="18" t="s">
        <v>86</v>
      </c>
    </row>
    <row r="536" spans="1:65" s="15" customFormat="1">
      <c r="B536" s="242"/>
      <c r="C536" s="243"/>
      <c r="D536" s="205" t="s">
        <v>151</v>
      </c>
      <c r="E536" s="244" t="s">
        <v>1</v>
      </c>
      <c r="F536" s="245" t="s">
        <v>1176</v>
      </c>
      <c r="G536" s="243"/>
      <c r="H536" s="244" t="s">
        <v>1</v>
      </c>
      <c r="I536" s="246"/>
      <c r="J536" s="243"/>
      <c r="K536" s="243"/>
      <c r="L536" s="247"/>
      <c r="M536" s="248"/>
      <c r="N536" s="249"/>
      <c r="O536" s="249"/>
      <c r="P536" s="249"/>
      <c r="Q536" s="249"/>
      <c r="R536" s="249"/>
      <c r="S536" s="249"/>
      <c r="T536" s="250"/>
      <c r="AT536" s="251" t="s">
        <v>151</v>
      </c>
      <c r="AU536" s="251" t="s">
        <v>86</v>
      </c>
      <c r="AV536" s="15" t="s">
        <v>84</v>
      </c>
      <c r="AW536" s="15" t="s">
        <v>34</v>
      </c>
      <c r="AX536" s="15" t="s">
        <v>77</v>
      </c>
      <c r="AY536" s="251" t="s">
        <v>128</v>
      </c>
    </row>
    <row r="537" spans="1:65" s="15" customFormat="1">
      <c r="B537" s="242"/>
      <c r="C537" s="243"/>
      <c r="D537" s="205" t="s">
        <v>151</v>
      </c>
      <c r="E537" s="244" t="s">
        <v>1</v>
      </c>
      <c r="F537" s="245" t="s">
        <v>851</v>
      </c>
      <c r="G537" s="243"/>
      <c r="H537" s="244" t="s">
        <v>1</v>
      </c>
      <c r="I537" s="246"/>
      <c r="J537" s="243"/>
      <c r="K537" s="243"/>
      <c r="L537" s="247"/>
      <c r="M537" s="248"/>
      <c r="N537" s="249"/>
      <c r="O537" s="249"/>
      <c r="P537" s="249"/>
      <c r="Q537" s="249"/>
      <c r="R537" s="249"/>
      <c r="S537" s="249"/>
      <c r="T537" s="250"/>
      <c r="AT537" s="251" t="s">
        <v>151</v>
      </c>
      <c r="AU537" s="251" t="s">
        <v>86</v>
      </c>
      <c r="AV537" s="15" t="s">
        <v>84</v>
      </c>
      <c r="AW537" s="15" t="s">
        <v>34</v>
      </c>
      <c r="AX537" s="15" t="s">
        <v>77</v>
      </c>
      <c r="AY537" s="251" t="s">
        <v>128</v>
      </c>
    </row>
    <row r="538" spans="1:65" s="13" customFormat="1">
      <c r="B538" s="210"/>
      <c r="C538" s="211"/>
      <c r="D538" s="205" t="s">
        <v>151</v>
      </c>
      <c r="E538" s="212" t="s">
        <v>1</v>
      </c>
      <c r="F538" s="213" t="s">
        <v>1177</v>
      </c>
      <c r="G538" s="211"/>
      <c r="H538" s="214">
        <v>720</v>
      </c>
      <c r="I538" s="215"/>
      <c r="J538" s="211"/>
      <c r="K538" s="211"/>
      <c r="L538" s="216"/>
      <c r="M538" s="217"/>
      <c r="N538" s="218"/>
      <c r="O538" s="218"/>
      <c r="P538" s="218"/>
      <c r="Q538" s="218"/>
      <c r="R538" s="218"/>
      <c r="S538" s="218"/>
      <c r="T538" s="219"/>
      <c r="AT538" s="220" t="s">
        <v>151</v>
      </c>
      <c r="AU538" s="220" t="s">
        <v>86</v>
      </c>
      <c r="AV538" s="13" t="s">
        <v>86</v>
      </c>
      <c r="AW538" s="13" t="s">
        <v>34</v>
      </c>
      <c r="AX538" s="13" t="s">
        <v>77</v>
      </c>
      <c r="AY538" s="220" t="s">
        <v>128</v>
      </c>
    </row>
    <row r="539" spans="1:65" s="14" customFormat="1">
      <c r="B539" s="231"/>
      <c r="C539" s="232"/>
      <c r="D539" s="205" t="s">
        <v>151</v>
      </c>
      <c r="E539" s="233" t="s">
        <v>1</v>
      </c>
      <c r="F539" s="234" t="s">
        <v>177</v>
      </c>
      <c r="G539" s="232"/>
      <c r="H539" s="235">
        <v>720</v>
      </c>
      <c r="I539" s="236"/>
      <c r="J539" s="232"/>
      <c r="K539" s="232"/>
      <c r="L539" s="237"/>
      <c r="M539" s="238"/>
      <c r="N539" s="239"/>
      <c r="O539" s="239"/>
      <c r="P539" s="239"/>
      <c r="Q539" s="239"/>
      <c r="R539" s="239"/>
      <c r="S539" s="239"/>
      <c r="T539" s="240"/>
      <c r="AT539" s="241" t="s">
        <v>151</v>
      </c>
      <c r="AU539" s="241" t="s">
        <v>86</v>
      </c>
      <c r="AV539" s="14" t="s">
        <v>136</v>
      </c>
      <c r="AW539" s="14" t="s">
        <v>34</v>
      </c>
      <c r="AX539" s="14" t="s">
        <v>84</v>
      </c>
      <c r="AY539" s="241" t="s">
        <v>128</v>
      </c>
    </row>
    <row r="540" spans="1:65" s="2" customFormat="1" ht="16.5" customHeight="1">
      <c r="A540" s="35"/>
      <c r="B540" s="36"/>
      <c r="C540" s="192" t="s">
        <v>357</v>
      </c>
      <c r="D540" s="192" t="s">
        <v>131</v>
      </c>
      <c r="E540" s="193" t="s">
        <v>1178</v>
      </c>
      <c r="F540" s="194" t="s">
        <v>1179</v>
      </c>
      <c r="G540" s="195" t="s">
        <v>543</v>
      </c>
      <c r="H540" s="196">
        <v>600</v>
      </c>
      <c r="I540" s="197"/>
      <c r="J540" s="198">
        <f>ROUND(I540*H540,2)</f>
        <v>0</v>
      </c>
      <c r="K540" s="194" t="s">
        <v>848</v>
      </c>
      <c r="L540" s="40"/>
      <c r="M540" s="199" t="s">
        <v>1</v>
      </c>
      <c r="N540" s="200" t="s">
        <v>42</v>
      </c>
      <c r="O540" s="72"/>
      <c r="P540" s="201">
        <f>O540*H540</f>
        <v>0</v>
      </c>
      <c r="Q540" s="201">
        <v>0</v>
      </c>
      <c r="R540" s="201">
        <f>Q540*H540</f>
        <v>0</v>
      </c>
      <c r="S540" s="201">
        <v>0</v>
      </c>
      <c r="T540" s="202">
        <f>S540*H540</f>
        <v>0</v>
      </c>
      <c r="U540" s="35"/>
      <c r="V540" s="35"/>
      <c r="W540" s="35"/>
      <c r="X540" s="35"/>
      <c r="Y540" s="35"/>
      <c r="Z540" s="35"/>
      <c r="AA540" s="35"/>
      <c r="AB540" s="35"/>
      <c r="AC540" s="35"/>
      <c r="AD540" s="35"/>
      <c r="AE540" s="35"/>
      <c r="AR540" s="203" t="s">
        <v>136</v>
      </c>
      <c r="AT540" s="203" t="s">
        <v>131</v>
      </c>
      <c r="AU540" s="203" t="s">
        <v>86</v>
      </c>
      <c r="AY540" s="18" t="s">
        <v>128</v>
      </c>
      <c r="BE540" s="204">
        <f>IF(N540="základní",J540,0)</f>
        <v>0</v>
      </c>
      <c r="BF540" s="204">
        <f>IF(N540="snížená",J540,0)</f>
        <v>0</v>
      </c>
      <c r="BG540" s="204">
        <f>IF(N540="zákl. přenesená",J540,0)</f>
        <v>0</v>
      </c>
      <c r="BH540" s="204">
        <f>IF(N540="sníž. přenesená",J540,0)</f>
        <v>0</v>
      </c>
      <c r="BI540" s="204">
        <f>IF(N540="nulová",J540,0)</f>
        <v>0</v>
      </c>
      <c r="BJ540" s="18" t="s">
        <v>84</v>
      </c>
      <c r="BK540" s="204">
        <f>ROUND(I540*H540,2)</f>
        <v>0</v>
      </c>
      <c r="BL540" s="18" t="s">
        <v>136</v>
      </c>
      <c r="BM540" s="203" t="s">
        <v>1180</v>
      </c>
    </row>
    <row r="541" spans="1:65" s="2" customFormat="1">
      <c r="A541" s="35"/>
      <c r="B541" s="36"/>
      <c r="C541" s="37"/>
      <c r="D541" s="205" t="s">
        <v>138</v>
      </c>
      <c r="E541" s="37"/>
      <c r="F541" s="206" t="s">
        <v>1181</v>
      </c>
      <c r="G541" s="37"/>
      <c r="H541" s="37"/>
      <c r="I541" s="207"/>
      <c r="J541" s="37"/>
      <c r="K541" s="37"/>
      <c r="L541" s="40"/>
      <c r="M541" s="208"/>
      <c r="N541" s="209"/>
      <c r="O541" s="72"/>
      <c r="P541" s="72"/>
      <c r="Q541" s="72"/>
      <c r="R541" s="72"/>
      <c r="S541" s="72"/>
      <c r="T541" s="73"/>
      <c r="U541" s="35"/>
      <c r="V541" s="35"/>
      <c r="W541" s="35"/>
      <c r="X541" s="35"/>
      <c r="Y541" s="35"/>
      <c r="Z541" s="35"/>
      <c r="AA541" s="35"/>
      <c r="AB541" s="35"/>
      <c r="AC541" s="35"/>
      <c r="AD541" s="35"/>
      <c r="AE541" s="35"/>
      <c r="AT541" s="18" t="s">
        <v>138</v>
      </c>
      <c r="AU541" s="18" t="s">
        <v>86</v>
      </c>
    </row>
    <row r="542" spans="1:65" s="15" customFormat="1">
      <c r="B542" s="242"/>
      <c r="C542" s="243"/>
      <c r="D542" s="205" t="s">
        <v>151</v>
      </c>
      <c r="E542" s="244" t="s">
        <v>1</v>
      </c>
      <c r="F542" s="245" t="s">
        <v>968</v>
      </c>
      <c r="G542" s="243"/>
      <c r="H542" s="244" t="s">
        <v>1</v>
      </c>
      <c r="I542" s="246"/>
      <c r="J542" s="243"/>
      <c r="K542" s="243"/>
      <c r="L542" s="247"/>
      <c r="M542" s="248"/>
      <c r="N542" s="249"/>
      <c r="O542" s="249"/>
      <c r="P542" s="249"/>
      <c r="Q542" s="249"/>
      <c r="R542" s="249"/>
      <c r="S542" s="249"/>
      <c r="T542" s="250"/>
      <c r="AT542" s="251" t="s">
        <v>151</v>
      </c>
      <c r="AU542" s="251" t="s">
        <v>86</v>
      </c>
      <c r="AV542" s="15" t="s">
        <v>84</v>
      </c>
      <c r="AW542" s="15" t="s">
        <v>34</v>
      </c>
      <c r="AX542" s="15" t="s">
        <v>77</v>
      </c>
      <c r="AY542" s="251" t="s">
        <v>128</v>
      </c>
    </row>
    <row r="543" spans="1:65" s="15" customFormat="1">
      <c r="B543" s="242"/>
      <c r="C543" s="243"/>
      <c r="D543" s="205" t="s">
        <v>151</v>
      </c>
      <c r="E543" s="244" t="s">
        <v>1</v>
      </c>
      <c r="F543" s="245" t="s">
        <v>1182</v>
      </c>
      <c r="G543" s="243"/>
      <c r="H543" s="244" t="s">
        <v>1</v>
      </c>
      <c r="I543" s="246"/>
      <c r="J543" s="243"/>
      <c r="K543" s="243"/>
      <c r="L543" s="247"/>
      <c r="M543" s="248"/>
      <c r="N543" s="249"/>
      <c r="O543" s="249"/>
      <c r="P543" s="249"/>
      <c r="Q543" s="249"/>
      <c r="R543" s="249"/>
      <c r="S543" s="249"/>
      <c r="T543" s="250"/>
      <c r="AT543" s="251" t="s">
        <v>151</v>
      </c>
      <c r="AU543" s="251" t="s">
        <v>86</v>
      </c>
      <c r="AV543" s="15" t="s">
        <v>84</v>
      </c>
      <c r="AW543" s="15" t="s">
        <v>34</v>
      </c>
      <c r="AX543" s="15" t="s">
        <v>77</v>
      </c>
      <c r="AY543" s="251" t="s">
        <v>128</v>
      </c>
    </row>
    <row r="544" spans="1:65" s="13" customFormat="1">
      <c r="B544" s="210"/>
      <c r="C544" s="211"/>
      <c r="D544" s="205" t="s">
        <v>151</v>
      </c>
      <c r="E544" s="212" t="s">
        <v>1</v>
      </c>
      <c r="F544" s="213" t="s">
        <v>1183</v>
      </c>
      <c r="G544" s="211"/>
      <c r="H544" s="214">
        <v>600</v>
      </c>
      <c r="I544" s="215"/>
      <c r="J544" s="211"/>
      <c r="K544" s="211"/>
      <c r="L544" s="216"/>
      <c r="M544" s="217"/>
      <c r="N544" s="218"/>
      <c r="O544" s="218"/>
      <c r="P544" s="218"/>
      <c r="Q544" s="218"/>
      <c r="R544" s="218"/>
      <c r="S544" s="218"/>
      <c r="T544" s="219"/>
      <c r="AT544" s="220" t="s">
        <v>151</v>
      </c>
      <c r="AU544" s="220" t="s">
        <v>86</v>
      </c>
      <c r="AV544" s="13" t="s">
        <v>86</v>
      </c>
      <c r="AW544" s="13" t="s">
        <v>34</v>
      </c>
      <c r="AX544" s="13" t="s">
        <v>77</v>
      </c>
      <c r="AY544" s="220" t="s">
        <v>128</v>
      </c>
    </row>
    <row r="545" spans="1:65" s="14" customFormat="1">
      <c r="B545" s="231"/>
      <c r="C545" s="232"/>
      <c r="D545" s="205" t="s">
        <v>151</v>
      </c>
      <c r="E545" s="233" t="s">
        <v>1</v>
      </c>
      <c r="F545" s="234" t="s">
        <v>177</v>
      </c>
      <c r="G545" s="232"/>
      <c r="H545" s="235">
        <v>600</v>
      </c>
      <c r="I545" s="236"/>
      <c r="J545" s="232"/>
      <c r="K545" s="232"/>
      <c r="L545" s="237"/>
      <c r="M545" s="238"/>
      <c r="N545" s="239"/>
      <c r="O545" s="239"/>
      <c r="P545" s="239"/>
      <c r="Q545" s="239"/>
      <c r="R545" s="239"/>
      <c r="S545" s="239"/>
      <c r="T545" s="240"/>
      <c r="AT545" s="241" t="s">
        <v>151</v>
      </c>
      <c r="AU545" s="241" t="s">
        <v>86</v>
      </c>
      <c r="AV545" s="14" t="s">
        <v>136</v>
      </c>
      <c r="AW545" s="14" t="s">
        <v>34</v>
      </c>
      <c r="AX545" s="14" t="s">
        <v>84</v>
      </c>
      <c r="AY545" s="241" t="s">
        <v>128</v>
      </c>
    </row>
    <row r="546" spans="1:65" s="2" customFormat="1" ht="16.5" customHeight="1">
      <c r="A546" s="35"/>
      <c r="B546" s="36"/>
      <c r="C546" s="192" t="s">
        <v>363</v>
      </c>
      <c r="D546" s="192" t="s">
        <v>131</v>
      </c>
      <c r="E546" s="193" t="s">
        <v>1184</v>
      </c>
      <c r="F546" s="194" t="s">
        <v>1185</v>
      </c>
      <c r="G546" s="195" t="s">
        <v>543</v>
      </c>
      <c r="H546" s="196">
        <v>600</v>
      </c>
      <c r="I546" s="197"/>
      <c r="J546" s="198">
        <f>ROUND(I546*H546,2)</f>
        <v>0</v>
      </c>
      <c r="K546" s="194" t="s">
        <v>848</v>
      </c>
      <c r="L546" s="40"/>
      <c r="M546" s="199" t="s">
        <v>1</v>
      </c>
      <c r="N546" s="200" t="s">
        <v>42</v>
      </c>
      <c r="O546" s="72"/>
      <c r="P546" s="201">
        <f>O546*H546</f>
        <v>0</v>
      </c>
      <c r="Q546" s="201">
        <v>0</v>
      </c>
      <c r="R546" s="201">
        <f>Q546*H546</f>
        <v>0</v>
      </c>
      <c r="S546" s="201">
        <v>0</v>
      </c>
      <c r="T546" s="202">
        <f>S546*H546</f>
        <v>0</v>
      </c>
      <c r="U546" s="35"/>
      <c r="V546" s="35"/>
      <c r="W546" s="35"/>
      <c r="X546" s="35"/>
      <c r="Y546" s="35"/>
      <c r="Z546" s="35"/>
      <c r="AA546" s="35"/>
      <c r="AB546" s="35"/>
      <c r="AC546" s="35"/>
      <c r="AD546" s="35"/>
      <c r="AE546" s="35"/>
      <c r="AR546" s="203" t="s">
        <v>136</v>
      </c>
      <c r="AT546" s="203" t="s">
        <v>131</v>
      </c>
      <c r="AU546" s="203" t="s">
        <v>86</v>
      </c>
      <c r="AY546" s="18" t="s">
        <v>128</v>
      </c>
      <c r="BE546" s="204">
        <f>IF(N546="základní",J546,0)</f>
        <v>0</v>
      </c>
      <c r="BF546" s="204">
        <f>IF(N546="snížená",J546,0)</f>
        <v>0</v>
      </c>
      <c r="BG546" s="204">
        <f>IF(N546="zákl. přenesená",J546,0)</f>
        <v>0</v>
      </c>
      <c r="BH546" s="204">
        <f>IF(N546="sníž. přenesená",J546,0)</f>
        <v>0</v>
      </c>
      <c r="BI546" s="204">
        <f>IF(N546="nulová",J546,0)</f>
        <v>0</v>
      </c>
      <c r="BJ546" s="18" t="s">
        <v>84</v>
      </c>
      <c r="BK546" s="204">
        <f>ROUND(I546*H546,2)</f>
        <v>0</v>
      </c>
      <c r="BL546" s="18" t="s">
        <v>136</v>
      </c>
      <c r="BM546" s="203" t="s">
        <v>1186</v>
      </c>
    </row>
    <row r="547" spans="1:65" s="2" customFormat="1">
      <c r="A547" s="35"/>
      <c r="B547" s="36"/>
      <c r="C547" s="37"/>
      <c r="D547" s="205" t="s">
        <v>138</v>
      </c>
      <c r="E547" s="37"/>
      <c r="F547" s="206" t="s">
        <v>1187</v>
      </c>
      <c r="G547" s="37"/>
      <c r="H547" s="37"/>
      <c r="I547" s="207"/>
      <c r="J547" s="37"/>
      <c r="K547" s="37"/>
      <c r="L547" s="40"/>
      <c r="M547" s="208"/>
      <c r="N547" s="209"/>
      <c r="O547" s="72"/>
      <c r="P547" s="72"/>
      <c r="Q547" s="72"/>
      <c r="R547" s="72"/>
      <c r="S547" s="72"/>
      <c r="T547" s="73"/>
      <c r="U547" s="35"/>
      <c r="V547" s="35"/>
      <c r="W547" s="35"/>
      <c r="X547" s="35"/>
      <c r="Y547" s="35"/>
      <c r="Z547" s="35"/>
      <c r="AA547" s="35"/>
      <c r="AB547" s="35"/>
      <c r="AC547" s="35"/>
      <c r="AD547" s="35"/>
      <c r="AE547" s="35"/>
      <c r="AT547" s="18" t="s">
        <v>138</v>
      </c>
      <c r="AU547" s="18" t="s">
        <v>86</v>
      </c>
    </row>
    <row r="548" spans="1:65" s="15" customFormat="1">
      <c r="B548" s="242"/>
      <c r="C548" s="243"/>
      <c r="D548" s="205" t="s">
        <v>151</v>
      </c>
      <c r="E548" s="244" t="s">
        <v>1</v>
      </c>
      <c r="F548" s="245" t="s">
        <v>968</v>
      </c>
      <c r="G548" s="243"/>
      <c r="H548" s="244" t="s">
        <v>1</v>
      </c>
      <c r="I548" s="246"/>
      <c r="J548" s="243"/>
      <c r="K548" s="243"/>
      <c r="L548" s="247"/>
      <c r="M548" s="248"/>
      <c r="N548" s="249"/>
      <c r="O548" s="249"/>
      <c r="P548" s="249"/>
      <c r="Q548" s="249"/>
      <c r="R548" s="249"/>
      <c r="S548" s="249"/>
      <c r="T548" s="250"/>
      <c r="AT548" s="251" t="s">
        <v>151</v>
      </c>
      <c r="AU548" s="251" t="s">
        <v>86</v>
      </c>
      <c r="AV548" s="15" t="s">
        <v>84</v>
      </c>
      <c r="AW548" s="15" t="s">
        <v>34</v>
      </c>
      <c r="AX548" s="15" t="s">
        <v>77</v>
      </c>
      <c r="AY548" s="251" t="s">
        <v>128</v>
      </c>
    </row>
    <row r="549" spans="1:65" s="15" customFormat="1">
      <c r="B549" s="242"/>
      <c r="C549" s="243"/>
      <c r="D549" s="205" t="s">
        <v>151</v>
      </c>
      <c r="E549" s="244" t="s">
        <v>1</v>
      </c>
      <c r="F549" s="245" t="s">
        <v>1188</v>
      </c>
      <c r="G549" s="243"/>
      <c r="H549" s="244" t="s">
        <v>1</v>
      </c>
      <c r="I549" s="246"/>
      <c r="J549" s="243"/>
      <c r="K549" s="243"/>
      <c r="L549" s="247"/>
      <c r="M549" s="248"/>
      <c r="N549" s="249"/>
      <c r="O549" s="249"/>
      <c r="P549" s="249"/>
      <c r="Q549" s="249"/>
      <c r="R549" s="249"/>
      <c r="S549" s="249"/>
      <c r="T549" s="250"/>
      <c r="AT549" s="251" t="s">
        <v>151</v>
      </c>
      <c r="AU549" s="251" t="s">
        <v>86</v>
      </c>
      <c r="AV549" s="15" t="s">
        <v>84</v>
      </c>
      <c r="AW549" s="15" t="s">
        <v>34</v>
      </c>
      <c r="AX549" s="15" t="s">
        <v>77</v>
      </c>
      <c r="AY549" s="251" t="s">
        <v>128</v>
      </c>
    </row>
    <row r="550" spans="1:65" s="13" customFormat="1">
      <c r="B550" s="210"/>
      <c r="C550" s="211"/>
      <c r="D550" s="205" t="s">
        <v>151</v>
      </c>
      <c r="E550" s="212" t="s">
        <v>1</v>
      </c>
      <c r="F550" s="213" t="s">
        <v>1183</v>
      </c>
      <c r="G550" s="211"/>
      <c r="H550" s="214">
        <v>600</v>
      </c>
      <c r="I550" s="215"/>
      <c r="J550" s="211"/>
      <c r="K550" s="211"/>
      <c r="L550" s="216"/>
      <c r="M550" s="217"/>
      <c r="N550" s="218"/>
      <c r="O550" s="218"/>
      <c r="P550" s="218"/>
      <c r="Q550" s="218"/>
      <c r="R550" s="218"/>
      <c r="S550" s="218"/>
      <c r="T550" s="219"/>
      <c r="AT550" s="220" t="s">
        <v>151</v>
      </c>
      <c r="AU550" s="220" t="s">
        <v>86</v>
      </c>
      <c r="AV550" s="13" t="s">
        <v>86</v>
      </c>
      <c r="AW550" s="13" t="s">
        <v>34</v>
      </c>
      <c r="AX550" s="13" t="s">
        <v>77</v>
      </c>
      <c r="AY550" s="220" t="s">
        <v>128</v>
      </c>
    </row>
    <row r="551" spans="1:65" s="14" customFormat="1">
      <c r="B551" s="231"/>
      <c r="C551" s="232"/>
      <c r="D551" s="205" t="s">
        <v>151</v>
      </c>
      <c r="E551" s="233" t="s">
        <v>1</v>
      </c>
      <c r="F551" s="234" t="s">
        <v>177</v>
      </c>
      <c r="G551" s="232"/>
      <c r="H551" s="235">
        <v>600</v>
      </c>
      <c r="I551" s="236"/>
      <c r="J551" s="232"/>
      <c r="K551" s="232"/>
      <c r="L551" s="237"/>
      <c r="M551" s="238"/>
      <c r="N551" s="239"/>
      <c r="O551" s="239"/>
      <c r="P551" s="239"/>
      <c r="Q551" s="239"/>
      <c r="R551" s="239"/>
      <c r="S551" s="239"/>
      <c r="T551" s="240"/>
      <c r="AT551" s="241" t="s">
        <v>151</v>
      </c>
      <c r="AU551" s="241" t="s">
        <v>86</v>
      </c>
      <c r="AV551" s="14" t="s">
        <v>136</v>
      </c>
      <c r="AW551" s="14" t="s">
        <v>34</v>
      </c>
      <c r="AX551" s="14" t="s">
        <v>84</v>
      </c>
      <c r="AY551" s="241" t="s">
        <v>128</v>
      </c>
    </row>
    <row r="552" spans="1:65" s="2" customFormat="1" ht="16.5" customHeight="1">
      <c r="A552" s="35"/>
      <c r="B552" s="36"/>
      <c r="C552" s="192" t="s">
        <v>367</v>
      </c>
      <c r="D552" s="192" t="s">
        <v>131</v>
      </c>
      <c r="E552" s="193" t="s">
        <v>1189</v>
      </c>
      <c r="F552" s="194" t="s">
        <v>1190</v>
      </c>
      <c r="G552" s="195" t="s">
        <v>543</v>
      </c>
      <c r="H552" s="196">
        <v>600</v>
      </c>
      <c r="I552" s="197"/>
      <c r="J552" s="198">
        <f>ROUND(I552*H552,2)</f>
        <v>0</v>
      </c>
      <c r="K552" s="194" t="s">
        <v>848</v>
      </c>
      <c r="L552" s="40"/>
      <c r="M552" s="199" t="s">
        <v>1</v>
      </c>
      <c r="N552" s="200" t="s">
        <v>42</v>
      </c>
      <c r="O552" s="72"/>
      <c r="P552" s="201">
        <f>O552*H552</f>
        <v>0</v>
      </c>
      <c r="Q552" s="201">
        <v>0</v>
      </c>
      <c r="R552" s="201">
        <f>Q552*H552</f>
        <v>0</v>
      </c>
      <c r="S552" s="201">
        <v>0</v>
      </c>
      <c r="T552" s="202">
        <f>S552*H552</f>
        <v>0</v>
      </c>
      <c r="U552" s="35"/>
      <c r="V552" s="35"/>
      <c r="W552" s="35"/>
      <c r="X552" s="35"/>
      <c r="Y552" s="35"/>
      <c r="Z552" s="35"/>
      <c r="AA552" s="35"/>
      <c r="AB552" s="35"/>
      <c r="AC552" s="35"/>
      <c r="AD552" s="35"/>
      <c r="AE552" s="35"/>
      <c r="AR552" s="203" t="s">
        <v>136</v>
      </c>
      <c r="AT552" s="203" t="s">
        <v>131</v>
      </c>
      <c r="AU552" s="203" t="s">
        <v>86</v>
      </c>
      <c r="AY552" s="18" t="s">
        <v>128</v>
      </c>
      <c r="BE552" s="204">
        <f>IF(N552="základní",J552,0)</f>
        <v>0</v>
      </c>
      <c r="BF552" s="204">
        <f>IF(N552="snížená",J552,0)</f>
        <v>0</v>
      </c>
      <c r="BG552" s="204">
        <f>IF(N552="zákl. přenesená",J552,0)</f>
        <v>0</v>
      </c>
      <c r="BH552" s="204">
        <f>IF(N552="sníž. přenesená",J552,0)</f>
        <v>0</v>
      </c>
      <c r="BI552" s="204">
        <f>IF(N552="nulová",J552,0)</f>
        <v>0</v>
      </c>
      <c r="BJ552" s="18" t="s">
        <v>84</v>
      </c>
      <c r="BK552" s="204">
        <f>ROUND(I552*H552,2)</f>
        <v>0</v>
      </c>
      <c r="BL552" s="18" t="s">
        <v>136</v>
      </c>
      <c r="BM552" s="203" t="s">
        <v>1191</v>
      </c>
    </row>
    <row r="553" spans="1:65" s="2" customFormat="1" ht="19.2">
      <c r="A553" s="35"/>
      <c r="B553" s="36"/>
      <c r="C553" s="37"/>
      <c r="D553" s="205" t="s">
        <v>138</v>
      </c>
      <c r="E553" s="37"/>
      <c r="F553" s="206" t="s">
        <v>1192</v>
      </c>
      <c r="G553" s="37"/>
      <c r="H553" s="37"/>
      <c r="I553" s="207"/>
      <c r="J553" s="37"/>
      <c r="K553" s="37"/>
      <c r="L553" s="40"/>
      <c r="M553" s="208"/>
      <c r="N553" s="209"/>
      <c r="O553" s="72"/>
      <c r="P553" s="72"/>
      <c r="Q553" s="72"/>
      <c r="R553" s="72"/>
      <c r="S553" s="72"/>
      <c r="T553" s="73"/>
      <c r="U553" s="35"/>
      <c r="V553" s="35"/>
      <c r="W553" s="35"/>
      <c r="X553" s="35"/>
      <c r="Y553" s="35"/>
      <c r="Z553" s="35"/>
      <c r="AA553" s="35"/>
      <c r="AB553" s="35"/>
      <c r="AC553" s="35"/>
      <c r="AD553" s="35"/>
      <c r="AE553" s="35"/>
      <c r="AT553" s="18" t="s">
        <v>138</v>
      </c>
      <c r="AU553" s="18" t="s">
        <v>86</v>
      </c>
    </row>
    <row r="554" spans="1:65" s="15" customFormat="1">
      <c r="B554" s="242"/>
      <c r="C554" s="243"/>
      <c r="D554" s="205" t="s">
        <v>151</v>
      </c>
      <c r="E554" s="244" t="s">
        <v>1</v>
      </c>
      <c r="F554" s="245" t="s">
        <v>968</v>
      </c>
      <c r="G554" s="243"/>
      <c r="H554" s="244" t="s">
        <v>1</v>
      </c>
      <c r="I554" s="246"/>
      <c r="J554" s="243"/>
      <c r="K554" s="243"/>
      <c r="L554" s="247"/>
      <c r="M554" s="248"/>
      <c r="N554" s="249"/>
      <c r="O554" s="249"/>
      <c r="P554" s="249"/>
      <c r="Q554" s="249"/>
      <c r="R554" s="249"/>
      <c r="S554" s="249"/>
      <c r="T554" s="250"/>
      <c r="AT554" s="251" t="s">
        <v>151</v>
      </c>
      <c r="AU554" s="251" t="s">
        <v>86</v>
      </c>
      <c r="AV554" s="15" t="s">
        <v>84</v>
      </c>
      <c r="AW554" s="15" t="s">
        <v>34</v>
      </c>
      <c r="AX554" s="15" t="s">
        <v>77</v>
      </c>
      <c r="AY554" s="251" t="s">
        <v>128</v>
      </c>
    </row>
    <row r="555" spans="1:65" s="15" customFormat="1">
      <c r="B555" s="242"/>
      <c r="C555" s="243"/>
      <c r="D555" s="205" t="s">
        <v>151</v>
      </c>
      <c r="E555" s="244" t="s">
        <v>1</v>
      </c>
      <c r="F555" s="245" t="s">
        <v>1193</v>
      </c>
      <c r="G555" s="243"/>
      <c r="H555" s="244" t="s">
        <v>1</v>
      </c>
      <c r="I555" s="246"/>
      <c r="J555" s="243"/>
      <c r="K555" s="243"/>
      <c r="L555" s="247"/>
      <c r="M555" s="248"/>
      <c r="N555" s="249"/>
      <c r="O555" s="249"/>
      <c r="P555" s="249"/>
      <c r="Q555" s="249"/>
      <c r="R555" s="249"/>
      <c r="S555" s="249"/>
      <c r="T555" s="250"/>
      <c r="AT555" s="251" t="s">
        <v>151</v>
      </c>
      <c r="AU555" s="251" t="s">
        <v>86</v>
      </c>
      <c r="AV555" s="15" t="s">
        <v>84</v>
      </c>
      <c r="AW555" s="15" t="s">
        <v>34</v>
      </c>
      <c r="AX555" s="15" t="s">
        <v>77</v>
      </c>
      <c r="AY555" s="251" t="s">
        <v>128</v>
      </c>
    </row>
    <row r="556" spans="1:65" s="13" customFormat="1">
      <c r="B556" s="210"/>
      <c r="C556" s="211"/>
      <c r="D556" s="205" t="s">
        <v>151</v>
      </c>
      <c r="E556" s="212" t="s">
        <v>1</v>
      </c>
      <c r="F556" s="213" t="s">
        <v>1183</v>
      </c>
      <c r="G556" s="211"/>
      <c r="H556" s="214">
        <v>600</v>
      </c>
      <c r="I556" s="215"/>
      <c r="J556" s="211"/>
      <c r="K556" s="211"/>
      <c r="L556" s="216"/>
      <c r="M556" s="217"/>
      <c r="N556" s="218"/>
      <c r="O556" s="218"/>
      <c r="P556" s="218"/>
      <c r="Q556" s="218"/>
      <c r="R556" s="218"/>
      <c r="S556" s="218"/>
      <c r="T556" s="219"/>
      <c r="AT556" s="220" t="s">
        <v>151</v>
      </c>
      <c r="AU556" s="220" t="s">
        <v>86</v>
      </c>
      <c r="AV556" s="13" t="s">
        <v>86</v>
      </c>
      <c r="AW556" s="13" t="s">
        <v>34</v>
      </c>
      <c r="AX556" s="13" t="s">
        <v>77</v>
      </c>
      <c r="AY556" s="220" t="s">
        <v>128</v>
      </c>
    </row>
    <row r="557" spans="1:65" s="14" customFormat="1">
      <c r="B557" s="231"/>
      <c r="C557" s="232"/>
      <c r="D557" s="205" t="s">
        <v>151</v>
      </c>
      <c r="E557" s="233" t="s">
        <v>1</v>
      </c>
      <c r="F557" s="234" t="s">
        <v>177</v>
      </c>
      <c r="G557" s="232"/>
      <c r="H557" s="235">
        <v>600</v>
      </c>
      <c r="I557" s="236"/>
      <c r="J557" s="232"/>
      <c r="K557" s="232"/>
      <c r="L557" s="237"/>
      <c r="M557" s="238"/>
      <c r="N557" s="239"/>
      <c r="O557" s="239"/>
      <c r="P557" s="239"/>
      <c r="Q557" s="239"/>
      <c r="R557" s="239"/>
      <c r="S557" s="239"/>
      <c r="T557" s="240"/>
      <c r="AT557" s="241" t="s">
        <v>151</v>
      </c>
      <c r="AU557" s="241" t="s">
        <v>86</v>
      </c>
      <c r="AV557" s="14" t="s">
        <v>136</v>
      </c>
      <c r="AW557" s="14" t="s">
        <v>34</v>
      </c>
      <c r="AX557" s="14" t="s">
        <v>84</v>
      </c>
      <c r="AY557" s="241" t="s">
        <v>128</v>
      </c>
    </row>
    <row r="558" spans="1:65" s="12" customFormat="1" ht="22.8" customHeight="1">
      <c r="B558" s="176"/>
      <c r="C558" s="177"/>
      <c r="D558" s="178" t="s">
        <v>76</v>
      </c>
      <c r="E558" s="190" t="s">
        <v>163</v>
      </c>
      <c r="F558" s="190" t="s">
        <v>1194</v>
      </c>
      <c r="G558" s="177"/>
      <c r="H558" s="177"/>
      <c r="I558" s="180"/>
      <c r="J558" s="191">
        <f>BK558</f>
        <v>0</v>
      </c>
      <c r="K558" s="177"/>
      <c r="L558" s="182"/>
      <c r="M558" s="183"/>
      <c r="N558" s="184"/>
      <c r="O558" s="184"/>
      <c r="P558" s="185">
        <f>SUM(P559:P572)</f>
        <v>0</v>
      </c>
      <c r="Q558" s="184"/>
      <c r="R558" s="185">
        <f>SUM(R559:R572)</f>
        <v>0.11569999999999998</v>
      </c>
      <c r="S558" s="184"/>
      <c r="T558" s="186">
        <f>SUM(T559:T572)</f>
        <v>0</v>
      </c>
      <c r="AR558" s="187" t="s">
        <v>84</v>
      </c>
      <c r="AT558" s="188" t="s">
        <v>76</v>
      </c>
      <c r="AU558" s="188" t="s">
        <v>84</v>
      </c>
      <c r="AY558" s="187" t="s">
        <v>128</v>
      </c>
      <c r="BK558" s="189">
        <f>SUM(BK559:BK572)</f>
        <v>0</v>
      </c>
    </row>
    <row r="559" spans="1:65" s="2" customFormat="1" ht="21.75" customHeight="1">
      <c r="A559" s="35"/>
      <c r="B559" s="36"/>
      <c r="C559" s="192" t="s">
        <v>372</v>
      </c>
      <c r="D559" s="192" t="s">
        <v>131</v>
      </c>
      <c r="E559" s="193" t="s">
        <v>1195</v>
      </c>
      <c r="F559" s="194" t="s">
        <v>1196</v>
      </c>
      <c r="G559" s="195" t="s">
        <v>213</v>
      </c>
      <c r="H559" s="196">
        <v>130</v>
      </c>
      <c r="I559" s="197"/>
      <c r="J559" s="198">
        <f>ROUND(I559*H559,2)</f>
        <v>0</v>
      </c>
      <c r="K559" s="194" t="s">
        <v>848</v>
      </c>
      <c r="L559" s="40"/>
      <c r="M559" s="199" t="s">
        <v>1</v>
      </c>
      <c r="N559" s="200" t="s">
        <v>42</v>
      </c>
      <c r="O559" s="72"/>
      <c r="P559" s="201">
        <f>O559*H559</f>
        <v>0</v>
      </c>
      <c r="Q559" s="201">
        <v>8.4999999999999995E-4</v>
      </c>
      <c r="R559" s="201">
        <f>Q559*H559</f>
        <v>0.11049999999999999</v>
      </c>
      <c r="S559" s="201">
        <v>0</v>
      </c>
      <c r="T559" s="202">
        <f>S559*H559</f>
        <v>0</v>
      </c>
      <c r="U559" s="35"/>
      <c r="V559" s="35"/>
      <c r="W559" s="35"/>
      <c r="X559" s="35"/>
      <c r="Y559" s="35"/>
      <c r="Z559" s="35"/>
      <c r="AA559" s="35"/>
      <c r="AB559" s="35"/>
      <c r="AC559" s="35"/>
      <c r="AD559" s="35"/>
      <c r="AE559" s="35"/>
      <c r="AR559" s="203" t="s">
        <v>136</v>
      </c>
      <c r="AT559" s="203" t="s">
        <v>131</v>
      </c>
      <c r="AU559" s="203" t="s">
        <v>86</v>
      </c>
      <c r="AY559" s="18" t="s">
        <v>128</v>
      </c>
      <c r="BE559" s="204">
        <f>IF(N559="základní",J559,0)</f>
        <v>0</v>
      </c>
      <c r="BF559" s="204">
        <f>IF(N559="snížená",J559,0)</f>
        <v>0</v>
      </c>
      <c r="BG559" s="204">
        <f>IF(N559="zákl. přenesená",J559,0)</f>
        <v>0</v>
      </c>
      <c r="BH559" s="204">
        <f>IF(N559="sníž. přenesená",J559,0)</f>
        <v>0</v>
      </c>
      <c r="BI559" s="204">
        <f>IF(N559="nulová",J559,0)</f>
        <v>0</v>
      </c>
      <c r="BJ559" s="18" t="s">
        <v>84</v>
      </c>
      <c r="BK559" s="204">
        <f>ROUND(I559*H559,2)</f>
        <v>0</v>
      </c>
      <c r="BL559" s="18" t="s">
        <v>136</v>
      </c>
      <c r="BM559" s="203" t="s">
        <v>1197</v>
      </c>
    </row>
    <row r="560" spans="1:65" s="2" customFormat="1">
      <c r="A560" s="35"/>
      <c r="B560" s="36"/>
      <c r="C560" s="37"/>
      <c r="D560" s="205" t="s">
        <v>138</v>
      </c>
      <c r="E560" s="37"/>
      <c r="F560" s="206" t="s">
        <v>1198</v>
      </c>
      <c r="G560" s="37"/>
      <c r="H560" s="37"/>
      <c r="I560" s="207"/>
      <c r="J560" s="37"/>
      <c r="K560" s="37"/>
      <c r="L560" s="40"/>
      <c r="M560" s="208"/>
      <c r="N560" s="209"/>
      <c r="O560" s="72"/>
      <c r="P560" s="72"/>
      <c r="Q560" s="72"/>
      <c r="R560" s="72"/>
      <c r="S560" s="72"/>
      <c r="T560" s="73"/>
      <c r="U560" s="35"/>
      <c r="V560" s="35"/>
      <c r="W560" s="35"/>
      <c r="X560" s="35"/>
      <c r="Y560" s="35"/>
      <c r="Z560" s="35"/>
      <c r="AA560" s="35"/>
      <c r="AB560" s="35"/>
      <c r="AC560" s="35"/>
      <c r="AD560" s="35"/>
      <c r="AE560" s="35"/>
      <c r="AT560" s="18" t="s">
        <v>138</v>
      </c>
      <c r="AU560" s="18" t="s">
        <v>86</v>
      </c>
    </row>
    <row r="561" spans="1:65" s="15" customFormat="1">
      <c r="B561" s="242"/>
      <c r="C561" s="243"/>
      <c r="D561" s="205" t="s">
        <v>151</v>
      </c>
      <c r="E561" s="244" t="s">
        <v>1</v>
      </c>
      <c r="F561" s="245" t="s">
        <v>968</v>
      </c>
      <c r="G561" s="243"/>
      <c r="H561" s="244" t="s">
        <v>1</v>
      </c>
      <c r="I561" s="246"/>
      <c r="J561" s="243"/>
      <c r="K561" s="243"/>
      <c r="L561" s="247"/>
      <c r="M561" s="248"/>
      <c r="N561" s="249"/>
      <c r="O561" s="249"/>
      <c r="P561" s="249"/>
      <c r="Q561" s="249"/>
      <c r="R561" s="249"/>
      <c r="S561" s="249"/>
      <c r="T561" s="250"/>
      <c r="AT561" s="251" t="s">
        <v>151</v>
      </c>
      <c r="AU561" s="251" t="s">
        <v>86</v>
      </c>
      <c r="AV561" s="15" t="s">
        <v>84</v>
      </c>
      <c r="AW561" s="15" t="s">
        <v>34</v>
      </c>
      <c r="AX561" s="15" t="s">
        <v>77</v>
      </c>
      <c r="AY561" s="251" t="s">
        <v>128</v>
      </c>
    </row>
    <row r="562" spans="1:65" s="15" customFormat="1">
      <c r="B562" s="242"/>
      <c r="C562" s="243"/>
      <c r="D562" s="205" t="s">
        <v>151</v>
      </c>
      <c r="E562" s="244" t="s">
        <v>1</v>
      </c>
      <c r="F562" s="245" t="s">
        <v>1034</v>
      </c>
      <c r="G562" s="243"/>
      <c r="H562" s="244" t="s">
        <v>1</v>
      </c>
      <c r="I562" s="246"/>
      <c r="J562" s="243"/>
      <c r="K562" s="243"/>
      <c r="L562" s="247"/>
      <c r="M562" s="248"/>
      <c r="N562" s="249"/>
      <c r="O562" s="249"/>
      <c r="P562" s="249"/>
      <c r="Q562" s="249"/>
      <c r="R562" s="249"/>
      <c r="S562" s="249"/>
      <c r="T562" s="250"/>
      <c r="AT562" s="251" t="s">
        <v>151</v>
      </c>
      <c r="AU562" s="251" t="s">
        <v>86</v>
      </c>
      <c r="AV562" s="15" t="s">
        <v>84</v>
      </c>
      <c r="AW562" s="15" t="s">
        <v>34</v>
      </c>
      <c r="AX562" s="15" t="s">
        <v>77</v>
      </c>
      <c r="AY562" s="251" t="s">
        <v>128</v>
      </c>
    </row>
    <row r="563" spans="1:65" s="15" customFormat="1">
      <c r="B563" s="242"/>
      <c r="C563" s="243"/>
      <c r="D563" s="205" t="s">
        <v>151</v>
      </c>
      <c r="E563" s="244" t="s">
        <v>1</v>
      </c>
      <c r="F563" s="245" t="s">
        <v>1199</v>
      </c>
      <c r="G563" s="243"/>
      <c r="H563" s="244" t="s">
        <v>1</v>
      </c>
      <c r="I563" s="246"/>
      <c r="J563" s="243"/>
      <c r="K563" s="243"/>
      <c r="L563" s="247"/>
      <c r="M563" s="248"/>
      <c r="N563" s="249"/>
      <c r="O563" s="249"/>
      <c r="P563" s="249"/>
      <c r="Q563" s="249"/>
      <c r="R563" s="249"/>
      <c r="S563" s="249"/>
      <c r="T563" s="250"/>
      <c r="AT563" s="251" t="s">
        <v>151</v>
      </c>
      <c r="AU563" s="251" t="s">
        <v>86</v>
      </c>
      <c r="AV563" s="15" t="s">
        <v>84</v>
      </c>
      <c r="AW563" s="15" t="s">
        <v>34</v>
      </c>
      <c r="AX563" s="15" t="s">
        <v>77</v>
      </c>
      <c r="AY563" s="251" t="s">
        <v>128</v>
      </c>
    </row>
    <row r="564" spans="1:65" s="13" customFormat="1">
      <c r="B564" s="210"/>
      <c r="C564" s="211"/>
      <c r="D564" s="205" t="s">
        <v>151</v>
      </c>
      <c r="E564" s="212" t="s">
        <v>1</v>
      </c>
      <c r="F564" s="213" t="s">
        <v>1200</v>
      </c>
      <c r="G564" s="211"/>
      <c r="H564" s="214">
        <v>130</v>
      </c>
      <c r="I564" s="215"/>
      <c r="J564" s="211"/>
      <c r="K564" s="211"/>
      <c r="L564" s="216"/>
      <c r="M564" s="217"/>
      <c r="N564" s="218"/>
      <c r="O564" s="218"/>
      <c r="P564" s="218"/>
      <c r="Q564" s="218"/>
      <c r="R564" s="218"/>
      <c r="S564" s="218"/>
      <c r="T564" s="219"/>
      <c r="AT564" s="220" t="s">
        <v>151</v>
      </c>
      <c r="AU564" s="220" t="s">
        <v>86</v>
      </c>
      <c r="AV564" s="13" t="s">
        <v>86</v>
      </c>
      <c r="AW564" s="13" t="s">
        <v>34</v>
      </c>
      <c r="AX564" s="13" t="s">
        <v>77</v>
      </c>
      <c r="AY564" s="220" t="s">
        <v>128</v>
      </c>
    </row>
    <row r="565" spans="1:65" s="14" customFormat="1">
      <c r="B565" s="231"/>
      <c r="C565" s="232"/>
      <c r="D565" s="205" t="s">
        <v>151</v>
      </c>
      <c r="E565" s="233" t="s">
        <v>1</v>
      </c>
      <c r="F565" s="234" t="s">
        <v>177</v>
      </c>
      <c r="G565" s="232"/>
      <c r="H565" s="235">
        <v>130</v>
      </c>
      <c r="I565" s="236"/>
      <c r="J565" s="232"/>
      <c r="K565" s="232"/>
      <c r="L565" s="237"/>
      <c r="M565" s="238"/>
      <c r="N565" s="239"/>
      <c r="O565" s="239"/>
      <c r="P565" s="239"/>
      <c r="Q565" s="239"/>
      <c r="R565" s="239"/>
      <c r="S565" s="239"/>
      <c r="T565" s="240"/>
      <c r="AT565" s="241" t="s">
        <v>151</v>
      </c>
      <c r="AU565" s="241" t="s">
        <v>86</v>
      </c>
      <c r="AV565" s="14" t="s">
        <v>136</v>
      </c>
      <c r="AW565" s="14" t="s">
        <v>34</v>
      </c>
      <c r="AX565" s="14" t="s">
        <v>84</v>
      </c>
      <c r="AY565" s="241" t="s">
        <v>128</v>
      </c>
    </row>
    <row r="566" spans="1:65" s="2" customFormat="1" ht="16.5" customHeight="1">
      <c r="A566" s="35"/>
      <c r="B566" s="36"/>
      <c r="C566" s="192" t="s">
        <v>376</v>
      </c>
      <c r="D566" s="192" t="s">
        <v>131</v>
      </c>
      <c r="E566" s="193" t="s">
        <v>1201</v>
      </c>
      <c r="F566" s="194" t="s">
        <v>1202</v>
      </c>
      <c r="G566" s="195" t="s">
        <v>213</v>
      </c>
      <c r="H566" s="196">
        <v>130</v>
      </c>
      <c r="I566" s="197"/>
      <c r="J566" s="198">
        <f>ROUND(I566*H566,2)</f>
        <v>0</v>
      </c>
      <c r="K566" s="194" t="s">
        <v>848</v>
      </c>
      <c r="L566" s="40"/>
      <c r="M566" s="199" t="s">
        <v>1</v>
      </c>
      <c r="N566" s="200" t="s">
        <v>42</v>
      </c>
      <c r="O566" s="72"/>
      <c r="P566" s="201">
        <f>O566*H566</f>
        <v>0</v>
      </c>
      <c r="Q566" s="201">
        <v>4.0000000000000003E-5</v>
      </c>
      <c r="R566" s="201">
        <f>Q566*H566</f>
        <v>5.2000000000000006E-3</v>
      </c>
      <c r="S566" s="201">
        <v>0</v>
      </c>
      <c r="T566" s="202">
        <f>S566*H566</f>
        <v>0</v>
      </c>
      <c r="U566" s="35"/>
      <c r="V566" s="35"/>
      <c r="W566" s="35"/>
      <c r="X566" s="35"/>
      <c r="Y566" s="35"/>
      <c r="Z566" s="35"/>
      <c r="AA566" s="35"/>
      <c r="AB566" s="35"/>
      <c r="AC566" s="35"/>
      <c r="AD566" s="35"/>
      <c r="AE566" s="35"/>
      <c r="AR566" s="203" t="s">
        <v>136</v>
      </c>
      <c r="AT566" s="203" t="s">
        <v>131</v>
      </c>
      <c r="AU566" s="203" t="s">
        <v>86</v>
      </c>
      <c r="AY566" s="18" t="s">
        <v>128</v>
      </c>
      <c r="BE566" s="204">
        <f>IF(N566="základní",J566,0)</f>
        <v>0</v>
      </c>
      <c r="BF566" s="204">
        <f>IF(N566="snížená",J566,0)</f>
        <v>0</v>
      </c>
      <c r="BG566" s="204">
        <f>IF(N566="zákl. přenesená",J566,0)</f>
        <v>0</v>
      </c>
      <c r="BH566" s="204">
        <f>IF(N566="sníž. přenesená",J566,0)</f>
        <v>0</v>
      </c>
      <c r="BI566" s="204">
        <f>IF(N566="nulová",J566,0)</f>
        <v>0</v>
      </c>
      <c r="BJ566" s="18" t="s">
        <v>84</v>
      </c>
      <c r="BK566" s="204">
        <f>ROUND(I566*H566,2)</f>
        <v>0</v>
      </c>
      <c r="BL566" s="18" t="s">
        <v>136</v>
      </c>
      <c r="BM566" s="203" t="s">
        <v>1203</v>
      </c>
    </row>
    <row r="567" spans="1:65" s="2" customFormat="1" ht="19.2">
      <c r="A567" s="35"/>
      <c r="B567" s="36"/>
      <c r="C567" s="37"/>
      <c r="D567" s="205" t="s">
        <v>138</v>
      </c>
      <c r="E567" s="37"/>
      <c r="F567" s="206" t="s">
        <v>1204</v>
      </c>
      <c r="G567" s="37"/>
      <c r="H567" s="37"/>
      <c r="I567" s="207"/>
      <c r="J567" s="37"/>
      <c r="K567" s="37"/>
      <c r="L567" s="40"/>
      <c r="M567" s="208"/>
      <c r="N567" s="209"/>
      <c r="O567" s="72"/>
      <c r="P567" s="72"/>
      <c r="Q567" s="72"/>
      <c r="R567" s="72"/>
      <c r="S567" s="72"/>
      <c r="T567" s="73"/>
      <c r="U567" s="35"/>
      <c r="V567" s="35"/>
      <c r="W567" s="35"/>
      <c r="X567" s="35"/>
      <c r="Y567" s="35"/>
      <c r="Z567" s="35"/>
      <c r="AA567" s="35"/>
      <c r="AB567" s="35"/>
      <c r="AC567" s="35"/>
      <c r="AD567" s="35"/>
      <c r="AE567" s="35"/>
      <c r="AT567" s="18" t="s">
        <v>138</v>
      </c>
      <c r="AU567" s="18" t="s">
        <v>86</v>
      </c>
    </row>
    <row r="568" spans="1:65" s="15" customFormat="1">
      <c r="B568" s="242"/>
      <c r="C568" s="243"/>
      <c r="D568" s="205" t="s">
        <v>151</v>
      </c>
      <c r="E568" s="244" t="s">
        <v>1</v>
      </c>
      <c r="F568" s="245" t="s">
        <v>968</v>
      </c>
      <c r="G568" s="243"/>
      <c r="H568" s="244" t="s">
        <v>1</v>
      </c>
      <c r="I568" s="246"/>
      <c r="J568" s="243"/>
      <c r="K568" s="243"/>
      <c r="L568" s="247"/>
      <c r="M568" s="248"/>
      <c r="N568" s="249"/>
      <c r="O568" s="249"/>
      <c r="P568" s="249"/>
      <c r="Q568" s="249"/>
      <c r="R568" s="249"/>
      <c r="S568" s="249"/>
      <c r="T568" s="250"/>
      <c r="AT568" s="251" t="s">
        <v>151</v>
      </c>
      <c r="AU568" s="251" t="s">
        <v>86</v>
      </c>
      <c r="AV568" s="15" t="s">
        <v>84</v>
      </c>
      <c r="AW568" s="15" t="s">
        <v>34</v>
      </c>
      <c r="AX568" s="15" t="s">
        <v>77</v>
      </c>
      <c r="AY568" s="251" t="s">
        <v>128</v>
      </c>
    </row>
    <row r="569" spans="1:65" s="15" customFormat="1">
      <c r="B569" s="242"/>
      <c r="C569" s="243"/>
      <c r="D569" s="205" t="s">
        <v>151</v>
      </c>
      <c r="E569" s="244" t="s">
        <v>1</v>
      </c>
      <c r="F569" s="245" t="s">
        <v>1034</v>
      </c>
      <c r="G569" s="243"/>
      <c r="H569" s="244" t="s">
        <v>1</v>
      </c>
      <c r="I569" s="246"/>
      <c r="J569" s="243"/>
      <c r="K569" s="243"/>
      <c r="L569" s="247"/>
      <c r="M569" s="248"/>
      <c r="N569" s="249"/>
      <c r="O569" s="249"/>
      <c r="P569" s="249"/>
      <c r="Q569" s="249"/>
      <c r="R569" s="249"/>
      <c r="S569" s="249"/>
      <c r="T569" s="250"/>
      <c r="AT569" s="251" t="s">
        <v>151</v>
      </c>
      <c r="AU569" s="251" t="s">
        <v>86</v>
      </c>
      <c r="AV569" s="15" t="s">
        <v>84</v>
      </c>
      <c r="AW569" s="15" t="s">
        <v>34</v>
      </c>
      <c r="AX569" s="15" t="s">
        <v>77</v>
      </c>
      <c r="AY569" s="251" t="s">
        <v>128</v>
      </c>
    </row>
    <row r="570" spans="1:65" s="15" customFormat="1">
      <c r="B570" s="242"/>
      <c r="C570" s="243"/>
      <c r="D570" s="205" t="s">
        <v>151</v>
      </c>
      <c r="E570" s="244" t="s">
        <v>1</v>
      </c>
      <c r="F570" s="245" t="s">
        <v>1205</v>
      </c>
      <c r="G570" s="243"/>
      <c r="H570" s="244" t="s">
        <v>1</v>
      </c>
      <c r="I570" s="246"/>
      <c r="J570" s="243"/>
      <c r="K570" s="243"/>
      <c r="L570" s="247"/>
      <c r="M570" s="248"/>
      <c r="N570" s="249"/>
      <c r="O570" s="249"/>
      <c r="P570" s="249"/>
      <c r="Q570" s="249"/>
      <c r="R570" s="249"/>
      <c r="S570" s="249"/>
      <c r="T570" s="250"/>
      <c r="AT570" s="251" t="s">
        <v>151</v>
      </c>
      <c r="AU570" s="251" t="s">
        <v>86</v>
      </c>
      <c r="AV570" s="15" t="s">
        <v>84</v>
      </c>
      <c r="AW570" s="15" t="s">
        <v>34</v>
      </c>
      <c r="AX570" s="15" t="s">
        <v>77</v>
      </c>
      <c r="AY570" s="251" t="s">
        <v>128</v>
      </c>
    </row>
    <row r="571" spans="1:65" s="13" customFormat="1">
      <c r="B571" s="210"/>
      <c r="C571" s="211"/>
      <c r="D571" s="205" t="s">
        <v>151</v>
      </c>
      <c r="E571" s="212" t="s">
        <v>1</v>
      </c>
      <c r="F571" s="213" t="s">
        <v>1200</v>
      </c>
      <c r="G571" s="211"/>
      <c r="H571" s="214">
        <v>130</v>
      </c>
      <c r="I571" s="215"/>
      <c r="J571" s="211"/>
      <c r="K571" s="211"/>
      <c r="L571" s="216"/>
      <c r="M571" s="217"/>
      <c r="N571" s="218"/>
      <c r="O571" s="218"/>
      <c r="P571" s="218"/>
      <c r="Q571" s="218"/>
      <c r="R571" s="218"/>
      <c r="S571" s="218"/>
      <c r="T571" s="219"/>
      <c r="AT571" s="220" t="s">
        <v>151</v>
      </c>
      <c r="AU571" s="220" t="s">
        <v>86</v>
      </c>
      <c r="AV571" s="13" t="s">
        <v>86</v>
      </c>
      <c r="AW571" s="13" t="s">
        <v>34</v>
      </c>
      <c r="AX571" s="13" t="s">
        <v>77</v>
      </c>
      <c r="AY571" s="220" t="s">
        <v>128</v>
      </c>
    </row>
    <row r="572" spans="1:65" s="14" customFormat="1">
      <c r="B572" s="231"/>
      <c r="C572" s="232"/>
      <c r="D572" s="205" t="s">
        <v>151</v>
      </c>
      <c r="E572" s="233" t="s">
        <v>1</v>
      </c>
      <c r="F572" s="234" t="s">
        <v>177</v>
      </c>
      <c r="G572" s="232"/>
      <c r="H572" s="235">
        <v>130</v>
      </c>
      <c r="I572" s="236"/>
      <c r="J572" s="232"/>
      <c r="K572" s="232"/>
      <c r="L572" s="237"/>
      <c r="M572" s="238"/>
      <c r="N572" s="239"/>
      <c r="O572" s="239"/>
      <c r="P572" s="239"/>
      <c r="Q572" s="239"/>
      <c r="R572" s="239"/>
      <c r="S572" s="239"/>
      <c r="T572" s="240"/>
      <c r="AT572" s="241" t="s">
        <v>151</v>
      </c>
      <c r="AU572" s="241" t="s">
        <v>86</v>
      </c>
      <c r="AV572" s="14" t="s">
        <v>136</v>
      </c>
      <c r="AW572" s="14" t="s">
        <v>34</v>
      </c>
      <c r="AX572" s="14" t="s">
        <v>84</v>
      </c>
      <c r="AY572" s="241" t="s">
        <v>128</v>
      </c>
    </row>
    <row r="573" spans="1:65" s="12" customFormat="1" ht="22.8" customHeight="1">
      <c r="B573" s="176"/>
      <c r="C573" s="177"/>
      <c r="D573" s="178" t="s">
        <v>76</v>
      </c>
      <c r="E573" s="190" t="s">
        <v>178</v>
      </c>
      <c r="F573" s="190" t="s">
        <v>1206</v>
      </c>
      <c r="G573" s="177"/>
      <c r="H573" s="177"/>
      <c r="I573" s="180"/>
      <c r="J573" s="191">
        <f>BK573</f>
        <v>0</v>
      </c>
      <c r="K573" s="177"/>
      <c r="L573" s="182"/>
      <c r="M573" s="183"/>
      <c r="N573" s="184"/>
      <c r="O573" s="184"/>
      <c r="P573" s="185">
        <f>SUM(P574:P600)</f>
        <v>0</v>
      </c>
      <c r="Q573" s="184"/>
      <c r="R573" s="185">
        <f>SUM(R574:R600)</f>
        <v>0.77429999999999988</v>
      </c>
      <c r="S573" s="184"/>
      <c r="T573" s="186">
        <f>SUM(T574:T600)</f>
        <v>0</v>
      </c>
      <c r="AR573" s="187" t="s">
        <v>84</v>
      </c>
      <c r="AT573" s="188" t="s">
        <v>76</v>
      </c>
      <c r="AU573" s="188" t="s">
        <v>84</v>
      </c>
      <c r="AY573" s="187" t="s">
        <v>128</v>
      </c>
      <c r="BK573" s="189">
        <f>SUM(BK574:BK600)</f>
        <v>0</v>
      </c>
    </row>
    <row r="574" spans="1:65" s="2" customFormat="1" ht="16.5" customHeight="1">
      <c r="A574" s="35"/>
      <c r="B574" s="36"/>
      <c r="C574" s="192" t="s">
        <v>380</v>
      </c>
      <c r="D574" s="192" t="s">
        <v>131</v>
      </c>
      <c r="E574" s="193" t="s">
        <v>1207</v>
      </c>
      <c r="F574" s="194" t="s">
        <v>1208</v>
      </c>
      <c r="G574" s="195" t="s">
        <v>213</v>
      </c>
      <c r="H574" s="196">
        <v>120</v>
      </c>
      <c r="I574" s="197"/>
      <c r="J574" s="198">
        <f>ROUND(I574*H574,2)</f>
        <v>0</v>
      </c>
      <c r="K574" s="194" t="s">
        <v>848</v>
      </c>
      <c r="L574" s="40"/>
      <c r="M574" s="199" t="s">
        <v>1</v>
      </c>
      <c r="N574" s="200" t="s">
        <v>42</v>
      </c>
      <c r="O574" s="72"/>
      <c r="P574" s="201">
        <f>O574*H574</f>
        <v>0</v>
      </c>
      <c r="Q574" s="201">
        <v>1.0000000000000001E-5</v>
      </c>
      <c r="R574" s="201">
        <f>Q574*H574</f>
        <v>1.2000000000000001E-3</v>
      </c>
      <c r="S574" s="201">
        <v>0</v>
      </c>
      <c r="T574" s="202">
        <f>S574*H574</f>
        <v>0</v>
      </c>
      <c r="U574" s="35"/>
      <c r="V574" s="35"/>
      <c r="W574" s="35"/>
      <c r="X574" s="35"/>
      <c r="Y574" s="35"/>
      <c r="Z574" s="35"/>
      <c r="AA574" s="35"/>
      <c r="AB574" s="35"/>
      <c r="AC574" s="35"/>
      <c r="AD574" s="35"/>
      <c r="AE574" s="35"/>
      <c r="AR574" s="203" t="s">
        <v>136</v>
      </c>
      <c r="AT574" s="203" t="s">
        <v>131</v>
      </c>
      <c r="AU574" s="203" t="s">
        <v>86</v>
      </c>
      <c r="AY574" s="18" t="s">
        <v>128</v>
      </c>
      <c r="BE574" s="204">
        <f>IF(N574="základní",J574,0)</f>
        <v>0</v>
      </c>
      <c r="BF574" s="204">
        <f>IF(N574="snížená",J574,0)</f>
        <v>0</v>
      </c>
      <c r="BG574" s="204">
        <f>IF(N574="zákl. přenesená",J574,0)</f>
        <v>0</v>
      </c>
      <c r="BH574" s="204">
        <f>IF(N574="sníž. přenesená",J574,0)</f>
        <v>0</v>
      </c>
      <c r="BI574" s="204">
        <f>IF(N574="nulová",J574,0)</f>
        <v>0</v>
      </c>
      <c r="BJ574" s="18" t="s">
        <v>84</v>
      </c>
      <c r="BK574" s="204">
        <f>ROUND(I574*H574,2)</f>
        <v>0</v>
      </c>
      <c r="BL574" s="18" t="s">
        <v>136</v>
      </c>
      <c r="BM574" s="203" t="s">
        <v>1209</v>
      </c>
    </row>
    <row r="575" spans="1:65" s="2" customFormat="1">
      <c r="A575" s="35"/>
      <c r="B575" s="36"/>
      <c r="C575" s="37"/>
      <c r="D575" s="205" t="s">
        <v>138</v>
      </c>
      <c r="E575" s="37"/>
      <c r="F575" s="206" t="s">
        <v>1210</v>
      </c>
      <c r="G575" s="37"/>
      <c r="H575" s="37"/>
      <c r="I575" s="207"/>
      <c r="J575" s="37"/>
      <c r="K575" s="37"/>
      <c r="L575" s="40"/>
      <c r="M575" s="208"/>
      <c r="N575" s="209"/>
      <c r="O575" s="72"/>
      <c r="P575" s="72"/>
      <c r="Q575" s="72"/>
      <c r="R575" s="72"/>
      <c r="S575" s="72"/>
      <c r="T575" s="73"/>
      <c r="U575" s="35"/>
      <c r="V575" s="35"/>
      <c r="W575" s="35"/>
      <c r="X575" s="35"/>
      <c r="Y575" s="35"/>
      <c r="Z575" s="35"/>
      <c r="AA575" s="35"/>
      <c r="AB575" s="35"/>
      <c r="AC575" s="35"/>
      <c r="AD575" s="35"/>
      <c r="AE575" s="35"/>
      <c r="AT575" s="18" t="s">
        <v>138</v>
      </c>
      <c r="AU575" s="18" t="s">
        <v>86</v>
      </c>
    </row>
    <row r="576" spans="1:65" s="15" customFormat="1">
      <c r="B576" s="242"/>
      <c r="C576" s="243"/>
      <c r="D576" s="205" t="s">
        <v>151</v>
      </c>
      <c r="E576" s="244" t="s">
        <v>1</v>
      </c>
      <c r="F576" s="245" t="s">
        <v>1211</v>
      </c>
      <c r="G576" s="243"/>
      <c r="H576" s="244" t="s">
        <v>1</v>
      </c>
      <c r="I576" s="246"/>
      <c r="J576" s="243"/>
      <c r="K576" s="243"/>
      <c r="L576" s="247"/>
      <c r="M576" s="248"/>
      <c r="N576" s="249"/>
      <c r="O576" s="249"/>
      <c r="P576" s="249"/>
      <c r="Q576" s="249"/>
      <c r="R576" s="249"/>
      <c r="S576" s="249"/>
      <c r="T576" s="250"/>
      <c r="AT576" s="251" t="s">
        <v>151</v>
      </c>
      <c r="AU576" s="251" t="s">
        <v>86</v>
      </c>
      <c r="AV576" s="15" t="s">
        <v>84</v>
      </c>
      <c r="AW576" s="15" t="s">
        <v>34</v>
      </c>
      <c r="AX576" s="15" t="s">
        <v>77</v>
      </c>
      <c r="AY576" s="251" t="s">
        <v>128</v>
      </c>
    </row>
    <row r="577" spans="1:65" s="13" customFormat="1">
      <c r="B577" s="210"/>
      <c r="C577" s="211"/>
      <c r="D577" s="205" t="s">
        <v>151</v>
      </c>
      <c r="E577" s="212" t="s">
        <v>1</v>
      </c>
      <c r="F577" s="213" t="s">
        <v>1212</v>
      </c>
      <c r="G577" s="211"/>
      <c r="H577" s="214">
        <v>120</v>
      </c>
      <c r="I577" s="215"/>
      <c r="J577" s="211"/>
      <c r="K577" s="211"/>
      <c r="L577" s="216"/>
      <c r="M577" s="217"/>
      <c r="N577" s="218"/>
      <c r="O577" s="218"/>
      <c r="P577" s="218"/>
      <c r="Q577" s="218"/>
      <c r="R577" s="218"/>
      <c r="S577" s="218"/>
      <c r="T577" s="219"/>
      <c r="AT577" s="220" t="s">
        <v>151</v>
      </c>
      <c r="AU577" s="220" t="s">
        <v>86</v>
      </c>
      <c r="AV577" s="13" t="s">
        <v>86</v>
      </c>
      <c r="AW577" s="13" t="s">
        <v>34</v>
      </c>
      <c r="AX577" s="13" t="s">
        <v>77</v>
      </c>
      <c r="AY577" s="220" t="s">
        <v>128</v>
      </c>
    </row>
    <row r="578" spans="1:65" s="14" customFormat="1">
      <c r="B578" s="231"/>
      <c r="C578" s="232"/>
      <c r="D578" s="205" t="s">
        <v>151</v>
      </c>
      <c r="E578" s="233" t="s">
        <v>1</v>
      </c>
      <c r="F578" s="234" t="s">
        <v>177</v>
      </c>
      <c r="G578" s="232"/>
      <c r="H578" s="235">
        <v>120</v>
      </c>
      <c r="I578" s="236"/>
      <c r="J578" s="232"/>
      <c r="K578" s="232"/>
      <c r="L578" s="237"/>
      <c r="M578" s="238"/>
      <c r="N578" s="239"/>
      <c r="O578" s="239"/>
      <c r="P578" s="239"/>
      <c r="Q578" s="239"/>
      <c r="R578" s="239"/>
      <c r="S578" s="239"/>
      <c r="T578" s="240"/>
      <c r="AT578" s="241" t="s">
        <v>151</v>
      </c>
      <c r="AU578" s="241" t="s">
        <v>86</v>
      </c>
      <c r="AV578" s="14" t="s">
        <v>136</v>
      </c>
      <c r="AW578" s="14" t="s">
        <v>34</v>
      </c>
      <c r="AX578" s="14" t="s">
        <v>84</v>
      </c>
      <c r="AY578" s="241" t="s">
        <v>128</v>
      </c>
    </row>
    <row r="579" spans="1:65" s="2" customFormat="1" ht="16.5" customHeight="1">
      <c r="A579" s="35"/>
      <c r="B579" s="36"/>
      <c r="C579" s="221" t="s">
        <v>385</v>
      </c>
      <c r="D579" s="221" t="s">
        <v>170</v>
      </c>
      <c r="E579" s="222" t="s">
        <v>1213</v>
      </c>
      <c r="F579" s="223" t="s">
        <v>1214</v>
      </c>
      <c r="G579" s="224" t="s">
        <v>213</v>
      </c>
      <c r="H579" s="225">
        <v>123.6</v>
      </c>
      <c r="I579" s="226"/>
      <c r="J579" s="227">
        <f>ROUND(I579*H579,2)</f>
        <v>0</v>
      </c>
      <c r="K579" s="223" t="s">
        <v>848</v>
      </c>
      <c r="L579" s="228"/>
      <c r="M579" s="229" t="s">
        <v>1</v>
      </c>
      <c r="N579" s="230" t="s">
        <v>42</v>
      </c>
      <c r="O579" s="72"/>
      <c r="P579" s="201">
        <f>O579*H579</f>
        <v>0</v>
      </c>
      <c r="Q579" s="201">
        <v>5.4999999999999997E-3</v>
      </c>
      <c r="R579" s="201">
        <f>Q579*H579</f>
        <v>0.67979999999999996</v>
      </c>
      <c r="S579" s="201">
        <v>0</v>
      </c>
      <c r="T579" s="202">
        <f>S579*H579</f>
        <v>0</v>
      </c>
      <c r="U579" s="35"/>
      <c r="V579" s="35"/>
      <c r="W579" s="35"/>
      <c r="X579" s="35"/>
      <c r="Y579" s="35"/>
      <c r="Z579" s="35"/>
      <c r="AA579" s="35"/>
      <c r="AB579" s="35"/>
      <c r="AC579" s="35"/>
      <c r="AD579" s="35"/>
      <c r="AE579" s="35"/>
      <c r="AR579" s="203" t="s">
        <v>178</v>
      </c>
      <c r="AT579" s="203" t="s">
        <v>170</v>
      </c>
      <c r="AU579" s="203" t="s">
        <v>86</v>
      </c>
      <c r="AY579" s="18" t="s">
        <v>128</v>
      </c>
      <c r="BE579" s="204">
        <f>IF(N579="základní",J579,0)</f>
        <v>0</v>
      </c>
      <c r="BF579" s="204">
        <f>IF(N579="snížená",J579,0)</f>
        <v>0</v>
      </c>
      <c r="BG579" s="204">
        <f>IF(N579="zákl. přenesená",J579,0)</f>
        <v>0</v>
      </c>
      <c r="BH579" s="204">
        <f>IF(N579="sníž. přenesená",J579,0)</f>
        <v>0</v>
      </c>
      <c r="BI579" s="204">
        <f>IF(N579="nulová",J579,0)</f>
        <v>0</v>
      </c>
      <c r="BJ579" s="18" t="s">
        <v>84</v>
      </c>
      <c r="BK579" s="204">
        <f>ROUND(I579*H579,2)</f>
        <v>0</v>
      </c>
      <c r="BL579" s="18" t="s">
        <v>136</v>
      </c>
      <c r="BM579" s="203" t="s">
        <v>1215</v>
      </c>
    </row>
    <row r="580" spans="1:65" s="2" customFormat="1">
      <c r="A580" s="35"/>
      <c r="B580" s="36"/>
      <c r="C580" s="37"/>
      <c r="D580" s="205" t="s">
        <v>138</v>
      </c>
      <c r="E580" s="37"/>
      <c r="F580" s="206" t="s">
        <v>1214</v>
      </c>
      <c r="G580" s="37"/>
      <c r="H580" s="37"/>
      <c r="I580" s="207"/>
      <c r="J580" s="37"/>
      <c r="K580" s="37"/>
      <c r="L580" s="40"/>
      <c r="M580" s="208"/>
      <c r="N580" s="209"/>
      <c r="O580" s="72"/>
      <c r="P580" s="72"/>
      <c r="Q580" s="72"/>
      <c r="R580" s="72"/>
      <c r="S580" s="72"/>
      <c r="T580" s="73"/>
      <c r="U580" s="35"/>
      <c r="V580" s="35"/>
      <c r="W580" s="35"/>
      <c r="X580" s="35"/>
      <c r="Y580" s="35"/>
      <c r="Z580" s="35"/>
      <c r="AA580" s="35"/>
      <c r="AB580" s="35"/>
      <c r="AC580" s="35"/>
      <c r="AD580" s="35"/>
      <c r="AE580" s="35"/>
      <c r="AT580" s="18" t="s">
        <v>138</v>
      </c>
      <c r="AU580" s="18" t="s">
        <v>86</v>
      </c>
    </row>
    <row r="581" spans="1:65" s="13" customFormat="1">
      <c r="B581" s="210"/>
      <c r="C581" s="211"/>
      <c r="D581" s="205" t="s">
        <v>151</v>
      </c>
      <c r="E581" s="212" t="s">
        <v>1</v>
      </c>
      <c r="F581" s="213" t="s">
        <v>1216</v>
      </c>
      <c r="G581" s="211"/>
      <c r="H581" s="214">
        <v>123.6</v>
      </c>
      <c r="I581" s="215"/>
      <c r="J581" s="211"/>
      <c r="K581" s="211"/>
      <c r="L581" s="216"/>
      <c r="M581" s="217"/>
      <c r="N581" s="218"/>
      <c r="O581" s="218"/>
      <c r="P581" s="218"/>
      <c r="Q581" s="218"/>
      <c r="R581" s="218"/>
      <c r="S581" s="218"/>
      <c r="T581" s="219"/>
      <c r="AT581" s="220" t="s">
        <v>151</v>
      </c>
      <c r="AU581" s="220" t="s">
        <v>86</v>
      </c>
      <c r="AV581" s="13" t="s">
        <v>86</v>
      </c>
      <c r="AW581" s="13" t="s">
        <v>34</v>
      </c>
      <c r="AX581" s="13" t="s">
        <v>84</v>
      </c>
      <c r="AY581" s="220" t="s">
        <v>128</v>
      </c>
    </row>
    <row r="582" spans="1:65" s="2" customFormat="1" ht="21.75" customHeight="1">
      <c r="A582" s="35"/>
      <c r="B582" s="36"/>
      <c r="C582" s="192" t="s">
        <v>389</v>
      </c>
      <c r="D582" s="192" t="s">
        <v>131</v>
      </c>
      <c r="E582" s="193" t="s">
        <v>1217</v>
      </c>
      <c r="F582" s="194" t="s">
        <v>1218</v>
      </c>
      <c r="G582" s="195" t="s">
        <v>142</v>
      </c>
      <c r="H582" s="196">
        <v>20</v>
      </c>
      <c r="I582" s="197"/>
      <c r="J582" s="198">
        <f>ROUND(I582*H582,2)</f>
        <v>0</v>
      </c>
      <c r="K582" s="194" t="s">
        <v>848</v>
      </c>
      <c r="L582" s="40"/>
      <c r="M582" s="199" t="s">
        <v>1</v>
      </c>
      <c r="N582" s="200" t="s">
        <v>42</v>
      </c>
      <c r="O582" s="72"/>
      <c r="P582" s="201">
        <f>O582*H582</f>
        <v>0</v>
      </c>
      <c r="Q582" s="201">
        <v>0</v>
      </c>
      <c r="R582" s="201">
        <f>Q582*H582</f>
        <v>0</v>
      </c>
      <c r="S582" s="201">
        <v>0</v>
      </c>
      <c r="T582" s="202">
        <f>S582*H582</f>
        <v>0</v>
      </c>
      <c r="U582" s="35"/>
      <c r="V582" s="35"/>
      <c r="W582" s="35"/>
      <c r="X582" s="35"/>
      <c r="Y582" s="35"/>
      <c r="Z582" s="35"/>
      <c r="AA582" s="35"/>
      <c r="AB582" s="35"/>
      <c r="AC582" s="35"/>
      <c r="AD582" s="35"/>
      <c r="AE582" s="35"/>
      <c r="AR582" s="203" t="s">
        <v>136</v>
      </c>
      <c r="AT582" s="203" t="s">
        <v>131</v>
      </c>
      <c r="AU582" s="203" t="s">
        <v>86</v>
      </c>
      <c r="AY582" s="18" t="s">
        <v>128</v>
      </c>
      <c r="BE582" s="204">
        <f>IF(N582="základní",J582,0)</f>
        <v>0</v>
      </c>
      <c r="BF582" s="204">
        <f>IF(N582="snížená",J582,0)</f>
        <v>0</v>
      </c>
      <c r="BG582" s="204">
        <f>IF(N582="zákl. přenesená",J582,0)</f>
        <v>0</v>
      </c>
      <c r="BH582" s="204">
        <f>IF(N582="sníž. přenesená",J582,0)</f>
        <v>0</v>
      </c>
      <c r="BI582" s="204">
        <f>IF(N582="nulová",J582,0)</f>
        <v>0</v>
      </c>
      <c r="BJ582" s="18" t="s">
        <v>84</v>
      </c>
      <c r="BK582" s="204">
        <f>ROUND(I582*H582,2)</f>
        <v>0</v>
      </c>
      <c r="BL582" s="18" t="s">
        <v>136</v>
      </c>
      <c r="BM582" s="203" t="s">
        <v>1219</v>
      </c>
    </row>
    <row r="583" spans="1:65" s="2" customFormat="1">
      <c r="A583" s="35"/>
      <c r="B583" s="36"/>
      <c r="C583" s="37"/>
      <c r="D583" s="205" t="s">
        <v>138</v>
      </c>
      <c r="E583" s="37"/>
      <c r="F583" s="206" t="s">
        <v>1220</v>
      </c>
      <c r="G583" s="37"/>
      <c r="H583" s="37"/>
      <c r="I583" s="207"/>
      <c r="J583" s="37"/>
      <c r="K583" s="37"/>
      <c r="L583" s="40"/>
      <c r="M583" s="208"/>
      <c r="N583" s="209"/>
      <c r="O583" s="72"/>
      <c r="P583" s="72"/>
      <c r="Q583" s="72"/>
      <c r="R583" s="72"/>
      <c r="S583" s="72"/>
      <c r="T583" s="73"/>
      <c r="U583" s="35"/>
      <c r="V583" s="35"/>
      <c r="W583" s="35"/>
      <c r="X583" s="35"/>
      <c r="Y583" s="35"/>
      <c r="Z583" s="35"/>
      <c r="AA583" s="35"/>
      <c r="AB583" s="35"/>
      <c r="AC583" s="35"/>
      <c r="AD583" s="35"/>
      <c r="AE583" s="35"/>
      <c r="AT583" s="18" t="s">
        <v>138</v>
      </c>
      <c r="AU583" s="18" t="s">
        <v>86</v>
      </c>
    </row>
    <row r="584" spans="1:65" s="15" customFormat="1">
      <c r="B584" s="242"/>
      <c r="C584" s="243"/>
      <c r="D584" s="205" t="s">
        <v>151</v>
      </c>
      <c r="E584" s="244" t="s">
        <v>1</v>
      </c>
      <c r="F584" s="245" t="s">
        <v>1211</v>
      </c>
      <c r="G584" s="243"/>
      <c r="H584" s="244" t="s">
        <v>1</v>
      </c>
      <c r="I584" s="246"/>
      <c r="J584" s="243"/>
      <c r="K584" s="243"/>
      <c r="L584" s="247"/>
      <c r="M584" s="248"/>
      <c r="N584" s="249"/>
      <c r="O584" s="249"/>
      <c r="P584" s="249"/>
      <c r="Q584" s="249"/>
      <c r="R584" s="249"/>
      <c r="S584" s="249"/>
      <c r="T584" s="250"/>
      <c r="AT584" s="251" t="s">
        <v>151</v>
      </c>
      <c r="AU584" s="251" t="s">
        <v>86</v>
      </c>
      <c r="AV584" s="15" t="s">
        <v>84</v>
      </c>
      <c r="AW584" s="15" t="s">
        <v>34</v>
      </c>
      <c r="AX584" s="15" t="s">
        <v>77</v>
      </c>
      <c r="AY584" s="251" t="s">
        <v>128</v>
      </c>
    </row>
    <row r="585" spans="1:65" s="15" customFormat="1">
      <c r="B585" s="242"/>
      <c r="C585" s="243"/>
      <c r="D585" s="205" t="s">
        <v>151</v>
      </c>
      <c r="E585" s="244" t="s">
        <v>1</v>
      </c>
      <c r="F585" s="245" t="s">
        <v>1221</v>
      </c>
      <c r="G585" s="243"/>
      <c r="H585" s="244" t="s">
        <v>1</v>
      </c>
      <c r="I585" s="246"/>
      <c r="J585" s="243"/>
      <c r="K585" s="243"/>
      <c r="L585" s="247"/>
      <c r="M585" s="248"/>
      <c r="N585" s="249"/>
      <c r="O585" s="249"/>
      <c r="P585" s="249"/>
      <c r="Q585" s="249"/>
      <c r="R585" s="249"/>
      <c r="S585" s="249"/>
      <c r="T585" s="250"/>
      <c r="AT585" s="251" t="s">
        <v>151</v>
      </c>
      <c r="AU585" s="251" t="s">
        <v>86</v>
      </c>
      <c r="AV585" s="15" t="s">
        <v>84</v>
      </c>
      <c r="AW585" s="15" t="s">
        <v>34</v>
      </c>
      <c r="AX585" s="15" t="s">
        <v>77</v>
      </c>
      <c r="AY585" s="251" t="s">
        <v>128</v>
      </c>
    </row>
    <row r="586" spans="1:65" s="13" customFormat="1">
      <c r="B586" s="210"/>
      <c r="C586" s="211"/>
      <c r="D586" s="205" t="s">
        <v>151</v>
      </c>
      <c r="E586" s="212" t="s">
        <v>1</v>
      </c>
      <c r="F586" s="213" t="s">
        <v>1222</v>
      </c>
      <c r="G586" s="211"/>
      <c r="H586" s="214">
        <v>20</v>
      </c>
      <c r="I586" s="215"/>
      <c r="J586" s="211"/>
      <c r="K586" s="211"/>
      <c r="L586" s="216"/>
      <c r="M586" s="217"/>
      <c r="N586" s="218"/>
      <c r="O586" s="218"/>
      <c r="P586" s="218"/>
      <c r="Q586" s="218"/>
      <c r="R586" s="218"/>
      <c r="S586" s="218"/>
      <c r="T586" s="219"/>
      <c r="AT586" s="220" t="s">
        <v>151</v>
      </c>
      <c r="AU586" s="220" t="s">
        <v>86</v>
      </c>
      <c r="AV586" s="13" t="s">
        <v>86</v>
      </c>
      <c r="AW586" s="13" t="s">
        <v>34</v>
      </c>
      <c r="AX586" s="13" t="s">
        <v>77</v>
      </c>
      <c r="AY586" s="220" t="s">
        <v>128</v>
      </c>
    </row>
    <row r="587" spans="1:65" s="14" customFormat="1">
      <c r="B587" s="231"/>
      <c r="C587" s="232"/>
      <c r="D587" s="205" t="s">
        <v>151</v>
      </c>
      <c r="E587" s="233" t="s">
        <v>1</v>
      </c>
      <c r="F587" s="234" t="s">
        <v>177</v>
      </c>
      <c r="G587" s="232"/>
      <c r="H587" s="235">
        <v>20</v>
      </c>
      <c r="I587" s="236"/>
      <c r="J587" s="232"/>
      <c r="K587" s="232"/>
      <c r="L587" s="237"/>
      <c r="M587" s="238"/>
      <c r="N587" s="239"/>
      <c r="O587" s="239"/>
      <c r="P587" s="239"/>
      <c r="Q587" s="239"/>
      <c r="R587" s="239"/>
      <c r="S587" s="239"/>
      <c r="T587" s="240"/>
      <c r="AT587" s="241" t="s">
        <v>151</v>
      </c>
      <c r="AU587" s="241" t="s">
        <v>86</v>
      </c>
      <c r="AV587" s="14" t="s">
        <v>136</v>
      </c>
      <c r="AW587" s="14" t="s">
        <v>34</v>
      </c>
      <c r="AX587" s="14" t="s">
        <v>84</v>
      </c>
      <c r="AY587" s="241" t="s">
        <v>128</v>
      </c>
    </row>
    <row r="588" spans="1:65" s="2" customFormat="1" ht="16.5" customHeight="1">
      <c r="A588" s="35"/>
      <c r="B588" s="36"/>
      <c r="C588" s="221" t="s">
        <v>394</v>
      </c>
      <c r="D588" s="221" t="s">
        <v>170</v>
      </c>
      <c r="E588" s="222" t="s">
        <v>1223</v>
      </c>
      <c r="F588" s="223" t="s">
        <v>1224</v>
      </c>
      <c r="G588" s="224" t="s">
        <v>142</v>
      </c>
      <c r="H588" s="225">
        <v>20</v>
      </c>
      <c r="I588" s="226"/>
      <c r="J588" s="227">
        <f>ROUND(I588*H588,2)</f>
        <v>0</v>
      </c>
      <c r="K588" s="223" t="s">
        <v>848</v>
      </c>
      <c r="L588" s="228"/>
      <c r="M588" s="229" t="s">
        <v>1</v>
      </c>
      <c r="N588" s="230" t="s">
        <v>42</v>
      </c>
      <c r="O588" s="72"/>
      <c r="P588" s="201">
        <f>O588*H588</f>
        <v>0</v>
      </c>
      <c r="Q588" s="201">
        <v>3.0000000000000001E-3</v>
      </c>
      <c r="R588" s="201">
        <f>Q588*H588</f>
        <v>0.06</v>
      </c>
      <c r="S588" s="201">
        <v>0</v>
      </c>
      <c r="T588" s="202">
        <f>S588*H588</f>
        <v>0</v>
      </c>
      <c r="U588" s="35"/>
      <c r="V588" s="35"/>
      <c r="W588" s="35"/>
      <c r="X588" s="35"/>
      <c r="Y588" s="35"/>
      <c r="Z588" s="35"/>
      <c r="AA588" s="35"/>
      <c r="AB588" s="35"/>
      <c r="AC588" s="35"/>
      <c r="AD588" s="35"/>
      <c r="AE588" s="35"/>
      <c r="AR588" s="203" t="s">
        <v>178</v>
      </c>
      <c r="AT588" s="203" t="s">
        <v>170</v>
      </c>
      <c r="AU588" s="203" t="s">
        <v>86</v>
      </c>
      <c r="AY588" s="18" t="s">
        <v>128</v>
      </c>
      <c r="BE588" s="204">
        <f>IF(N588="základní",J588,0)</f>
        <v>0</v>
      </c>
      <c r="BF588" s="204">
        <f>IF(N588="snížená",J588,0)</f>
        <v>0</v>
      </c>
      <c r="BG588" s="204">
        <f>IF(N588="zákl. přenesená",J588,0)</f>
        <v>0</v>
      </c>
      <c r="BH588" s="204">
        <f>IF(N588="sníž. přenesená",J588,0)</f>
        <v>0</v>
      </c>
      <c r="BI588" s="204">
        <f>IF(N588="nulová",J588,0)</f>
        <v>0</v>
      </c>
      <c r="BJ588" s="18" t="s">
        <v>84</v>
      </c>
      <c r="BK588" s="204">
        <f>ROUND(I588*H588,2)</f>
        <v>0</v>
      </c>
      <c r="BL588" s="18" t="s">
        <v>136</v>
      </c>
      <c r="BM588" s="203" t="s">
        <v>945</v>
      </c>
    </row>
    <row r="589" spans="1:65" s="2" customFormat="1">
      <c r="A589" s="35"/>
      <c r="B589" s="36"/>
      <c r="C589" s="37"/>
      <c r="D589" s="205" t="s">
        <v>138</v>
      </c>
      <c r="E589" s="37"/>
      <c r="F589" s="206" t="s">
        <v>1224</v>
      </c>
      <c r="G589" s="37"/>
      <c r="H589" s="37"/>
      <c r="I589" s="207"/>
      <c r="J589" s="37"/>
      <c r="K589" s="37"/>
      <c r="L589" s="40"/>
      <c r="M589" s="208"/>
      <c r="N589" s="209"/>
      <c r="O589" s="72"/>
      <c r="P589" s="72"/>
      <c r="Q589" s="72"/>
      <c r="R589" s="72"/>
      <c r="S589" s="72"/>
      <c r="T589" s="73"/>
      <c r="U589" s="35"/>
      <c r="V589" s="35"/>
      <c r="W589" s="35"/>
      <c r="X589" s="35"/>
      <c r="Y589" s="35"/>
      <c r="Z589" s="35"/>
      <c r="AA589" s="35"/>
      <c r="AB589" s="35"/>
      <c r="AC589" s="35"/>
      <c r="AD589" s="35"/>
      <c r="AE589" s="35"/>
      <c r="AT589" s="18" t="s">
        <v>138</v>
      </c>
      <c r="AU589" s="18" t="s">
        <v>86</v>
      </c>
    </row>
    <row r="590" spans="1:65" s="2" customFormat="1" ht="16.5" customHeight="1">
      <c r="A590" s="35"/>
      <c r="B590" s="36"/>
      <c r="C590" s="221" t="s">
        <v>398</v>
      </c>
      <c r="D590" s="221" t="s">
        <v>170</v>
      </c>
      <c r="E590" s="222" t="s">
        <v>1225</v>
      </c>
      <c r="F590" s="223" t="s">
        <v>1226</v>
      </c>
      <c r="G590" s="224" t="s">
        <v>142</v>
      </c>
      <c r="H590" s="225">
        <v>20</v>
      </c>
      <c r="I590" s="226"/>
      <c r="J590" s="227">
        <f>ROUND(I590*H590,2)</f>
        <v>0</v>
      </c>
      <c r="K590" s="223" t="s">
        <v>848</v>
      </c>
      <c r="L590" s="228"/>
      <c r="M590" s="229" t="s">
        <v>1</v>
      </c>
      <c r="N590" s="230" t="s">
        <v>42</v>
      </c>
      <c r="O590" s="72"/>
      <c r="P590" s="201">
        <f>O590*H590</f>
        <v>0</v>
      </c>
      <c r="Q590" s="201">
        <v>7.9000000000000001E-4</v>
      </c>
      <c r="R590" s="201">
        <f>Q590*H590</f>
        <v>1.5800000000000002E-2</v>
      </c>
      <c r="S590" s="201">
        <v>0</v>
      </c>
      <c r="T590" s="202">
        <f>S590*H590</f>
        <v>0</v>
      </c>
      <c r="U590" s="35"/>
      <c r="V590" s="35"/>
      <c r="W590" s="35"/>
      <c r="X590" s="35"/>
      <c r="Y590" s="35"/>
      <c r="Z590" s="35"/>
      <c r="AA590" s="35"/>
      <c r="AB590" s="35"/>
      <c r="AC590" s="35"/>
      <c r="AD590" s="35"/>
      <c r="AE590" s="35"/>
      <c r="AR590" s="203" t="s">
        <v>178</v>
      </c>
      <c r="AT590" s="203" t="s">
        <v>170</v>
      </c>
      <c r="AU590" s="203" t="s">
        <v>86</v>
      </c>
      <c r="AY590" s="18" t="s">
        <v>128</v>
      </c>
      <c r="BE590" s="204">
        <f>IF(N590="základní",J590,0)</f>
        <v>0</v>
      </c>
      <c r="BF590" s="204">
        <f>IF(N590="snížená",J590,0)</f>
        <v>0</v>
      </c>
      <c r="BG590" s="204">
        <f>IF(N590="zákl. přenesená",J590,0)</f>
        <v>0</v>
      </c>
      <c r="BH590" s="204">
        <f>IF(N590="sníž. přenesená",J590,0)</f>
        <v>0</v>
      </c>
      <c r="BI590" s="204">
        <f>IF(N590="nulová",J590,0)</f>
        <v>0</v>
      </c>
      <c r="BJ590" s="18" t="s">
        <v>84</v>
      </c>
      <c r="BK590" s="204">
        <f>ROUND(I590*H590,2)</f>
        <v>0</v>
      </c>
      <c r="BL590" s="18" t="s">
        <v>136</v>
      </c>
      <c r="BM590" s="203" t="s">
        <v>1227</v>
      </c>
    </row>
    <row r="591" spans="1:65" s="2" customFormat="1">
      <c r="A591" s="35"/>
      <c r="B591" s="36"/>
      <c r="C591" s="37"/>
      <c r="D591" s="205" t="s">
        <v>138</v>
      </c>
      <c r="E591" s="37"/>
      <c r="F591" s="206" t="s">
        <v>1226</v>
      </c>
      <c r="G591" s="37"/>
      <c r="H591" s="37"/>
      <c r="I591" s="207"/>
      <c r="J591" s="37"/>
      <c r="K591" s="37"/>
      <c r="L591" s="40"/>
      <c r="M591" s="208"/>
      <c r="N591" s="209"/>
      <c r="O591" s="72"/>
      <c r="P591" s="72"/>
      <c r="Q591" s="72"/>
      <c r="R591" s="72"/>
      <c r="S591" s="72"/>
      <c r="T591" s="73"/>
      <c r="U591" s="35"/>
      <c r="V591" s="35"/>
      <c r="W591" s="35"/>
      <c r="X591" s="35"/>
      <c r="Y591" s="35"/>
      <c r="Z591" s="35"/>
      <c r="AA591" s="35"/>
      <c r="AB591" s="35"/>
      <c r="AC591" s="35"/>
      <c r="AD591" s="35"/>
      <c r="AE591" s="35"/>
      <c r="AT591" s="18" t="s">
        <v>138</v>
      </c>
      <c r="AU591" s="18" t="s">
        <v>86</v>
      </c>
    </row>
    <row r="592" spans="1:65" s="2" customFormat="1" ht="16.5" customHeight="1">
      <c r="A592" s="35"/>
      <c r="B592" s="36"/>
      <c r="C592" s="221" t="s">
        <v>403</v>
      </c>
      <c r="D592" s="221" t="s">
        <v>170</v>
      </c>
      <c r="E592" s="222" t="s">
        <v>1228</v>
      </c>
      <c r="F592" s="223" t="s">
        <v>1229</v>
      </c>
      <c r="G592" s="224" t="s">
        <v>142</v>
      </c>
      <c r="H592" s="225">
        <v>20</v>
      </c>
      <c r="I592" s="226"/>
      <c r="J592" s="227">
        <f>ROUND(I592*H592,2)</f>
        <v>0</v>
      </c>
      <c r="K592" s="223" t="s">
        <v>848</v>
      </c>
      <c r="L592" s="228"/>
      <c r="M592" s="229" t="s">
        <v>1</v>
      </c>
      <c r="N592" s="230" t="s">
        <v>42</v>
      </c>
      <c r="O592" s="72"/>
      <c r="P592" s="201">
        <f>O592*H592</f>
        <v>0</v>
      </c>
      <c r="Q592" s="201">
        <v>4.6000000000000001E-4</v>
      </c>
      <c r="R592" s="201">
        <f>Q592*H592</f>
        <v>9.1999999999999998E-3</v>
      </c>
      <c r="S592" s="201">
        <v>0</v>
      </c>
      <c r="T592" s="202">
        <f>S592*H592</f>
        <v>0</v>
      </c>
      <c r="U592" s="35"/>
      <c r="V592" s="35"/>
      <c r="W592" s="35"/>
      <c r="X592" s="35"/>
      <c r="Y592" s="35"/>
      <c r="Z592" s="35"/>
      <c r="AA592" s="35"/>
      <c r="AB592" s="35"/>
      <c r="AC592" s="35"/>
      <c r="AD592" s="35"/>
      <c r="AE592" s="35"/>
      <c r="AR592" s="203" t="s">
        <v>178</v>
      </c>
      <c r="AT592" s="203" t="s">
        <v>170</v>
      </c>
      <c r="AU592" s="203" t="s">
        <v>86</v>
      </c>
      <c r="AY592" s="18" t="s">
        <v>128</v>
      </c>
      <c r="BE592" s="204">
        <f>IF(N592="základní",J592,0)</f>
        <v>0</v>
      </c>
      <c r="BF592" s="204">
        <f>IF(N592="snížená",J592,0)</f>
        <v>0</v>
      </c>
      <c r="BG592" s="204">
        <f>IF(N592="zákl. přenesená",J592,0)</f>
        <v>0</v>
      </c>
      <c r="BH592" s="204">
        <f>IF(N592="sníž. přenesená",J592,0)</f>
        <v>0</v>
      </c>
      <c r="BI592" s="204">
        <f>IF(N592="nulová",J592,0)</f>
        <v>0</v>
      </c>
      <c r="BJ592" s="18" t="s">
        <v>84</v>
      </c>
      <c r="BK592" s="204">
        <f>ROUND(I592*H592,2)</f>
        <v>0</v>
      </c>
      <c r="BL592" s="18" t="s">
        <v>136</v>
      </c>
      <c r="BM592" s="203" t="s">
        <v>1230</v>
      </c>
    </row>
    <row r="593" spans="1:65" s="2" customFormat="1">
      <c r="A593" s="35"/>
      <c r="B593" s="36"/>
      <c r="C593" s="37"/>
      <c r="D593" s="205" t="s">
        <v>138</v>
      </c>
      <c r="E593" s="37"/>
      <c r="F593" s="206" t="s">
        <v>1229</v>
      </c>
      <c r="G593" s="37"/>
      <c r="H593" s="37"/>
      <c r="I593" s="207"/>
      <c r="J593" s="37"/>
      <c r="K593" s="37"/>
      <c r="L593" s="40"/>
      <c r="M593" s="208"/>
      <c r="N593" s="209"/>
      <c r="O593" s="72"/>
      <c r="P593" s="72"/>
      <c r="Q593" s="72"/>
      <c r="R593" s="72"/>
      <c r="S593" s="72"/>
      <c r="T593" s="73"/>
      <c r="U593" s="35"/>
      <c r="V593" s="35"/>
      <c r="W593" s="35"/>
      <c r="X593" s="35"/>
      <c r="Y593" s="35"/>
      <c r="Z593" s="35"/>
      <c r="AA593" s="35"/>
      <c r="AB593" s="35"/>
      <c r="AC593" s="35"/>
      <c r="AD593" s="35"/>
      <c r="AE593" s="35"/>
      <c r="AT593" s="18" t="s">
        <v>138</v>
      </c>
      <c r="AU593" s="18" t="s">
        <v>86</v>
      </c>
    </row>
    <row r="594" spans="1:65" s="2" customFormat="1" ht="21.75" customHeight="1">
      <c r="A594" s="35"/>
      <c r="B594" s="36"/>
      <c r="C594" s="192" t="s">
        <v>408</v>
      </c>
      <c r="D594" s="192" t="s">
        <v>131</v>
      </c>
      <c r="E594" s="193" t="s">
        <v>1231</v>
      </c>
      <c r="F594" s="194" t="s">
        <v>1232</v>
      </c>
      <c r="G594" s="195" t="s">
        <v>142</v>
      </c>
      <c r="H594" s="196">
        <v>1</v>
      </c>
      <c r="I594" s="197"/>
      <c r="J594" s="198">
        <f>ROUND(I594*H594,2)</f>
        <v>0</v>
      </c>
      <c r="K594" s="194" t="s">
        <v>848</v>
      </c>
      <c r="L594" s="40"/>
      <c r="M594" s="199" t="s">
        <v>1</v>
      </c>
      <c r="N594" s="200" t="s">
        <v>42</v>
      </c>
      <c r="O594" s="72"/>
      <c r="P594" s="201">
        <f>O594*H594</f>
        <v>0</v>
      </c>
      <c r="Q594" s="201">
        <v>0</v>
      </c>
      <c r="R594" s="201">
        <f>Q594*H594</f>
        <v>0</v>
      </c>
      <c r="S594" s="201">
        <v>0</v>
      </c>
      <c r="T594" s="202">
        <f>S594*H594</f>
        <v>0</v>
      </c>
      <c r="U594" s="35"/>
      <c r="V594" s="35"/>
      <c r="W594" s="35"/>
      <c r="X594" s="35"/>
      <c r="Y594" s="35"/>
      <c r="Z594" s="35"/>
      <c r="AA594" s="35"/>
      <c r="AB594" s="35"/>
      <c r="AC594" s="35"/>
      <c r="AD594" s="35"/>
      <c r="AE594" s="35"/>
      <c r="AR594" s="203" t="s">
        <v>136</v>
      </c>
      <c r="AT594" s="203" t="s">
        <v>131</v>
      </c>
      <c r="AU594" s="203" t="s">
        <v>86</v>
      </c>
      <c r="AY594" s="18" t="s">
        <v>128</v>
      </c>
      <c r="BE594" s="204">
        <f>IF(N594="základní",J594,0)</f>
        <v>0</v>
      </c>
      <c r="BF594" s="204">
        <f>IF(N594="snížená",J594,0)</f>
        <v>0</v>
      </c>
      <c r="BG594" s="204">
        <f>IF(N594="zákl. přenesená",J594,0)</f>
        <v>0</v>
      </c>
      <c r="BH594" s="204">
        <f>IF(N594="sníž. přenesená",J594,0)</f>
        <v>0</v>
      </c>
      <c r="BI594" s="204">
        <f>IF(N594="nulová",J594,0)</f>
        <v>0</v>
      </c>
      <c r="BJ594" s="18" t="s">
        <v>84</v>
      </c>
      <c r="BK594" s="204">
        <f>ROUND(I594*H594,2)</f>
        <v>0</v>
      </c>
      <c r="BL594" s="18" t="s">
        <v>136</v>
      </c>
      <c r="BM594" s="203" t="s">
        <v>1233</v>
      </c>
    </row>
    <row r="595" spans="1:65" s="2" customFormat="1">
      <c r="A595" s="35"/>
      <c r="B595" s="36"/>
      <c r="C595" s="37"/>
      <c r="D595" s="205" t="s">
        <v>138</v>
      </c>
      <c r="E595" s="37"/>
      <c r="F595" s="206" t="s">
        <v>1234</v>
      </c>
      <c r="G595" s="37"/>
      <c r="H595" s="37"/>
      <c r="I595" s="207"/>
      <c r="J595" s="37"/>
      <c r="K595" s="37"/>
      <c r="L595" s="40"/>
      <c r="M595" s="208"/>
      <c r="N595" s="209"/>
      <c r="O595" s="72"/>
      <c r="P595" s="72"/>
      <c r="Q595" s="72"/>
      <c r="R595" s="72"/>
      <c r="S595" s="72"/>
      <c r="T595" s="73"/>
      <c r="U595" s="35"/>
      <c r="V595" s="35"/>
      <c r="W595" s="35"/>
      <c r="X595" s="35"/>
      <c r="Y595" s="35"/>
      <c r="Z595" s="35"/>
      <c r="AA595" s="35"/>
      <c r="AB595" s="35"/>
      <c r="AC595" s="35"/>
      <c r="AD595" s="35"/>
      <c r="AE595" s="35"/>
      <c r="AT595" s="18" t="s">
        <v>138</v>
      </c>
      <c r="AU595" s="18" t="s">
        <v>86</v>
      </c>
    </row>
    <row r="596" spans="1:65" s="15" customFormat="1">
      <c r="B596" s="242"/>
      <c r="C596" s="243"/>
      <c r="D596" s="205" t="s">
        <v>151</v>
      </c>
      <c r="E596" s="244" t="s">
        <v>1</v>
      </c>
      <c r="F596" s="245" t="s">
        <v>1235</v>
      </c>
      <c r="G596" s="243"/>
      <c r="H596" s="244" t="s">
        <v>1</v>
      </c>
      <c r="I596" s="246"/>
      <c r="J596" s="243"/>
      <c r="K596" s="243"/>
      <c r="L596" s="247"/>
      <c r="M596" s="248"/>
      <c r="N596" s="249"/>
      <c r="O596" s="249"/>
      <c r="P596" s="249"/>
      <c r="Q596" s="249"/>
      <c r="R596" s="249"/>
      <c r="S596" s="249"/>
      <c r="T596" s="250"/>
      <c r="AT596" s="251" t="s">
        <v>151</v>
      </c>
      <c r="AU596" s="251" t="s">
        <v>86</v>
      </c>
      <c r="AV596" s="15" t="s">
        <v>84</v>
      </c>
      <c r="AW596" s="15" t="s">
        <v>34</v>
      </c>
      <c r="AX596" s="15" t="s">
        <v>77</v>
      </c>
      <c r="AY596" s="251" t="s">
        <v>128</v>
      </c>
    </row>
    <row r="597" spans="1:65" s="13" customFormat="1">
      <c r="B597" s="210"/>
      <c r="C597" s="211"/>
      <c r="D597" s="205" t="s">
        <v>151</v>
      </c>
      <c r="E597" s="212" t="s">
        <v>1</v>
      </c>
      <c r="F597" s="213" t="s">
        <v>84</v>
      </c>
      <c r="G597" s="211"/>
      <c r="H597" s="214">
        <v>1</v>
      </c>
      <c r="I597" s="215"/>
      <c r="J597" s="211"/>
      <c r="K597" s="211"/>
      <c r="L597" s="216"/>
      <c r="M597" s="217"/>
      <c r="N597" s="218"/>
      <c r="O597" s="218"/>
      <c r="P597" s="218"/>
      <c r="Q597" s="218"/>
      <c r="R597" s="218"/>
      <c r="S597" s="218"/>
      <c r="T597" s="219"/>
      <c r="AT597" s="220" t="s">
        <v>151</v>
      </c>
      <c r="AU597" s="220" t="s">
        <v>86</v>
      </c>
      <c r="AV597" s="13" t="s">
        <v>86</v>
      </c>
      <c r="AW597" s="13" t="s">
        <v>34</v>
      </c>
      <c r="AX597" s="13" t="s">
        <v>77</v>
      </c>
      <c r="AY597" s="220" t="s">
        <v>128</v>
      </c>
    </row>
    <row r="598" spans="1:65" s="14" customFormat="1">
      <c r="B598" s="231"/>
      <c r="C598" s="232"/>
      <c r="D598" s="205" t="s">
        <v>151</v>
      </c>
      <c r="E598" s="233" t="s">
        <v>1</v>
      </c>
      <c r="F598" s="234" t="s">
        <v>177</v>
      </c>
      <c r="G598" s="232"/>
      <c r="H598" s="235">
        <v>1</v>
      </c>
      <c r="I598" s="236"/>
      <c r="J598" s="232"/>
      <c r="K598" s="232"/>
      <c r="L598" s="237"/>
      <c r="M598" s="238"/>
      <c r="N598" s="239"/>
      <c r="O598" s="239"/>
      <c r="P598" s="239"/>
      <c r="Q598" s="239"/>
      <c r="R598" s="239"/>
      <c r="S598" s="239"/>
      <c r="T598" s="240"/>
      <c r="AT598" s="241" t="s">
        <v>151</v>
      </c>
      <c r="AU598" s="241" t="s">
        <v>86</v>
      </c>
      <c r="AV598" s="14" t="s">
        <v>136</v>
      </c>
      <c r="AW598" s="14" t="s">
        <v>34</v>
      </c>
      <c r="AX598" s="14" t="s">
        <v>84</v>
      </c>
      <c r="AY598" s="241" t="s">
        <v>128</v>
      </c>
    </row>
    <row r="599" spans="1:65" s="2" customFormat="1" ht="16.5" customHeight="1">
      <c r="A599" s="35"/>
      <c r="B599" s="36"/>
      <c r="C599" s="221" t="s">
        <v>412</v>
      </c>
      <c r="D599" s="221" t="s">
        <v>170</v>
      </c>
      <c r="E599" s="222" t="s">
        <v>1236</v>
      </c>
      <c r="F599" s="223" t="s">
        <v>1237</v>
      </c>
      <c r="G599" s="224" t="s">
        <v>142</v>
      </c>
      <c r="H599" s="225">
        <v>1</v>
      </c>
      <c r="I599" s="226"/>
      <c r="J599" s="227">
        <f>ROUND(I599*H599,2)</f>
        <v>0</v>
      </c>
      <c r="K599" s="223" t="s">
        <v>848</v>
      </c>
      <c r="L599" s="228"/>
      <c r="M599" s="229" t="s">
        <v>1</v>
      </c>
      <c r="N599" s="230" t="s">
        <v>42</v>
      </c>
      <c r="O599" s="72"/>
      <c r="P599" s="201">
        <f>O599*H599</f>
        <v>0</v>
      </c>
      <c r="Q599" s="201">
        <v>8.3000000000000001E-3</v>
      </c>
      <c r="R599" s="201">
        <f>Q599*H599</f>
        <v>8.3000000000000001E-3</v>
      </c>
      <c r="S599" s="201">
        <v>0</v>
      </c>
      <c r="T599" s="202">
        <f>S599*H599</f>
        <v>0</v>
      </c>
      <c r="U599" s="35"/>
      <c r="V599" s="35"/>
      <c r="W599" s="35"/>
      <c r="X599" s="35"/>
      <c r="Y599" s="35"/>
      <c r="Z599" s="35"/>
      <c r="AA599" s="35"/>
      <c r="AB599" s="35"/>
      <c r="AC599" s="35"/>
      <c r="AD599" s="35"/>
      <c r="AE599" s="35"/>
      <c r="AR599" s="203" t="s">
        <v>178</v>
      </c>
      <c r="AT599" s="203" t="s">
        <v>170</v>
      </c>
      <c r="AU599" s="203" t="s">
        <v>86</v>
      </c>
      <c r="AY599" s="18" t="s">
        <v>128</v>
      </c>
      <c r="BE599" s="204">
        <f>IF(N599="základní",J599,0)</f>
        <v>0</v>
      </c>
      <c r="BF599" s="204">
        <f>IF(N599="snížená",J599,0)</f>
        <v>0</v>
      </c>
      <c r="BG599" s="204">
        <f>IF(N599="zákl. přenesená",J599,0)</f>
        <v>0</v>
      </c>
      <c r="BH599" s="204">
        <f>IF(N599="sníž. přenesená",J599,0)</f>
        <v>0</v>
      </c>
      <c r="BI599" s="204">
        <f>IF(N599="nulová",J599,0)</f>
        <v>0</v>
      </c>
      <c r="BJ599" s="18" t="s">
        <v>84</v>
      </c>
      <c r="BK599" s="204">
        <f>ROUND(I599*H599,2)</f>
        <v>0</v>
      </c>
      <c r="BL599" s="18" t="s">
        <v>136</v>
      </c>
      <c r="BM599" s="203" t="s">
        <v>173</v>
      </c>
    </row>
    <row r="600" spans="1:65" s="2" customFormat="1">
      <c r="A600" s="35"/>
      <c r="B600" s="36"/>
      <c r="C600" s="37"/>
      <c r="D600" s="205" t="s">
        <v>138</v>
      </c>
      <c r="E600" s="37"/>
      <c r="F600" s="206" t="s">
        <v>1237</v>
      </c>
      <c r="G600" s="37"/>
      <c r="H600" s="37"/>
      <c r="I600" s="207"/>
      <c r="J600" s="37"/>
      <c r="K600" s="37"/>
      <c r="L600" s="40"/>
      <c r="M600" s="208"/>
      <c r="N600" s="209"/>
      <c r="O600" s="72"/>
      <c r="P600" s="72"/>
      <c r="Q600" s="72"/>
      <c r="R600" s="72"/>
      <c r="S600" s="72"/>
      <c r="T600" s="73"/>
      <c r="U600" s="35"/>
      <c r="V600" s="35"/>
      <c r="W600" s="35"/>
      <c r="X600" s="35"/>
      <c r="Y600" s="35"/>
      <c r="Z600" s="35"/>
      <c r="AA600" s="35"/>
      <c r="AB600" s="35"/>
      <c r="AC600" s="35"/>
      <c r="AD600" s="35"/>
      <c r="AE600" s="35"/>
      <c r="AT600" s="18" t="s">
        <v>138</v>
      </c>
      <c r="AU600" s="18" t="s">
        <v>86</v>
      </c>
    </row>
    <row r="601" spans="1:65" s="12" customFormat="1" ht="22.8" customHeight="1">
      <c r="B601" s="176"/>
      <c r="C601" s="177"/>
      <c r="D601" s="178" t="s">
        <v>76</v>
      </c>
      <c r="E601" s="190" t="s">
        <v>184</v>
      </c>
      <c r="F601" s="190" t="s">
        <v>1238</v>
      </c>
      <c r="G601" s="177"/>
      <c r="H601" s="177"/>
      <c r="I601" s="180"/>
      <c r="J601" s="191">
        <f>BK601</f>
        <v>0</v>
      </c>
      <c r="K601" s="177"/>
      <c r="L601" s="182"/>
      <c r="M601" s="183"/>
      <c r="N601" s="184"/>
      <c r="O601" s="184"/>
      <c r="P601" s="185">
        <f>SUM(P602:P705)</f>
        <v>0</v>
      </c>
      <c r="Q601" s="184"/>
      <c r="R601" s="185">
        <f>SUM(R602:R705)</f>
        <v>72.60490526000001</v>
      </c>
      <c r="S601" s="184"/>
      <c r="T601" s="186">
        <f>SUM(T602:T705)</f>
        <v>1.1680000000000001</v>
      </c>
      <c r="AR601" s="187" t="s">
        <v>84</v>
      </c>
      <c r="AT601" s="188" t="s">
        <v>76</v>
      </c>
      <c r="AU601" s="188" t="s">
        <v>84</v>
      </c>
      <c r="AY601" s="187" t="s">
        <v>128</v>
      </c>
      <c r="BK601" s="189">
        <f>SUM(BK602:BK705)</f>
        <v>0</v>
      </c>
    </row>
    <row r="602" spans="1:65" s="2" customFormat="1" ht="16.5" customHeight="1">
      <c r="A602" s="35"/>
      <c r="B602" s="36"/>
      <c r="C602" s="192" t="s">
        <v>417</v>
      </c>
      <c r="D602" s="192" t="s">
        <v>131</v>
      </c>
      <c r="E602" s="193" t="s">
        <v>1239</v>
      </c>
      <c r="F602" s="194" t="s">
        <v>1240</v>
      </c>
      <c r="G602" s="195" t="s">
        <v>213</v>
      </c>
      <c r="H602" s="196">
        <v>121.6</v>
      </c>
      <c r="I602" s="197"/>
      <c r="J602" s="198">
        <f>ROUND(I602*H602,2)</f>
        <v>0</v>
      </c>
      <c r="K602" s="194" t="s">
        <v>848</v>
      </c>
      <c r="L602" s="40"/>
      <c r="M602" s="199" t="s">
        <v>1</v>
      </c>
      <c r="N602" s="200" t="s">
        <v>42</v>
      </c>
      <c r="O602" s="72"/>
      <c r="P602" s="201">
        <f>O602*H602</f>
        <v>0</v>
      </c>
      <c r="Q602" s="201">
        <v>1.17E-3</v>
      </c>
      <c r="R602" s="201">
        <f>Q602*H602</f>
        <v>0.14227200000000001</v>
      </c>
      <c r="S602" s="201">
        <v>0</v>
      </c>
      <c r="T602" s="202">
        <f>S602*H602</f>
        <v>0</v>
      </c>
      <c r="U602" s="35"/>
      <c r="V602" s="35"/>
      <c r="W602" s="35"/>
      <c r="X602" s="35"/>
      <c r="Y602" s="35"/>
      <c r="Z602" s="35"/>
      <c r="AA602" s="35"/>
      <c r="AB602" s="35"/>
      <c r="AC602" s="35"/>
      <c r="AD602" s="35"/>
      <c r="AE602" s="35"/>
      <c r="AR602" s="203" t="s">
        <v>136</v>
      </c>
      <c r="AT602" s="203" t="s">
        <v>131</v>
      </c>
      <c r="AU602" s="203" t="s">
        <v>86</v>
      </c>
      <c r="AY602" s="18" t="s">
        <v>128</v>
      </c>
      <c r="BE602" s="204">
        <f>IF(N602="základní",J602,0)</f>
        <v>0</v>
      </c>
      <c r="BF602" s="204">
        <f>IF(N602="snížená",J602,0)</f>
        <v>0</v>
      </c>
      <c r="BG602" s="204">
        <f>IF(N602="zákl. přenesená",J602,0)</f>
        <v>0</v>
      </c>
      <c r="BH602" s="204">
        <f>IF(N602="sníž. přenesená",J602,0)</f>
        <v>0</v>
      </c>
      <c r="BI602" s="204">
        <f>IF(N602="nulová",J602,0)</f>
        <v>0</v>
      </c>
      <c r="BJ602" s="18" t="s">
        <v>84</v>
      </c>
      <c r="BK602" s="204">
        <f>ROUND(I602*H602,2)</f>
        <v>0</v>
      </c>
      <c r="BL602" s="18" t="s">
        <v>136</v>
      </c>
      <c r="BM602" s="203" t="s">
        <v>1241</v>
      </c>
    </row>
    <row r="603" spans="1:65" s="2" customFormat="1">
      <c r="A603" s="35"/>
      <c r="B603" s="36"/>
      <c r="C603" s="37"/>
      <c r="D603" s="205" t="s">
        <v>138</v>
      </c>
      <c r="E603" s="37"/>
      <c r="F603" s="206" t="s">
        <v>1242</v>
      </c>
      <c r="G603" s="37"/>
      <c r="H603" s="37"/>
      <c r="I603" s="207"/>
      <c r="J603" s="37"/>
      <c r="K603" s="37"/>
      <c r="L603" s="40"/>
      <c r="M603" s="208"/>
      <c r="N603" s="209"/>
      <c r="O603" s="72"/>
      <c r="P603" s="72"/>
      <c r="Q603" s="72"/>
      <c r="R603" s="72"/>
      <c r="S603" s="72"/>
      <c r="T603" s="73"/>
      <c r="U603" s="35"/>
      <c r="V603" s="35"/>
      <c r="W603" s="35"/>
      <c r="X603" s="35"/>
      <c r="Y603" s="35"/>
      <c r="Z603" s="35"/>
      <c r="AA603" s="35"/>
      <c r="AB603" s="35"/>
      <c r="AC603" s="35"/>
      <c r="AD603" s="35"/>
      <c r="AE603" s="35"/>
      <c r="AT603" s="18" t="s">
        <v>138</v>
      </c>
      <c r="AU603" s="18" t="s">
        <v>86</v>
      </c>
    </row>
    <row r="604" spans="1:65" s="15" customFormat="1">
      <c r="B604" s="242"/>
      <c r="C604" s="243"/>
      <c r="D604" s="205" t="s">
        <v>151</v>
      </c>
      <c r="E604" s="244" t="s">
        <v>1</v>
      </c>
      <c r="F604" s="245" t="s">
        <v>1243</v>
      </c>
      <c r="G604" s="243"/>
      <c r="H604" s="244" t="s">
        <v>1</v>
      </c>
      <c r="I604" s="246"/>
      <c r="J604" s="243"/>
      <c r="K604" s="243"/>
      <c r="L604" s="247"/>
      <c r="M604" s="248"/>
      <c r="N604" s="249"/>
      <c r="O604" s="249"/>
      <c r="P604" s="249"/>
      <c r="Q604" s="249"/>
      <c r="R604" s="249"/>
      <c r="S604" s="249"/>
      <c r="T604" s="250"/>
      <c r="AT604" s="251" t="s">
        <v>151</v>
      </c>
      <c r="AU604" s="251" t="s">
        <v>86</v>
      </c>
      <c r="AV604" s="15" t="s">
        <v>84</v>
      </c>
      <c r="AW604" s="15" t="s">
        <v>34</v>
      </c>
      <c r="AX604" s="15" t="s">
        <v>77</v>
      </c>
      <c r="AY604" s="251" t="s">
        <v>128</v>
      </c>
    </row>
    <row r="605" spans="1:65" s="15" customFormat="1">
      <c r="B605" s="242"/>
      <c r="C605" s="243"/>
      <c r="D605" s="205" t="s">
        <v>151</v>
      </c>
      <c r="E605" s="244" t="s">
        <v>1</v>
      </c>
      <c r="F605" s="245" t="s">
        <v>857</v>
      </c>
      <c r="G605" s="243"/>
      <c r="H605" s="244" t="s">
        <v>1</v>
      </c>
      <c r="I605" s="246"/>
      <c r="J605" s="243"/>
      <c r="K605" s="243"/>
      <c r="L605" s="247"/>
      <c r="M605" s="248"/>
      <c r="N605" s="249"/>
      <c r="O605" s="249"/>
      <c r="P605" s="249"/>
      <c r="Q605" s="249"/>
      <c r="R605" s="249"/>
      <c r="S605" s="249"/>
      <c r="T605" s="250"/>
      <c r="AT605" s="251" t="s">
        <v>151</v>
      </c>
      <c r="AU605" s="251" t="s">
        <v>86</v>
      </c>
      <c r="AV605" s="15" t="s">
        <v>84</v>
      </c>
      <c r="AW605" s="15" t="s">
        <v>34</v>
      </c>
      <c r="AX605" s="15" t="s">
        <v>77</v>
      </c>
      <c r="AY605" s="251" t="s">
        <v>128</v>
      </c>
    </row>
    <row r="606" spans="1:65" s="13" customFormat="1">
      <c r="B606" s="210"/>
      <c r="C606" s="211"/>
      <c r="D606" s="205" t="s">
        <v>151</v>
      </c>
      <c r="E606" s="212" t="s">
        <v>1</v>
      </c>
      <c r="F606" s="213" t="s">
        <v>1212</v>
      </c>
      <c r="G606" s="211"/>
      <c r="H606" s="214">
        <v>120</v>
      </c>
      <c r="I606" s="215"/>
      <c r="J606" s="211"/>
      <c r="K606" s="211"/>
      <c r="L606" s="216"/>
      <c r="M606" s="217"/>
      <c r="N606" s="218"/>
      <c r="O606" s="218"/>
      <c r="P606" s="218"/>
      <c r="Q606" s="218"/>
      <c r="R606" s="218"/>
      <c r="S606" s="218"/>
      <c r="T606" s="219"/>
      <c r="AT606" s="220" t="s">
        <v>151</v>
      </c>
      <c r="AU606" s="220" t="s">
        <v>86</v>
      </c>
      <c r="AV606" s="13" t="s">
        <v>86</v>
      </c>
      <c r="AW606" s="13" t="s">
        <v>34</v>
      </c>
      <c r="AX606" s="13" t="s">
        <v>77</v>
      </c>
      <c r="AY606" s="220" t="s">
        <v>128</v>
      </c>
    </row>
    <row r="607" spans="1:65" s="15" customFormat="1">
      <c r="B607" s="242"/>
      <c r="C607" s="243"/>
      <c r="D607" s="205" t="s">
        <v>151</v>
      </c>
      <c r="E607" s="244" t="s">
        <v>1</v>
      </c>
      <c r="F607" s="245" t="s">
        <v>1244</v>
      </c>
      <c r="G607" s="243"/>
      <c r="H607" s="244" t="s">
        <v>1</v>
      </c>
      <c r="I607" s="246"/>
      <c r="J607" s="243"/>
      <c r="K607" s="243"/>
      <c r="L607" s="247"/>
      <c r="M607" s="248"/>
      <c r="N607" s="249"/>
      <c r="O607" s="249"/>
      <c r="P607" s="249"/>
      <c r="Q607" s="249"/>
      <c r="R607" s="249"/>
      <c r="S607" s="249"/>
      <c r="T607" s="250"/>
      <c r="AT607" s="251" t="s">
        <v>151</v>
      </c>
      <c r="AU607" s="251" t="s">
        <v>86</v>
      </c>
      <c r="AV607" s="15" t="s">
        <v>84</v>
      </c>
      <c r="AW607" s="15" t="s">
        <v>34</v>
      </c>
      <c r="AX607" s="15" t="s">
        <v>77</v>
      </c>
      <c r="AY607" s="251" t="s">
        <v>128</v>
      </c>
    </row>
    <row r="608" spans="1:65" s="13" customFormat="1">
      <c r="B608" s="210"/>
      <c r="C608" s="211"/>
      <c r="D608" s="205" t="s">
        <v>151</v>
      </c>
      <c r="E608" s="212" t="s">
        <v>1</v>
      </c>
      <c r="F608" s="213" t="s">
        <v>1245</v>
      </c>
      <c r="G608" s="211"/>
      <c r="H608" s="214">
        <v>1.6</v>
      </c>
      <c r="I608" s="215"/>
      <c r="J608" s="211"/>
      <c r="K608" s="211"/>
      <c r="L608" s="216"/>
      <c r="M608" s="217"/>
      <c r="N608" s="218"/>
      <c r="O608" s="218"/>
      <c r="P608" s="218"/>
      <c r="Q608" s="218"/>
      <c r="R608" s="218"/>
      <c r="S608" s="218"/>
      <c r="T608" s="219"/>
      <c r="AT608" s="220" t="s">
        <v>151</v>
      </c>
      <c r="AU608" s="220" t="s">
        <v>86</v>
      </c>
      <c r="AV608" s="13" t="s">
        <v>86</v>
      </c>
      <c r="AW608" s="13" t="s">
        <v>34</v>
      </c>
      <c r="AX608" s="13" t="s">
        <v>77</v>
      </c>
      <c r="AY608" s="220" t="s">
        <v>128</v>
      </c>
    </row>
    <row r="609" spans="1:65" s="14" customFormat="1">
      <c r="B609" s="231"/>
      <c r="C609" s="232"/>
      <c r="D609" s="205" t="s">
        <v>151</v>
      </c>
      <c r="E609" s="233" t="s">
        <v>1</v>
      </c>
      <c r="F609" s="234" t="s">
        <v>177</v>
      </c>
      <c r="G609" s="232"/>
      <c r="H609" s="235">
        <v>121.6</v>
      </c>
      <c r="I609" s="236"/>
      <c r="J609" s="232"/>
      <c r="K609" s="232"/>
      <c r="L609" s="237"/>
      <c r="M609" s="238"/>
      <c r="N609" s="239"/>
      <c r="O609" s="239"/>
      <c r="P609" s="239"/>
      <c r="Q609" s="239"/>
      <c r="R609" s="239"/>
      <c r="S609" s="239"/>
      <c r="T609" s="240"/>
      <c r="AT609" s="241" t="s">
        <v>151</v>
      </c>
      <c r="AU609" s="241" t="s">
        <v>86</v>
      </c>
      <c r="AV609" s="14" t="s">
        <v>136</v>
      </c>
      <c r="AW609" s="14" t="s">
        <v>34</v>
      </c>
      <c r="AX609" s="14" t="s">
        <v>84</v>
      </c>
      <c r="AY609" s="241" t="s">
        <v>128</v>
      </c>
    </row>
    <row r="610" spans="1:65" s="2" customFormat="1" ht="16.5" customHeight="1">
      <c r="A610" s="35"/>
      <c r="B610" s="36"/>
      <c r="C610" s="192" t="s">
        <v>423</v>
      </c>
      <c r="D610" s="192" t="s">
        <v>131</v>
      </c>
      <c r="E610" s="193" t="s">
        <v>1246</v>
      </c>
      <c r="F610" s="194" t="s">
        <v>1247</v>
      </c>
      <c r="G610" s="195" t="s">
        <v>213</v>
      </c>
      <c r="H610" s="196">
        <v>121.6</v>
      </c>
      <c r="I610" s="197"/>
      <c r="J610" s="198">
        <f>ROUND(I610*H610,2)</f>
        <v>0</v>
      </c>
      <c r="K610" s="194" t="s">
        <v>848</v>
      </c>
      <c r="L610" s="40"/>
      <c r="M610" s="199" t="s">
        <v>1</v>
      </c>
      <c r="N610" s="200" t="s">
        <v>42</v>
      </c>
      <c r="O610" s="72"/>
      <c r="P610" s="201">
        <f>O610*H610</f>
        <v>0</v>
      </c>
      <c r="Q610" s="201">
        <v>5.8E-4</v>
      </c>
      <c r="R610" s="201">
        <f>Q610*H610</f>
        <v>7.0527999999999993E-2</v>
      </c>
      <c r="S610" s="201">
        <v>0</v>
      </c>
      <c r="T610" s="202">
        <f>S610*H610</f>
        <v>0</v>
      </c>
      <c r="U610" s="35"/>
      <c r="V610" s="35"/>
      <c r="W610" s="35"/>
      <c r="X610" s="35"/>
      <c r="Y610" s="35"/>
      <c r="Z610" s="35"/>
      <c r="AA610" s="35"/>
      <c r="AB610" s="35"/>
      <c r="AC610" s="35"/>
      <c r="AD610" s="35"/>
      <c r="AE610" s="35"/>
      <c r="AR610" s="203" t="s">
        <v>136</v>
      </c>
      <c r="AT610" s="203" t="s">
        <v>131</v>
      </c>
      <c r="AU610" s="203" t="s">
        <v>86</v>
      </c>
      <c r="AY610" s="18" t="s">
        <v>128</v>
      </c>
      <c r="BE610" s="204">
        <f>IF(N610="základní",J610,0)</f>
        <v>0</v>
      </c>
      <c r="BF610" s="204">
        <f>IF(N610="snížená",J610,0)</f>
        <v>0</v>
      </c>
      <c r="BG610" s="204">
        <f>IF(N610="zákl. přenesená",J610,0)</f>
        <v>0</v>
      </c>
      <c r="BH610" s="204">
        <f>IF(N610="sníž. přenesená",J610,0)</f>
        <v>0</v>
      </c>
      <c r="BI610" s="204">
        <f>IF(N610="nulová",J610,0)</f>
        <v>0</v>
      </c>
      <c r="BJ610" s="18" t="s">
        <v>84</v>
      </c>
      <c r="BK610" s="204">
        <f>ROUND(I610*H610,2)</f>
        <v>0</v>
      </c>
      <c r="BL610" s="18" t="s">
        <v>136</v>
      </c>
      <c r="BM610" s="203" t="s">
        <v>1248</v>
      </c>
    </row>
    <row r="611" spans="1:65" s="2" customFormat="1">
      <c r="A611" s="35"/>
      <c r="B611" s="36"/>
      <c r="C611" s="37"/>
      <c r="D611" s="205" t="s">
        <v>138</v>
      </c>
      <c r="E611" s="37"/>
      <c r="F611" s="206" t="s">
        <v>1249</v>
      </c>
      <c r="G611" s="37"/>
      <c r="H611" s="37"/>
      <c r="I611" s="207"/>
      <c r="J611" s="37"/>
      <c r="K611" s="37"/>
      <c r="L611" s="40"/>
      <c r="M611" s="208"/>
      <c r="N611" s="209"/>
      <c r="O611" s="72"/>
      <c r="P611" s="72"/>
      <c r="Q611" s="72"/>
      <c r="R611" s="72"/>
      <c r="S611" s="72"/>
      <c r="T611" s="73"/>
      <c r="U611" s="35"/>
      <c r="V611" s="35"/>
      <c r="W611" s="35"/>
      <c r="X611" s="35"/>
      <c r="Y611" s="35"/>
      <c r="Z611" s="35"/>
      <c r="AA611" s="35"/>
      <c r="AB611" s="35"/>
      <c r="AC611" s="35"/>
      <c r="AD611" s="35"/>
      <c r="AE611" s="35"/>
      <c r="AT611" s="18" t="s">
        <v>138</v>
      </c>
      <c r="AU611" s="18" t="s">
        <v>86</v>
      </c>
    </row>
    <row r="612" spans="1:65" s="15" customFormat="1">
      <c r="B612" s="242"/>
      <c r="C612" s="243"/>
      <c r="D612" s="205" t="s">
        <v>151</v>
      </c>
      <c r="E612" s="244" t="s">
        <v>1</v>
      </c>
      <c r="F612" s="245" t="s">
        <v>1243</v>
      </c>
      <c r="G612" s="243"/>
      <c r="H612" s="244" t="s">
        <v>1</v>
      </c>
      <c r="I612" s="246"/>
      <c r="J612" s="243"/>
      <c r="K612" s="243"/>
      <c r="L612" s="247"/>
      <c r="M612" s="248"/>
      <c r="N612" s="249"/>
      <c r="O612" s="249"/>
      <c r="P612" s="249"/>
      <c r="Q612" s="249"/>
      <c r="R612" s="249"/>
      <c r="S612" s="249"/>
      <c r="T612" s="250"/>
      <c r="AT612" s="251" t="s">
        <v>151</v>
      </c>
      <c r="AU612" s="251" t="s">
        <v>86</v>
      </c>
      <c r="AV612" s="15" t="s">
        <v>84</v>
      </c>
      <c r="AW612" s="15" t="s">
        <v>34</v>
      </c>
      <c r="AX612" s="15" t="s">
        <v>77</v>
      </c>
      <c r="AY612" s="251" t="s">
        <v>128</v>
      </c>
    </row>
    <row r="613" spans="1:65" s="15" customFormat="1">
      <c r="B613" s="242"/>
      <c r="C613" s="243"/>
      <c r="D613" s="205" t="s">
        <v>151</v>
      </c>
      <c r="E613" s="244" t="s">
        <v>1</v>
      </c>
      <c r="F613" s="245" t="s">
        <v>857</v>
      </c>
      <c r="G613" s="243"/>
      <c r="H613" s="244" t="s">
        <v>1</v>
      </c>
      <c r="I613" s="246"/>
      <c r="J613" s="243"/>
      <c r="K613" s="243"/>
      <c r="L613" s="247"/>
      <c r="M613" s="248"/>
      <c r="N613" s="249"/>
      <c r="O613" s="249"/>
      <c r="P613" s="249"/>
      <c r="Q613" s="249"/>
      <c r="R613" s="249"/>
      <c r="S613" s="249"/>
      <c r="T613" s="250"/>
      <c r="AT613" s="251" t="s">
        <v>151</v>
      </c>
      <c r="AU613" s="251" t="s">
        <v>86</v>
      </c>
      <c r="AV613" s="15" t="s">
        <v>84</v>
      </c>
      <c r="AW613" s="15" t="s">
        <v>34</v>
      </c>
      <c r="AX613" s="15" t="s">
        <v>77</v>
      </c>
      <c r="AY613" s="251" t="s">
        <v>128</v>
      </c>
    </row>
    <row r="614" spans="1:65" s="13" customFormat="1">
      <c r="B614" s="210"/>
      <c r="C614" s="211"/>
      <c r="D614" s="205" t="s">
        <v>151</v>
      </c>
      <c r="E614" s="212" t="s">
        <v>1</v>
      </c>
      <c r="F614" s="213" t="s">
        <v>1212</v>
      </c>
      <c r="G614" s="211"/>
      <c r="H614" s="214">
        <v>120</v>
      </c>
      <c r="I614" s="215"/>
      <c r="J614" s="211"/>
      <c r="K614" s="211"/>
      <c r="L614" s="216"/>
      <c r="M614" s="217"/>
      <c r="N614" s="218"/>
      <c r="O614" s="218"/>
      <c r="P614" s="218"/>
      <c r="Q614" s="218"/>
      <c r="R614" s="218"/>
      <c r="S614" s="218"/>
      <c r="T614" s="219"/>
      <c r="AT614" s="220" t="s">
        <v>151</v>
      </c>
      <c r="AU614" s="220" t="s">
        <v>86</v>
      </c>
      <c r="AV614" s="13" t="s">
        <v>86</v>
      </c>
      <c r="AW614" s="13" t="s">
        <v>34</v>
      </c>
      <c r="AX614" s="13" t="s">
        <v>77</v>
      </c>
      <c r="AY614" s="220" t="s">
        <v>128</v>
      </c>
    </row>
    <row r="615" spans="1:65" s="15" customFormat="1">
      <c r="B615" s="242"/>
      <c r="C615" s="243"/>
      <c r="D615" s="205" t="s">
        <v>151</v>
      </c>
      <c r="E615" s="244" t="s">
        <v>1</v>
      </c>
      <c r="F615" s="245" t="s">
        <v>1244</v>
      </c>
      <c r="G615" s="243"/>
      <c r="H615" s="244" t="s">
        <v>1</v>
      </c>
      <c r="I615" s="246"/>
      <c r="J615" s="243"/>
      <c r="K615" s="243"/>
      <c r="L615" s="247"/>
      <c r="M615" s="248"/>
      <c r="N615" s="249"/>
      <c r="O615" s="249"/>
      <c r="P615" s="249"/>
      <c r="Q615" s="249"/>
      <c r="R615" s="249"/>
      <c r="S615" s="249"/>
      <c r="T615" s="250"/>
      <c r="AT615" s="251" t="s">
        <v>151</v>
      </c>
      <c r="AU615" s="251" t="s">
        <v>86</v>
      </c>
      <c r="AV615" s="15" t="s">
        <v>84</v>
      </c>
      <c r="AW615" s="15" t="s">
        <v>34</v>
      </c>
      <c r="AX615" s="15" t="s">
        <v>77</v>
      </c>
      <c r="AY615" s="251" t="s">
        <v>128</v>
      </c>
    </row>
    <row r="616" spans="1:65" s="13" customFormat="1">
      <c r="B616" s="210"/>
      <c r="C616" s="211"/>
      <c r="D616" s="205" t="s">
        <v>151</v>
      </c>
      <c r="E616" s="212" t="s">
        <v>1</v>
      </c>
      <c r="F616" s="213" t="s">
        <v>1245</v>
      </c>
      <c r="G616" s="211"/>
      <c r="H616" s="214">
        <v>1.6</v>
      </c>
      <c r="I616" s="215"/>
      <c r="J616" s="211"/>
      <c r="K616" s="211"/>
      <c r="L616" s="216"/>
      <c r="M616" s="217"/>
      <c r="N616" s="218"/>
      <c r="O616" s="218"/>
      <c r="P616" s="218"/>
      <c r="Q616" s="218"/>
      <c r="R616" s="218"/>
      <c r="S616" s="218"/>
      <c r="T616" s="219"/>
      <c r="AT616" s="220" t="s">
        <v>151</v>
      </c>
      <c r="AU616" s="220" t="s">
        <v>86</v>
      </c>
      <c r="AV616" s="13" t="s">
        <v>86</v>
      </c>
      <c r="AW616" s="13" t="s">
        <v>34</v>
      </c>
      <c r="AX616" s="13" t="s">
        <v>77</v>
      </c>
      <c r="AY616" s="220" t="s">
        <v>128</v>
      </c>
    </row>
    <row r="617" spans="1:65" s="14" customFormat="1">
      <c r="B617" s="231"/>
      <c r="C617" s="232"/>
      <c r="D617" s="205" t="s">
        <v>151</v>
      </c>
      <c r="E617" s="233" t="s">
        <v>1</v>
      </c>
      <c r="F617" s="234" t="s">
        <v>177</v>
      </c>
      <c r="G617" s="232"/>
      <c r="H617" s="235">
        <v>121.6</v>
      </c>
      <c r="I617" s="236"/>
      <c r="J617" s="232"/>
      <c r="K617" s="232"/>
      <c r="L617" s="237"/>
      <c r="M617" s="238"/>
      <c r="N617" s="239"/>
      <c r="O617" s="239"/>
      <c r="P617" s="239"/>
      <c r="Q617" s="239"/>
      <c r="R617" s="239"/>
      <c r="S617" s="239"/>
      <c r="T617" s="240"/>
      <c r="AT617" s="241" t="s">
        <v>151</v>
      </c>
      <c r="AU617" s="241" t="s">
        <v>86</v>
      </c>
      <c r="AV617" s="14" t="s">
        <v>136</v>
      </c>
      <c r="AW617" s="14" t="s">
        <v>34</v>
      </c>
      <c r="AX617" s="14" t="s">
        <v>84</v>
      </c>
      <c r="AY617" s="241" t="s">
        <v>128</v>
      </c>
    </row>
    <row r="618" spans="1:65" s="2" customFormat="1" ht="16.5" customHeight="1">
      <c r="A618" s="35"/>
      <c r="B618" s="36"/>
      <c r="C618" s="221" t="s">
        <v>428</v>
      </c>
      <c r="D618" s="221" t="s">
        <v>170</v>
      </c>
      <c r="E618" s="222" t="s">
        <v>1250</v>
      </c>
      <c r="F618" s="223" t="s">
        <v>1251</v>
      </c>
      <c r="G618" s="224" t="s">
        <v>148</v>
      </c>
      <c r="H618" s="225">
        <v>0.94</v>
      </c>
      <c r="I618" s="226"/>
      <c r="J618" s="227">
        <f>ROUND(I618*H618,2)</f>
        <v>0</v>
      </c>
      <c r="K618" s="223" t="s">
        <v>848</v>
      </c>
      <c r="L618" s="228"/>
      <c r="M618" s="229" t="s">
        <v>1</v>
      </c>
      <c r="N618" s="230" t="s">
        <v>42</v>
      </c>
      <c r="O618" s="72"/>
      <c r="P618" s="201">
        <f>O618*H618</f>
        <v>0</v>
      </c>
      <c r="Q618" s="201">
        <v>1</v>
      </c>
      <c r="R618" s="201">
        <f>Q618*H618</f>
        <v>0.94</v>
      </c>
      <c r="S618" s="201">
        <v>0</v>
      </c>
      <c r="T618" s="202">
        <f>S618*H618</f>
        <v>0</v>
      </c>
      <c r="U618" s="35"/>
      <c r="V618" s="35"/>
      <c r="W618" s="35"/>
      <c r="X618" s="35"/>
      <c r="Y618" s="35"/>
      <c r="Z618" s="35"/>
      <c r="AA618" s="35"/>
      <c r="AB618" s="35"/>
      <c r="AC618" s="35"/>
      <c r="AD618" s="35"/>
      <c r="AE618" s="35"/>
      <c r="AR618" s="203" t="s">
        <v>178</v>
      </c>
      <c r="AT618" s="203" t="s">
        <v>170</v>
      </c>
      <c r="AU618" s="203" t="s">
        <v>86</v>
      </c>
      <c r="AY618" s="18" t="s">
        <v>128</v>
      </c>
      <c r="BE618" s="204">
        <f>IF(N618="základní",J618,0)</f>
        <v>0</v>
      </c>
      <c r="BF618" s="204">
        <f>IF(N618="snížená",J618,0)</f>
        <v>0</v>
      </c>
      <c r="BG618" s="204">
        <f>IF(N618="zákl. přenesená",J618,0)</f>
        <v>0</v>
      </c>
      <c r="BH618" s="204">
        <f>IF(N618="sníž. přenesená",J618,0)</f>
        <v>0</v>
      </c>
      <c r="BI618" s="204">
        <f>IF(N618="nulová",J618,0)</f>
        <v>0</v>
      </c>
      <c r="BJ618" s="18" t="s">
        <v>84</v>
      </c>
      <c r="BK618" s="204">
        <f>ROUND(I618*H618,2)</f>
        <v>0</v>
      </c>
      <c r="BL618" s="18" t="s">
        <v>136</v>
      </c>
      <c r="BM618" s="203" t="s">
        <v>1252</v>
      </c>
    </row>
    <row r="619" spans="1:65" s="2" customFormat="1">
      <c r="A619" s="35"/>
      <c r="B619" s="36"/>
      <c r="C619" s="37"/>
      <c r="D619" s="205" t="s">
        <v>138</v>
      </c>
      <c r="E619" s="37"/>
      <c r="F619" s="206" t="s">
        <v>1251</v>
      </c>
      <c r="G619" s="37"/>
      <c r="H619" s="37"/>
      <c r="I619" s="207"/>
      <c r="J619" s="37"/>
      <c r="K619" s="37"/>
      <c r="L619" s="40"/>
      <c r="M619" s="208"/>
      <c r="N619" s="209"/>
      <c r="O619" s="72"/>
      <c r="P619" s="72"/>
      <c r="Q619" s="72"/>
      <c r="R619" s="72"/>
      <c r="S619" s="72"/>
      <c r="T619" s="73"/>
      <c r="U619" s="35"/>
      <c r="V619" s="35"/>
      <c r="W619" s="35"/>
      <c r="X619" s="35"/>
      <c r="Y619" s="35"/>
      <c r="Z619" s="35"/>
      <c r="AA619" s="35"/>
      <c r="AB619" s="35"/>
      <c r="AC619" s="35"/>
      <c r="AD619" s="35"/>
      <c r="AE619" s="35"/>
      <c r="AT619" s="18" t="s">
        <v>138</v>
      </c>
      <c r="AU619" s="18" t="s">
        <v>86</v>
      </c>
    </row>
    <row r="620" spans="1:65" s="15" customFormat="1">
      <c r="B620" s="242"/>
      <c r="C620" s="243"/>
      <c r="D620" s="205" t="s">
        <v>151</v>
      </c>
      <c r="E620" s="244" t="s">
        <v>1</v>
      </c>
      <c r="F620" s="245" t="s">
        <v>1129</v>
      </c>
      <c r="G620" s="243"/>
      <c r="H620" s="244" t="s">
        <v>1</v>
      </c>
      <c r="I620" s="246"/>
      <c r="J620" s="243"/>
      <c r="K620" s="243"/>
      <c r="L620" s="247"/>
      <c r="M620" s="248"/>
      <c r="N620" s="249"/>
      <c r="O620" s="249"/>
      <c r="P620" s="249"/>
      <c r="Q620" s="249"/>
      <c r="R620" s="249"/>
      <c r="S620" s="249"/>
      <c r="T620" s="250"/>
      <c r="AT620" s="251" t="s">
        <v>151</v>
      </c>
      <c r="AU620" s="251" t="s">
        <v>86</v>
      </c>
      <c r="AV620" s="15" t="s">
        <v>84</v>
      </c>
      <c r="AW620" s="15" t="s">
        <v>34</v>
      </c>
      <c r="AX620" s="15" t="s">
        <v>77</v>
      </c>
      <c r="AY620" s="251" t="s">
        <v>128</v>
      </c>
    </row>
    <row r="621" spans="1:65" s="15" customFormat="1">
      <c r="B621" s="242"/>
      <c r="C621" s="243"/>
      <c r="D621" s="205" t="s">
        <v>151</v>
      </c>
      <c r="E621" s="244" t="s">
        <v>1</v>
      </c>
      <c r="F621" s="245" t="s">
        <v>1130</v>
      </c>
      <c r="G621" s="243"/>
      <c r="H621" s="244" t="s">
        <v>1</v>
      </c>
      <c r="I621" s="246"/>
      <c r="J621" s="243"/>
      <c r="K621" s="243"/>
      <c r="L621" s="247"/>
      <c r="M621" s="248"/>
      <c r="N621" s="249"/>
      <c r="O621" s="249"/>
      <c r="P621" s="249"/>
      <c r="Q621" s="249"/>
      <c r="R621" s="249"/>
      <c r="S621" s="249"/>
      <c r="T621" s="250"/>
      <c r="AT621" s="251" t="s">
        <v>151</v>
      </c>
      <c r="AU621" s="251" t="s">
        <v>86</v>
      </c>
      <c r="AV621" s="15" t="s">
        <v>84</v>
      </c>
      <c r="AW621" s="15" t="s">
        <v>34</v>
      </c>
      <c r="AX621" s="15" t="s">
        <v>77</v>
      </c>
      <c r="AY621" s="251" t="s">
        <v>128</v>
      </c>
    </row>
    <row r="622" spans="1:65" s="13" customFormat="1">
      <c r="B622" s="210"/>
      <c r="C622" s="211"/>
      <c r="D622" s="205" t="s">
        <v>151</v>
      </c>
      <c r="E622" s="212" t="s">
        <v>1</v>
      </c>
      <c r="F622" s="213" t="s">
        <v>1253</v>
      </c>
      <c r="G622" s="211"/>
      <c r="H622" s="214">
        <v>0.215</v>
      </c>
      <c r="I622" s="215"/>
      <c r="J622" s="211"/>
      <c r="K622" s="211"/>
      <c r="L622" s="216"/>
      <c r="M622" s="217"/>
      <c r="N622" s="218"/>
      <c r="O622" s="218"/>
      <c r="P622" s="218"/>
      <c r="Q622" s="218"/>
      <c r="R622" s="218"/>
      <c r="S622" s="218"/>
      <c r="T622" s="219"/>
      <c r="AT622" s="220" t="s">
        <v>151</v>
      </c>
      <c r="AU622" s="220" t="s">
        <v>86</v>
      </c>
      <c r="AV622" s="13" t="s">
        <v>86</v>
      </c>
      <c r="AW622" s="13" t="s">
        <v>34</v>
      </c>
      <c r="AX622" s="13" t="s">
        <v>77</v>
      </c>
      <c r="AY622" s="220" t="s">
        <v>128</v>
      </c>
    </row>
    <row r="623" spans="1:65" s="15" customFormat="1">
      <c r="B623" s="242"/>
      <c r="C623" s="243"/>
      <c r="D623" s="205" t="s">
        <v>151</v>
      </c>
      <c r="E623" s="244" t="s">
        <v>1</v>
      </c>
      <c r="F623" s="245" t="s">
        <v>1132</v>
      </c>
      <c r="G623" s="243"/>
      <c r="H623" s="244" t="s">
        <v>1</v>
      </c>
      <c r="I623" s="246"/>
      <c r="J623" s="243"/>
      <c r="K623" s="243"/>
      <c r="L623" s="247"/>
      <c r="M623" s="248"/>
      <c r="N623" s="249"/>
      <c r="O623" s="249"/>
      <c r="P623" s="249"/>
      <c r="Q623" s="249"/>
      <c r="R623" s="249"/>
      <c r="S623" s="249"/>
      <c r="T623" s="250"/>
      <c r="AT623" s="251" t="s">
        <v>151</v>
      </c>
      <c r="AU623" s="251" t="s">
        <v>86</v>
      </c>
      <c r="AV623" s="15" t="s">
        <v>84</v>
      </c>
      <c r="AW623" s="15" t="s">
        <v>34</v>
      </c>
      <c r="AX623" s="15" t="s">
        <v>77</v>
      </c>
      <c r="AY623" s="251" t="s">
        <v>128</v>
      </c>
    </row>
    <row r="624" spans="1:65" s="13" customFormat="1">
      <c r="B624" s="210"/>
      <c r="C624" s="211"/>
      <c r="D624" s="205" t="s">
        <v>151</v>
      </c>
      <c r="E624" s="212" t="s">
        <v>1</v>
      </c>
      <c r="F624" s="213" t="s">
        <v>1254</v>
      </c>
      <c r="G624" s="211"/>
      <c r="H624" s="214">
        <v>6.3E-2</v>
      </c>
      <c r="I624" s="215"/>
      <c r="J624" s="211"/>
      <c r="K624" s="211"/>
      <c r="L624" s="216"/>
      <c r="M624" s="217"/>
      <c r="N624" s="218"/>
      <c r="O624" s="218"/>
      <c r="P624" s="218"/>
      <c r="Q624" s="218"/>
      <c r="R624" s="218"/>
      <c r="S624" s="218"/>
      <c r="T624" s="219"/>
      <c r="AT624" s="220" t="s">
        <v>151</v>
      </c>
      <c r="AU624" s="220" t="s">
        <v>86</v>
      </c>
      <c r="AV624" s="13" t="s">
        <v>86</v>
      </c>
      <c r="AW624" s="13" t="s">
        <v>34</v>
      </c>
      <c r="AX624" s="13" t="s">
        <v>77</v>
      </c>
      <c r="AY624" s="220" t="s">
        <v>128</v>
      </c>
    </row>
    <row r="625" spans="1:65" s="15" customFormat="1">
      <c r="B625" s="242"/>
      <c r="C625" s="243"/>
      <c r="D625" s="205" t="s">
        <v>151</v>
      </c>
      <c r="E625" s="244" t="s">
        <v>1</v>
      </c>
      <c r="F625" s="245" t="s">
        <v>1134</v>
      </c>
      <c r="G625" s="243"/>
      <c r="H625" s="244" t="s">
        <v>1</v>
      </c>
      <c r="I625" s="246"/>
      <c r="J625" s="243"/>
      <c r="K625" s="243"/>
      <c r="L625" s="247"/>
      <c r="M625" s="248"/>
      <c r="N625" s="249"/>
      <c r="O625" s="249"/>
      <c r="P625" s="249"/>
      <c r="Q625" s="249"/>
      <c r="R625" s="249"/>
      <c r="S625" s="249"/>
      <c r="T625" s="250"/>
      <c r="AT625" s="251" t="s">
        <v>151</v>
      </c>
      <c r="AU625" s="251" t="s">
        <v>86</v>
      </c>
      <c r="AV625" s="15" t="s">
        <v>84</v>
      </c>
      <c r="AW625" s="15" t="s">
        <v>34</v>
      </c>
      <c r="AX625" s="15" t="s">
        <v>77</v>
      </c>
      <c r="AY625" s="251" t="s">
        <v>128</v>
      </c>
    </row>
    <row r="626" spans="1:65" s="13" customFormat="1">
      <c r="B626" s="210"/>
      <c r="C626" s="211"/>
      <c r="D626" s="205" t="s">
        <v>151</v>
      </c>
      <c r="E626" s="212" t="s">
        <v>1</v>
      </c>
      <c r="F626" s="213" t="s">
        <v>1255</v>
      </c>
      <c r="G626" s="211"/>
      <c r="H626" s="214">
        <v>0.66200000000000003</v>
      </c>
      <c r="I626" s="215"/>
      <c r="J626" s="211"/>
      <c r="K626" s="211"/>
      <c r="L626" s="216"/>
      <c r="M626" s="217"/>
      <c r="N626" s="218"/>
      <c r="O626" s="218"/>
      <c r="P626" s="218"/>
      <c r="Q626" s="218"/>
      <c r="R626" s="218"/>
      <c r="S626" s="218"/>
      <c r="T626" s="219"/>
      <c r="AT626" s="220" t="s">
        <v>151</v>
      </c>
      <c r="AU626" s="220" t="s">
        <v>86</v>
      </c>
      <c r="AV626" s="13" t="s">
        <v>86</v>
      </c>
      <c r="AW626" s="13" t="s">
        <v>34</v>
      </c>
      <c r="AX626" s="13" t="s">
        <v>77</v>
      </c>
      <c r="AY626" s="220" t="s">
        <v>128</v>
      </c>
    </row>
    <row r="627" spans="1:65" s="14" customFormat="1">
      <c r="B627" s="231"/>
      <c r="C627" s="232"/>
      <c r="D627" s="205" t="s">
        <v>151</v>
      </c>
      <c r="E627" s="233" t="s">
        <v>1</v>
      </c>
      <c r="F627" s="234" t="s">
        <v>177</v>
      </c>
      <c r="G627" s="232"/>
      <c r="H627" s="235">
        <v>0.94</v>
      </c>
      <c r="I627" s="236"/>
      <c r="J627" s="232"/>
      <c r="K627" s="232"/>
      <c r="L627" s="237"/>
      <c r="M627" s="238"/>
      <c r="N627" s="239"/>
      <c r="O627" s="239"/>
      <c r="P627" s="239"/>
      <c r="Q627" s="239"/>
      <c r="R627" s="239"/>
      <c r="S627" s="239"/>
      <c r="T627" s="240"/>
      <c r="AT627" s="241" t="s">
        <v>151</v>
      </c>
      <c r="AU627" s="241" t="s">
        <v>86</v>
      </c>
      <c r="AV627" s="14" t="s">
        <v>136</v>
      </c>
      <c r="AW627" s="14" t="s">
        <v>34</v>
      </c>
      <c r="AX627" s="14" t="s">
        <v>84</v>
      </c>
      <c r="AY627" s="241" t="s">
        <v>128</v>
      </c>
    </row>
    <row r="628" spans="1:65" s="2" customFormat="1" ht="16.5" customHeight="1">
      <c r="A628" s="35"/>
      <c r="B628" s="36"/>
      <c r="C628" s="221" t="s">
        <v>435</v>
      </c>
      <c r="D628" s="221" t="s">
        <v>170</v>
      </c>
      <c r="E628" s="222" t="s">
        <v>1256</v>
      </c>
      <c r="F628" s="223" t="s">
        <v>1257</v>
      </c>
      <c r="G628" s="224" t="s">
        <v>148</v>
      </c>
      <c r="H628" s="225">
        <v>0.55200000000000005</v>
      </c>
      <c r="I628" s="226"/>
      <c r="J628" s="227">
        <f>ROUND(I628*H628,2)</f>
        <v>0</v>
      </c>
      <c r="K628" s="223" t="s">
        <v>848</v>
      </c>
      <c r="L628" s="228"/>
      <c r="M628" s="229" t="s">
        <v>1</v>
      </c>
      <c r="N628" s="230" t="s">
        <v>42</v>
      </c>
      <c r="O628" s="72"/>
      <c r="P628" s="201">
        <f>O628*H628</f>
        <v>0</v>
      </c>
      <c r="Q628" s="201">
        <v>1</v>
      </c>
      <c r="R628" s="201">
        <f>Q628*H628</f>
        <v>0.55200000000000005</v>
      </c>
      <c r="S628" s="201">
        <v>0</v>
      </c>
      <c r="T628" s="202">
        <f>S628*H628</f>
        <v>0</v>
      </c>
      <c r="U628" s="35"/>
      <c r="V628" s="35"/>
      <c r="W628" s="35"/>
      <c r="X628" s="35"/>
      <c r="Y628" s="35"/>
      <c r="Z628" s="35"/>
      <c r="AA628" s="35"/>
      <c r="AB628" s="35"/>
      <c r="AC628" s="35"/>
      <c r="AD628" s="35"/>
      <c r="AE628" s="35"/>
      <c r="AR628" s="203" t="s">
        <v>178</v>
      </c>
      <c r="AT628" s="203" t="s">
        <v>170</v>
      </c>
      <c r="AU628" s="203" t="s">
        <v>86</v>
      </c>
      <c r="AY628" s="18" t="s">
        <v>128</v>
      </c>
      <c r="BE628" s="204">
        <f>IF(N628="základní",J628,0)</f>
        <v>0</v>
      </c>
      <c r="BF628" s="204">
        <f>IF(N628="snížená",J628,0)</f>
        <v>0</v>
      </c>
      <c r="BG628" s="204">
        <f>IF(N628="zákl. přenesená",J628,0)</f>
        <v>0</v>
      </c>
      <c r="BH628" s="204">
        <f>IF(N628="sníž. přenesená",J628,0)</f>
        <v>0</v>
      </c>
      <c r="BI628" s="204">
        <f>IF(N628="nulová",J628,0)</f>
        <v>0</v>
      </c>
      <c r="BJ628" s="18" t="s">
        <v>84</v>
      </c>
      <c r="BK628" s="204">
        <f>ROUND(I628*H628,2)</f>
        <v>0</v>
      </c>
      <c r="BL628" s="18" t="s">
        <v>136</v>
      </c>
      <c r="BM628" s="203" t="s">
        <v>1258</v>
      </c>
    </row>
    <row r="629" spans="1:65" s="2" customFormat="1">
      <c r="A629" s="35"/>
      <c r="B629" s="36"/>
      <c r="C629" s="37"/>
      <c r="D629" s="205" t="s">
        <v>138</v>
      </c>
      <c r="E629" s="37"/>
      <c r="F629" s="206" t="s">
        <v>1257</v>
      </c>
      <c r="G629" s="37"/>
      <c r="H629" s="37"/>
      <c r="I629" s="207"/>
      <c r="J629" s="37"/>
      <c r="K629" s="37"/>
      <c r="L629" s="40"/>
      <c r="M629" s="208"/>
      <c r="N629" s="209"/>
      <c r="O629" s="72"/>
      <c r="P629" s="72"/>
      <c r="Q629" s="72"/>
      <c r="R629" s="72"/>
      <c r="S629" s="72"/>
      <c r="T629" s="73"/>
      <c r="U629" s="35"/>
      <c r="V629" s="35"/>
      <c r="W629" s="35"/>
      <c r="X629" s="35"/>
      <c r="Y629" s="35"/>
      <c r="Z629" s="35"/>
      <c r="AA629" s="35"/>
      <c r="AB629" s="35"/>
      <c r="AC629" s="35"/>
      <c r="AD629" s="35"/>
      <c r="AE629" s="35"/>
      <c r="AT629" s="18" t="s">
        <v>138</v>
      </c>
      <c r="AU629" s="18" t="s">
        <v>86</v>
      </c>
    </row>
    <row r="630" spans="1:65" s="15" customFormat="1">
      <c r="B630" s="242"/>
      <c r="C630" s="243"/>
      <c r="D630" s="205" t="s">
        <v>151</v>
      </c>
      <c r="E630" s="244" t="s">
        <v>1</v>
      </c>
      <c r="F630" s="245" t="s">
        <v>1129</v>
      </c>
      <c r="G630" s="243"/>
      <c r="H630" s="244" t="s">
        <v>1</v>
      </c>
      <c r="I630" s="246"/>
      <c r="J630" s="243"/>
      <c r="K630" s="243"/>
      <c r="L630" s="247"/>
      <c r="M630" s="248"/>
      <c r="N630" s="249"/>
      <c r="O630" s="249"/>
      <c r="P630" s="249"/>
      <c r="Q630" s="249"/>
      <c r="R630" s="249"/>
      <c r="S630" s="249"/>
      <c r="T630" s="250"/>
      <c r="AT630" s="251" t="s">
        <v>151</v>
      </c>
      <c r="AU630" s="251" t="s">
        <v>86</v>
      </c>
      <c r="AV630" s="15" t="s">
        <v>84</v>
      </c>
      <c r="AW630" s="15" t="s">
        <v>34</v>
      </c>
      <c r="AX630" s="15" t="s">
        <v>77</v>
      </c>
      <c r="AY630" s="251" t="s">
        <v>128</v>
      </c>
    </row>
    <row r="631" spans="1:65" s="15" customFormat="1">
      <c r="B631" s="242"/>
      <c r="C631" s="243"/>
      <c r="D631" s="205" t="s">
        <v>151</v>
      </c>
      <c r="E631" s="244" t="s">
        <v>1</v>
      </c>
      <c r="F631" s="245" t="s">
        <v>1130</v>
      </c>
      <c r="G631" s="243"/>
      <c r="H631" s="244" t="s">
        <v>1</v>
      </c>
      <c r="I631" s="246"/>
      <c r="J631" s="243"/>
      <c r="K631" s="243"/>
      <c r="L631" s="247"/>
      <c r="M631" s="248"/>
      <c r="N631" s="249"/>
      <c r="O631" s="249"/>
      <c r="P631" s="249"/>
      <c r="Q631" s="249"/>
      <c r="R631" s="249"/>
      <c r="S631" s="249"/>
      <c r="T631" s="250"/>
      <c r="AT631" s="251" t="s">
        <v>151</v>
      </c>
      <c r="AU631" s="251" t="s">
        <v>86</v>
      </c>
      <c r="AV631" s="15" t="s">
        <v>84</v>
      </c>
      <c r="AW631" s="15" t="s">
        <v>34</v>
      </c>
      <c r="AX631" s="15" t="s">
        <v>77</v>
      </c>
      <c r="AY631" s="251" t="s">
        <v>128</v>
      </c>
    </row>
    <row r="632" spans="1:65" s="13" customFormat="1">
      <c r="B632" s="210"/>
      <c r="C632" s="211"/>
      <c r="D632" s="205" t="s">
        <v>151</v>
      </c>
      <c r="E632" s="212" t="s">
        <v>1</v>
      </c>
      <c r="F632" s="213" t="s">
        <v>1259</v>
      </c>
      <c r="G632" s="211"/>
      <c r="H632" s="214">
        <v>0.13200000000000001</v>
      </c>
      <c r="I632" s="215"/>
      <c r="J632" s="211"/>
      <c r="K632" s="211"/>
      <c r="L632" s="216"/>
      <c r="M632" s="217"/>
      <c r="N632" s="218"/>
      <c r="O632" s="218"/>
      <c r="P632" s="218"/>
      <c r="Q632" s="218"/>
      <c r="R632" s="218"/>
      <c r="S632" s="218"/>
      <c r="T632" s="219"/>
      <c r="AT632" s="220" t="s">
        <v>151</v>
      </c>
      <c r="AU632" s="220" t="s">
        <v>86</v>
      </c>
      <c r="AV632" s="13" t="s">
        <v>86</v>
      </c>
      <c r="AW632" s="13" t="s">
        <v>34</v>
      </c>
      <c r="AX632" s="13" t="s">
        <v>77</v>
      </c>
      <c r="AY632" s="220" t="s">
        <v>128</v>
      </c>
    </row>
    <row r="633" spans="1:65" s="15" customFormat="1">
      <c r="B633" s="242"/>
      <c r="C633" s="243"/>
      <c r="D633" s="205" t="s">
        <v>151</v>
      </c>
      <c r="E633" s="244" t="s">
        <v>1</v>
      </c>
      <c r="F633" s="245" t="s">
        <v>1132</v>
      </c>
      <c r="G633" s="243"/>
      <c r="H633" s="244" t="s">
        <v>1</v>
      </c>
      <c r="I633" s="246"/>
      <c r="J633" s="243"/>
      <c r="K633" s="243"/>
      <c r="L633" s="247"/>
      <c r="M633" s="248"/>
      <c r="N633" s="249"/>
      <c r="O633" s="249"/>
      <c r="P633" s="249"/>
      <c r="Q633" s="249"/>
      <c r="R633" s="249"/>
      <c r="S633" s="249"/>
      <c r="T633" s="250"/>
      <c r="AT633" s="251" t="s">
        <v>151</v>
      </c>
      <c r="AU633" s="251" t="s">
        <v>86</v>
      </c>
      <c r="AV633" s="15" t="s">
        <v>84</v>
      </c>
      <c r="AW633" s="15" t="s">
        <v>34</v>
      </c>
      <c r="AX633" s="15" t="s">
        <v>77</v>
      </c>
      <c r="AY633" s="251" t="s">
        <v>128</v>
      </c>
    </row>
    <row r="634" spans="1:65" s="13" customFormat="1">
      <c r="B634" s="210"/>
      <c r="C634" s="211"/>
      <c r="D634" s="205" t="s">
        <v>151</v>
      </c>
      <c r="E634" s="212" t="s">
        <v>1</v>
      </c>
      <c r="F634" s="213" t="s">
        <v>1260</v>
      </c>
      <c r="G634" s="211"/>
      <c r="H634" s="214">
        <v>1.6E-2</v>
      </c>
      <c r="I634" s="215"/>
      <c r="J634" s="211"/>
      <c r="K634" s="211"/>
      <c r="L634" s="216"/>
      <c r="M634" s="217"/>
      <c r="N634" s="218"/>
      <c r="O634" s="218"/>
      <c r="P634" s="218"/>
      <c r="Q634" s="218"/>
      <c r="R634" s="218"/>
      <c r="S634" s="218"/>
      <c r="T634" s="219"/>
      <c r="AT634" s="220" t="s">
        <v>151</v>
      </c>
      <c r="AU634" s="220" t="s">
        <v>86</v>
      </c>
      <c r="AV634" s="13" t="s">
        <v>86</v>
      </c>
      <c r="AW634" s="13" t="s">
        <v>34</v>
      </c>
      <c r="AX634" s="13" t="s">
        <v>77</v>
      </c>
      <c r="AY634" s="220" t="s">
        <v>128</v>
      </c>
    </row>
    <row r="635" spans="1:65" s="15" customFormat="1">
      <c r="B635" s="242"/>
      <c r="C635" s="243"/>
      <c r="D635" s="205" t="s">
        <v>151</v>
      </c>
      <c r="E635" s="244" t="s">
        <v>1</v>
      </c>
      <c r="F635" s="245" t="s">
        <v>1134</v>
      </c>
      <c r="G635" s="243"/>
      <c r="H635" s="244" t="s">
        <v>1</v>
      </c>
      <c r="I635" s="246"/>
      <c r="J635" s="243"/>
      <c r="K635" s="243"/>
      <c r="L635" s="247"/>
      <c r="M635" s="248"/>
      <c r="N635" s="249"/>
      <c r="O635" s="249"/>
      <c r="P635" s="249"/>
      <c r="Q635" s="249"/>
      <c r="R635" s="249"/>
      <c r="S635" s="249"/>
      <c r="T635" s="250"/>
      <c r="AT635" s="251" t="s">
        <v>151</v>
      </c>
      <c r="AU635" s="251" t="s">
        <v>86</v>
      </c>
      <c r="AV635" s="15" t="s">
        <v>84</v>
      </c>
      <c r="AW635" s="15" t="s">
        <v>34</v>
      </c>
      <c r="AX635" s="15" t="s">
        <v>77</v>
      </c>
      <c r="AY635" s="251" t="s">
        <v>128</v>
      </c>
    </row>
    <row r="636" spans="1:65" s="13" customFormat="1">
      <c r="B636" s="210"/>
      <c r="C636" s="211"/>
      <c r="D636" s="205" t="s">
        <v>151</v>
      </c>
      <c r="E636" s="212" t="s">
        <v>1</v>
      </c>
      <c r="F636" s="213" t="s">
        <v>1261</v>
      </c>
      <c r="G636" s="211"/>
      <c r="H636" s="214">
        <v>0.40400000000000003</v>
      </c>
      <c r="I636" s="215"/>
      <c r="J636" s="211"/>
      <c r="K636" s="211"/>
      <c r="L636" s="216"/>
      <c r="M636" s="217"/>
      <c r="N636" s="218"/>
      <c r="O636" s="218"/>
      <c r="P636" s="218"/>
      <c r="Q636" s="218"/>
      <c r="R636" s="218"/>
      <c r="S636" s="218"/>
      <c r="T636" s="219"/>
      <c r="AT636" s="220" t="s">
        <v>151</v>
      </c>
      <c r="AU636" s="220" t="s">
        <v>86</v>
      </c>
      <c r="AV636" s="13" t="s">
        <v>86</v>
      </c>
      <c r="AW636" s="13" t="s">
        <v>34</v>
      </c>
      <c r="AX636" s="13" t="s">
        <v>77</v>
      </c>
      <c r="AY636" s="220" t="s">
        <v>128</v>
      </c>
    </row>
    <row r="637" spans="1:65" s="14" customFormat="1">
      <c r="B637" s="231"/>
      <c r="C637" s="232"/>
      <c r="D637" s="205" t="s">
        <v>151</v>
      </c>
      <c r="E637" s="233" t="s">
        <v>1</v>
      </c>
      <c r="F637" s="234" t="s">
        <v>177</v>
      </c>
      <c r="G637" s="232"/>
      <c r="H637" s="235">
        <v>0.55200000000000005</v>
      </c>
      <c r="I637" s="236"/>
      <c r="J637" s="232"/>
      <c r="K637" s="232"/>
      <c r="L637" s="237"/>
      <c r="M637" s="238"/>
      <c r="N637" s="239"/>
      <c r="O637" s="239"/>
      <c r="P637" s="239"/>
      <c r="Q637" s="239"/>
      <c r="R637" s="239"/>
      <c r="S637" s="239"/>
      <c r="T637" s="240"/>
      <c r="AT637" s="241" t="s">
        <v>151</v>
      </c>
      <c r="AU637" s="241" t="s">
        <v>86</v>
      </c>
      <c r="AV637" s="14" t="s">
        <v>136</v>
      </c>
      <c r="AW637" s="14" t="s">
        <v>34</v>
      </c>
      <c r="AX637" s="14" t="s">
        <v>84</v>
      </c>
      <c r="AY637" s="241" t="s">
        <v>128</v>
      </c>
    </row>
    <row r="638" spans="1:65" s="2" customFormat="1" ht="16.5" customHeight="1">
      <c r="A638" s="35"/>
      <c r="B638" s="36"/>
      <c r="C638" s="221" t="s">
        <v>442</v>
      </c>
      <c r="D638" s="221" t="s">
        <v>170</v>
      </c>
      <c r="E638" s="222" t="s">
        <v>1262</v>
      </c>
      <c r="F638" s="223" t="s">
        <v>1263</v>
      </c>
      <c r="G638" s="224" t="s">
        <v>148</v>
      </c>
      <c r="H638" s="225">
        <v>0.91100000000000003</v>
      </c>
      <c r="I638" s="226"/>
      <c r="J638" s="227">
        <f>ROUND(I638*H638,2)</f>
        <v>0</v>
      </c>
      <c r="K638" s="223" t="s">
        <v>848</v>
      </c>
      <c r="L638" s="228"/>
      <c r="M638" s="229" t="s">
        <v>1</v>
      </c>
      <c r="N638" s="230" t="s">
        <v>42</v>
      </c>
      <c r="O638" s="72"/>
      <c r="P638" s="201">
        <f>O638*H638</f>
        <v>0</v>
      </c>
      <c r="Q638" s="201">
        <v>1</v>
      </c>
      <c r="R638" s="201">
        <f>Q638*H638</f>
        <v>0.91100000000000003</v>
      </c>
      <c r="S638" s="201">
        <v>0</v>
      </c>
      <c r="T638" s="202">
        <f>S638*H638</f>
        <v>0</v>
      </c>
      <c r="U638" s="35"/>
      <c r="V638" s="35"/>
      <c r="W638" s="35"/>
      <c r="X638" s="35"/>
      <c r="Y638" s="35"/>
      <c r="Z638" s="35"/>
      <c r="AA638" s="35"/>
      <c r="AB638" s="35"/>
      <c r="AC638" s="35"/>
      <c r="AD638" s="35"/>
      <c r="AE638" s="35"/>
      <c r="AR638" s="203" t="s">
        <v>178</v>
      </c>
      <c r="AT638" s="203" t="s">
        <v>170</v>
      </c>
      <c r="AU638" s="203" t="s">
        <v>86</v>
      </c>
      <c r="AY638" s="18" t="s">
        <v>128</v>
      </c>
      <c r="BE638" s="204">
        <f>IF(N638="základní",J638,0)</f>
        <v>0</v>
      </c>
      <c r="BF638" s="204">
        <f>IF(N638="snížená",J638,0)</f>
        <v>0</v>
      </c>
      <c r="BG638" s="204">
        <f>IF(N638="zákl. přenesená",J638,0)</f>
        <v>0</v>
      </c>
      <c r="BH638" s="204">
        <f>IF(N638="sníž. přenesená",J638,0)</f>
        <v>0</v>
      </c>
      <c r="BI638" s="204">
        <f>IF(N638="nulová",J638,0)</f>
        <v>0</v>
      </c>
      <c r="BJ638" s="18" t="s">
        <v>84</v>
      </c>
      <c r="BK638" s="204">
        <f>ROUND(I638*H638,2)</f>
        <v>0</v>
      </c>
      <c r="BL638" s="18" t="s">
        <v>136</v>
      </c>
      <c r="BM638" s="203" t="s">
        <v>1264</v>
      </c>
    </row>
    <row r="639" spans="1:65" s="2" customFormat="1">
      <c r="A639" s="35"/>
      <c r="B639" s="36"/>
      <c r="C639" s="37"/>
      <c r="D639" s="205" t="s">
        <v>138</v>
      </c>
      <c r="E639" s="37"/>
      <c r="F639" s="206" t="s">
        <v>1263</v>
      </c>
      <c r="G639" s="37"/>
      <c r="H639" s="37"/>
      <c r="I639" s="207"/>
      <c r="J639" s="37"/>
      <c r="K639" s="37"/>
      <c r="L639" s="40"/>
      <c r="M639" s="208"/>
      <c r="N639" s="209"/>
      <c r="O639" s="72"/>
      <c r="P639" s="72"/>
      <c r="Q639" s="72"/>
      <c r="R639" s="72"/>
      <c r="S639" s="72"/>
      <c r="T639" s="73"/>
      <c r="U639" s="35"/>
      <c r="V639" s="35"/>
      <c r="W639" s="35"/>
      <c r="X639" s="35"/>
      <c r="Y639" s="35"/>
      <c r="Z639" s="35"/>
      <c r="AA639" s="35"/>
      <c r="AB639" s="35"/>
      <c r="AC639" s="35"/>
      <c r="AD639" s="35"/>
      <c r="AE639" s="35"/>
      <c r="AT639" s="18" t="s">
        <v>138</v>
      </c>
      <c r="AU639" s="18" t="s">
        <v>86</v>
      </c>
    </row>
    <row r="640" spans="1:65" s="15" customFormat="1">
      <c r="B640" s="242"/>
      <c r="C640" s="243"/>
      <c r="D640" s="205" t="s">
        <v>151</v>
      </c>
      <c r="E640" s="244" t="s">
        <v>1</v>
      </c>
      <c r="F640" s="245" t="s">
        <v>1129</v>
      </c>
      <c r="G640" s="243"/>
      <c r="H640" s="244" t="s">
        <v>1</v>
      </c>
      <c r="I640" s="246"/>
      <c r="J640" s="243"/>
      <c r="K640" s="243"/>
      <c r="L640" s="247"/>
      <c r="M640" s="248"/>
      <c r="N640" s="249"/>
      <c r="O640" s="249"/>
      <c r="P640" s="249"/>
      <c r="Q640" s="249"/>
      <c r="R640" s="249"/>
      <c r="S640" s="249"/>
      <c r="T640" s="250"/>
      <c r="AT640" s="251" t="s">
        <v>151</v>
      </c>
      <c r="AU640" s="251" t="s">
        <v>86</v>
      </c>
      <c r="AV640" s="15" t="s">
        <v>84</v>
      </c>
      <c r="AW640" s="15" t="s">
        <v>34</v>
      </c>
      <c r="AX640" s="15" t="s">
        <v>77</v>
      </c>
      <c r="AY640" s="251" t="s">
        <v>128</v>
      </c>
    </row>
    <row r="641" spans="1:65" s="15" customFormat="1">
      <c r="B641" s="242"/>
      <c r="C641" s="243"/>
      <c r="D641" s="205" t="s">
        <v>151</v>
      </c>
      <c r="E641" s="244" t="s">
        <v>1</v>
      </c>
      <c r="F641" s="245" t="s">
        <v>1130</v>
      </c>
      <c r="G641" s="243"/>
      <c r="H641" s="244" t="s">
        <v>1</v>
      </c>
      <c r="I641" s="246"/>
      <c r="J641" s="243"/>
      <c r="K641" s="243"/>
      <c r="L641" s="247"/>
      <c r="M641" s="248"/>
      <c r="N641" s="249"/>
      <c r="O641" s="249"/>
      <c r="P641" s="249"/>
      <c r="Q641" s="249"/>
      <c r="R641" s="249"/>
      <c r="S641" s="249"/>
      <c r="T641" s="250"/>
      <c r="AT641" s="251" t="s">
        <v>151</v>
      </c>
      <c r="AU641" s="251" t="s">
        <v>86</v>
      </c>
      <c r="AV641" s="15" t="s">
        <v>84</v>
      </c>
      <c r="AW641" s="15" t="s">
        <v>34</v>
      </c>
      <c r="AX641" s="15" t="s">
        <v>77</v>
      </c>
      <c r="AY641" s="251" t="s">
        <v>128</v>
      </c>
    </row>
    <row r="642" spans="1:65" s="13" customFormat="1">
      <c r="B642" s="210"/>
      <c r="C642" s="211"/>
      <c r="D642" s="205" t="s">
        <v>151</v>
      </c>
      <c r="E642" s="212" t="s">
        <v>1</v>
      </c>
      <c r="F642" s="213" t="s">
        <v>1265</v>
      </c>
      <c r="G642" s="211"/>
      <c r="H642" s="214">
        <v>0.217</v>
      </c>
      <c r="I642" s="215"/>
      <c r="J642" s="211"/>
      <c r="K642" s="211"/>
      <c r="L642" s="216"/>
      <c r="M642" s="217"/>
      <c r="N642" s="218"/>
      <c r="O642" s="218"/>
      <c r="P642" s="218"/>
      <c r="Q642" s="218"/>
      <c r="R642" s="218"/>
      <c r="S642" s="218"/>
      <c r="T642" s="219"/>
      <c r="AT642" s="220" t="s">
        <v>151</v>
      </c>
      <c r="AU642" s="220" t="s">
        <v>86</v>
      </c>
      <c r="AV642" s="13" t="s">
        <v>86</v>
      </c>
      <c r="AW642" s="13" t="s">
        <v>34</v>
      </c>
      <c r="AX642" s="13" t="s">
        <v>77</v>
      </c>
      <c r="AY642" s="220" t="s">
        <v>128</v>
      </c>
    </row>
    <row r="643" spans="1:65" s="15" customFormat="1">
      <c r="B643" s="242"/>
      <c r="C643" s="243"/>
      <c r="D643" s="205" t="s">
        <v>151</v>
      </c>
      <c r="E643" s="244" t="s">
        <v>1</v>
      </c>
      <c r="F643" s="245" t="s">
        <v>1132</v>
      </c>
      <c r="G643" s="243"/>
      <c r="H643" s="244" t="s">
        <v>1</v>
      </c>
      <c r="I643" s="246"/>
      <c r="J643" s="243"/>
      <c r="K643" s="243"/>
      <c r="L643" s="247"/>
      <c r="M643" s="248"/>
      <c r="N643" s="249"/>
      <c r="O643" s="249"/>
      <c r="P643" s="249"/>
      <c r="Q643" s="249"/>
      <c r="R643" s="249"/>
      <c r="S643" s="249"/>
      <c r="T643" s="250"/>
      <c r="AT643" s="251" t="s">
        <v>151</v>
      </c>
      <c r="AU643" s="251" t="s">
        <v>86</v>
      </c>
      <c r="AV643" s="15" t="s">
        <v>84</v>
      </c>
      <c r="AW643" s="15" t="s">
        <v>34</v>
      </c>
      <c r="AX643" s="15" t="s">
        <v>77</v>
      </c>
      <c r="AY643" s="251" t="s">
        <v>128</v>
      </c>
    </row>
    <row r="644" spans="1:65" s="13" customFormat="1">
      <c r="B644" s="210"/>
      <c r="C644" s="211"/>
      <c r="D644" s="205" t="s">
        <v>151</v>
      </c>
      <c r="E644" s="212" t="s">
        <v>1</v>
      </c>
      <c r="F644" s="213" t="s">
        <v>1266</v>
      </c>
      <c r="G644" s="211"/>
      <c r="H644" s="214">
        <v>2.7E-2</v>
      </c>
      <c r="I644" s="215"/>
      <c r="J644" s="211"/>
      <c r="K644" s="211"/>
      <c r="L644" s="216"/>
      <c r="M644" s="217"/>
      <c r="N644" s="218"/>
      <c r="O644" s="218"/>
      <c r="P644" s="218"/>
      <c r="Q644" s="218"/>
      <c r="R644" s="218"/>
      <c r="S644" s="218"/>
      <c r="T644" s="219"/>
      <c r="AT644" s="220" t="s">
        <v>151</v>
      </c>
      <c r="AU644" s="220" t="s">
        <v>86</v>
      </c>
      <c r="AV644" s="13" t="s">
        <v>86</v>
      </c>
      <c r="AW644" s="13" t="s">
        <v>34</v>
      </c>
      <c r="AX644" s="13" t="s">
        <v>77</v>
      </c>
      <c r="AY644" s="220" t="s">
        <v>128</v>
      </c>
    </row>
    <row r="645" spans="1:65" s="15" customFormat="1">
      <c r="B645" s="242"/>
      <c r="C645" s="243"/>
      <c r="D645" s="205" t="s">
        <v>151</v>
      </c>
      <c r="E645" s="244" t="s">
        <v>1</v>
      </c>
      <c r="F645" s="245" t="s">
        <v>1134</v>
      </c>
      <c r="G645" s="243"/>
      <c r="H645" s="244" t="s">
        <v>1</v>
      </c>
      <c r="I645" s="246"/>
      <c r="J645" s="243"/>
      <c r="K645" s="243"/>
      <c r="L645" s="247"/>
      <c r="M645" s="248"/>
      <c r="N645" s="249"/>
      <c r="O645" s="249"/>
      <c r="P645" s="249"/>
      <c r="Q645" s="249"/>
      <c r="R645" s="249"/>
      <c r="S645" s="249"/>
      <c r="T645" s="250"/>
      <c r="AT645" s="251" t="s">
        <v>151</v>
      </c>
      <c r="AU645" s="251" t="s">
        <v>86</v>
      </c>
      <c r="AV645" s="15" t="s">
        <v>84</v>
      </c>
      <c r="AW645" s="15" t="s">
        <v>34</v>
      </c>
      <c r="AX645" s="15" t="s">
        <v>77</v>
      </c>
      <c r="AY645" s="251" t="s">
        <v>128</v>
      </c>
    </row>
    <row r="646" spans="1:65" s="13" customFormat="1">
      <c r="B646" s="210"/>
      <c r="C646" s="211"/>
      <c r="D646" s="205" t="s">
        <v>151</v>
      </c>
      <c r="E646" s="212" t="s">
        <v>1</v>
      </c>
      <c r="F646" s="213" t="s">
        <v>1267</v>
      </c>
      <c r="G646" s="211"/>
      <c r="H646" s="214">
        <v>0.66700000000000004</v>
      </c>
      <c r="I646" s="215"/>
      <c r="J646" s="211"/>
      <c r="K646" s="211"/>
      <c r="L646" s="216"/>
      <c r="M646" s="217"/>
      <c r="N646" s="218"/>
      <c r="O646" s="218"/>
      <c r="P646" s="218"/>
      <c r="Q646" s="218"/>
      <c r="R646" s="218"/>
      <c r="S646" s="218"/>
      <c r="T646" s="219"/>
      <c r="AT646" s="220" t="s">
        <v>151</v>
      </c>
      <c r="AU646" s="220" t="s">
        <v>86</v>
      </c>
      <c r="AV646" s="13" t="s">
        <v>86</v>
      </c>
      <c r="AW646" s="13" t="s">
        <v>34</v>
      </c>
      <c r="AX646" s="13" t="s">
        <v>77</v>
      </c>
      <c r="AY646" s="220" t="s">
        <v>128</v>
      </c>
    </row>
    <row r="647" spans="1:65" s="14" customFormat="1">
      <c r="B647" s="231"/>
      <c r="C647" s="232"/>
      <c r="D647" s="205" t="s">
        <v>151</v>
      </c>
      <c r="E647" s="233" t="s">
        <v>1</v>
      </c>
      <c r="F647" s="234" t="s">
        <v>177</v>
      </c>
      <c r="G647" s="232"/>
      <c r="H647" s="235">
        <v>0.91100000000000003</v>
      </c>
      <c r="I647" s="236"/>
      <c r="J647" s="232"/>
      <c r="K647" s="232"/>
      <c r="L647" s="237"/>
      <c r="M647" s="238"/>
      <c r="N647" s="239"/>
      <c r="O647" s="239"/>
      <c r="P647" s="239"/>
      <c r="Q647" s="239"/>
      <c r="R647" s="239"/>
      <c r="S647" s="239"/>
      <c r="T647" s="240"/>
      <c r="AT647" s="241" t="s">
        <v>151</v>
      </c>
      <c r="AU647" s="241" t="s">
        <v>86</v>
      </c>
      <c r="AV647" s="14" t="s">
        <v>136</v>
      </c>
      <c r="AW647" s="14" t="s">
        <v>34</v>
      </c>
      <c r="AX647" s="14" t="s">
        <v>84</v>
      </c>
      <c r="AY647" s="241" t="s">
        <v>128</v>
      </c>
    </row>
    <row r="648" spans="1:65" s="2" customFormat="1" ht="16.5" customHeight="1">
      <c r="A648" s="35"/>
      <c r="B648" s="36"/>
      <c r="C648" s="221" t="s">
        <v>447</v>
      </c>
      <c r="D648" s="221" t="s">
        <v>170</v>
      </c>
      <c r="E648" s="222" t="s">
        <v>1268</v>
      </c>
      <c r="F648" s="223" t="s">
        <v>1269</v>
      </c>
      <c r="G648" s="224" t="s">
        <v>148</v>
      </c>
      <c r="H648" s="225">
        <v>0.52100000000000002</v>
      </c>
      <c r="I648" s="226"/>
      <c r="J648" s="227">
        <f>ROUND(I648*H648,2)</f>
        <v>0</v>
      </c>
      <c r="K648" s="223" t="s">
        <v>848</v>
      </c>
      <c r="L648" s="228"/>
      <c r="M648" s="229" t="s">
        <v>1</v>
      </c>
      <c r="N648" s="230" t="s">
        <v>42</v>
      </c>
      <c r="O648" s="72"/>
      <c r="P648" s="201">
        <f>O648*H648</f>
        <v>0</v>
      </c>
      <c r="Q648" s="201">
        <v>1</v>
      </c>
      <c r="R648" s="201">
        <f>Q648*H648</f>
        <v>0.52100000000000002</v>
      </c>
      <c r="S648" s="201">
        <v>0</v>
      </c>
      <c r="T648" s="202">
        <f>S648*H648</f>
        <v>0</v>
      </c>
      <c r="U648" s="35"/>
      <c r="V648" s="35"/>
      <c r="W648" s="35"/>
      <c r="X648" s="35"/>
      <c r="Y648" s="35"/>
      <c r="Z648" s="35"/>
      <c r="AA648" s="35"/>
      <c r="AB648" s="35"/>
      <c r="AC648" s="35"/>
      <c r="AD648" s="35"/>
      <c r="AE648" s="35"/>
      <c r="AR648" s="203" t="s">
        <v>178</v>
      </c>
      <c r="AT648" s="203" t="s">
        <v>170</v>
      </c>
      <c r="AU648" s="203" t="s">
        <v>86</v>
      </c>
      <c r="AY648" s="18" t="s">
        <v>128</v>
      </c>
      <c r="BE648" s="204">
        <f>IF(N648="základní",J648,0)</f>
        <v>0</v>
      </c>
      <c r="BF648" s="204">
        <f>IF(N648="snížená",J648,0)</f>
        <v>0</v>
      </c>
      <c r="BG648" s="204">
        <f>IF(N648="zákl. přenesená",J648,0)</f>
        <v>0</v>
      </c>
      <c r="BH648" s="204">
        <f>IF(N648="sníž. přenesená",J648,0)</f>
        <v>0</v>
      </c>
      <c r="BI648" s="204">
        <f>IF(N648="nulová",J648,0)</f>
        <v>0</v>
      </c>
      <c r="BJ648" s="18" t="s">
        <v>84</v>
      </c>
      <c r="BK648" s="204">
        <f>ROUND(I648*H648,2)</f>
        <v>0</v>
      </c>
      <c r="BL648" s="18" t="s">
        <v>136</v>
      </c>
      <c r="BM648" s="203" t="s">
        <v>1270</v>
      </c>
    </row>
    <row r="649" spans="1:65" s="2" customFormat="1">
      <c r="A649" s="35"/>
      <c r="B649" s="36"/>
      <c r="C649" s="37"/>
      <c r="D649" s="205" t="s">
        <v>138</v>
      </c>
      <c r="E649" s="37"/>
      <c r="F649" s="206" t="s">
        <v>1269</v>
      </c>
      <c r="G649" s="37"/>
      <c r="H649" s="37"/>
      <c r="I649" s="207"/>
      <c r="J649" s="37"/>
      <c r="K649" s="37"/>
      <c r="L649" s="40"/>
      <c r="M649" s="208"/>
      <c r="N649" s="209"/>
      <c r="O649" s="72"/>
      <c r="P649" s="72"/>
      <c r="Q649" s="72"/>
      <c r="R649" s="72"/>
      <c r="S649" s="72"/>
      <c r="T649" s="73"/>
      <c r="U649" s="35"/>
      <c r="V649" s="35"/>
      <c r="W649" s="35"/>
      <c r="X649" s="35"/>
      <c r="Y649" s="35"/>
      <c r="Z649" s="35"/>
      <c r="AA649" s="35"/>
      <c r="AB649" s="35"/>
      <c r="AC649" s="35"/>
      <c r="AD649" s="35"/>
      <c r="AE649" s="35"/>
      <c r="AT649" s="18" t="s">
        <v>138</v>
      </c>
      <c r="AU649" s="18" t="s">
        <v>86</v>
      </c>
    </row>
    <row r="650" spans="1:65" s="15" customFormat="1">
      <c r="B650" s="242"/>
      <c r="C650" s="243"/>
      <c r="D650" s="205" t="s">
        <v>151</v>
      </c>
      <c r="E650" s="244" t="s">
        <v>1</v>
      </c>
      <c r="F650" s="245" t="s">
        <v>1129</v>
      </c>
      <c r="G650" s="243"/>
      <c r="H650" s="244" t="s">
        <v>1</v>
      </c>
      <c r="I650" s="246"/>
      <c r="J650" s="243"/>
      <c r="K650" s="243"/>
      <c r="L650" s="247"/>
      <c r="M650" s="248"/>
      <c r="N650" s="249"/>
      <c r="O650" s="249"/>
      <c r="P650" s="249"/>
      <c r="Q650" s="249"/>
      <c r="R650" s="249"/>
      <c r="S650" s="249"/>
      <c r="T650" s="250"/>
      <c r="AT650" s="251" t="s">
        <v>151</v>
      </c>
      <c r="AU650" s="251" t="s">
        <v>86</v>
      </c>
      <c r="AV650" s="15" t="s">
        <v>84</v>
      </c>
      <c r="AW650" s="15" t="s">
        <v>34</v>
      </c>
      <c r="AX650" s="15" t="s">
        <v>77</v>
      </c>
      <c r="AY650" s="251" t="s">
        <v>128</v>
      </c>
    </row>
    <row r="651" spans="1:65" s="15" customFormat="1">
      <c r="B651" s="242"/>
      <c r="C651" s="243"/>
      <c r="D651" s="205" t="s">
        <v>151</v>
      </c>
      <c r="E651" s="244" t="s">
        <v>1</v>
      </c>
      <c r="F651" s="245" t="s">
        <v>1130</v>
      </c>
      <c r="G651" s="243"/>
      <c r="H651" s="244" t="s">
        <v>1</v>
      </c>
      <c r="I651" s="246"/>
      <c r="J651" s="243"/>
      <c r="K651" s="243"/>
      <c r="L651" s="247"/>
      <c r="M651" s="248"/>
      <c r="N651" s="249"/>
      <c r="O651" s="249"/>
      <c r="P651" s="249"/>
      <c r="Q651" s="249"/>
      <c r="R651" s="249"/>
      <c r="S651" s="249"/>
      <c r="T651" s="250"/>
      <c r="AT651" s="251" t="s">
        <v>151</v>
      </c>
      <c r="AU651" s="251" t="s">
        <v>86</v>
      </c>
      <c r="AV651" s="15" t="s">
        <v>84</v>
      </c>
      <c r="AW651" s="15" t="s">
        <v>34</v>
      </c>
      <c r="AX651" s="15" t="s">
        <v>77</v>
      </c>
      <c r="AY651" s="251" t="s">
        <v>128</v>
      </c>
    </row>
    <row r="652" spans="1:65" s="13" customFormat="1">
      <c r="B652" s="210"/>
      <c r="C652" s="211"/>
      <c r="D652" s="205" t="s">
        <v>151</v>
      </c>
      <c r="E652" s="212" t="s">
        <v>1</v>
      </c>
      <c r="F652" s="213" t="s">
        <v>1271</v>
      </c>
      <c r="G652" s="211"/>
      <c r="H652" s="214">
        <v>0.11899999999999999</v>
      </c>
      <c r="I652" s="215"/>
      <c r="J652" s="211"/>
      <c r="K652" s="211"/>
      <c r="L652" s="216"/>
      <c r="M652" s="217"/>
      <c r="N652" s="218"/>
      <c r="O652" s="218"/>
      <c r="P652" s="218"/>
      <c r="Q652" s="218"/>
      <c r="R652" s="218"/>
      <c r="S652" s="218"/>
      <c r="T652" s="219"/>
      <c r="AT652" s="220" t="s">
        <v>151</v>
      </c>
      <c r="AU652" s="220" t="s">
        <v>86</v>
      </c>
      <c r="AV652" s="13" t="s">
        <v>86</v>
      </c>
      <c r="AW652" s="13" t="s">
        <v>34</v>
      </c>
      <c r="AX652" s="13" t="s">
        <v>77</v>
      </c>
      <c r="AY652" s="220" t="s">
        <v>128</v>
      </c>
    </row>
    <row r="653" spans="1:65" s="15" customFormat="1">
      <c r="B653" s="242"/>
      <c r="C653" s="243"/>
      <c r="D653" s="205" t="s">
        <v>151</v>
      </c>
      <c r="E653" s="244" t="s">
        <v>1</v>
      </c>
      <c r="F653" s="245" t="s">
        <v>1132</v>
      </c>
      <c r="G653" s="243"/>
      <c r="H653" s="244" t="s">
        <v>1</v>
      </c>
      <c r="I653" s="246"/>
      <c r="J653" s="243"/>
      <c r="K653" s="243"/>
      <c r="L653" s="247"/>
      <c r="M653" s="248"/>
      <c r="N653" s="249"/>
      <c r="O653" s="249"/>
      <c r="P653" s="249"/>
      <c r="Q653" s="249"/>
      <c r="R653" s="249"/>
      <c r="S653" s="249"/>
      <c r="T653" s="250"/>
      <c r="AT653" s="251" t="s">
        <v>151</v>
      </c>
      <c r="AU653" s="251" t="s">
        <v>86</v>
      </c>
      <c r="AV653" s="15" t="s">
        <v>84</v>
      </c>
      <c r="AW653" s="15" t="s">
        <v>34</v>
      </c>
      <c r="AX653" s="15" t="s">
        <v>77</v>
      </c>
      <c r="AY653" s="251" t="s">
        <v>128</v>
      </c>
    </row>
    <row r="654" spans="1:65" s="13" customFormat="1">
      <c r="B654" s="210"/>
      <c r="C654" s="211"/>
      <c r="D654" s="205" t="s">
        <v>151</v>
      </c>
      <c r="E654" s="212" t="s">
        <v>1</v>
      </c>
      <c r="F654" s="213" t="s">
        <v>1272</v>
      </c>
      <c r="G654" s="211"/>
      <c r="H654" s="214">
        <v>3.5000000000000003E-2</v>
      </c>
      <c r="I654" s="215"/>
      <c r="J654" s="211"/>
      <c r="K654" s="211"/>
      <c r="L654" s="216"/>
      <c r="M654" s="217"/>
      <c r="N654" s="218"/>
      <c r="O654" s="218"/>
      <c r="P654" s="218"/>
      <c r="Q654" s="218"/>
      <c r="R654" s="218"/>
      <c r="S654" s="218"/>
      <c r="T654" s="219"/>
      <c r="AT654" s="220" t="s">
        <v>151</v>
      </c>
      <c r="AU654" s="220" t="s">
        <v>86</v>
      </c>
      <c r="AV654" s="13" t="s">
        <v>86</v>
      </c>
      <c r="AW654" s="13" t="s">
        <v>34</v>
      </c>
      <c r="AX654" s="13" t="s">
        <v>77</v>
      </c>
      <c r="AY654" s="220" t="s">
        <v>128</v>
      </c>
    </row>
    <row r="655" spans="1:65" s="15" customFormat="1">
      <c r="B655" s="242"/>
      <c r="C655" s="243"/>
      <c r="D655" s="205" t="s">
        <v>151</v>
      </c>
      <c r="E655" s="244" t="s">
        <v>1</v>
      </c>
      <c r="F655" s="245" t="s">
        <v>1134</v>
      </c>
      <c r="G655" s="243"/>
      <c r="H655" s="244" t="s">
        <v>1</v>
      </c>
      <c r="I655" s="246"/>
      <c r="J655" s="243"/>
      <c r="K655" s="243"/>
      <c r="L655" s="247"/>
      <c r="M655" s="248"/>
      <c r="N655" s="249"/>
      <c r="O655" s="249"/>
      <c r="P655" s="249"/>
      <c r="Q655" s="249"/>
      <c r="R655" s="249"/>
      <c r="S655" s="249"/>
      <c r="T655" s="250"/>
      <c r="AT655" s="251" t="s">
        <v>151</v>
      </c>
      <c r="AU655" s="251" t="s">
        <v>86</v>
      </c>
      <c r="AV655" s="15" t="s">
        <v>84</v>
      </c>
      <c r="AW655" s="15" t="s">
        <v>34</v>
      </c>
      <c r="AX655" s="15" t="s">
        <v>77</v>
      </c>
      <c r="AY655" s="251" t="s">
        <v>128</v>
      </c>
    </row>
    <row r="656" spans="1:65" s="13" customFormat="1">
      <c r="B656" s="210"/>
      <c r="C656" s="211"/>
      <c r="D656" s="205" t="s">
        <v>151</v>
      </c>
      <c r="E656" s="212" t="s">
        <v>1</v>
      </c>
      <c r="F656" s="213" t="s">
        <v>1273</v>
      </c>
      <c r="G656" s="211"/>
      <c r="H656" s="214">
        <v>0.36699999999999999</v>
      </c>
      <c r="I656" s="215"/>
      <c r="J656" s="211"/>
      <c r="K656" s="211"/>
      <c r="L656" s="216"/>
      <c r="M656" s="217"/>
      <c r="N656" s="218"/>
      <c r="O656" s="218"/>
      <c r="P656" s="218"/>
      <c r="Q656" s="218"/>
      <c r="R656" s="218"/>
      <c r="S656" s="218"/>
      <c r="T656" s="219"/>
      <c r="AT656" s="220" t="s">
        <v>151</v>
      </c>
      <c r="AU656" s="220" t="s">
        <v>86</v>
      </c>
      <c r="AV656" s="13" t="s">
        <v>86</v>
      </c>
      <c r="AW656" s="13" t="s">
        <v>34</v>
      </c>
      <c r="AX656" s="13" t="s">
        <v>77</v>
      </c>
      <c r="AY656" s="220" t="s">
        <v>128</v>
      </c>
    </row>
    <row r="657" spans="1:65" s="14" customFormat="1">
      <c r="B657" s="231"/>
      <c r="C657" s="232"/>
      <c r="D657" s="205" t="s">
        <v>151</v>
      </c>
      <c r="E657" s="233" t="s">
        <v>1</v>
      </c>
      <c r="F657" s="234" t="s">
        <v>177</v>
      </c>
      <c r="G657" s="232"/>
      <c r="H657" s="235">
        <v>0.52100000000000002</v>
      </c>
      <c r="I657" s="236"/>
      <c r="J657" s="232"/>
      <c r="K657" s="232"/>
      <c r="L657" s="237"/>
      <c r="M657" s="238"/>
      <c r="N657" s="239"/>
      <c r="O657" s="239"/>
      <c r="P657" s="239"/>
      <c r="Q657" s="239"/>
      <c r="R657" s="239"/>
      <c r="S657" s="239"/>
      <c r="T657" s="240"/>
      <c r="AT657" s="241" t="s">
        <v>151</v>
      </c>
      <c r="AU657" s="241" t="s">
        <v>86</v>
      </c>
      <c r="AV657" s="14" t="s">
        <v>136</v>
      </c>
      <c r="AW657" s="14" t="s">
        <v>34</v>
      </c>
      <c r="AX657" s="14" t="s">
        <v>84</v>
      </c>
      <c r="AY657" s="241" t="s">
        <v>128</v>
      </c>
    </row>
    <row r="658" spans="1:65" s="2" customFormat="1" ht="16.5" customHeight="1">
      <c r="A658" s="35"/>
      <c r="B658" s="36"/>
      <c r="C658" s="192" t="s">
        <v>450</v>
      </c>
      <c r="D658" s="192" t="s">
        <v>131</v>
      </c>
      <c r="E658" s="193" t="s">
        <v>1274</v>
      </c>
      <c r="F658" s="194" t="s">
        <v>1275</v>
      </c>
      <c r="G658" s="195" t="s">
        <v>543</v>
      </c>
      <c r="H658" s="196">
        <v>720</v>
      </c>
      <c r="I658" s="197"/>
      <c r="J658" s="198">
        <f>ROUND(I658*H658,2)</f>
        <v>0</v>
      </c>
      <c r="K658" s="194" t="s">
        <v>848</v>
      </c>
      <c r="L658" s="40"/>
      <c r="M658" s="199" t="s">
        <v>1</v>
      </c>
      <c r="N658" s="200" t="s">
        <v>42</v>
      </c>
      <c r="O658" s="72"/>
      <c r="P658" s="201">
        <f>O658*H658</f>
        <v>0</v>
      </c>
      <c r="Q658" s="201">
        <v>4.6999999999999999E-4</v>
      </c>
      <c r="R658" s="201">
        <f>Q658*H658</f>
        <v>0.33839999999999998</v>
      </c>
      <c r="S658" s="201">
        <v>0</v>
      </c>
      <c r="T658" s="202">
        <f>S658*H658</f>
        <v>0</v>
      </c>
      <c r="U658" s="35"/>
      <c r="V658" s="35"/>
      <c r="W658" s="35"/>
      <c r="X658" s="35"/>
      <c r="Y658" s="35"/>
      <c r="Z658" s="35"/>
      <c r="AA658" s="35"/>
      <c r="AB658" s="35"/>
      <c r="AC658" s="35"/>
      <c r="AD658" s="35"/>
      <c r="AE658" s="35"/>
      <c r="AR658" s="203" t="s">
        <v>136</v>
      </c>
      <c r="AT658" s="203" t="s">
        <v>131</v>
      </c>
      <c r="AU658" s="203" t="s">
        <v>86</v>
      </c>
      <c r="AY658" s="18" t="s">
        <v>128</v>
      </c>
      <c r="BE658" s="204">
        <f>IF(N658="základní",J658,0)</f>
        <v>0</v>
      </c>
      <c r="BF658" s="204">
        <f>IF(N658="snížená",J658,0)</f>
        <v>0</v>
      </c>
      <c r="BG658" s="204">
        <f>IF(N658="zákl. přenesená",J658,0)</f>
        <v>0</v>
      </c>
      <c r="BH658" s="204">
        <f>IF(N658="sníž. přenesená",J658,0)</f>
        <v>0</v>
      </c>
      <c r="BI658" s="204">
        <f>IF(N658="nulová",J658,0)</f>
        <v>0</v>
      </c>
      <c r="BJ658" s="18" t="s">
        <v>84</v>
      </c>
      <c r="BK658" s="204">
        <f>ROUND(I658*H658,2)</f>
        <v>0</v>
      </c>
      <c r="BL658" s="18" t="s">
        <v>136</v>
      </c>
      <c r="BM658" s="203" t="s">
        <v>1276</v>
      </c>
    </row>
    <row r="659" spans="1:65" s="2" customFormat="1">
      <c r="A659" s="35"/>
      <c r="B659" s="36"/>
      <c r="C659" s="37"/>
      <c r="D659" s="205" t="s">
        <v>138</v>
      </c>
      <c r="E659" s="37"/>
      <c r="F659" s="206" t="s">
        <v>1277</v>
      </c>
      <c r="G659" s="37"/>
      <c r="H659" s="37"/>
      <c r="I659" s="207"/>
      <c r="J659" s="37"/>
      <c r="K659" s="37"/>
      <c r="L659" s="40"/>
      <c r="M659" s="208"/>
      <c r="N659" s="209"/>
      <c r="O659" s="72"/>
      <c r="P659" s="72"/>
      <c r="Q659" s="72"/>
      <c r="R659" s="72"/>
      <c r="S659" s="72"/>
      <c r="T659" s="73"/>
      <c r="U659" s="35"/>
      <c r="V659" s="35"/>
      <c r="W659" s="35"/>
      <c r="X659" s="35"/>
      <c r="Y659" s="35"/>
      <c r="Z659" s="35"/>
      <c r="AA659" s="35"/>
      <c r="AB659" s="35"/>
      <c r="AC659" s="35"/>
      <c r="AD659" s="35"/>
      <c r="AE659" s="35"/>
      <c r="AT659" s="18" t="s">
        <v>138</v>
      </c>
      <c r="AU659" s="18" t="s">
        <v>86</v>
      </c>
    </row>
    <row r="660" spans="1:65" s="15" customFormat="1">
      <c r="B660" s="242"/>
      <c r="C660" s="243"/>
      <c r="D660" s="205" t="s">
        <v>151</v>
      </c>
      <c r="E660" s="244" t="s">
        <v>1</v>
      </c>
      <c r="F660" s="245" t="s">
        <v>968</v>
      </c>
      <c r="G660" s="243"/>
      <c r="H660" s="244" t="s">
        <v>1</v>
      </c>
      <c r="I660" s="246"/>
      <c r="J660" s="243"/>
      <c r="K660" s="243"/>
      <c r="L660" s="247"/>
      <c r="M660" s="248"/>
      <c r="N660" s="249"/>
      <c r="O660" s="249"/>
      <c r="P660" s="249"/>
      <c r="Q660" s="249"/>
      <c r="R660" s="249"/>
      <c r="S660" s="249"/>
      <c r="T660" s="250"/>
      <c r="AT660" s="251" t="s">
        <v>151</v>
      </c>
      <c r="AU660" s="251" t="s">
        <v>86</v>
      </c>
      <c r="AV660" s="15" t="s">
        <v>84</v>
      </c>
      <c r="AW660" s="15" t="s">
        <v>34</v>
      </c>
      <c r="AX660" s="15" t="s">
        <v>77</v>
      </c>
      <c r="AY660" s="251" t="s">
        <v>128</v>
      </c>
    </row>
    <row r="661" spans="1:65" s="15" customFormat="1">
      <c r="B661" s="242"/>
      <c r="C661" s="243"/>
      <c r="D661" s="205" t="s">
        <v>151</v>
      </c>
      <c r="E661" s="244" t="s">
        <v>1</v>
      </c>
      <c r="F661" s="245" t="s">
        <v>1278</v>
      </c>
      <c r="G661" s="243"/>
      <c r="H661" s="244" t="s">
        <v>1</v>
      </c>
      <c r="I661" s="246"/>
      <c r="J661" s="243"/>
      <c r="K661" s="243"/>
      <c r="L661" s="247"/>
      <c r="M661" s="248"/>
      <c r="N661" s="249"/>
      <c r="O661" s="249"/>
      <c r="P661" s="249"/>
      <c r="Q661" s="249"/>
      <c r="R661" s="249"/>
      <c r="S661" s="249"/>
      <c r="T661" s="250"/>
      <c r="AT661" s="251" t="s">
        <v>151</v>
      </c>
      <c r="AU661" s="251" t="s">
        <v>86</v>
      </c>
      <c r="AV661" s="15" t="s">
        <v>84</v>
      </c>
      <c r="AW661" s="15" t="s">
        <v>34</v>
      </c>
      <c r="AX661" s="15" t="s">
        <v>77</v>
      </c>
      <c r="AY661" s="251" t="s">
        <v>128</v>
      </c>
    </row>
    <row r="662" spans="1:65" s="13" customFormat="1">
      <c r="B662" s="210"/>
      <c r="C662" s="211"/>
      <c r="D662" s="205" t="s">
        <v>151</v>
      </c>
      <c r="E662" s="212" t="s">
        <v>1</v>
      </c>
      <c r="F662" s="213" t="s">
        <v>1279</v>
      </c>
      <c r="G662" s="211"/>
      <c r="H662" s="214">
        <v>720</v>
      </c>
      <c r="I662" s="215"/>
      <c r="J662" s="211"/>
      <c r="K662" s="211"/>
      <c r="L662" s="216"/>
      <c r="M662" s="217"/>
      <c r="N662" s="218"/>
      <c r="O662" s="218"/>
      <c r="P662" s="218"/>
      <c r="Q662" s="218"/>
      <c r="R662" s="218"/>
      <c r="S662" s="218"/>
      <c r="T662" s="219"/>
      <c r="AT662" s="220" t="s">
        <v>151</v>
      </c>
      <c r="AU662" s="220" t="s">
        <v>86</v>
      </c>
      <c r="AV662" s="13" t="s">
        <v>86</v>
      </c>
      <c r="AW662" s="13" t="s">
        <v>34</v>
      </c>
      <c r="AX662" s="13" t="s">
        <v>77</v>
      </c>
      <c r="AY662" s="220" t="s">
        <v>128</v>
      </c>
    </row>
    <row r="663" spans="1:65" s="14" customFormat="1">
      <c r="B663" s="231"/>
      <c r="C663" s="232"/>
      <c r="D663" s="205" t="s">
        <v>151</v>
      </c>
      <c r="E663" s="233" t="s">
        <v>1</v>
      </c>
      <c r="F663" s="234" t="s">
        <v>177</v>
      </c>
      <c r="G663" s="232"/>
      <c r="H663" s="235">
        <v>720</v>
      </c>
      <c r="I663" s="236"/>
      <c r="J663" s="232"/>
      <c r="K663" s="232"/>
      <c r="L663" s="237"/>
      <c r="M663" s="238"/>
      <c r="N663" s="239"/>
      <c r="O663" s="239"/>
      <c r="P663" s="239"/>
      <c r="Q663" s="239"/>
      <c r="R663" s="239"/>
      <c r="S663" s="239"/>
      <c r="T663" s="240"/>
      <c r="AT663" s="241" t="s">
        <v>151</v>
      </c>
      <c r="AU663" s="241" t="s">
        <v>86</v>
      </c>
      <c r="AV663" s="14" t="s">
        <v>136</v>
      </c>
      <c r="AW663" s="14" t="s">
        <v>34</v>
      </c>
      <c r="AX663" s="14" t="s">
        <v>84</v>
      </c>
      <c r="AY663" s="241" t="s">
        <v>128</v>
      </c>
    </row>
    <row r="664" spans="1:65" s="2" customFormat="1" ht="16.5" customHeight="1">
      <c r="A664" s="35"/>
      <c r="B664" s="36"/>
      <c r="C664" s="192" t="s">
        <v>421</v>
      </c>
      <c r="D664" s="192" t="s">
        <v>131</v>
      </c>
      <c r="E664" s="193" t="s">
        <v>1280</v>
      </c>
      <c r="F664" s="194" t="s">
        <v>1281</v>
      </c>
      <c r="G664" s="195" t="s">
        <v>543</v>
      </c>
      <c r="H664" s="196">
        <v>19.713000000000001</v>
      </c>
      <c r="I664" s="197"/>
      <c r="J664" s="198">
        <f>ROUND(I664*H664,2)</f>
        <v>0</v>
      </c>
      <c r="K664" s="194" t="s">
        <v>848</v>
      </c>
      <c r="L664" s="40"/>
      <c r="M664" s="199" t="s">
        <v>1</v>
      </c>
      <c r="N664" s="200" t="s">
        <v>42</v>
      </c>
      <c r="O664" s="72"/>
      <c r="P664" s="201">
        <f>O664*H664</f>
        <v>0</v>
      </c>
      <c r="Q664" s="201">
        <v>3.0200000000000001E-3</v>
      </c>
      <c r="R664" s="201">
        <f>Q664*H664</f>
        <v>5.9533260000000005E-2</v>
      </c>
      <c r="S664" s="201">
        <v>0</v>
      </c>
      <c r="T664" s="202">
        <f>S664*H664</f>
        <v>0</v>
      </c>
      <c r="U664" s="35"/>
      <c r="V664" s="35"/>
      <c r="W664" s="35"/>
      <c r="X664" s="35"/>
      <c r="Y664" s="35"/>
      <c r="Z664" s="35"/>
      <c r="AA664" s="35"/>
      <c r="AB664" s="35"/>
      <c r="AC664" s="35"/>
      <c r="AD664" s="35"/>
      <c r="AE664" s="35"/>
      <c r="AR664" s="203" t="s">
        <v>136</v>
      </c>
      <c r="AT664" s="203" t="s">
        <v>131</v>
      </c>
      <c r="AU664" s="203" t="s">
        <v>86</v>
      </c>
      <c r="AY664" s="18" t="s">
        <v>128</v>
      </c>
      <c r="BE664" s="204">
        <f>IF(N664="základní",J664,0)</f>
        <v>0</v>
      </c>
      <c r="BF664" s="204">
        <f>IF(N664="snížená",J664,0)</f>
        <v>0</v>
      </c>
      <c r="BG664" s="204">
        <f>IF(N664="zákl. přenesená",J664,0)</f>
        <v>0</v>
      </c>
      <c r="BH664" s="204">
        <f>IF(N664="sníž. přenesená",J664,0)</f>
        <v>0</v>
      </c>
      <c r="BI664" s="204">
        <f>IF(N664="nulová",J664,0)</f>
        <v>0</v>
      </c>
      <c r="BJ664" s="18" t="s">
        <v>84</v>
      </c>
      <c r="BK664" s="204">
        <f>ROUND(I664*H664,2)</f>
        <v>0</v>
      </c>
      <c r="BL664" s="18" t="s">
        <v>136</v>
      </c>
      <c r="BM664" s="203" t="s">
        <v>1282</v>
      </c>
    </row>
    <row r="665" spans="1:65" s="2" customFormat="1">
      <c r="A665" s="35"/>
      <c r="B665" s="36"/>
      <c r="C665" s="37"/>
      <c r="D665" s="205" t="s">
        <v>138</v>
      </c>
      <c r="E665" s="37"/>
      <c r="F665" s="206" t="s">
        <v>1283</v>
      </c>
      <c r="G665" s="37"/>
      <c r="H665" s="37"/>
      <c r="I665" s="207"/>
      <c r="J665" s="37"/>
      <c r="K665" s="37"/>
      <c r="L665" s="40"/>
      <c r="M665" s="208"/>
      <c r="N665" s="209"/>
      <c r="O665" s="72"/>
      <c r="P665" s="72"/>
      <c r="Q665" s="72"/>
      <c r="R665" s="72"/>
      <c r="S665" s="72"/>
      <c r="T665" s="73"/>
      <c r="U665" s="35"/>
      <c r="V665" s="35"/>
      <c r="W665" s="35"/>
      <c r="X665" s="35"/>
      <c r="Y665" s="35"/>
      <c r="Z665" s="35"/>
      <c r="AA665" s="35"/>
      <c r="AB665" s="35"/>
      <c r="AC665" s="35"/>
      <c r="AD665" s="35"/>
      <c r="AE665" s="35"/>
      <c r="AT665" s="18" t="s">
        <v>138</v>
      </c>
      <c r="AU665" s="18" t="s">
        <v>86</v>
      </c>
    </row>
    <row r="666" spans="1:65" s="15" customFormat="1">
      <c r="B666" s="242"/>
      <c r="C666" s="243"/>
      <c r="D666" s="205" t="s">
        <v>151</v>
      </c>
      <c r="E666" s="244" t="s">
        <v>1</v>
      </c>
      <c r="F666" s="245" t="s">
        <v>1085</v>
      </c>
      <c r="G666" s="243"/>
      <c r="H666" s="244" t="s">
        <v>1</v>
      </c>
      <c r="I666" s="246"/>
      <c r="J666" s="243"/>
      <c r="K666" s="243"/>
      <c r="L666" s="247"/>
      <c r="M666" s="248"/>
      <c r="N666" s="249"/>
      <c r="O666" s="249"/>
      <c r="P666" s="249"/>
      <c r="Q666" s="249"/>
      <c r="R666" s="249"/>
      <c r="S666" s="249"/>
      <c r="T666" s="250"/>
      <c r="AT666" s="251" t="s">
        <v>151</v>
      </c>
      <c r="AU666" s="251" t="s">
        <v>86</v>
      </c>
      <c r="AV666" s="15" t="s">
        <v>84</v>
      </c>
      <c r="AW666" s="15" t="s">
        <v>34</v>
      </c>
      <c r="AX666" s="15" t="s">
        <v>77</v>
      </c>
      <c r="AY666" s="251" t="s">
        <v>128</v>
      </c>
    </row>
    <row r="667" spans="1:65" s="15" customFormat="1">
      <c r="B667" s="242"/>
      <c r="C667" s="243"/>
      <c r="D667" s="205" t="s">
        <v>151</v>
      </c>
      <c r="E667" s="244" t="s">
        <v>1</v>
      </c>
      <c r="F667" s="245" t="s">
        <v>1284</v>
      </c>
      <c r="G667" s="243"/>
      <c r="H667" s="244" t="s">
        <v>1</v>
      </c>
      <c r="I667" s="246"/>
      <c r="J667" s="243"/>
      <c r="K667" s="243"/>
      <c r="L667" s="247"/>
      <c r="M667" s="248"/>
      <c r="N667" s="249"/>
      <c r="O667" s="249"/>
      <c r="P667" s="249"/>
      <c r="Q667" s="249"/>
      <c r="R667" s="249"/>
      <c r="S667" s="249"/>
      <c r="T667" s="250"/>
      <c r="AT667" s="251" t="s">
        <v>151</v>
      </c>
      <c r="AU667" s="251" t="s">
        <v>86</v>
      </c>
      <c r="AV667" s="15" t="s">
        <v>84</v>
      </c>
      <c r="AW667" s="15" t="s">
        <v>34</v>
      </c>
      <c r="AX667" s="15" t="s">
        <v>77</v>
      </c>
      <c r="AY667" s="251" t="s">
        <v>128</v>
      </c>
    </row>
    <row r="668" spans="1:65" s="13" customFormat="1">
      <c r="B668" s="210"/>
      <c r="C668" s="211"/>
      <c r="D668" s="205" t="s">
        <v>151</v>
      </c>
      <c r="E668" s="212" t="s">
        <v>1</v>
      </c>
      <c r="F668" s="213" t="s">
        <v>1285</v>
      </c>
      <c r="G668" s="211"/>
      <c r="H668" s="214">
        <v>19.713000000000001</v>
      </c>
      <c r="I668" s="215"/>
      <c r="J668" s="211"/>
      <c r="K668" s="211"/>
      <c r="L668" s="216"/>
      <c r="M668" s="217"/>
      <c r="N668" s="218"/>
      <c r="O668" s="218"/>
      <c r="P668" s="218"/>
      <c r="Q668" s="218"/>
      <c r="R668" s="218"/>
      <c r="S668" s="218"/>
      <c r="T668" s="219"/>
      <c r="AT668" s="220" t="s">
        <v>151</v>
      </c>
      <c r="AU668" s="220" t="s">
        <v>86</v>
      </c>
      <c r="AV668" s="13" t="s">
        <v>86</v>
      </c>
      <c r="AW668" s="13" t="s">
        <v>34</v>
      </c>
      <c r="AX668" s="13" t="s">
        <v>77</v>
      </c>
      <c r="AY668" s="220" t="s">
        <v>128</v>
      </c>
    </row>
    <row r="669" spans="1:65" s="14" customFormat="1">
      <c r="B669" s="231"/>
      <c r="C669" s="232"/>
      <c r="D669" s="205" t="s">
        <v>151</v>
      </c>
      <c r="E669" s="233" t="s">
        <v>1</v>
      </c>
      <c r="F669" s="234" t="s">
        <v>177</v>
      </c>
      <c r="G669" s="232"/>
      <c r="H669" s="235">
        <v>19.713000000000001</v>
      </c>
      <c r="I669" s="236"/>
      <c r="J669" s="232"/>
      <c r="K669" s="232"/>
      <c r="L669" s="237"/>
      <c r="M669" s="238"/>
      <c r="N669" s="239"/>
      <c r="O669" s="239"/>
      <c r="P669" s="239"/>
      <c r="Q669" s="239"/>
      <c r="R669" s="239"/>
      <c r="S669" s="239"/>
      <c r="T669" s="240"/>
      <c r="AT669" s="241" t="s">
        <v>151</v>
      </c>
      <c r="AU669" s="241" t="s">
        <v>86</v>
      </c>
      <c r="AV669" s="14" t="s">
        <v>136</v>
      </c>
      <c r="AW669" s="14" t="s">
        <v>34</v>
      </c>
      <c r="AX669" s="14" t="s">
        <v>84</v>
      </c>
      <c r="AY669" s="241" t="s">
        <v>128</v>
      </c>
    </row>
    <row r="670" spans="1:65" s="2" customFormat="1" ht="16.5" customHeight="1">
      <c r="A670" s="35"/>
      <c r="B670" s="36"/>
      <c r="C670" s="192" t="s">
        <v>461</v>
      </c>
      <c r="D670" s="192" t="s">
        <v>131</v>
      </c>
      <c r="E670" s="193" t="s">
        <v>1286</v>
      </c>
      <c r="F670" s="194" t="s">
        <v>1287</v>
      </c>
      <c r="G670" s="195" t="s">
        <v>213</v>
      </c>
      <c r="H670" s="196">
        <v>120</v>
      </c>
      <c r="I670" s="197"/>
      <c r="J670" s="198">
        <f>ROUND(I670*H670,2)</f>
        <v>0</v>
      </c>
      <c r="K670" s="194" t="s">
        <v>848</v>
      </c>
      <c r="L670" s="40"/>
      <c r="M670" s="199" t="s">
        <v>1</v>
      </c>
      <c r="N670" s="200" t="s">
        <v>42</v>
      </c>
      <c r="O670" s="72"/>
      <c r="P670" s="201">
        <f>O670*H670</f>
        <v>0</v>
      </c>
      <c r="Q670" s="201">
        <v>0.29032999999999998</v>
      </c>
      <c r="R670" s="201">
        <f>Q670*H670</f>
        <v>34.839599999999997</v>
      </c>
      <c r="S670" s="201">
        <v>0</v>
      </c>
      <c r="T670" s="202">
        <f>S670*H670</f>
        <v>0</v>
      </c>
      <c r="U670" s="35"/>
      <c r="V670" s="35"/>
      <c r="W670" s="35"/>
      <c r="X670" s="35"/>
      <c r="Y670" s="35"/>
      <c r="Z670" s="35"/>
      <c r="AA670" s="35"/>
      <c r="AB670" s="35"/>
      <c r="AC670" s="35"/>
      <c r="AD670" s="35"/>
      <c r="AE670" s="35"/>
      <c r="AR670" s="203" t="s">
        <v>136</v>
      </c>
      <c r="AT670" s="203" t="s">
        <v>131</v>
      </c>
      <c r="AU670" s="203" t="s">
        <v>86</v>
      </c>
      <c r="AY670" s="18" t="s">
        <v>128</v>
      </c>
      <c r="BE670" s="204">
        <f>IF(N670="základní",J670,0)</f>
        <v>0</v>
      </c>
      <c r="BF670" s="204">
        <f>IF(N670="snížená",J670,0)</f>
        <v>0</v>
      </c>
      <c r="BG670" s="204">
        <f>IF(N670="zákl. přenesená",J670,0)</f>
        <v>0</v>
      </c>
      <c r="BH670" s="204">
        <f>IF(N670="sníž. přenesená",J670,0)</f>
        <v>0</v>
      </c>
      <c r="BI670" s="204">
        <f>IF(N670="nulová",J670,0)</f>
        <v>0</v>
      </c>
      <c r="BJ670" s="18" t="s">
        <v>84</v>
      </c>
      <c r="BK670" s="204">
        <f>ROUND(I670*H670,2)</f>
        <v>0</v>
      </c>
      <c r="BL670" s="18" t="s">
        <v>136</v>
      </c>
      <c r="BM670" s="203" t="s">
        <v>1288</v>
      </c>
    </row>
    <row r="671" spans="1:65" s="2" customFormat="1" ht="19.2">
      <c r="A671" s="35"/>
      <c r="B671" s="36"/>
      <c r="C671" s="37"/>
      <c r="D671" s="205" t="s">
        <v>138</v>
      </c>
      <c r="E671" s="37"/>
      <c r="F671" s="206" t="s">
        <v>1289</v>
      </c>
      <c r="G671" s="37"/>
      <c r="H671" s="37"/>
      <c r="I671" s="207"/>
      <c r="J671" s="37"/>
      <c r="K671" s="37"/>
      <c r="L671" s="40"/>
      <c r="M671" s="208"/>
      <c r="N671" s="209"/>
      <c r="O671" s="72"/>
      <c r="P671" s="72"/>
      <c r="Q671" s="72"/>
      <c r="R671" s="72"/>
      <c r="S671" s="72"/>
      <c r="T671" s="73"/>
      <c r="U671" s="35"/>
      <c r="V671" s="35"/>
      <c r="W671" s="35"/>
      <c r="X671" s="35"/>
      <c r="Y671" s="35"/>
      <c r="Z671" s="35"/>
      <c r="AA671" s="35"/>
      <c r="AB671" s="35"/>
      <c r="AC671" s="35"/>
      <c r="AD671" s="35"/>
      <c r="AE671" s="35"/>
      <c r="AT671" s="18" t="s">
        <v>138</v>
      </c>
      <c r="AU671" s="18" t="s">
        <v>86</v>
      </c>
    </row>
    <row r="672" spans="1:65" s="15" customFormat="1">
      <c r="B672" s="242"/>
      <c r="C672" s="243"/>
      <c r="D672" s="205" t="s">
        <v>151</v>
      </c>
      <c r="E672" s="244" t="s">
        <v>1</v>
      </c>
      <c r="F672" s="245" t="s">
        <v>1290</v>
      </c>
      <c r="G672" s="243"/>
      <c r="H672" s="244" t="s">
        <v>1</v>
      </c>
      <c r="I672" s="246"/>
      <c r="J672" s="243"/>
      <c r="K672" s="243"/>
      <c r="L672" s="247"/>
      <c r="M672" s="248"/>
      <c r="N672" s="249"/>
      <c r="O672" s="249"/>
      <c r="P672" s="249"/>
      <c r="Q672" s="249"/>
      <c r="R672" s="249"/>
      <c r="S672" s="249"/>
      <c r="T672" s="250"/>
      <c r="AT672" s="251" t="s">
        <v>151</v>
      </c>
      <c r="AU672" s="251" t="s">
        <v>86</v>
      </c>
      <c r="AV672" s="15" t="s">
        <v>84</v>
      </c>
      <c r="AW672" s="15" t="s">
        <v>34</v>
      </c>
      <c r="AX672" s="15" t="s">
        <v>77</v>
      </c>
      <c r="AY672" s="251" t="s">
        <v>128</v>
      </c>
    </row>
    <row r="673" spans="1:65" s="15" customFormat="1">
      <c r="B673" s="242"/>
      <c r="C673" s="243"/>
      <c r="D673" s="205" t="s">
        <v>151</v>
      </c>
      <c r="E673" s="244" t="s">
        <v>1</v>
      </c>
      <c r="F673" s="245" t="s">
        <v>1291</v>
      </c>
      <c r="G673" s="243"/>
      <c r="H673" s="244" t="s">
        <v>1</v>
      </c>
      <c r="I673" s="246"/>
      <c r="J673" s="243"/>
      <c r="K673" s="243"/>
      <c r="L673" s="247"/>
      <c r="M673" s="248"/>
      <c r="N673" s="249"/>
      <c r="O673" s="249"/>
      <c r="P673" s="249"/>
      <c r="Q673" s="249"/>
      <c r="R673" s="249"/>
      <c r="S673" s="249"/>
      <c r="T673" s="250"/>
      <c r="AT673" s="251" t="s">
        <v>151</v>
      </c>
      <c r="AU673" s="251" t="s">
        <v>86</v>
      </c>
      <c r="AV673" s="15" t="s">
        <v>84</v>
      </c>
      <c r="AW673" s="15" t="s">
        <v>34</v>
      </c>
      <c r="AX673" s="15" t="s">
        <v>77</v>
      </c>
      <c r="AY673" s="251" t="s">
        <v>128</v>
      </c>
    </row>
    <row r="674" spans="1:65" s="13" customFormat="1">
      <c r="B674" s="210"/>
      <c r="C674" s="211"/>
      <c r="D674" s="205" t="s">
        <v>151</v>
      </c>
      <c r="E674" s="212" t="s">
        <v>1</v>
      </c>
      <c r="F674" s="213" t="s">
        <v>1292</v>
      </c>
      <c r="G674" s="211"/>
      <c r="H674" s="214">
        <v>120</v>
      </c>
      <c r="I674" s="215"/>
      <c r="J674" s="211"/>
      <c r="K674" s="211"/>
      <c r="L674" s="216"/>
      <c r="M674" s="217"/>
      <c r="N674" s="218"/>
      <c r="O674" s="218"/>
      <c r="P674" s="218"/>
      <c r="Q674" s="218"/>
      <c r="R674" s="218"/>
      <c r="S674" s="218"/>
      <c r="T674" s="219"/>
      <c r="AT674" s="220" t="s">
        <v>151</v>
      </c>
      <c r="AU674" s="220" t="s">
        <v>86</v>
      </c>
      <c r="AV674" s="13" t="s">
        <v>86</v>
      </c>
      <c r="AW674" s="13" t="s">
        <v>34</v>
      </c>
      <c r="AX674" s="13" t="s">
        <v>77</v>
      </c>
      <c r="AY674" s="220" t="s">
        <v>128</v>
      </c>
    </row>
    <row r="675" spans="1:65" s="14" customFormat="1">
      <c r="B675" s="231"/>
      <c r="C675" s="232"/>
      <c r="D675" s="205" t="s">
        <v>151</v>
      </c>
      <c r="E675" s="233" t="s">
        <v>1</v>
      </c>
      <c r="F675" s="234" t="s">
        <v>177</v>
      </c>
      <c r="G675" s="232"/>
      <c r="H675" s="235">
        <v>120</v>
      </c>
      <c r="I675" s="236"/>
      <c r="J675" s="232"/>
      <c r="K675" s="232"/>
      <c r="L675" s="237"/>
      <c r="M675" s="238"/>
      <c r="N675" s="239"/>
      <c r="O675" s="239"/>
      <c r="P675" s="239"/>
      <c r="Q675" s="239"/>
      <c r="R675" s="239"/>
      <c r="S675" s="239"/>
      <c r="T675" s="240"/>
      <c r="AT675" s="241" t="s">
        <v>151</v>
      </c>
      <c r="AU675" s="241" t="s">
        <v>86</v>
      </c>
      <c r="AV675" s="14" t="s">
        <v>136</v>
      </c>
      <c r="AW675" s="14" t="s">
        <v>34</v>
      </c>
      <c r="AX675" s="14" t="s">
        <v>84</v>
      </c>
      <c r="AY675" s="241" t="s">
        <v>128</v>
      </c>
    </row>
    <row r="676" spans="1:65" s="2" customFormat="1" ht="16.5" customHeight="1">
      <c r="A676" s="35"/>
      <c r="B676" s="36"/>
      <c r="C676" s="221" t="s">
        <v>467</v>
      </c>
      <c r="D676" s="221" t="s">
        <v>170</v>
      </c>
      <c r="E676" s="222" t="s">
        <v>1293</v>
      </c>
      <c r="F676" s="223" t="s">
        <v>1294</v>
      </c>
      <c r="G676" s="224" t="s">
        <v>213</v>
      </c>
      <c r="H676" s="225">
        <v>121.2</v>
      </c>
      <c r="I676" s="226"/>
      <c r="J676" s="227">
        <f>ROUND(I676*H676,2)</f>
        <v>0</v>
      </c>
      <c r="K676" s="223" t="s">
        <v>848</v>
      </c>
      <c r="L676" s="228"/>
      <c r="M676" s="229" t="s">
        <v>1</v>
      </c>
      <c r="N676" s="230" t="s">
        <v>42</v>
      </c>
      <c r="O676" s="72"/>
      <c r="P676" s="201">
        <f>O676*H676</f>
        <v>0</v>
      </c>
      <c r="Q676" s="201">
        <v>0.26330999999999999</v>
      </c>
      <c r="R676" s="201">
        <f>Q676*H676</f>
        <v>31.913171999999999</v>
      </c>
      <c r="S676" s="201">
        <v>0</v>
      </c>
      <c r="T676" s="202">
        <f>S676*H676</f>
        <v>0</v>
      </c>
      <c r="U676" s="35"/>
      <c r="V676" s="35"/>
      <c r="W676" s="35"/>
      <c r="X676" s="35"/>
      <c r="Y676" s="35"/>
      <c r="Z676" s="35"/>
      <c r="AA676" s="35"/>
      <c r="AB676" s="35"/>
      <c r="AC676" s="35"/>
      <c r="AD676" s="35"/>
      <c r="AE676" s="35"/>
      <c r="AR676" s="203" t="s">
        <v>178</v>
      </c>
      <c r="AT676" s="203" t="s">
        <v>170</v>
      </c>
      <c r="AU676" s="203" t="s">
        <v>86</v>
      </c>
      <c r="AY676" s="18" t="s">
        <v>128</v>
      </c>
      <c r="BE676" s="204">
        <f>IF(N676="základní",J676,0)</f>
        <v>0</v>
      </c>
      <c r="BF676" s="204">
        <f>IF(N676="snížená",J676,0)</f>
        <v>0</v>
      </c>
      <c r="BG676" s="204">
        <f>IF(N676="zákl. přenesená",J676,0)</f>
        <v>0</v>
      </c>
      <c r="BH676" s="204">
        <f>IF(N676="sníž. přenesená",J676,0)</f>
        <v>0</v>
      </c>
      <c r="BI676" s="204">
        <f>IF(N676="nulová",J676,0)</f>
        <v>0</v>
      </c>
      <c r="BJ676" s="18" t="s">
        <v>84</v>
      </c>
      <c r="BK676" s="204">
        <f>ROUND(I676*H676,2)</f>
        <v>0</v>
      </c>
      <c r="BL676" s="18" t="s">
        <v>136</v>
      </c>
      <c r="BM676" s="203" t="s">
        <v>1295</v>
      </c>
    </row>
    <row r="677" spans="1:65" s="2" customFormat="1">
      <c r="A677" s="35"/>
      <c r="B677" s="36"/>
      <c r="C677" s="37"/>
      <c r="D677" s="205" t="s">
        <v>138</v>
      </c>
      <c r="E677" s="37"/>
      <c r="F677" s="206" t="s">
        <v>1294</v>
      </c>
      <c r="G677" s="37"/>
      <c r="H677" s="37"/>
      <c r="I677" s="207"/>
      <c r="J677" s="37"/>
      <c r="K677" s="37"/>
      <c r="L677" s="40"/>
      <c r="M677" s="208"/>
      <c r="N677" s="209"/>
      <c r="O677" s="72"/>
      <c r="P677" s="72"/>
      <c r="Q677" s="72"/>
      <c r="R677" s="72"/>
      <c r="S677" s="72"/>
      <c r="T677" s="73"/>
      <c r="U677" s="35"/>
      <c r="V677" s="35"/>
      <c r="W677" s="35"/>
      <c r="X677" s="35"/>
      <c r="Y677" s="35"/>
      <c r="Z677" s="35"/>
      <c r="AA677" s="35"/>
      <c r="AB677" s="35"/>
      <c r="AC677" s="35"/>
      <c r="AD677" s="35"/>
      <c r="AE677" s="35"/>
      <c r="AT677" s="18" t="s">
        <v>138</v>
      </c>
      <c r="AU677" s="18" t="s">
        <v>86</v>
      </c>
    </row>
    <row r="678" spans="1:65" s="13" customFormat="1">
      <c r="B678" s="210"/>
      <c r="C678" s="211"/>
      <c r="D678" s="205" t="s">
        <v>151</v>
      </c>
      <c r="E678" s="212" t="s">
        <v>1</v>
      </c>
      <c r="F678" s="213" t="s">
        <v>1296</v>
      </c>
      <c r="G678" s="211"/>
      <c r="H678" s="214">
        <v>121.2</v>
      </c>
      <c r="I678" s="215"/>
      <c r="J678" s="211"/>
      <c r="K678" s="211"/>
      <c r="L678" s="216"/>
      <c r="M678" s="217"/>
      <c r="N678" s="218"/>
      <c r="O678" s="218"/>
      <c r="P678" s="218"/>
      <c r="Q678" s="218"/>
      <c r="R678" s="218"/>
      <c r="S678" s="218"/>
      <c r="T678" s="219"/>
      <c r="AT678" s="220" t="s">
        <v>151</v>
      </c>
      <c r="AU678" s="220" t="s">
        <v>86</v>
      </c>
      <c r="AV678" s="13" t="s">
        <v>86</v>
      </c>
      <c r="AW678" s="13" t="s">
        <v>34</v>
      </c>
      <c r="AX678" s="13" t="s">
        <v>77</v>
      </c>
      <c r="AY678" s="220" t="s">
        <v>128</v>
      </c>
    </row>
    <row r="679" spans="1:65" s="14" customFormat="1">
      <c r="B679" s="231"/>
      <c r="C679" s="232"/>
      <c r="D679" s="205" t="s">
        <v>151</v>
      </c>
      <c r="E679" s="233" t="s">
        <v>1</v>
      </c>
      <c r="F679" s="234" t="s">
        <v>177</v>
      </c>
      <c r="G679" s="232"/>
      <c r="H679" s="235">
        <v>121.2</v>
      </c>
      <c r="I679" s="236"/>
      <c r="J679" s="232"/>
      <c r="K679" s="232"/>
      <c r="L679" s="237"/>
      <c r="M679" s="238"/>
      <c r="N679" s="239"/>
      <c r="O679" s="239"/>
      <c r="P679" s="239"/>
      <c r="Q679" s="239"/>
      <c r="R679" s="239"/>
      <c r="S679" s="239"/>
      <c r="T679" s="240"/>
      <c r="AT679" s="241" t="s">
        <v>151</v>
      </c>
      <c r="AU679" s="241" t="s">
        <v>86</v>
      </c>
      <c r="AV679" s="14" t="s">
        <v>136</v>
      </c>
      <c r="AW679" s="14" t="s">
        <v>34</v>
      </c>
      <c r="AX679" s="14" t="s">
        <v>84</v>
      </c>
      <c r="AY679" s="241" t="s">
        <v>128</v>
      </c>
    </row>
    <row r="680" spans="1:65" s="2" customFormat="1" ht="16.5" customHeight="1">
      <c r="A680" s="35"/>
      <c r="B680" s="36"/>
      <c r="C680" s="192" t="s">
        <v>472</v>
      </c>
      <c r="D680" s="192" t="s">
        <v>131</v>
      </c>
      <c r="E680" s="193" t="s">
        <v>1297</v>
      </c>
      <c r="F680" s="194" t="s">
        <v>1298</v>
      </c>
      <c r="G680" s="195" t="s">
        <v>142</v>
      </c>
      <c r="H680" s="196">
        <v>20</v>
      </c>
      <c r="I680" s="197"/>
      <c r="J680" s="198">
        <f>ROUND(I680*H680,2)</f>
        <v>0</v>
      </c>
      <c r="K680" s="194" t="s">
        <v>848</v>
      </c>
      <c r="L680" s="40"/>
      <c r="M680" s="199" t="s">
        <v>1</v>
      </c>
      <c r="N680" s="200" t="s">
        <v>42</v>
      </c>
      <c r="O680" s="72"/>
      <c r="P680" s="201">
        <f>O680*H680</f>
        <v>0</v>
      </c>
      <c r="Q680" s="201">
        <v>1.8699999999999999E-3</v>
      </c>
      <c r="R680" s="201">
        <f>Q680*H680</f>
        <v>3.7399999999999996E-2</v>
      </c>
      <c r="S680" s="201">
        <v>0</v>
      </c>
      <c r="T680" s="202">
        <f>S680*H680</f>
        <v>0</v>
      </c>
      <c r="U680" s="35"/>
      <c r="V680" s="35"/>
      <c r="W680" s="35"/>
      <c r="X680" s="35"/>
      <c r="Y680" s="35"/>
      <c r="Z680" s="35"/>
      <c r="AA680" s="35"/>
      <c r="AB680" s="35"/>
      <c r="AC680" s="35"/>
      <c r="AD680" s="35"/>
      <c r="AE680" s="35"/>
      <c r="AR680" s="203" t="s">
        <v>136</v>
      </c>
      <c r="AT680" s="203" t="s">
        <v>131</v>
      </c>
      <c r="AU680" s="203" t="s">
        <v>86</v>
      </c>
      <c r="AY680" s="18" t="s">
        <v>128</v>
      </c>
      <c r="BE680" s="204">
        <f>IF(N680="základní",J680,0)</f>
        <v>0</v>
      </c>
      <c r="BF680" s="204">
        <f>IF(N680="snížená",J680,0)</f>
        <v>0</v>
      </c>
      <c r="BG680" s="204">
        <f>IF(N680="zákl. přenesená",J680,0)</f>
        <v>0</v>
      </c>
      <c r="BH680" s="204">
        <f>IF(N680="sníž. přenesená",J680,0)</f>
        <v>0</v>
      </c>
      <c r="BI680" s="204">
        <f>IF(N680="nulová",J680,0)</f>
        <v>0</v>
      </c>
      <c r="BJ680" s="18" t="s">
        <v>84</v>
      </c>
      <c r="BK680" s="204">
        <f>ROUND(I680*H680,2)</f>
        <v>0</v>
      </c>
      <c r="BL680" s="18" t="s">
        <v>136</v>
      </c>
      <c r="BM680" s="203" t="s">
        <v>1299</v>
      </c>
    </row>
    <row r="681" spans="1:65" s="2" customFormat="1">
      <c r="A681" s="35"/>
      <c r="B681" s="36"/>
      <c r="C681" s="37"/>
      <c r="D681" s="205" t="s">
        <v>138</v>
      </c>
      <c r="E681" s="37"/>
      <c r="F681" s="206" t="s">
        <v>1300</v>
      </c>
      <c r="G681" s="37"/>
      <c r="H681" s="37"/>
      <c r="I681" s="207"/>
      <c r="J681" s="37"/>
      <c r="K681" s="37"/>
      <c r="L681" s="40"/>
      <c r="M681" s="208"/>
      <c r="N681" s="209"/>
      <c r="O681" s="72"/>
      <c r="P681" s="72"/>
      <c r="Q681" s="72"/>
      <c r="R681" s="72"/>
      <c r="S681" s="72"/>
      <c r="T681" s="73"/>
      <c r="U681" s="35"/>
      <c r="V681" s="35"/>
      <c r="W681" s="35"/>
      <c r="X681" s="35"/>
      <c r="Y681" s="35"/>
      <c r="Z681" s="35"/>
      <c r="AA681" s="35"/>
      <c r="AB681" s="35"/>
      <c r="AC681" s="35"/>
      <c r="AD681" s="35"/>
      <c r="AE681" s="35"/>
      <c r="AT681" s="18" t="s">
        <v>138</v>
      </c>
      <c r="AU681" s="18" t="s">
        <v>86</v>
      </c>
    </row>
    <row r="682" spans="1:65" s="15" customFormat="1">
      <c r="B682" s="242"/>
      <c r="C682" s="243"/>
      <c r="D682" s="205" t="s">
        <v>151</v>
      </c>
      <c r="E682" s="244" t="s">
        <v>1</v>
      </c>
      <c r="F682" s="245" t="s">
        <v>1211</v>
      </c>
      <c r="G682" s="243"/>
      <c r="H682" s="244" t="s">
        <v>1</v>
      </c>
      <c r="I682" s="246"/>
      <c r="J682" s="243"/>
      <c r="K682" s="243"/>
      <c r="L682" s="247"/>
      <c r="M682" s="248"/>
      <c r="N682" s="249"/>
      <c r="O682" s="249"/>
      <c r="P682" s="249"/>
      <c r="Q682" s="249"/>
      <c r="R682" s="249"/>
      <c r="S682" s="249"/>
      <c r="T682" s="250"/>
      <c r="AT682" s="251" t="s">
        <v>151</v>
      </c>
      <c r="AU682" s="251" t="s">
        <v>86</v>
      </c>
      <c r="AV682" s="15" t="s">
        <v>84</v>
      </c>
      <c r="AW682" s="15" t="s">
        <v>34</v>
      </c>
      <c r="AX682" s="15" t="s">
        <v>77</v>
      </c>
      <c r="AY682" s="251" t="s">
        <v>128</v>
      </c>
    </row>
    <row r="683" spans="1:65" s="15" customFormat="1">
      <c r="B683" s="242"/>
      <c r="C683" s="243"/>
      <c r="D683" s="205" t="s">
        <v>151</v>
      </c>
      <c r="E683" s="244" t="s">
        <v>1</v>
      </c>
      <c r="F683" s="245" t="s">
        <v>1221</v>
      </c>
      <c r="G683" s="243"/>
      <c r="H683" s="244" t="s">
        <v>1</v>
      </c>
      <c r="I683" s="246"/>
      <c r="J683" s="243"/>
      <c r="K683" s="243"/>
      <c r="L683" s="247"/>
      <c r="M683" s="248"/>
      <c r="N683" s="249"/>
      <c r="O683" s="249"/>
      <c r="P683" s="249"/>
      <c r="Q683" s="249"/>
      <c r="R683" s="249"/>
      <c r="S683" s="249"/>
      <c r="T683" s="250"/>
      <c r="AT683" s="251" t="s">
        <v>151</v>
      </c>
      <c r="AU683" s="251" t="s">
        <v>86</v>
      </c>
      <c r="AV683" s="15" t="s">
        <v>84</v>
      </c>
      <c r="AW683" s="15" t="s">
        <v>34</v>
      </c>
      <c r="AX683" s="15" t="s">
        <v>77</v>
      </c>
      <c r="AY683" s="251" t="s">
        <v>128</v>
      </c>
    </row>
    <row r="684" spans="1:65" s="13" customFormat="1">
      <c r="B684" s="210"/>
      <c r="C684" s="211"/>
      <c r="D684" s="205" t="s">
        <v>151</v>
      </c>
      <c r="E684" s="212" t="s">
        <v>1</v>
      </c>
      <c r="F684" s="213" t="s">
        <v>1222</v>
      </c>
      <c r="G684" s="211"/>
      <c r="H684" s="214">
        <v>20</v>
      </c>
      <c r="I684" s="215"/>
      <c r="J684" s="211"/>
      <c r="K684" s="211"/>
      <c r="L684" s="216"/>
      <c r="M684" s="217"/>
      <c r="N684" s="218"/>
      <c r="O684" s="218"/>
      <c r="P684" s="218"/>
      <c r="Q684" s="218"/>
      <c r="R684" s="218"/>
      <c r="S684" s="218"/>
      <c r="T684" s="219"/>
      <c r="AT684" s="220" t="s">
        <v>151</v>
      </c>
      <c r="AU684" s="220" t="s">
        <v>86</v>
      </c>
      <c r="AV684" s="13" t="s">
        <v>86</v>
      </c>
      <c r="AW684" s="13" t="s">
        <v>34</v>
      </c>
      <c r="AX684" s="13" t="s">
        <v>77</v>
      </c>
      <c r="AY684" s="220" t="s">
        <v>128</v>
      </c>
    </row>
    <row r="685" spans="1:65" s="14" customFormat="1">
      <c r="B685" s="231"/>
      <c r="C685" s="232"/>
      <c r="D685" s="205" t="s">
        <v>151</v>
      </c>
      <c r="E685" s="233" t="s">
        <v>1</v>
      </c>
      <c r="F685" s="234" t="s">
        <v>177</v>
      </c>
      <c r="G685" s="232"/>
      <c r="H685" s="235">
        <v>20</v>
      </c>
      <c r="I685" s="236"/>
      <c r="J685" s="232"/>
      <c r="K685" s="232"/>
      <c r="L685" s="237"/>
      <c r="M685" s="238"/>
      <c r="N685" s="239"/>
      <c r="O685" s="239"/>
      <c r="P685" s="239"/>
      <c r="Q685" s="239"/>
      <c r="R685" s="239"/>
      <c r="S685" s="239"/>
      <c r="T685" s="240"/>
      <c r="AT685" s="241" t="s">
        <v>151</v>
      </c>
      <c r="AU685" s="241" t="s">
        <v>86</v>
      </c>
      <c r="AV685" s="14" t="s">
        <v>136</v>
      </c>
      <c r="AW685" s="14" t="s">
        <v>34</v>
      </c>
      <c r="AX685" s="14" t="s">
        <v>84</v>
      </c>
      <c r="AY685" s="241" t="s">
        <v>128</v>
      </c>
    </row>
    <row r="686" spans="1:65" s="2" customFormat="1" ht="16.5" customHeight="1">
      <c r="A686" s="35"/>
      <c r="B686" s="36"/>
      <c r="C686" s="221" t="s">
        <v>478</v>
      </c>
      <c r="D686" s="221" t="s">
        <v>170</v>
      </c>
      <c r="E686" s="222" t="s">
        <v>1301</v>
      </c>
      <c r="F686" s="223" t="s">
        <v>1302</v>
      </c>
      <c r="G686" s="224" t="s">
        <v>1</v>
      </c>
      <c r="H686" s="225">
        <v>20</v>
      </c>
      <c r="I686" s="226"/>
      <c r="J686" s="227">
        <f>ROUND(I686*H686,2)</f>
        <v>0</v>
      </c>
      <c r="K686" s="223" t="s">
        <v>1</v>
      </c>
      <c r="L686" s="228"/>
      <c r="M686" s="229" t="s">
        <v>1</v>
      </c>
      <c r="N686" s="230" t="s">
        <v>42</v>
      </c>
      <c r="O686" s="72"/>
      <c r="P686" s="201">
        <f>O686*H686</f>
        <v>0</v>
      </c>
      <c r="Q686" s="201">
        <v>0</v>
      </c>
      <c r="R686" s="201">
        <f>Q686*H686</f>
        <v>0</v>
      </c>
      <c r="S686" s="201">
        <v>0</v>
      </c>
      <c r="T686" s="202">
        <f>S686*H686</f>
        <v>0</v>
      </c>
      <c r="U686" s="35"/>
      <c r="V686" s="35"/>
      <c r="W686" s="35"/>
      <c r="X686" s="35"/>
      <c r="Y686" s="35"/>
      <c r="Z686" s="35"/>
      <c r="AA686" s="35"/>
      <c r="AB686" s="35"/>
      <c r="AC686" s="35"/>
      <c r="AD686" s="35"/>
      <c r="AE686" s="35"/>
      <c r="AR686" s="203" t="s">
        <v>178</v>
      </c>
      <c r="AT686" s="203" t="s">
        <v>170</v>
      </c>
      <c r="AU686" s="203" t="s">
        <v>86</v>
      </c>
      <c r="AY686" s="18" t="s">
        <v>128</v>
      </c>
      <c r="BE686" s="204">
        <f>IF(N686="základní",J686,0)</f>
        <v>0</v>
      </c>
      <c r="BF686" s="204">
        <f>IF(N686="snížená",J686,0)</f>
        <v>0</v>
      </c>
      <c r="BG686" s="204">
        <f>IF(N686="zákl. přenesená",J686,0)</f>
        <v>0</v>
      </c>
      <c r="BH686" s="204">
        <f>IF(N686="sníž. přenesená",J686,0)</f>
        <v>0</v>
      </c>
      <c r="BI686" s="204">
        <f>IF(N686="nulová",J686,0)</f>
        <v>0</v>
      </c>
      <c r="BJ686" s="18" t="s">
        <v>84</v>
      </c>
      <c r="BK686" s="204">
        <f>ROUND(I686*H686,2)</f>
        <v>0</v>
      </c>
      <c r="BL686" s="18" t="s">
        <v>136</v>
      </c>
      <c r="BM686" s="203" t="s">
        <v>1303</v>
      </c>
    </row>
    <row r="687" spans="1:65" s="2" customFormat="1">
      <c r="A687" s="35"/>
      <c r="B687" s="36"/>
      <c r="C687" s="37"/>
      <c r="D687" s="205" t="s">
        <v>138</v>
      </c>
      <c r="E687" s="37"/>
      <c r="F687" s="206" t="s">
        <v>1302</v>
      </c>
      <c r="G687" s="37"/>
      <c r="H687" s="37"/>
      <c r="I687" s="207"/>
      <c r="J687" s="37"/>
      <c r="K687" s="37"/>
      <c r="L687" s="40"/>
      <c r="M687" s="208"/>
      <c r="N687" s="209"/>
      <c r="O687" s="72"/>
      <c r="P687" s="72"/>
      <c r="Q687" s="72"/>
      <c r="R687" s="72"/>
      <c r="S687" s="72"/>
      <c r="T687" s="73"/>
      <c r="U687" s="35"/>
      <c r="V687" s="35"/>
      <c r="W687" s="35"/>
      <c r="X687" s="35"/>
      <c r="Y687" s="35"/>
      <c r="Z687" s="35"/>
      <c r="AA687" s="35"/>
      <c r="AB687" s="35"/>
      <c r="AC687" s="35"/>
      <c r="AD687" s="35"/>
      <c r="AE687" s="35"/>
      <c r="AT687" s="18" t="s">
        <v>138</v>
      </c>
      <c r="AU687" s="18" t="s">
        <v>86</v>
      </c>
    </row>
    <row r="688" spans="1:65" s="2" customFormat="1" ht="16.5" customHeight="1">
      <c r="A688" s="35"/>
      <c r="B688" s="36"/>
      <c r="C688" s="192" t="s">
        <v>484</v>
      </c>
      <c r="D688" s="192" t="s">
        <v>131</v>
      </c>
      <c r="E688" s="193" t="s">
        <v>1304</v>
      </c>
      <c r="F688" s="194" t="s">
        <v>1305</v>
      </c>
      <c r="G688" s="195" t="s">
        <v>142</v>
      </c>
      <c r="H688" s="196">
        <v>400</v>
      </c>
      <c r="I688" s="197"/>
      <c r="J688" s="198">
        <f>ROUND(I688*H688,2)</f>
        <v>0</v>
      </c>
      <c r="K688" s="194" t="s">
        <v>848</v>
      </c>
      <c r="L688" s="40"/>
      <c r="M688" s="199" t="s">
        <v>1</v>
      </c>
      <c r="N688" s="200" t="s">
        <v>42</v>
      </c>
      <c r="O688" s="72"/>
      <c r="P688" s="201">
        <f>O688*H688</f>
        <v>0</v>
      </c>
      <c r="Q688" s="201">
        <v>0</v>
      </c>
      <c r="R688" s="201">
        <f>Q688*H688</f>
        <v>0</v>
      </c>
      <c r="S688" s="201">
        <v>0</v>
      </c>
      <c r="T688" s="202">
        <f>S688*H688</f>
        <v>0</v>
      </c>
      <c r="U688" s="35"/>
      <c r="V688" s="35"/>
      <c r="W688" s="35"/>
      <c r="X688" s="35"/>
      <c r="Y688" s="35"/>
      <c r="Z688" s="35"/>
      <c r="AA688" s="35"/>
      <c r="AB688" s="35"/>
      <c r="AC688" s="35"/>
      <c r="AD688" s="35"/>
      <c r="AE688" s="35"/>
      <c r="AR688" s="203" t="s">
        <v>136</v>
      </c>
      <c r="AT688" s="203" t="s">
        <v>131</v>
      </c>
      <c r="AU688" s="203" t="s">
        <v>86</v>
      </c>
      <c r="AY688" s="18" t="s">
        <v>128</v>
      </c>
      <c r="BE688" s="204">
        <f>IF(N688="základní",J688,0)</f>
        <v>0</v>
      </c>
      <c r="BF688" s="204">
        <f>IF(N688="snížená",J688,0)</f>
        <v>0</v>
      </c>
      <c r="BG688" s="204">
        <f>IF(N688="zákl. přenesená",J688,0)</f>
        <v>0</v>
      </c>
      <c r="BH688" s="204">
        <f>IF(N688="sníž. přenesená",J688,0)</f>
        <v>0</v>
      </c>
      <c r="BI688" s="204">
        <f>IF(N688="nulová",J688,0)</f>
        <v>0</v>
      </c>
      <c r="BJ688" s="18" t="s">
        <v>84</v>
      </c>
      <c r="BK688" s="204">
        <f>ROUND(I688*H688,2)</f>
        <v>0</v>
      </c>
      <c r="BL688" s="18" t="s">
        <v>136</v>
      </c>
      <c r="BM688" s="203" t="s">
        <v>1306</v>
      </c>
    </row>
    <row r="689" spans="1:65" s="2" customFormat="1" ht="19.2">
      <c r="A689" s="35"/>
      <c r="B689" s="36"/>
      <c r="C689" s="37"/>
      <c r="D689" s="205" t="s">
        <v>138</v>
      </c>
      <c r="E689" s="37"/>
      <c r="F689" s="206" t="s">
        <v>1307</v>
      </c>
      <c r="G689" s="37"/>
      <c r="H689" s="37"/>
      <c r="I689" s="207"/>
      <c r="J689" s="37"/>
      <c r="K689" s="37"/>
      <c r="L689" s="40"/>
      <c r="M689" s="208"/>
      <c r="N689" s="209"/>
      <c r="O689" s="72"/>
      <c r="P689" s="72"/>
      <c r="Q689" s="72"/>
      <c r="R689" s="72"/>
      <c r="S689" s="72"/>
      <c r="T689" s="73"/>
      <c r="U689" s="35"/>
      <c r="V689" s="35"/>
      <c r="W689" s="35"/>
      <c r="X689" s="35"/>
      <c r="Y689" s="35"/>
      <c r="Z689" s="35"/>
      <c r="AA689" s="35"/>
      <c r="AB689" s="35"/>
      <c r="AC689" s="35"/>
      <c r="AD689" s="35"/>
      <c r="AE689" s="35"/>
      <c r="AT689" s="18" t="s">
        <v>138</v>
      </c>
      <c r="AU689" s="18" t="s">
        <v>86</v>
      </c>
    </row>
    <row r="690" spans="1:65" s="15" customFormat="1">
      <c r="B690" s="242"/>
      <c r="C690" s="243"/>
      <c r="D690" s="205" t="s">
        <v>151</v>
      </c>
      <c r="E690" s="244" t="s">
        <v>1</v>
      </c>
      <c r="F690" s="245" t="s">
        <v>968</v>
      </c>
      <c r="G690" s="243"/>
      <c r="H690" s="244" t="s">
        <v>1</v>
      </c>
      <c r="I690" s="246"/>
      <c r="J690" s="243"/>
      <c r="K690" s="243"/>
      <c r="L690" s="247"/>
      <c r="M690" s="248"/>
      <c r="N690" s="249"/>
      <c r="O690" s="249"/>
      <c r="P690" s="249"/>
      <c r="Q690" s="249"/>
      <c r="R690" s="249"/>
      <c r="S690" s="249"/>
      <c r="T690" s="250"/>
      <c r="AT690" s="251" t="s">
        <v>151</v>
      </c>
      <c r="AU690" s="251" t="s">
        <v>86</v>
      </c>
      <c r="AV690" s="15" t="s">
        <v>84</v>
      </c>
      <c r="AW690" s="15" t="s">
        <v>34</v>
      </c>
      <c r="AX690" s="15" t="s">
        <v>77</v>
      </c>
      <c r="AY690" s="251" t="s">
        <v>128</v>
      </c>
    </row>
    <row r="691" spans="1:65" s="15" customFormat="1">
      <c r="B691" s="242"/>
      <c r="C691" s="243"/>
      <c r="D691" s="205" t="s">
        <v>151</v>
      </c>
      <c r="E691" s="244" t="s">
        <v>1</v>
      </c>
      <c r="F691" s="245" t="s">
        <v>1308</v>
      </c>
      <c r="G691" s="243"/>
      <c r="H691" s="244" t="s">
        <v>1</v>
      </c>
      <c r="I691" s="246"/>
      <c r="J691" s="243"/>
      <c r="K691" s="243"/>
      <c r="L691" s="247"/>
      <c r="M691" s="248"/>
      <c r="N691" s="249"/>
      <c r="O691" s="249"/>
      <c r="P691" s="249"/>
      <c r="Q691" s="249"/>
      <c r="R691" s="249"/>
      <c r="S691" s="249"/>
      <c r="T691" s="250"/>
      <c r="AT691" s="251" t="s">
        <v>151</v>
      </c>
      <c r="AU691" s="251" t="s">
        <v>86</v>
      </c>
      <c r="AV691" s="15" t="s">
        <v>84</v>
      </c>
      <c r="AW691" s="15" t="s">
        <v>34</v>
      </c>
      <c r="AX691" s="15" t="s">
        <v>77</v>
      </c>
      <c r="AY691" s="251" t="s">
        <v>128</v>
      </c>
    </row>
    <row r="692" spans="1:65" s="13" customFormat="1">
      <c r="B692" s="210"/>
      <c r="C692" s="211"/>
      <c r="D692" s="205" t="s">
        <v>151</v>
      </c>
      <c r="E692" s="212" t="s">
        <v>1</v>
      </c>
      <c r="F692" s="213" t="s">
        <v>1309</v>
      </c>
      <c r="G692" s="211"/>
      <c r="H692" s="214">
        <v>400</v>
      </c>
      <c r="I692" s="215"/>
      <c r="J692" s="211"/>
      <c r="K692" s="211"/>
      <c r="L692" s="216"/>
      <c r="M692" s="217"/>
      <c r="N692" s="218"/>
      <c r="O692" s="218"/>
      <c r="P692" s="218"/>
      <c r="Q692" s="218"/>
      <c r="R692" s="218"/>
      <c r="S692" s="218"/>
      <c r="T692" s="219"/>
      <c r="AT692" s="220" t="s">
        <v>151</v>
      </c>
      <c r="AU692" s="220" t="s">
        <v>86</v>
      </c>
      <c r="AV692" s="13" t="s">
        <v>86</v>
      </c>
      <c r="AW692" s="13" t="s">
        <v>34</v>
      </c>
      <c r="AX692" s="13" t="s">
        <v>77</v>
      </c>
      <c r="AY692" s="220" t="s">
        <v>128</v>
      </c>
    </row>
    <row r="693" spans="1:65" s="14" customFormat="1">
      <c r="B693" s="231"/>
      <c r="C693" s="232"/>
      <c r="D693" s="205" t="s">
        <v>151</v>
      </c>
      <c r="E693" s="233" t="s">
        <v>1</v>
      </c>
      <c r="F693" s="234" t="s">
        <v>177</v>
      </c>
      <c r="G693" s="232"/>
      <c r="H693" s="235">
        <v>400</v>
      </c>
      <c r="I693" s="236"/>
      <c r="J693" s="232"/>
      <c r="K693" s="232"/>
      <c r="L693" s="237"/>
      <c r="M693" s="238"/>
      <c r="N693" s="239"/>
      <c r="O693" s="239"/>
      <c r="P693" s="239"/>
      <c r="Q693" s="239"/>
      <c r="R693" s="239"/>
      <c r="S693" s="239"/>
      <c r="T693" s="240"/>
      <c r="AT693" s="241" t="s">
        <v>151</v>
      </c>
      <c r="AU693" s="241" t="s">
        <v>86</v>
      </c>
      <c r="AV693" s="14" t="s">
        <v>136</v>
      </c>
      <c r="AW693" s="14" t="s">
        <v>34</v>
      </c>
      <c r="AX693" s="14" t="s">
        <v>84</v>
      </c>
      <c r="AY693" s="241" t="s">
        <v>128</v>
      </c>
    </row>
    <row r="694" spans="1:65" s="2" customFormat="1" ht="16.5" customHeight="1">
      <c r="A694" s="35"/>
      <c r="B694" s="36"/>
      <c r="C694" s="221" t="s">
        <v>487</v>
      </c>
      <c r="D694" s="221" t="s">
        <v>170</v>
      </c>
      <c r="E694" s="222" t="s">
        <v>1310</v>
      </c>
      <c r="F694" s="223" t="s">
        <v>1311</v>
      </c>
      <c r="G694" s="224" t="s">
        <v>142</v>
      </c>
      <c r="H694" s="225">
        <v>400</v>
      </c>
      <c r="I694" s="226"/>
      <c r="J694" s="227">
        <f>ROUND(I694*H694,2)</f>
        <v>0</v>
      </c>
      <c r="K694" s="223" t="s">
        <v>848</v>
      </c>
      <c r="L694" s="228"/>
      <c r="M694" s="229" t="s">
        <v>1</v>
      </c>
      <c r="N694" s="230" t="s">
        <v>42</v>
      </c>
      <c r="O694" s="72"/>
      <c r="P694" s="201">
        <f>O694*H694</f>
        <v>0</v>
      </c>
      <c r="Q694" s="201">
        <v>5.7000000000000002E-3</v>
      </c>
      <c r="R694" s="201">
        <f>Q694*H694</f>
        <v>2.2800000000000002</v>
      </c>
      <c r="S694" s="201">
        <v>0</v>
      </c>
      <c r="T694" s="202">
        <f>S694*H694</f>
        <v>0</v>
      </c>
      <c r="U694" s="35"/>
      <c r="V694" s="35"/>
      <c r="W694" s="35"/>
      <c r="X694" s="35"/>
      <c r="Y694" s="35"/>
      <c r="Z694" s="35"/>
      <c r="AA694" s="35"/>
      <c r="AB694" s="35"/>
      <c r="AC694" s="35"/>
      <c r="AD694" s="35"/>
      <c r="AE694" s="35"/>
      <c r="AR694" s="203" t="s">
        <v>178</v>
      </c>
      <c r="AT694" s="203" t="s">
        <v>170</v>
      </c>
      <c r="AU694" s="203" t="s">
        <v>86</v>
      </c>
      <c r="AY694" s="18" t="s">
        <v>128</v>
      </c>
      <c r="BE694" s="204">
        <f>IF(N694="základní",J694,0)</f>
        <v>0</v>
      </c>
      <c r="BF694" s="204">
        <f>IF(N694="snížená",J694,0)</f>
        <v>0</v>
      </c>
      <c r="BG694" s="204">
        <f>IF(N694="zákl. přenesená",J694,0)</f>
        <v>0</v>
      </c>
      <c r="BH694" s="204">
        <f>IF(N694="sníž. přenesená",J694,0)</f>
        <v>0</v>
      </c>
      <c r="BI694" s="204">
        <f>IF(N694="nulová",J694,0)</f>
        <v>0</v>
      </c>
      <c r="BJ694" s="18" t="s">
        <v>84</v>
      </c>
      <c r="BK694" s="204">
        <f>ROUND(I694*H694,2)</f>
        <v>0</v>
      </c>
      <c r="BL694" s="18" t="s">
        <v>136</v>
      </c>
      <c r="BM694" s="203" t="s">
        <v>1312</v>
      </c>
    </row>
    <row r="695" spans="1:65" s="2" customFormat="1">
      <c r="A695" s="35"/>
      <c r="B695" s="36"/>
      <c r="C695" s="37"/>
      <c r="D695" s="205" t="s">
        <v>138</v>
      </c>
      <c r="E695" s="37"/>
      <c r="F695" s="206" t="s">
        <v>1311</v>
      </c>
      <c r="G695" s="37"/>
      <c r="H695" s="37"/>
      <c r="I695" s="207"/>
      <c r="J695" s="37"/>
      <c r="K695" s="37"/>
      <c r="L695" s="40"/>
      <c r="M695" s="208"/>
      <c r="N695" s="209"/>
      <c r="O695" s="72"/>
      <c r="P695" s="72"/>
      <c r="Q695" s="72"/>
      <c r="R695" s="72"/>
      <c r="S695" s="72"/>
      <c r="T695" s="73"/>
      <c r="U695" s="35"/>
      <c r="V695" s="35"/>
      <c r="W695" s="35"/>
      <c r="X695" s="35"/>
      <c r="Y695" s="35"/>
      <c r="Z695" s="35"/>
      <c r="AA695" s="35"/>
      <c r="AB695" s="35"/>
      <c r="AC695" s="35"/>
      <c r="AD695" s="35"/>
      <c r="AE695" s="35"/>
      <c r="AT695" s="18" t="s">
        <v>138</v>
      </c>
      <c r="AU695" s="18" t="s">
        <v>86</v>
      </c>
    </row>
    <row r="696" spans="1:65" s="2" customFormat="1" ht="16.5" customHeight="1">
      <c r="A696" s="35"/>
      <c r="B696" s="36"/>
      <c r="C696" s="192" t="s">
        <v>489</v>
      </c>
      <c r="D696" s="192" t="s">
        <v>131</v>
      </c>
      <c r="E696" s="193" t="s">
        <v>1313</v>
      </c>
      <c r="F696" s="194" t="s">
        <v>1314</v>
      </c>
      <c r="G696" s="195" t="s">
        <v>155</v>
      </c>
      <c r="H696" s="196">
        <v>0.32</v>
      </c>
      <c r="I696" s="197"/>
      <c r="J696" s="198">
        <f>ROUND(I696*H696,2)</f>
        <v>0</v>
      </c>
      <c r="K696" s="194" t="s">
        <v>848</v>
      </c>
      <c r="L696" s="40"/>
      <c r="M696" s="199" t="s">
        <v>1</v>
      </c>
      <c r="N696" s="200" t="s">
        <v>42</v>
      </c>
      <c r="O696" s="72"/>
      <c r="P696" s="201">
        <f>O696*H696</f>
        <v>0</v>
      </c>
      <c r="Q696" s="201">
        <v>0</v>
      </c>
      <c r="R696" s="201">
        <f>Q696*H696</f>
        <v>0</v>
      </c>
      <c r="S696" s="201">
        <v>2.4</v>
      </c>
      <c r="T696" s="202">
        <f>S696*H696</f>
        <v>0.76800000000000002</v>
      </c>
      <c r="U696" s="35"/>
      <c r="V696" s="35"/>
      <c r="W696" s="35"/>
      <c r="X696" s="35"/>
      <c r="Y696" s="35"/>
      <c r="Z696" s="35"/>
      <c r="AA696" s="35"/>
      <c r="AB696" s="35"/>
      <c r="AC696" s="35"/>
      <c r="AD696" s="35"/>
      <c r="AE696" s="35"/>
      <c r="AR696" s="203" t="s">
        <v>136</v>
      </c>
      <c r="AT696" s="203" t="s">
        <v>131</v>
      </c>
      <c r="AU696" s="203" t="s">
        <v>86</v>
      </c>
      <c r="AY696" s="18" t="s">
        <v>128</v>
      </c>
      <c r="BE696" s="204">
        <f>IF(N696="základní",J696,0)</f>
        <v>0</v>
      </c>
      <c r="BF696" s="204">
        <f>IF(N696="snížená",J696,0)</f>
        <v>0</v>
      </c>
      <c r="BG696" s="204">
        <f>IF(N696="zákl. přenesená",J696,0)</f>
        <v>0</v>
      </c>
      <c r="BH696" s="204">
        <f>IF(N696="sníž. přenesená",J696,0)</f>
        <v>0</v>
      </c>
      <c r="BI696" s="204">
        <f>IF(N696="nulová",J696,0)</f>
        <v>0</v>
      </c>
      <c r="BJ696" s="18" t="s">
        <v>84</v>
      </c>
      <c r="BK696" s="204">
        <f>ROUND(I696*H696,2)</f>
        <v>0</v>
      </c>
      <c r="BL696" s="18" t="s">
        <v>136</v>
      </c>
      <c r="BM696" s="203" t="s">
        <v>1315</v>
      </c>
    </row>
    <row r="697" spans="1:65" s="2" customFormat="1">
      <c r="A697" s="35"/>
      <c r="B697" s="36"/>
      <c r="C697" s="37"/>
      <c r="D697" s="205" t="s">
        <v>138</v>
      </c>
      <c r="E697" s="37"/>
      <c r="F697" s="206" t="s">
        <v>1316</v>
      </c>
      <c r="G697" s="37"/>
      <c r="H697" s="37"/>
      <c r="I697" s="207"/>
      <c r="J697" s="37"/>
      <c r="K697" s="37"/>
      <c r="L697" s="40"/>
      <c r="M697" s="208"/>
      <c r="N697" s="209"/>
      <c r="O697" s="72"/>
      <c r="P697" s="72"/>
      <c r="Q697" s="72"/>
      <c r="R697" s="72"/>
      <c r="S697" s="72"/>
      <c r="T697" s="73"/>
      <c r="U697" s="35"/>
      <c r="V697" s="35"/>
      <c r="W697" s="35"/>
      <c r="X697" s="35"/>
      <c r="Y697" s="35"/>
      <c r="Z697" s="35"/>
      <c r="AA697" s="35"/>
      <c r="AB697" s="35"/>
      <c r="AC697" s="35"/>
      <c r="AD697" s="35"/>
      <c r="AE697" s="35"/>
      <c r="AT697" s="18" t="s">
        <v>138</v>
      </c>
      <c r="AU697" s="18" t="s">
        <v>86</v>
      </c>
    </row>
    <row r="698" spans="1:65" s="15" customFormat="1">
      <c r="B698" s="242"/>
      <c r="C698" s="243"/>
      <c r="D698" s="205" t="s">
        <v>151</v>
      </c>
      <c r="E698" s="244" t="s">
        <v>1</v>
      </c>
      <c r="F698" s="245" t="s">
        <v>1317</v>
      </c>
      <c r="G698" s="243"/>
      <c r="H698" s="244" t="s">
        <v>1</v>
      </c>
      <c r="I698" s="246"/>
      <c r="J698" s="243"/>
      <c r="K698" s="243"/>
      <c r="L698" s="247"/>
      <c r="M698" s="248"/>
      <c r="N698" s="249"/>
      <c r="O698" s="249"/>
      <c r="P698" s="249"/>
      <c r="Q698" s="249"/>
      <c r="R698" s="249"/>
      <c r="S698" s="249"/>
      <c r="T698" s="250"/>
      <c r="AT698" s="251" t="s">
        <v>151</v>
      </c>
      <c r="AU698" s="251" t="s">
        <v>86</v>
      </c>
      <c r="AV698" s="15" t="s">
        <v>84</v>
      </c>
      <c r="AW698" s="15" t="s">
        <v>34</v>
      </c>
      <c r="AX698" s="15" t="s">
        <v>77</v>
      </c>
      <c r="AY698" s="251" t="s">
        <v>128</v>
      </c>
    </row>
    <row r="699" spans="1:65" s="13" customFormat="1">
      <c r="B699" s="210"/>
      <c r="C699" s="211"/>
      <c r="D699" s="205" t="s">
        <v>151</v>
      </c>
      <c r="E699" s="212" t="s">
        <v>1</v>
      </c>
      <c r="F699" s="213" t="s">
        <v>1318</v>
      </c>
      <c r="G699" s="211"/>
      <c r="H699" s="214">
        <v>0.32</v>
      </c>
      <c r="I699" s="215"/>
      <c r="J699" s="211"/>
      <c r="K699" s="211"/>
      <c r="L699" s="216"/>
      <c r="M699" s="217"/>
      <c r="N699" s="218"/>
      <c r="O699" s="218"/>
      <c r="P699" s="218"/>
      <c r="Q699" s="218"/>
      <c r="R699" s="218"/>
      <c r="S699" s="218"/>
      <c r="T699" s="219"/>
      <c r="AT699" s="220" t="s">
        <v>151</v>
      </c>
      <c r="AU699" s="220" t="s">
        <v>86</v>
      </c>
      <c r="AV699" s="13" t="s">
        <v>86</v>
      </c>
      <c r="AW699" s="13" t="s">
        <v>34</v>
      </c>
      <c r="AX699" s="13" t="s">
        <v>77</v>
      </c>
      <c r="AY699" s="220" t="s">
        <v>128</v>
      </c>
    </row>
    <row r="700" spans="1:65" s="14" customFormat="1">
      <c r="B700" s="231"/>
      <c r="C700" s="232"/>
      <c r="D700" s="205" t="s">
        <v>151</v>
      </c>
      <c r="E700" s="233" t="s">
        <v>1</v>
      </c>
      <c r="F700" s="234" t="s">
        <v>177</v>
      </c>
      <c r="G700" s="232"/>
      <c r="H700" s="235">
        <v>0.32</v>
      </c>
      <c r="I700" s="236"/>
      <c r="J700" s="232"/>
      <c r="K700" s="232"/>
      <c r="L700" s="237"/>
      <c r="M700" s="238"/>
      <c r="N700" s="239"/>
      <c r="O700" s="239"/>
      <c r="P700" s="239"/>
      <c r="Q700" s="239"/>
      <c r="R700" s="239"/>
      <c r="S700" s="239"/>
      <c r="T700" s="240"/>
      <c r="AT700" s="241" t="s">
        <v>151</v>
      </c>
      <c r="AU700" s="241" t="s">
        <v>86</v>
      </c>
      <c r="AV700" s="14" t="s">
        <v>136</v>
      </c>
      <c r="AW700" s="14" t="s">
        <v>34</v>
      </c>
      <c r="AX700" s="14" t="s">
        <v>84</v>
      </c>
      <c r="AY700" s="241" t="s">
        <v>128</v>
      </c>
    </row>
    <row r="701" spans="1:65" s="2" customFormat="1" ht="16.5" customHeight="1">
      <c r="A701" s="35"/>
      <c r="B701" s="36"/>
      <c r="C701" s="192" t="s">
        <v>492</v>
      </c>
      <c r="D701" s="192" t="s">
        <v>131</v>
      </c>
      <c r="E701" s="193" t="s">
        <v>1319</v>
      </c>
      <c r="F701" s="194" t="s">
        <v>1320</v>
      </c>
      <c r="G701" s="195" t="s">
        <v>148</v>
      </c>
      <c r="H701" s="196">
        <v>0.4</v>
      </c>
      <c r="I701" s="197"/>
      <c r="J701" s="198">
        <f>ROUND(I701*H701,2)</f>
        <v>0</v>
      </c>
      <c r="K701" s="194" t="s">
        <v>848</v>
      </c>
      <c r="L701" s="40"/>
      <c r="M701" s="199" t="s">
        <v>1</v>
      </c>
      <c r="N701" s="200" t="s">
        <v>42</v>
      </c>
      <c r="O701" s="72"/>
      <c r="P701" s="201">
        <f>O701*H701</f>
        <v>0</v>
      </c>
      <c r="Q701" s="201">
        <v>0</v>
      </c>
      <c r="R701" s="201">
        <f>Q701*H701</f>
        <v>0</v>
      </c>
      <c r="S701" s="201">
        <v>1</v>
      </c>
      <c r="T701" s="202">
        <f>S701*H701</f>
        <v>0.4</v>
      </c>
      <c r="U701" s="35"/>
      <c r="V701" s="35"/>
      <c r="W701" s="35"/>
      <c r="X701" s="35"/>
      <c r="Y701" s="35"/>
      <c r="Z701" s="35"/>
      <c r="AA701" s="35"/>
      <c r="AB701" s="35"/>
      <c r="AC701" s="35"/>
      <c r="AD701" s="35"/>
      <c r="AE701" s="35"/>
      <c r="AR701" s="203" t="s">
        <v>136</v>
      </c>
      <c r="AT701" s="203" t="s">
        <v>131</v>
      </c>
      <c r="AU701" s="203" t="s">
        <v>86</v>
      </c>
      <c r="AY701" s="18" t="s">
        <v>128</v>
      </c>
      <c r="BE701" s="204">
        <f>IF(N701="základní",J701,0)</f>
        <v>0</v>
      </c>
      <c r="BF701" s="204">
        <f>IF(N701="snížená",J701,0)</f>
        <v>0</v>
      </c>
      <c r="BG701" s="204">
        <f>IF(N701="zákl. přenesená",J701,0)</f>
        <v>0</v>
      </c>
      <c r="BH701" s="204">
        <f>IF(N701="sníž. přenesená",J701,0)</f>
        <v>0</v>
      </c>
      <c r="BI701" s="204">
        <f>IF(N701="nulová",J701,0)</f>
        <v>0</v>
      </c>
      <c r="BJ701" s="18" t="s">
        <v>84</v>
      </c>
      <c r="BK701" s="204">
        <f>ROUND(I701*H701,2)</f>
        <v>0</v>
      </c>
      <c r="BL701" s="18" t="s">
        <v>136</v>
      </c>
      <c r="BM701" s="203" t="s">
        <v>1321</v>
      </c>
    </row>
    <row r="702" spans="1:65" s="2" customFormat="1">
      <c r="A702" s="35"/>
      <c r="B702" s="36"/>
      <c r="C702" s="37"/>
      <c r="D702" s="205" t="s">
        <v>138</v>
      </c>
      <c r="E702" s="37"/>
      <c r="F702" s="206" t="s">
        <v>1322</v>
      </c>
      <c r="G702" s="37"/>
      <c r="H702" s="37"/>
      <c r="I702" s="207"/>
      <c r="J702" s="37"/>
      <c r="K702" s="37"/>
      <c r="L702" s="40"/>
      <c r="M702" s="208"/>
      <c r="N702" s="209"/>
      <c r="O702" s="72"/>
      <c r="P702" s="72"/>
      <c r="Q702" s="72"/>
      <c r="R702" s="72"/>
      <c r="S702" s="72"/>
      <c r="T702" s="73"/>
      <c r="U702" s="35"/>
      <c r="V702" s="35"/>
      <c r="W702" s="35"/>
      <c r="X702" s="35"/>
      <c r="Y702" s="35"/>
      <c r="Z702" s="35"/>
      <c r="AA702" s="35"/>
      <c r="AB702" s="35"/>
      <c r="AC702" s="35"/>
      <c r="AD702" s="35"/>
      <c r="AE702" s="35"/>
      <c r="AT702" s="18" t="s">
        <v>138</v>
      </c>
      <c r="AU702" s="18" t="s">
        <v>86</v>
      </c>
    </row>
    <row r="703" spans="1:65" s="15" customFormat="1">
      <c r="B703" s="242"/>
      <c r="C703" s="243"/>
      <c r="D703" s="205" t="s">
        <v>151</v>
      </c>
      <c r="E703" s="244" t="s">
        <v>1</v>
      </c>
      <c r="F703" s="245" t="s">
        <v>1323</v>
      </c>
      <c r="G703" s="243"/>
      <c r="H703" s="244" t="s">
        <v>1</v>
      </c>
      <c r="I703" s="246"/>
      <c r="J703" s="243"/>
      <c r="K703" s="243"/>
      <c r="L703" s="247"/>
      <c r="M703" s="248"/>
      <c r="N703" s="249"/>
      <c r="O703" s="249"/>
      <c r="P703" s="249"/>
      <c r="Q703" s="249"/>
      <c r="R703" s="249"/>
      <c r="S703" s="249"/>
      <c r="T703" s="250"/>
      <c r="AT703" s="251" t="s">
        <v>151</v>
      </c>
      <c r="AU703" s="251" t="s">
        <v>86</v>
      </c>
      <c r="AV703" s="15" t="s">
        <v>84</v>
      </c>
      <c r="AW703" s="15" t="s">
        <v>34</v>
      </c>
      <c r="AX703" s="15" t="s">
        <v>77</v>
      </c>
      <c r="AY703" s="251" t="s">
        <v>128</v>
      </c>
    </row>
    <row r="704" spans="1:65" s="13" customFormat="1">
      <c r="B704" s="210"/>
      <c r="C704" s="211"/>
      <c r="D704" s="205" t="s">
        <v>151</v>
      </c>
      <c r="E704" s="212" t="s">
        <v>1</v>
      </c>
      <c r="F704" s="213" t="s">
        <v>1324</v>
      </c>
      <c r="G704" s="211"/>
      <c r="H704" s="214">
        <v>0.4</v>
      </c>
      <c r="I704" s="215"/>
      <c r="J704" s="211"/>
      <c r="K704" s="211"/>
      <c r="L704" s="216"/>
      <c r="M704" s="217"/>
      <c r="N704" s="218"/>
      <c r="O704" s="218"/>
      <c r="P704" s="218"/>
      <c r="Q704" s="218"/>
      <c r="R704" s="218"/>
      <c r="S704" s="218"/>
      <c r="T704" s="219"/>
      <c r="AT704" s="220" t="s">
        <v>151</v>
      </c>
      <c r="AU704" s="220" t="s">
        <v>86</v>
      </c>
      <c r="AV704" s="13" t="s">
        <v>86</v>
      </c>
      <c r="AW704" s="13" t="s">
        <v>34</v>
      </c>
      <c r="AX704" s="13" t="s">
        <v>77</v>
      </c>
      <c r="AY704" s="220" t="s">
        <v>128</v>
      </c>
    </row>
    <row r="705" spans="1:65" s="14" customFormat="1">
      <c r="B705" s="231"/>
      <c r="C705" s="232"/>
      <c r="D705" s="205" t="s">
        <v>151</v>
      </c>
      <c r="E705" s="233" t="s">
        <v>1</v>
      </c>
      <c r="F705" s="234" t="s">
        <v>177</v>
      </c>
      <c r="G705" s="232"/>
      <c r="H705" s="235">
        <v>0.4</v>
      </c>
      <c r="I705" s="236"/>
      <c r="J705" s="232"/>
      <c r="K705" s="232"/>
      <c r="L705" s="237"/>
      <c r="M705" s="238"/>
      <c r="N705" s="239"/>
      <c r="O705" s="239"/>
      <c r="P705" s="239"/>
      <c r="Q705" s="239"/>
      <c r="R705" s="239"/>
      <c r="S705" s="239"/>
      <c r="T705" s="240"/>
      <c r="AT705" s="241" t="s">
        <v>151</v>
      </c>
      <c r="AU705" s="241" t="s">
        <v>86</v>
      </c>
      <c r="AV705" s="14" t="s">
        <v>136</v>
      </c>
      <c r="AW705" s="14" t="s">
        <v>34</v>
      </c>
      <c r="AX705" s="14" t="s">
        <v>84</v>
      </c>
      <c r="AY705" s="241" t="s">
        <v>128</v>
      </c>
    </row>
    <row r="706" spans="1:65" s="12" customFormat="1" ht="22.8" customHeight="1">
      <c r="B706" s="176"/>
      <c r="C706" s="177"/>
      <c r="D706" s="178" t="s">
        <v>76</v>
      </c>
      <c r="E706" s="190" t="s">
        <v>1325</v>
      </c>
      <c r="F706" s="190" t="s">
        <v>1326</v>
      </c>
      <c r="G706" s="177"/>
      <c r="H706" s="177"/>
      <c r="I706" s="180"/>
      <c r="J706" s="191">
        <f>BK706</f>
        <v>0</v>
      </c>
      <c r="K706" s="177"/>
      <c r="L706" s="182"/>
      <c r="M706" s="183"/>
      <c r="N706" s="184"/>
      <c r="O706" s="184"/>
      <c r="P706" s="185">
        <f>SUM(P707:P757)</f>
        <v>0</v>
      </c>
      <c r="Q706" s="184"/>
      <c r="R706" s="185">
        <f>SUM(R707:R757)</f>
        <v>0</v>
      </c>
      <c r="S706" s="184"/>
      <c r="T706" s="186">
        <f>SUM(T707:T757)</f>
        <v>0</v>
      </c>
      <c r="AR706" s="187" t="s">
        <v>84</v>
      </c>
      <c r="AT706" s="188" t="s">
        <v>76</v>
      </c>
      <c r="AU706" s="188" t="s">
        <v>84</v>
      </c>
      <c r="AY706" s="187" t="s">
        <v>128</v>
      </c>
      <c r="BK706" s="189">
        <f>SUM(BK707:BK757)</f>
        <v>0</v>
      </c>
    </row>
    <row r="707" spans="1:65" s="2" customFormat="1" ht="16.5" customHeight="1">
      <c r="A707" s="35"/>
      <c r="B707" s="36"/>
      <c r="C707" s="192" t="s">
        <v>494</v>
      </c>
      <c r="D707" s="192" t="s">
        <v>131</v>
      </c>
      <c r="E707" s="193" t="s">
        <v>1327</v>
      </c>
      <c r="F707" s="194" t="s">
        <v>1328</v>
      </c>
      <c r="G707" s="195" t="s">
        <v>148</v>
      </c>
      <c r="H707" s="196">
        <v>561.70299999999997</v>
      </c>
      <c r="I707" s="197"/>
      <c r="J707" s="198">
        <f>ROUND(I707*H707,2)</f>
        <v>0</v>
      </c>
      <c r="K707" s="194" t="s">
        <v>848</v>
      </c>
      <c r="L707" s="40"/>
      <c r="M707" s="199" t="s">
        <v>1</v>
      </c>
      <c r="N707" s="200" t="s">
        <v>42</v>
      </c>
      <c r="O707" s="72"/>
      <c r="P707" s="201">
        <f>O707*H707</f>
        <v>0</v>
      </c>
      <c r="Q707" s="201">
        <v>0</v>
      </c>
      <c r="R707" s="201">
        <f>Q707*H707</f>
        <v>0</v>
      </c>
      <c r="S707" s="201">
        <v>0</v>
      </c>
      <c r="T707" s="202">
        <f>S707*H707</f>
        <v>0</v>
      </c>
      <c r="U707" s="35"/>
      <c r="V707" s="35"/>
      <c r="W707" s="35"/>
      <c r="X707" s="35"/>
      <c r="Y707" s="35"/>
      <c r="Z707" s="35"/>
      <c r="AA707" s="35"/>
      <c r="AB707" s="35"/>
      <c r="AC707" s="35"/>
      <c r="AD707" s="35"/>
      <c r="AE707" s="35"/>
      <c r="AR707" s="203" t="s">
        <v>136</v>
      </c>
      <c r="AT707" s="203" t="s">
        <v>131</v>
      </c>
      <c r="AU707" s="203" t="s">
        <v>86</v>
      </c>
      <c r="AY707" s="18" t="s">
        <v>128</v>
      </c>
      <c r="BE707" s="204">
        <f>IF(N707="základní",J707,0)</f>
        <v>0</v>
      </c>
      <c r="BF707" s="204">
        <f>IF(N707="snížená",J707,0)</f>
        <v>0</v>
      </c>
      <c r="BG707" s="204">
        <f>IF(N707="zákl. přenesená",J707,0)</f>
        <v>0</v>
      </c>
      <c r="BH707" s="204">
        <f>IF(N707="sníž. přenesená",J707,0)</f>
        <v>0</v>
      </c>
      <c r="BI707" s="204">
        <f>IF(N707="nulová",J707,0)</f>
        <v>0</v>
      </c>
      <c r="BJ707" s="18" t="s">
        <v>84</v>
      </c>
      <c r="BK707" s="204">
        <f>ROUND(I707*H707,2)</f>
        <v>0</v>
      </c>
      <c r="BL707" s="18" t="s">
        <v>136</v>
      </c>
      <c r="BM707" s="203" t="s">
        <v>1329</v>
      </c>
    </row>
    <row r="708" spans="1:65" s="2" customFormat="1">
      <c r="A708" s="35"/>
      <c r="B708" s="36"/>
      <c r="C708" s="37"/>
      <c r="D708" s="205" t="s">
        <v>138</v>
      </c>
      <c r="E708" s="37"/>
      <c r="F708" s="206" t="s">
        <v>1330</v>
      </c>
      <c r="G708" s="37"/>
      <c r="H708" s="37"/>
      <c r="I708" s="207"/>
      <c r="J708" s="37"/>
      <c r="K708" s="37"/>
      <c r="L708" s="40"/>
      <c r="M708" s="208"/>
      <c r="N708" s="209"/>
      <c r="O708" s="72"/>
      <c r="P708" s="72"/>
      <c r="Q708" s="72"/>
      <c r="R708" s="72"/>
      <c r="S708" s="72"/>
      <c r="T708" s="73"/>
      <c r="U708" s="35"/>
      <c r="V708" s="35"/>
      <c r="W708" s="35"/>
      <c r="X708" s="35"/>
      <c r="Y708" s="35"/>
      <c r="Z708" s="35"/>
      <c r="AA708" s="35"/>
      <c r="AB708" s="35"/>
      <c r="AC708" s="35"/>
      <c r="AD708" s="35"/>
      <c r="AE708" s="35"/>
      <c r="AT708" s="18" t="s">
        <v>138</v>
      </c>
      <c r="AU708" s="18" t="s">
        <v>86</v>
      </c>
    </row>
    <row r="709" spans="1:65" s="15" customFormat="1">
      <c r="B709" s="242"/>
      <c r="C709" s="243"/>
      <c r="D709" s="205" t="s">
        <v>151</v>
      </c>
      <c r="E709" s="244" t="s">
        <v>1</v>
      </c>
      <c r="F709" s="245" t="s">
        <v>1331</v>
      </c>
      <c r="G709" s="243"/>
      <c r="H709" s="244" t="s">
        <v>1</v>
      </c>
      <c r="I709" s="246"/>
      <c r="J709" s="243"/>
      <c r="K709" s="243"/>
      <c r="L709" s="247"/>
      <c r="M709" s="248"/>
      <c r="N709" s="249"/>
      <c r="O709" s="249"/>
      <c r="P709" s="249"/>
      <c r="Q709" s="249"/>
      <c r="R709" s="249"/>
      <c r="S709" s="249"/>
      <c r="T709" s="250"/>
      <c r="AT709" s="251" t="s">
        <v>151</v>
      </c>
      <c r="AU709" s="251" t="s">
        <v>86</v>
      </c>
      <c r="AV709" s="15" t="s">
        <v>84</v>
      </c>
      <c r="AW709" s="15" t="s">
        <v>34</v>
      </c>
      <c r="AX709" s="15" t="s">
        <v>77</v>
      </c>
      <c r="AY709" s="251" t="s">
        <v>128</v>
      </c>
    </row>
    <row r="710" spans="1:65" s="15" customFormat="1">
      <c r="B710" s="242"/>
      <c r="C710" s="243"/>
      <c r="D710" s="205" t="s">
        <v>151</v>
      </c>
      <c r="E710" s="244" t="s">
        <v>1</v>
      </c>
      <c r="F710" s="245" t="s">
        <v>1332</v>
      </c>
      <c r="G710" s="243"/>
      <c r="H710" s="244" t="s">
        <v>1</v>
      </c>
      <c r="I710" s="246"/>
      <c r="J710" s="243"/>
      <c r="K710" s="243"/>
      <c r="L710" s="247"/>
      <c r="M710" s="248"/>
      <c r="N710" s="249"/>
      <c r="O710" s="249"/>
      <c r="P710" s="249"/>
      <c r="Q710" s="249"/>
      <c r="R710" s="249"/>
      <c r="S710" s="249"/>
      <c r="T710" s="250"/>
      <c r="AT710" s="251" t="s">
        <v>151</v>
      </c>
      <c r="AU710" s="251" t="s">
        <v>86</v>
      </c>
      <c r="AV710" s="15" t="s">
        <v>84</v>
      </c>
      <c r="AW710" s="15" t="s">
        <v>34</v>
      </c>
      <c r="AX710" s="15" t="s">
        <v>77</v>
      </c>
      <c r="AY710" s="251" t="s">
        <v>128</v>
      </c>
    </row>
    <row r="711" spans="1:65" s="13" customFormat="1">
      <c r="B711" s="210"/>
      <c r="C711" s="211"/>
      <c r="D711" s="205" t="s">
        <v>151</v>
      </c>
      <c r="E711" s="212" t="s">
        <v>1</v>
      </c>
      <c r="F711" s="213" t="s">
        <v>1333</v>
      </c>
      <c r="G711" s="211"/>
      <c r="H711" s="214">
        <v>89.314999999999998</v>
      </c>
      <c r="I711" s="215"/>
      <c r="J711" s="211"/>
      <c r="K711" s="211"/>
      <c r="L711" s="216"/>
      <c r="M711" s="217"/>
      <c r="N711" s="218"/>
      <c r="O711" s="218"/>
      <c r="P711" s="218"/>
      <c r="Q711" s="218"/>
      <c r="R711" s="218"/>
      <c r="S711" s="218"/>
      <c r="T711" s="219"/>
      <c r="AT711" s="220" t="s">
        <v>151</v>
      </c>
      <c r="AU711" s="220" t="s">
        <v>86</v>
      </c>
      <c r="AV711" s="13" t="s">
        <v>86</v>
      </c>
      <c r="AW711" s="13" t="s">
        <v>34</v>
      </c>
      <c r="AX711" s="13" t="s">
        <v>77</v>
      </c>
      <c r="AY711" s="220" t="s">
        <v>128</v>
      </c>
    </row>
    <row r="712" spans="1:65" s="15" customFormat="1">
      <c r="B712" s="242"/>
      <c r="C712" s="243"/>
      <c r="D712" s="205" t="s">
        <v>151</v>
      </c>
      <c r="E712" s="244" t="s">
        <v>1</v>
      </c>
      <c r="F712" s="245" t="s">
        <v>1334</v>
      </c>
      <c r="G712" s="243"/>
      <c r="H712" s="244" t="s">
        <v>1</v>
      </c>
      <c r="I712" s="246"/>
      <c r="J712" s="243"/>
      <c r="K712" s="243"/>
      <c r="L712" s="247"/>
      <c r="M712" s="248"/>
      <c r="N712" s="249"/>
      <c r="O712" s="249"/>
      <c r="P712" s="249"/>
      <c r="Q712" s="249"/>
      <c r="R712" s="249"/>
      <c r="S712" s="249"/>
      <c r="T712" s="250"/>
      <c r="AT712" s="251" t="s">
        <v>151</v>
      </c>
      <c r="AU712" s="251" t="s">
        <v>86</v>
      </c>
      <c r="AV712" s="15" t="s">
        <v>84</v>
      </c>
      <c r="AW712" s="15" t="s">
        <v>34</v>
      </c>
      <c r="AX712" s="15" t="s">
        <v>77</v>
      </c>
      <c r="AY712" s="251" t="s">
        <v>128</v>
      </c>
    </row>
    <row r="713" spans="1:65" s="13" customFormat="1">
      <c r="B713" s="210"/>
      <c r="C713" s="211"/>
      <c r="D713" s="205" t="s">
        <v>151</v>
      </c>
      <c r="E713" s="212" t="s">
        <v>1</v>
      </c>
      <c r="F713" s="213" t="s">
        <v>1335</v>
      </c>
      <c r="G713" s="211"/>
      <c r="H713" s="214">
        <v>0.76800000000000002</v>
      </c>
      <c r="I713" s="215"/>
      <c r="J713" s="211"/>
      <c r="K713" s="211"/>
      <c r="L713" s="216"/>
      <c r="M713" s="217"/>
      <c r="N713" s="218"/>
      <c r="O713" s="218"/>
      <c r="P713" s="218"/>
      <c r="Q713" s="218"/>
      <c r="R713" s="218"/>
      <c r="S713" s="218"/>
      <c r="T713" s="219"/>
      <c r="AT713" s="220" t="s">
        <v>151</v>
      </c>
      <c r="AU713" s="220" t="s">
        <v>86</v>
      </c>
      <c r="AV713" s="13" t="s">
        <v>86</v>
      </c>
      <c r="AW713" s="13" t="s">
        <v>34</v>
      </c>
      <c r="AX713" s="13" t="s">
        <v>77</v>
      </c>
      <c r="AY713" s="220" t="s">
        <v>128</v>
      </c>
    </row>
    <row r="714" spans="1:65" s="15" customFormat="1">
      <c r="B714" s="242"/>
      <c r="C714" s="243"/>
      <c r="D714" s="205" t="s">
        <v>151</v>
      </c>
      <c r="E714" s="244" t="s">
        <v>1</v>
      </c>
      <c r="F714" s="245" t="s">
        <v>1336</v>
      </c>
      <c r="G714" s="243"/>
      <c r="H714" s="244" t="s">
        <v>1</v>
      </c>
      <c r="I714" s="246"/>
      <c r="J714" s="243"/>
      <c r="K714" s="243"/>
      <c r="L714" s="247"/>
      <c r="M714" s="248"/>
      <c r="N714" s="249"/>
      <c r="O714" s="249"/>
      <c r="P714" s="249"/>
      <c r="Q714" s="249"/>
      <c r="R714" s="249"/>
      <c r="S714" s="249"/>
      <c r="T714" s="250"/>
      <c r="AT714" s="251" t="s">
        <v>151</v>
      </c>
      <c r="AU714" s="251" t="s">
        <v>86</v>
      </c>
      <c r="AV714" s="15" t="s">
        <v>84</v>
      </c>
      <c r="AW714" s="15" t="s">
        <v>34</v>
      </c>
      <c r="AX714" s="15" t="s">
        <v>77</v>
      </c>
      <c r="AY714" s="251" t="s">
        <v>128</v>
      </c>
    </row>
    <row r="715" spans="1:65" s="13" customFormat="1">
      <c r="B715" s="210"/>
      <c r="C715" s="211"/>
      <c r="D715" s="205" t="s">
        <v>151</v>
      </c>
      <c r="E715" s="212" t="s">
        <v>1</v>
      </c>
      <c r="F715" s="213" t="s">
        <v>1337</v>
      </c>
      <c r="G715" s="211"/>
      <c r="H715" s="214">
        <v>262.82</v>
      </c>
      <c r="I715" s="215"/>
      <c r="J715" s="211"/>
      <c r="K715" s="211"/>
      <c r="L715" s="216"/>
      <c r="M715" s="217"/>
      <c r="N715" s="218"/>
      <c r="O715" s="218"/>
      <c r="P715" s="218"/>
      <c r="Q715" s="218"/>
      <c r="R715" s="218"/>
      <c r="S715" s="218"/>
      <c r="T715" s="219"/>
      <c r="AT715" s="220" t="s">
        <v>151</v>
      </c>
      <c r="AU715" s="220" t="s">
        <v>86</v>
      </c>
      <c r="AV715" s="13" t="s">
        <v>86</v>
      </c>
      <c r="AW715" s="13" t="s">
        <v>34</v>
      </c>
      <c r="AX715" s="13" t="s">
        <v>77</v>
      </c>
      <c r="AY715" s="220" t="s">
        <v>128</v>
      </c>
    </row>
    <row r="716" spans="1:65" s="15" customFormat="1">
      <c r="B716" s="242"/>
      <c r="C716" s="243"/>
      <c r="D716" s="205" t="s">
        <v>151</v>
      </c>
      <c r="E716" s="244" t="s">
        <v>1</v>
      </c>
      <c r="F716" s="245" t="s">
        <v>1338</v>
      </c>
      <c r="G716" s="243"/>
      <c r="H716" s="244" t="s">
        <v>1</v>
      </c>
      <c r="I716" s="246"/>
      <c r="J716" s="243"/>
      <c r="K716" s="243"/>
      <c r="L716" s="247"/>
      <c r="M716" s="248"/>
      <c r="N716" s="249"/>
      <c r="O716" s="249"/>
      <c r="P716" s="249"/>
      <c r="Q716" s="249"/>
      <c r="R716" s="249"/>
      <c r="S716" s="249"/>
      <c r="T716" s="250"/>
      <c r="AT716" s="251" t="s">
        <v>151</v>
      </c>
      <c r="AU716" s="251" t="s">
        <v>86</v>
      </c>
      <c r="AV716" s="15" t="s">
        <v>84</v>
      </c>
      <c r="AW716" s="15" t="s">
        <v>34</v>
      </c>
      <c r="AX716" s="15" t="s">
        <v>77</v>
      </c>
      <c r="AY716" s="251" t="s">
        <v>128</v>
      </c>
    </row>
    <row r="717" spans="1:65" s="13" customFormat="1">
      <c r="B717" s="210"/>
      <c r="C717" s="211"/>
      <c r="D717" s="205" t="s">
        <v>151</v>
      </c>
      <c r="E717" s="212" t="s">
        <v>1</v>
      </c>
      <c r="F717" s="213" t="s">
        <v>1339</v>
      </c>
      <c r="G717" s="211"/>
      <c r="H717" s="214">
        <v>208.8</v>
      </c>
      <c r="I717" s="215"/>
      <c r="J717" s="211"/>
      <c r="K717" s="211"/>
      <c r="L717" s="216"/>
      <c r="M717" s="217"/>
      <c r="N717" s="218"/>
      <c r="O717" s="218"/>
      <c r="P717" s="218"/>
      <c r="Q717" s="218"/>
      <c r="R717" s="218"/>
      <c r="S717" s="218"/>
      <c r="T717" s="219"/>
      <c r="AT717" s="220" t="s">
        <v>151</v>
      </c>
      <c r="AU717" s="220" t="s">
        <v>86</v>
      </c>
      <c r="AV717" s="13" t="s">
        <v>86</v>
      </c>
      <c r="AW717" s="13" t="s">
        <v>34</v>
      </c>
      <c r="AX717" s="13" t="s">
        <v>77</v>
      </c>
      <c r="AY717" s="220" t="s">
        <v>128</v>
      </c>
    </row>
    <row r="718" spans="1:65" s="14" customFormat="1">
      <c r="B718" s="231"/>
      <c r="C718" s="232"/>
      <c r="D718" s="205" t="s">
        <v>151</v>
      </c>
      <c r="E718" s="233" t="s">
        <v>1</v>
      </c>
      <c r="F718" s="234" t="s">
        <v>177</v>
      </c>
      <c r="G718" s="232"/>
      <c r="H718" s="235">
        <v>561.70299999999997</v>
      </c>
      <c r="I718" s="236"/>
      <c r="J718" s="232"/>
      <c r="K718" s="232"/>
      <c r="L718" s="237"/>
      <c r="M718" s="238"/>
      <c r="N718" s="239"/>
      <c r="O718" s="239"/>
      <c r="P718" s="239"/>
      <c r="Q718" s="239"/>
      <c r="R718" s="239"/>
      <c r="S718" s="239"/>
      <c r="T718" s="240"/>
      <c r="AT718" s="241" t="s">
        <v>151</v>
      </c>
      <c r="AU718" s="241" t="s">
        <v>86</v>
      </c>
      <c r="AV718" s="14" t="s">
        <v>136</v>
      </c>
      <c r="AW718" s="14" t="s">
        <v>34</v>
      </c>
      <c r="AX718" s="14" t="s">
        <v>84</v>
      </c>
      <c r="AY718" s="241" t="s">
        <v>128</v>
      </c>
    </row>
    <row r="719" spans="1:65" s="2" customFormat="1" ht="16.5" customHeight="1">
      <c r="A719" s="35"/>
      <c r="B719" s="36"/>
      <c r="C719" s="192" t="s">
        <v>497</v>
      </c>
      <c r="D719" s="192" t="s">
        <v>131</v>
      </c>
      <c r="E719" s="193" t="s">
        <v>1340</v>
      </c>
      <c r="F719" s="194" t="s">
        <v>1341</v>
      </c>
      <c r="G719" s="195" t="s">
        <v>148</v>
      </c>
      <c r="H719" s="196">
        <v>7302.1390000000001</v>
      </c>
      <c r="I719" s="197"/>
      <c r="J719" s="198">
        <f>ROUND(I719*H719,2)</f>
        <v>0</v>
      </c>
      <c r="K719" s="194" t="s">
        <v>848</v>
      </c>
      <c r="L719" s="40"/>
      <c r="M719" s="199" t="s">
        <v>1</v>
      </c>
      <c r="N719" s="200" t="s">
        <v>42</v>
      </c>
      <c r="O719" s="72"/>
      <c r="P719" s="201">
        <f>O719*H719</f>
        <v>0</v>
      </c>
      <c r="Q719" s="201">
        <v>0</v>
      </c>
      <c r="R719" s="201">
        <f>Q719*H719</f>
        <v>0</v>
      </c>
      <c r="S719" s="201">
        <v>0</v>
      </c>
      <c r="T719" s="202">
        <f>S719*H719</f>
        <v>0</v>
      </c>
      <c r="U719" s="35"/>
      <c r="V719" s="35"/>
      <c r="W719" s="35"/>
      <c r="X719" s="35"/>
      <c r="Y719" s="35"/>
      <c r="Z719" s="35"/>
      <c r="AA719" s="35"/>
      <c r="AB719" s="35"/>
      <c r="AC719" s="35"/>
      <c r="AD719" s="35"/>
      <c r="AE719" s="35"/>
      <c r="AR719" s="203" t="s">
        <v>136</v>
      </c>
      <c r="AT719" s="203" t="s">
        <v>131</v>
      </c>
      <c r="AU719" s="203" t="s">
        <v>86</v>
      </c>
      <c r="AY719" s="18" t="s">
        <v>128</v>
      </c>
      <c r="BE719" s="204">
        <f>IF(N719="základní",J719,0)</f>
        <v>0</v>
      </c>
      <c r="BF719" s="204">
        <f>IF(N719="snížená",J719,0)</f>
        <v>0</v>
      </c>
      <c r="BG719" s="204">
        <f>IF(N719="zákl. přenesená",J719,0)</f>
        <v>0</v>
      </c>
      <c r="BH719" s="204">
        <f>IF(N719="sníž. přenesená",J719,0)</f>
        <v>0</v>
      </c>
      <c r="BI719" s="204">
        <f>IF(N719="nulová",J719,0)</f>
        <v>0</v>
      </c>
      <c r="BJ719" s="18" t="s">
        <v>84</v>
      </c>
      <c r="BK719" s="204">
        <f>ROUND(I719*H719,2)</f>
        <v>0</v>
      </c>
      <c r="BL719" s="18" t="s">
        <v>136</v>
      </c>
      <c r="BM719" s="203" t="s">
        <v>1342</v>
      </c>
    </row>
    <row r="720" spans="1:65" s="2" customFormat="1" ht="19.2">
      <c r="A720" s="35"/>
      <c r="B720" s="36"/>
      <c r="C720" s="37"/>
      <c r="D720" s="205" t="s">
        <v>138</v>
      </c>
      <c r="E720" s="37"/>
      <c r="F720" s="206" t="s">
        <v>1343</v>
      </c>
      <c r="G720" s="37"/>
      <c r="H720" s="37"/>
      <c r="I720" s="207"/>
      <c r="J720" s="37"/>
      <c r="K720" s="37"/>
      <c r="L720" s="40"/>
      <c r="M720" s="208"/>
      <c r="N720" s="209"/>
      <c r="O720" s="72"/>
      <c r="P720" s="72"/>
      <c r="Q720" s="72"/>
      <c r="R720" s="72"/>
      <c r="S720" s="72"/>
      <c r="T720" s="73"/>
      <c r="U720" s="35"/>
      <c r="V720" s="35"/>
      <c r="W720" s="35"/>
      <c r="X720" s="35"/>
      <c r="Y720" s="35"/>
      <c r="Z720" s="35"/>
      <c r="AA720" s="35"/>
      <c r="AB720" s="35"/>
      <c r="AC720" s="35"/>
      <c r="AD720" s="35"/>
      <c r="AE720" s="35"/>
      <c r="AT720" s="18" t="s">
        <v>138</v>
      </c>
      <c r="AU720" s="18" t="s">
        <v>86</v>
      </c>
    </row>
    <row r="721" spans="1:65" s="15" customFormat="1">
      <c r="B721" s="242"/>
      <c r="C721" s="243"/>
      <c r="D721" s="205" t="s">
        <v>151</v>
      </c>
      <c r="E721" s="244" t="s">
        <v>1</v>
      </c>
      <c r="F721" s="245" t="s">
        <v>1331</v>
      </c>
      <c r="G721" s="243"/>
      <c r="H721" s="244" t="s">
        <v>1</v>
      </c>
      <c r="I721" s="246"/>
      <c r="J721" s="243"/>
      <c r="K721" s="243"/>
      <c r="L721" s="247"/>
      <c r="M721" s="248"/>
      <c r="N721" s="249"/>
      <c r="O721" s="249"/>
      <c r="P721" s="249"/>
      <c r="Q721" s="249"/>
      <c r="R721" s="249"/>
      <c r="S721" s="249"/>
      <c r="T721" s="250"/>
      <c r="AT721" s="251" t="s">
        <v>151</v>
      </c>
      <c r="AU721" s="251" t="s">
        <v>86</v>
      </c>
      <c r="AV721" s="15" t="s">
        <v>84</v>
      </c>
      <c r="AW721" s="15" t="s">
        <v>34</v>
      </c>
      <c r="AX721" s="15" t="s">
        <v>77</v>
      </c>
      <c r="AY721" s="251" t="s">
        <v>128</v>
      </c>
    </row>
    <row r="722" spans="1:65" s="15" customFormat="1">
      <c r="B722" s="242"/>
      <c r="C722" s="243"/>
      <c r="D722" s="205" t="s">
        <v>151</v>
      </c>
      <c r="E722" s="244" t="s">
        <v>1</v>
      </c>
      <c r="F722" s="245" t="s">
        <v>1344</v>
      </c>
      <c r="G722" s="243"/>
      <c r="H722" s="244" t="s">
        <v>1</v>
      </c>
      <c r="I722" s="246"/>
      <c r="J722" s="243"/>
      <c r="K722" s="243"/>
      <c r="L722" s="247"/>
      <c r="M722" s="248"/>
      <c r="N722" s="249"/>
      <c r="O722" s="249"/>
      <c r="P722" s="249"/>
      <c r="Q722" s="249"/>
      <c r="R722" s="249"/>
      <c r="S722" s="249"/>
      <c r="T722" s="250"/>
      <c r="AT722" s="251" t="s">
        <v>151</v>
      </c>
      <c r="AU722" s="251" t="s">
        <v>86</v>
      </c>
      <c r="AV722" s="15" t="s">
        <v>84</v>
      </c>
      <c r="AW722" s="15" t="s">
        <v>34</v>
      </c>
      <c r="AX722" s="15" t="s">
        <v>77</v>
      </c>
      <c r="AY722" s="251" t="s">
        <v>128</v>
      </c>
    </row>
    <row r="723" spans="1:65" s="13" customFormat="1">
      <c r="B723" s="210"/>
      <c r="C723" s="211"/>
      <c r="D723" s="205" t="s">
        <v>151</v>
      </c>
      <c r="E723" s="212" t="s">
        <v>1</v>
      </c>
      <c r="F723" s="213" t="s">
        <v>1345</v>
      </c>
      <c r="G723" s="211"/>
      <c r="H723" s="214">
        <v>1161.095</v>
      </c>
      <c r="I723" s="215"/>
      <c r="J723" s="211"/>
      <c r="K723" s="211"/>
      <c r="L723" s="216"/>
      <c r="M723" s="217"/>
      <c r="N723" s="218"/>
      <c r="O723" s="218"/>
      <c r="P723" s="218"/>
      <c r="Q723" s="218"/>
      <c r="R723" s="218"/>
      <c r="S723" s="218"/>
      <c r="T723" s="219"/>
      <c r="AT723" s="220" t="s">
        <v>151</v>
      </c>
      <c r="AU723" s="220" t="s">
        <v>86</v>
      </c>
      <c r="AV723" s="13" t="s">
        <v>86</v>
      </c>
      <c r="AW723" s="13" t="s">
        <v>34</v>
      </c>
      <c r="AX723" s="13" t="s">
        <v>77</v>
      </c>
      <c r="AY723" s="220" t="s">
        <v>128</v>
      </c>
    </row>
    <row r="724" spans="1:65" s="15" customFormat="1">
      <c r="B724" s="242"/>
      <c r="C724" s="243"/>
      <c r="D724" s="205" t="s">
        <v>151</v>
      </c>
      <c r="E724" s="244" t="s">
        <v>1</v>
      </c>
      <c r="F724" s="245" t="s">
        <v>1334</v>
      </c>
      <c r="G724" s="243"/>
      <c r="H724" s="244" t="s">
        <v>1</v>
      </c>
      <c r="I724" s="246"/>
      <c r="J724" s="243"/>
      <c r="K724" s="243"/>
      <c r="L724" s="247"/>
      <c r="M724" s="248"/>
      <c r="N724" s="249"/>
      <c r="O724" s="249"/>
      <c r="P724" s="249"/>
      <c r="Q724" s="249"/>
      <c r="R724" s="249"/>
      <c r="S724" s="249"/>
      <c r="T724" s="250"/>
      <c r="AT724" s="251" t="s">
        <v>151</v>
      </c>
      <c r="AU724" s="251" t="s">
        <v>86</v>
      </c>
      <c r="AV724" s="15" t="s">
        <v>84</v>
      </c>
      <c r="AW724" s="15" t="s">
        <v>34</v>
      </c>
      <c r="AX724" s="15" t="s">
        <v>77</v>
      </c>
      <c r="AY724" s="251" t="s">
        <v>128</v>
      </c>
    </row>
    <row r="725" spans="1:65" s="13" customFormat="1">
      <c r="B725" s="210"/>
      <c r="C725" s="211"/>
      <c r="D725" s="205" t="s">
        <v>151</v>
      </c>
      <c r="E725" s="212" t="s">
        <v>1</v>
      </c>
      <c r="F725" s="213" t="s">
        <v>1346</v>
      </c>
      <c r="G725" s="211"/>
      <c r="H725" s="214">
        <v>9.984</v>
      </c>
      <c r="I725" s="215"/>
      <c r="J725" s="211"/>
      <c r="K725" s="211"/>
      <c r="L725" s="216"/>
      <c r="M725" s="217"/>
      <c r="N725" s="218"/>
      <c r="O725" s="218"/>
      <c r="P725" s="218"/>
      <c r="Q725" s="218"/>
      <c r="R725" s="218"/>
      <c r="S725" s="218"/>
      <c r="T725" s="219"/>
      <c r="AT725" s="220" t="s">
        <v>151</v>
      </c>
      <c r="AU725" s="220" t="s">
        <v>86</v>
      </c>
      <c r="AV725" s="13" t="s">
        <v>86</v>
      </c>
      <c r="AW725" s="13" t="s">
        <v>34</v>
      </c>
      <c r="AX725" s="13" t="s">
        <v>77</v>
      </c>
      <c r="AY725" s="220" t="s">
        <v>128</v>
      </c>
    </row>
    <row r="726" spans="1:65" s="15" customFormat="1">
      <c r="B726" s="242"/>
      <c r="C726" s="243"/>
      <c r="D726" s="205" t="s">
        <v>151</v>
      </c>
      <c r="E726" s="244" t="s">
        <v>1</v>
      </c>
      <c r="F726" s="245" t="s">
        <v>1336</v>
      </c>
      <c r="G726" s="243"/>
      <c r="H726" s="244" t="s">
        <v>1</v>
      </c>
      <c r="I726" s="246"/>
      <c r="J726" s="243"/>
      <c r="K726" s="243"/>
      <c r="L726" s="247"/>
      <c r="M726" s="248"/>
      <c r="N726" s="249"/>
      <c r="O726" s="249"/>
      <c r="P726" s="249"/>
      <c r="Q726" s="249"/>
      <c r="R726" s="249"/>
      <c r="S726" s="249"/>
      <c r="T726" s="250"/>
      <c r="AT726" s="251" t="s">
        <v>151</v>
      </c>
      <c r="AU726" s="251" t="s">
        <v>86</v>
      </c>
      <c r="AV726" s="15" t="s">
        <v>84</v>
      </c>
      <c r="AW726" s="15" t="s">
        <v>34</v>
      </c>
      <c r="AX726" s="15" t="s">
        <v>77</v>
      </c>
      <c r="AY726" s="251" t="s">
        <v>128</v>
      </c>
    </row>
    <row r="727" spans="1:65" s="13" customFormat="1">
      <c r="B727" s="210"/>
      <c r="C727" s="211"/>
      <c r="D727" s="205" t="s">
        <v>151</v>
      </c>
      <c r="E727" s="212" t="s">
        <v>1</v>
      </c>
      <c r="F727" s="213" t="s">
        <v>1347</v>
      </c>
      <c r="G727" s="211"/>
      <c r="H727" s="214">
        <v>3416.66</v>
      </c>
      <c r="I727" s="215"/>
      <c r="J727" s="211"/>
      <c r="K727" s="211"/>
      <c r="L727" s="216"/>
      <c r="M727" s="217"/>
      <c r="N727" s="218"/>
      <c r="O727" s="218"/>
      <c r="P727" s="218"/>
      <c r="Q727" s="218"/>
      <c r="R727" s="218"/>
      <c r="S727" s="218"/>
      <c r="T727" s="219"/>
      <c r="AT727" s="220" t="s">
        <v>151</v>
      </c>
      <c r="AU727" s="220" t="s">
        <v>86</v>
      </c>
      <c r="AV727" s="13" t="s">
        <v>86</v>
      </c>
      <c r="AW727" s="13" t="s">
        <v>34</v>
      </c>
      <c r="AX727" s="13" t="s">
        <v>77</v>
      </c>
      <c r="AY727" s="220" t="s">
        <v>128</v>
      </c>
    </row>
    <row r="728" spans="1:65" s="15" customFormat="1">
      <c r="B728" s="242"/>
      <c r="C728" s="243"/>
      <c r="D728" s="205" t="s">
        <v>151</v>
      </c>
      <c r="E728" s="244" t="s">
        <v>1</v>
      </c>
      <c r="F728" s="245" t="s">
        <v>1338</v>
      </c>
      <c r="G728" s="243"/>
      <c r="H728" s="244" t="s">
        <v>1</v>
      </c>
      <c r="I728" s="246"/>
      <c r="J728" s="243"/>
      <c r="K728" s="243"/>
      <c r="L728" s="247"/>
      <c r="M728" s="248"/>
      <c r="N728" s="249"/>
      <c r="O728" s="249"/>
      <c r="P728" s="249"/>
      <c r="Q728" s="249"/>
      <c r="R728" s="249"/>
      <c r="S728" s="249"/>
      <c r="T728" s="250"/>
      <c r="AT728" s="251" t="s">
        <v>151</v>
      </c>
      <c r="AU728" s="251" t="s">
        <v>86</v>
      </c>
      <c r="AV728" s="15" t="s">
        <v>84</v>
      </c>
      <c r="AW728" s="15" t="s">
        <v>34</v>
      </c>
      <c r="AX728" s="15" t="s">
        <v>77</v>
      </c>
      <c r="AY728" s="251" t="s">
        <v>128</v>
      </c>
    </row>
    <row r="729" spans="1:65" s="13" customFormat="1">
      <c r="B729" s="210"/>
      <c r="C729" s="211"/>
      <c r="D729" s="205" t="s">
        <v>151</v>
      </c>
      <c r="E729" s="212" t="s">
        <v>1</v>
      </c>
      <c r="F729" s="213" t="s">
        <v>1348</v>
      </c>
      <c r="G729" s="211"/>
      <c r="H729" s="214">
        <v>2714.4</v>
      </c>
      <c r="I729" s="215"/>
      <c r="J729" s="211"/>
      <c r="K729" s="211"/>
      <c r="L729" s="216"/>
      <c r="M729" s="217"/>
      <c r="N729" s="218"/>
      <c r="O729" s="218"/>
      <c r="P729" s="218"/>
      <c r="Q729" s="218"/>
      <c r="R729" s="218"/>
      <c r="S729" s="218"/>
      <c r="T729" s="219"/>
      <c r="AT729" s="220" t="s">
        <v>151</v>
      </c>
      <c r="AU729" s="220" t="s">
        <v>86</v>
      </c>
      <c r="AV729" s="13" t="s">
        <v>86</v>
      </c>
      <c r="AW729" s="13" t="s">
        <v>34</v>
      </c>
      <c r="AX729" s="13" t="s">
        <v>77</v>
      </c>
      <c r="AY729" s="220" t="s">
        <v>128</v>
      </c>
    </row>
    <row r="730" spans="1:65" s="14" customFormat="1">
      <c r="B730" s="231"/>
      <c r="C730" s="232"/>
      <c r="D730" s="205" t="s">
        <v>151</v>
      </c>
      <c r="E730" s="233" t="s">
        <v>1</v>
      </c>
      <c r="F730" s="234" t="s">
        <v>177</v>
      </c>
      <c r="G730" s="232"/>
      <c r="H730" s="235">
        <v>7302.1389999999992</v>
      </c>
      <c r="I730" s="236"/>
      <c r="J730" s="232"/>
      <c r="K730" s="232"/>
      <c r="L730" s="237"/>
      <c r="M730" s="238"/>
      <c r="N730" s="239"/>
      <c r="O730" s="239"/>
      <c r="P730" s="239"/>
      <c r="Q730" s="239"/>
      <c r="R730" s="239"/>
      <c r="S730" s="239"/>
      <c r="T730" s="240"/>
      <c r="AT730" s="241" t="s">
        <v>151</v>
      </c>
      <c r="AU730" s="241" t="s">
        <v>86</v>
      </c>
      <c r="AV730" s="14" t="s">
        <v>136</v>
      </c>
      <c r="AW730" s="14" t="s">
        <v>34</v>
      </c>
      <c r="AX730" s="14" t="s">
        <v>84</v>
      </c>
      <c r="AY730" s="241" t="s">
        <v>128</v>
      </c>
    </row>
    <row r="731" spans="1:65" s="2" customFormat="1" ht="21.75" customHeight="1">
      <c r="A731" s="35"/>
      <c r="B731" s="36"/>
      <c r="C731" s="192" t="s">
        <v>505</v>
      </c>
      <c r="D731" s="192" t="s">
        <v>131</v>
      </c>
      <c r="E731" s="193" t="s">
        <v>1349</v>
      </c>
      <c r="F731" s="194" t="s">
        <v>1350</v>
      </c>
      <c r="G731" s="195" t="s">
        <v>148</v>
      </c>
      <c r="H731" s="196">
        <v>90.082999999999998</v>
      </c>
      <c r="I731" s="197"/>
      <c r="J731" s="198">
        <f>ROUND(I731*H731,2)</f>
        <v>0</v>
      </c>
      <c r="K731" s="194" t="s">
        <v>848</v>
      </c>
      <c r="L731" s="40"/>
      <c r="M731" s="199" t="s">
        <v>1</v>
      </c>
      <c r="N731" s="200" t="s">
        <v>42</v>
      </c>
      <c r="O731" s="72"/>
      <c r="P731" s="201">
        <f>O731*H731</f>
        <v>0</v>
      </c>
      <c r="Q731" s="201">
        <v>0</v>
      </c>
      <c r="R731" s="201">
        <f>Q731*H731</f>
        <v>0</v>
      </c>
      <c r="S731" s="201">
        <v>0</v>
      </c>
      <c r="T731" s="202">
        <f>S731*H731</f>
        <v>0</v>
      </c>
      <c r="U731" s="35"/>
      <c r="V731" s="35"/>
      <c r="W731" s="35"/>
      <c r="X731" s="35"/>
      <c r="Y731" s="35"/>
      <c r="Z731" s="35"/>
      <c r="AA731" s="35"/>
      <c r="AB731" s="35"/>
      <c r="AC731" s="35"/>
      <c r="AD731" s="35"/>
      <c r="AE731" s="35"/>
      <c r="AR731" s="203" t="s">
        <v>136</v>
      </c>
      <c r="AT731" s="203" t="s">
        <v>131</v>
      </c>
      <c r="AU731" s="203" t="s">
        <v>86</v>
      </c>
      <c r="AY731" s="18" t="s">
        <v>128</v>
      </c>
      <c r="BE731" s="204">
        <f>IF(N731="základní",J731,0)</f>
        <v>0</v>
      </c>
      <c r="BF731" s="204">
        <f>IF(N731="snížená",J731,0)</f>
        <v>0</v>
      </c>
      <c r="BG731" s="204">
        <f>IF(N731="zákl. přenesená",J731,0)</f>
        <v>0</v>
      </c>
      <c r="BH731" s="204">
        <f>IF(N731="sníž. přenesená",J731,0)</f>
        <v>0</v>
      </c>
      <c r="BI731" s="204">
        <f>IF(N731="nulová",J731,0)</f>
        <v>0</v>
      </c>
      <c r="BJ731" s="18" t="s">
        <v>84</v>
      </c>
      <c r="BK731" s="204">
        <f>ROUND(I731*H731,2)</f>
        <v>0</v>
      </c>
      <c r="BL731" s="18" t="s">
        <v>136</v>
      </c>
      <c r="BM731" s="203" t="s">
        <v>1351</v>
      </c>
    </row>
    <row r="732" spans="1:65" s="2" customFormat="1" ht="67.2">
      <c r="A732" s="35"/>
      <c r="B732" s="36"/>
      <c r="C732" s="37"/>
      <c r="D732" s="205" t="s">
        <v>138</v>
      </c>
      <c r="E732" s="37"/>
      <c r="F732" s="206" t="s">
        <v>1352</v>
      </c>
      <c r="G732" s="37"/>
      <c r="H732" s="37"/>
      <c r="I732" s="207"/>
      <c r="J732" s="37"/>
      <c r="K732" s="37"/>
      <c r="L732" s="40"/>
      <c r="M732" s="208"/>
      <c r="N732" s="209"/>
      <c r="O732" s="72"/>
      <c r="P732" s="72"/>
      <c r="Q732" s="72"/>
      <c r="R732" s="72"/>
      <c r="S732" s="72"/>
      <c r="T732" s="73"/>
      <c r="U732" s="35"/>
      <c r="V732" s="35"/>
      <c r="W732" s="35"/>
      <c r="X732" s="35"/>
      <c r="Y732" s="35"/>
      <c r="Z732" s="35"/>
      <c r="AA732" s="35"/>
      <c r="AB732" s="35"/>
      <c r="AC732" s="35"/>
      <c r="AD732" s="35"/>
      <c r="AE732" s="35"/>
      <c r="AT732" s="18" t="s">
        <v>138</v>
      </c>
      <c r="AU732" s="18" t="s">
        <v>86</v>
      </c>
    </row>
    <row r="733" spans="1:65" s="15" customFormat="1">
      <c r="B733" s="242"/>
      <c r="C733" s="243"/>
      <c r="D733" s="205" t="s">
        <v>151</v>
      </c>
      <c r="E733" s="244" t="s">
        <v>1</v>
      </c>
      <c r="F733" s="245" t="s">
        <v>938</v>
      </c>
      <c r="G733" s="243"/>
      <c r="H733" s="244" t="s">
        <v>1</v>
      </c>
      <c r="I733" s="246"/>
      <c r="J733" s="243"/>
      <c r="K733" s="243"/>
      <c r="L733" s="247"/>
      <c r="M733" s="248"/>
      <c r="N733" s="249"/>
      <c r="O733" s="249"/>
      <c r="P733" s="249"/>
      <c r="Q733" s="249"/>
      <c r="R733" s="249"/>
      <c r="S733" s="249"/>
      <c r="T733" s="250"/>
      <c r="AT733" s="251" t="s">
        <v>151</v>
      </c>
      <c r="AU733" s="251" t="s">
        <v>86</v>
      </c>
      <c r="AV733" s="15" t="s">
        <v>84</v>
      </c>
      <c r="AW733" s="15" t="s">
        <v>34</v>
      </c>
      <c r="AX733" s="15" t="s">
        <v>77</v>
      </c>
      <c r="AY733" s="251" t="s">
        <v>128</v>
      </c>
    </row>
    <row r="734" spans="1:65" s="15" customFormat="1">
      <c r="B734" s="242"/>
      <c r="C734" s="243"/>
      <c r="D734" s="205" t="s">
        <v>151</v>
      </c>
      <c r="E734" s="244" t="s">
        <v>1</v>
      </c>
      <c r="F734" s="245" t="s">
        <v>1344</v>
      </c>
      <c r="G734" s="243"/>
      <c r="H734" s="244" t="s">
        <v>1</v>
      </c>
      <c r="I734" s="246"/>
      <c r="J734" s="243"/>
      <c r="K734" s="243"/>
      <c r="L734" s="247"/>
      <c r="M734" s="248"/>
      <c r="N734" s="249"/>
      <c r="O734" s="249"/>
      <c r="P734" s="249"/>
      <c r="Q734" s="249"/>
      <c r="R734" s="249"/>
      <c r="S734" s="249"/>
      <c r="T734" s="250"/>
      <c r="AT734" s="251" t="s">
        <v>151</v>
      </c>
      <c r="AU734" s="251" t="s">
        <v>86</v>
      </c>
      <c r="AV734" s="15" t="s">
        <v>84</v>
      </c>
      <c r="AW734" s="15" t="s">
        <v>34</v>
      </c>
      <c r="AX734" s="15" t="s">
        <v>77</v>
      </c>
      <c r="AY734" s="251" t="s">
        <v>128</v>
      </c>
    </row>
    <row r="735" spans="1:65" s="13" customFormat="1">
      <c r="B735" s="210"/>
      <c r="C735" s="211"/>
      <c r="D735" s="205" t="s">
        <v>151</v>
      </c>
      <c r="E735" s="212" t="s">
        <v>1</v>
      </c>
      <c r="F735" s="213" t="s">
        <v>1333</v>
      </c>
      <c r="G735" s="211"/>
      <c r="H735" s="214">
        <v>89.314999999999998</v>
      </c>
      <c r="I735" s="215"/>
      <c r="J735" s="211"/>
      <c r="K735" s="211"/>
      <c r="L735" s="216"/>
      <c r="M735" s="217"/>
      <c r="N735" s="218"/>
      <c r="O735" s="218"/>
      <c r="P735" s="218"/>
      <c r="Q735" s="218"/>
      <c r="R735" s="218"/>
      <c r="S735" s="218"/>
      <c r="T735" s="219"/>
      <c r="AT735" s="220" t="s">
        <v>151</v>
      </c>
      <c r="AU735" s="220" t="s">
        <v>86</v>
      </c>
      <c r="AV735" s="13" t="s">
        <v>86</v>
      </c>
      <c r="AW735" s="13" t="s">
        <v>34</v>
      </c>
      <c r="AX735" s="13" t="s">
        <v>77</v>
      </c>
      <c r="AY735" s="220" t="s">
        <v>128</v>
      </c>
    </row>
    <row r="736" spans="1:65" s="15" customFormat="1">
      <c r="B736" s="242"/>
      <c r="C736" s="243"/>
      <c r="D736" s="205" t="s">
        <v>151</v>
      </c>
      <c r="E736" s="244" t="s">
        <v>1</v>
      </c>
      <c r="F736" s="245" t="s">
        <v>1334</v>
      </c>
      <c r="G736" s="243"/>
      <c r="H736" s="244" t="s">
        <v>1</v>
      </c>
      <c r="I736" s="246"/>
      <c r="J736" s="243"/>
      <c r="K736" s="243"/>
      <c r="L736" s="247"/>
      <c r="M736" s="248"/>
      <c r="N736" s="249"/>
      <c r="O736" s="249"/>
      <c r="P736" s="249"/>
      <c r="Q736" s="249"/>
      <c r="R736" s="249"/>
      <c r="S736" s="249"/>
      <c r="T736" s="250"/>
      <c r="AT736" s="251" t="s">
        <v>151</v>
      </c>
      <c r="AU736" s="251" t="s">
        <v>86</v>
      </c>
      <c r="AV736" s="15" t="s">
        <v>84</v>
      </c>
      <c r="AW736" s="15" t="s">
        <v>34</v>
      </c>
      <c r="AX736" s="15" t="s">
        <v>77</v>
      </c>
      <c r="AY736" s="251" t="s">
        <v>128</v>
      </c>
    </row>
    <row r="737" spans="1:65" s="13" customFormat="1">
      <c r="B737" s="210"/>
      <c r="C737" s="211"/>
      <c r="D737" s="205" t="s">
        <v>151</v>
      </c>
      <c r="E737" s="212" t="s">
        <v>1</v>
      </c>
      <c r="F737" s="213" t="s">
        <v>1335</v>
      </c>
      <c r="G737" s="211"/>
      <c r="H737" s="214">
        <v>0.76800000000000002</v>
      </c>
      <c r="I737" s="215"/>
      <c r="J737" s="211"/>
      <c r="K737" s="211"/>
      <c r="L737" s="216"/>
      <c r="M737" s="217"/>
      <c r="N737" s="218"/>
      <c r="O737" s="218"/>
      <c r="P737" s="218"/>
      <c r="Q737" s="218"/>
      <c r="R737" s="218"/>
      <c r="S737" s="218"/>
      <c r="T737" s="219"/>
      <c r="AT737" s="220" t="s">
        <v>151</v>
      </c>
      <c r="AU737" s="220" t="s">
        <v>86</v>
      </c>
      <c r="AV737" s="13" t="s">
        <v>86</v>
      </c>
      <c r="AW737" s="13" t="s">
        <v>34</v>
      </c>
      <c r="AX737" s="13" t="s">
        <v>77</v>
      </c>
      <c r="AY737" s="220" t="s">
        <v>128</v>
      </c>
    </row>
    <row r="738" spans="1:65" s="14" customFormat="1">
      <c r="B738" s="231"/>
      <c r="C738" s="232"/>
      <c r="D738" s="205" t="s">
        <v>151</v>
      </c>
      <c r="E738" s="233" t="s">
        <v>1</v>
      </c>
      <c r="F738" s="234" t="s">
        <v>177</v>
      </c>
      <c r="G738" s="232"/>
      <c r="H738" s="235">
        <v>90.082999999999998</v>
      </c>
      <c r="I738" s="236"/>
      <c r="J738" s="232"/>
      <c r="K738" s="232"/>
      <c r="L738" s="237"/>
      <c r="M738" s="238"/>
      <c r="N738" s="239"/>
      <c r="O738" s="239"/>
      <c r="P738" s="239"/>
      <c r="Q738" s="239"/>
      <c r="R738" s="239"/>
      <c r="S738" s="239"/>
      <c r="T738" s="240"/>
      <c r="AT738" s="241" t="s">
        <v>151</v>
      </c>
      <c r="AU738" s="241" t="s">
        <v>86</v>
      </c>
      <c r="AV738" s="14" t="s">
        <v>136</v>
      </c>
      <c r="AW738" s="14" t="s">
        <v>34</v>
      </c>
      <c r="AX738" s="14" t="s">
        <v>84</v>
      </c>
      <c r="AY738" s="241" t="s">
        <v>128</v>
      </c>
    </row>
    <row r="739" spans="1:65" s="2" customFormat="1" ht="16.5" customHeight="1">
      <c r="A739" s="35"/>
      <c r="B739" s="36"/>
      <c r="C739" s="192" t="s">
        <v>510</v>
      </c>
      <c r="D739" s="192" t="s">
        <v>131</v>
      </c>
      <c r="E739" s="193" t="s">
        <v>1353</v>
      </c>
      <c r="F739" s="194" t="s">
        <v>954</v>
      </c>
      <c r="G739" s="195" t="s">
        <v>148</v>
      </c>
      <c r="H739" s="196">
        <v>471.62</v>
      </c>
      <c r="I739" s="197"/>
      <c r="J739" s="198">
        <f>ROUND(I739*H739,2)</f>
        <v>0</v>
      </c>
      <c r="K739" s="194" t="s">
        <v>848</v>
      </c>
      <c r="L739" s="40"/>
      <c r="M739" s="199" t="s">
        <v>1</v>
      </c>
      <c r="N739" s="200" t="s">
        <v>42</v>
      </c>
      <c r="O739" s="72"/>
      <c r="P739" s="201">
        <f>O739*H739</f>
        <v>0</v>
      </c>
      <c r="Q739" s="201">
        <v>0</v>
      </c>
      <c r="R739" s="201">
        <f>Q739*H739</f>
        <v>0</v>
      </c>
      <c r="S739" s="201">
        <v>0</v>
      </c>
      <c r="T739" s="202">
        <f>S739*H739</f>
        <v>0</v>
      </c>
      <c r="U739" s="35"/>
      <c r="V739" s="35"/>
      <c r="W739" s="35"/>
      <c r="X739" s="35"/>
      <c r="Y739" s="35"/>
      <c r="Z739" s="35"/>
      <c r="AA739" s="35"/>
      <c r="AB739" s="35"/>
      <c r="AC739" s="35"/>
      <c r="AD739" s="35"/>
      <c r="AE739" s="35"/>
      <c r="AR739" s="203" t="s">
        <v>136</v>
      </c>
      <c r="AT739" s="203" t="s">
        <v>131</v>
      </c>
      <c r="AU739" s="203" t="s">
        <v>86</v>
      </c>
      <c r="AY739" s="18" t="s">
        <v>128</v>
      </c>
      <c r="BE739" s="204">
        <f>IF(N739="základní",J739,0)</f>
        <v>0</v>
      </c>
      <c r="BF739" s="204">
        <f>IF(N739="snížená",J739,0)</f>
        <v>0</v>
      </c>
      <c r="BG739" s="204">
        <f>IF(N739="zákl. přenesená",J739,0)</f>
        <v>0</v>
      </c>
      <c r="BH739" s="204">
        <f>IF(N739="sníž. přenesená",J739,0)</f>
        <v>0</v>
      </c>
      <c r="BI739" s="204">
        <f>IF(N739="nulová",J739,0)</f>
        <v>0</v>
      </c>
      <c r="BJ739" s="18" t="s">
        <v>84</v>
      </c>
      <c r="BK739" s="204">
        <f>ROUND(I739*H739,2)</f>
        <v>0</v>
      </c>
      <c r="BL739" s="18" t="s">
        <v>136</v>
      </c>
      <c r="BM739" s="203" t="s">
        <v>1354</v>
      </c>
    </row>
    <row r="740" spans="1:65" s="2" customFormat="1" ht="67.2">
      <c r="A740" s="35"/>
      <c r="B740" s="36"/>
      <c r="C740" s="37"/>
      <c r="D740" s="205" t="s">
        <v>138</v>
      </c>
      <c r="E740" s="37"/>
      <c r="F740" s="206" t="s">
        <v>1355</v>
      </c>
      <c r="G740" s="37"/>
      <c r="H740" s="37"/>
      <c r="I740" s="207"/>
      <c r="J740" s="37"/>
      <c r="K740" s="37"/>
      <c r="L740" s="40"/>
      <c r="M740" s="208"/>
      <c r="N740" s="209"/>
      <c r="O740" s="72"/>
      <c r="P740" s="72"/>
      <c r="Q740" s="72"/>
      <c r="R740" s="72"/>
      <c r="S740" s="72"/>
      <c r="T740" s="73"/>
      <c r="U740" s="35"/>
      <c r="V740" s="35"/>
      <c r="W740" s="35"/>
      <c r="X740" s="35"/>
      <c r="Y740" s="35"/>
      <c r="Z740" s="35"/>
      <c r="AA740" s="35"/>
      <c r="AB740" s="35"/>
      <c r="AC740" s="35"/>
      <c r="AD740" s="35"/>
      <c r="AE740" s="35"/>
      <c r="AT740" s="18" t="s">
        <v>138</v>
      </c>
      <c r="AU740" s="18" t="s">
        <v>86</v>
      </c>
    </row>
    <row r="741" spans="1:65" s="15" customFormat="1">
      <c r="B741" s="242"/>
      <c r="C741" s="243"/>
      <c r="D741" s="205" t="s">
        <v>151</v>
      </c>
      <c r="E741" s="244" t="s">
        <v>1</v>
      </c>
      <c r="F741" s="245" t="s">
        <v>938</v>
      </c>
      <c r="G741" s="243"/>
      <c r="H741" s="244" t="s">
        <v>1</v>
      </c>
      <c r="I741" s="246"/>
      <c r="J741" s="243"/>
      <c r="K741" s="243"/>
      <c r="L741" s="247"/>
      <c r="M741" s="248"/>
      <c r="N741" s="249"/>
      <c r="O741" s="249"/>
      <c r="P741" s="249"/>
      <c r="Q741" s="249"/>
      <c r="R741" s="249"/>
      <c r="S741" s="249"/>
      <c r="T741" s="250"/>
      <c r="AT741" s="251" t="s">
        <v>151</v>
      </c>
      <c r="AU741" s="251" t="s">
        <v>86</v>
      </c>
      <c r="AV741" s="15" t="s">
        <v>84</v>
      </c>
      <c r="AW741" s="15" t="s">
        <v>34</v>
      </c>
      <c r="AX741" s="15" t="s">
        <v>77</v>
      </c>
      <c r="AY741" s="251" t="s">
        <v>128</v>
      </c>
    </row>
    <row r="742" spans="1:65" s="15" customFormat="1">
      <c r="B742" s="242"/>
      <c r="C742" s="243"/>
      <c r="D742" s="205" t="s">
        <v>151</v>
      </c>
      <c r="E742" s="244" t="s">
        <v>1</v>
      </c>
      <c r="F742" s="245" t="s">
        <v>1336</v>
      </c>
      <c r="G742" s="243"/>
      <c r="H742" s="244" t="s">
        <v>1</v>
      </c>
      <c r="I742" s="246"/>
      <c r="J742" s="243"/>
      <c r="K742" s="243"/>
      <c r="L742" s="247"/>
      <c r="M742" s="248"/>
      <c r="N742" s="249"/>
      <c r="O742" s="249"/>
      <c r="P742" s="249"/>
      <c r="Q742" s="249"/>
      <c r="R742" s="249"/>
      <c r="S742" s="249"/>
      <c r="T742" s="250"/>
      <c r="AT742" s="251" t="s">
        <v>151</v>
      </c>
      <c r="AU742" s="251" t="s">
        <v>86</v>
      </c>
      <c r="AV742" s="15" t="s">
        <v>84</v>
      </c>
      <c r="AW742" s="15" t="s">
        <v>34</v>
      </c>
      <c r="AX742" s="15" t="s">
        <v>77</v>
      </c>
      <c r="AY742" s="251" t="s">
        <v>128</v>
      </c>
    </row>
    <row r="743" spans="1:65" s="13" customFormat="1">
      <c r="B743" s="210"/>
      <c r="C743" s="211"/>
      <c r="D743" s="205" t="s">
        <v>151</v>
      </c>
      <c r="E743" s="212" t="s">
        <v>1</v>
      </c>
      <c r="F743" s="213" t="s">
        <v>1337</v>
      </c>
      <c r="G743" s="211"/>
      <c r="H743" s="214">
        <v>262.82</v>
      </c>
      <c r="I743" s="215"/>
      <c r="J743" s="211"/>
      <c r="K743" s="211"/>
      <c r="L743" s="216"/>
      <c r="M743" s="217"/>
      <c r="N743" s="218"/>
      <c r="O743" s="218"/>
      <c r="P743" s="218"/>
      <c r="Q743" s="218"/>
      <c r="R743" s="218"/>
      <c r="S743" s="218"/>
      <c r="T743" s="219"/>
      <c r="AT743" s="220" t="s">
        <v>151</v>
      </c>
      <c r="AU743" s="220" t="s">
        <v>86</v>
      </c>
      <c r="AV743" s="13" t="s">
        <v>86</v>
      </c>
      <c r="AW743" s="13" t="s">
        <v>34</v>
      </c>
      <c r="AX743" s="13" t="s">
        <v>77</v>
      </c>
      <c r="AY743" s="220" t="s">
        <v>128</v>
      </c>
    </row>
    <row r="744" spans="1:65" s="15" customFormat="1">
      <c r="B744" s="242"/>
      <c r="C744" s="243"/>
      <c r="D744" s="205" t="s">
        <v>151</v>
      </c>
      <c r="E744" s="244" t="s">
        <v>1</v>
      </c>
      <c r="F744" s="245" t="s">
        <v>1338</v>
      </c>
      <c r="G744" s="243"/>
      <c r="H744" s="244" t="s">
        <v>1</v>
      </c>
      <c r="I744" s="246"/>
      <c r="J744" s="243"/>
      <c r="K744" s="243"/>
      <c r="L744" s="247"/>
      <c r="M744" s="248"/>
      <c r="N744" s="249"/>
      <c r="O744" s="249"/>
      <c r="P744" s="249"/>
      <c r="Q744" s="249"/>
      <c r="R744" s="249"/>
      <c r="S744" s="249"/>
      <c r="T744" s="250"/>
      <c r="AT744" s="251" t="s">
        <v>151</v>
      </c>
      <c r="AU744" s="251" t="s">
        <v>86</v>
      </c>
      <c r="AV744" s="15" t="s">
        <v>84</v>
      </c>
      <c r="AW744" s="15" t="s">
        <v>34</v>
      </c>
      <c r="AX744" s="15" t="s">
        <v>77</v>
      </c>
      <c r="AY744" s="251" t="s">
        <v>128</v>
      </c>
    </row>
    <row r="745" spans="1:65" s="13" customFormat="1">
      <c r="B745" s="210"/>
      <c r="C745" s="211"/>
      <c r="D745" s="205" t="s">
        <v>151</v>
      </c>
      <c r="E745" s="212" t="s">
        <v>1</v>
      </c>
      <c r="F745" s="213" t="s">
        <v>1339</v>
      </c>
      <c r="G745" s="211"/>
      <c r="H745" s="214">
        <v>208.8</v>
      </c>
      <c r="I745" s="215"/>
      <c r="J745" s="211"/>
      <c r="K745" s="211"/>
      <c r="L745" s="216"/>
      <c r="M745" s="217"/>
      <c r="N745" s="218"/>
      <c r="O745" s="218"/>
      <c r="P745" s="218"/>
      <c r="Q745" s="218"/>
      <c r="R745" s="218"/>
      <c r="S745" s="218"/>
      <c r="T745" s="219"/>
      <c r="AT745" s="220" t="s">
        <v>151</v>
      </c>
      <c r="AU745" s="220" t="s">
        <v>86</v>
      </c>
      <c r="AV745" s="13" t="s">
        <v>86</v>
      </c>
      <c r="AW745" s="13" t="s">
        <v>34</v>
      </c>
      <c r="AX745" s="13" t="s">
        <v>77</v>
      </c>
      <c r="AY745" s="220" t="s">
        <v>128</v>
      </c>
    </row>
    <row r="746" spans="1:65" s="14" customFormat="1">
      <c r="B746" s="231"/>
      <c r="C746" s="232"/>
      <c r="D746" s="205" t="s">
        <v>151</v>
      </c>
      <c r="E746" s="233" t="s">
        <v>1</v>
      </c>
      <c r="F746" s="234" t="s">
        <v>177</v>
      </c>
      <c r="G746" s="232"/>
      <c r="H746" s="235">
        <v>471.62</v>
      </c>
      <c r="I746" s="236"/>
      <c r="J746" s="232"/>
      <c r="K746" s="232"/>
      <c r="L746" s="237"/>
      <c r="M746" s="238"/>
      <c r="N746" s="239"/>
      <c r="O746" s="239"/>
      <c r="P746" s="239"/>
      <c r="Q746" s="239"/>
      <c r="R746" s="239"/>
      <c r="S746" s="239"/>
      <c r="T746" s="240"/>
      <c r="AT746" s="241" t="s">
        <v>151</v>
      </c>
      <c r="AU746" s="241" t="s">
        <v>86</v>
      </c>
      <c r="AV746" s="14" t="s">
        <v>136</v>
      </c>
      <c r="AW746" s="14" t="s">
        <v>34</v>
      </c>
      <c r="AX746" s="14" t="s">
        <v>84</v>
      </c>
      <c r="AY746" s="241" t="s">
        <v>128</v>
      </c>
    </row>
    <row r="747" spans="1:65" s="2" customFormat="1" ht="16.5" customHeight="1">
      <c r="A747" s="35"/>
      <c r="B747" s="36"/>
      <c r="C747" s="192" t="s">
        <v>513</v>
      </c>
      <c r="D747" s="192" t="s">
        <v>131</v>
      </c>
      <c r="E747" s="193" t="s">
        <v>1356</v>
      </c>
      <c r="F747" s="194" t="s">
        <v>1357</v>
      </c>
      <c r="G747" s="195" t="s">
        <v>148</v>
      </c>
      <c r="H747" s="196">
        <v>561.70299999999997</v>
      </c>
      <c r="I747" s="197"/>
      <c r="J747" s="198">
        <f>ROUND(I747*H747,2)</f>
        <v>0</v>
      </c>
      <c r="K747" s="194" t="s">
        <v>848</v>
      </c>
      <c r="L747" s="40"/>
      <c r="M747" s="199" t="s">
        <v>1</v>
      </c>
      <c r="N747" s="200" t="s">
        <v>42</v>
      </c>
      <c r="O747" s="72"/>
      <c r="P747" s="201">
        <f>O747*H747</f>
        <v>0</v>
      </c>
      <c r="Q747" s="201">
        <v>0</v>
      </c>
      <c r="R747" s="201">
        <f>Q747*H747</f>
        <v>0</v>
      </c>
      <c r="S747" s="201">
        <v>0</v>
      </c>
      <c r="T747" s="202">
        <f>S747*H747</f>
        <v>0</v>
      </c>
      <c r="U747" s="35"/>
      <c r="V747" s="35"/>
      <c r="W747" s="35"/>
      <c r="X747" s="35"/>
      <c r="Y747" s="35"/>
      <c r="Z747" s="35"/>
      <c r="AA747" s="35"/>
      <c r="AB747" s="35"/>
      <c r="AC747" s="35"/>
      <c r="AD747" s="35"/>
      <c r="AE747" s="35"/>
      <c r="AR747" s="203" t="s">
        <v>136</v>
      </c>
      <c r="AT747" s="203" t="s">
        <v>131</v>
      </c>
      <c r="AU747" s="203" t="s">
        <v>86</v>
      </c>
      <c r="AY747" s="18" t="s">
        <v>128</v>
      </c>
      <c r="BE747" s="204">
        <f>IF(N747="základní",J747,0)</f>
        <v>0</v>
      </c>
      <c r="BF747" s="204">
        <f>IF(N747="snížená",J747,0)</f>
        <v>0</v>
      </c>
      <c r="BG747" s="204">
        <f>IF(N747="zákl. přenesená",J747,0)</f>
        <v>0</v>
      </c>
      <c r="BH747" s="204">
        <f>IF(N747="sníž. přenesená",J747,0)</f>
        <v>0</v>
      </c>
      <c r="BI747" s="204">
        <f>IF(N747="nulová",J747,0)</f>
        <v>0</v>
      </c>
      <c r="BJ747" s="18" t="s">
        <v>84</v>
      </c>
      <c r="BK747" s="204">
        <f>ROUND(I747*H747,2)</f>
        <v>0</v>
      </c>
      <c r="BL747" s="18" t="s">
        <v>136</v>
      </c>
      <c r="BM747" s="203" t="s">
        <v>1358</v>
      </c>
    </row>
    <row r="748" spans="1:65" s="2" customFormat="1">
      <c r="A748" s="35"/>
      <c r="B748" s="36"/>
      <c r="C748" s="37"/>
      <c r="D748" s="205" t="s">
        <v>138</v>
      </c>
      <c r="E748" s="37"/>
      <c r="F748" s="206" t="s">
        <v>1359</v>
      </c>
      <c r="G748" s="37"/>
      <c r="H748" s="37"/>
      <c r="I748" s="207"/>
      <c r="J748" s="37"/>
      <c r="K748" s="37"/>
      <c r="L748" s="40"/>
      <c r="M748" s="208"/>
      <c r="N748" s="209"/>
      <c r="O748" s="72"/>
      <c r="P748" s="72"/>
      <c r="Q748" s="72"/>
      <c r="R748" s="72"/>
      <c r="S748" s="72"/>
      <c r="T748" s="73"/>
      <c r="U748" s="35"/>
      <c r="V748" s="35"/>
      <c r="W748" s="35"/>
      <c r="X748" s="35"/>
      <c r="Y748" s="35"/>
      <c r="Z748" s="35"/>
      <c r="AA748" s="35"/>
      <c r="AB748" s="35"/>
      <c r="AC748" s="35"/>
      <c r="AD748" s="35"/>
      <c r="AE748" s="35"/>
      <c r="AT748" s="18" t="s">
        <v>138</v>
      </c>
      <c r="AU748" s="18" t="s">
        <v>86</v>
      </c>
    </row>
    <row r="749" spans="1:65" s="15" customFormat="1">
      <c r="B749" s="242"/>
      <c r="C749" s="243"/>
      <c r="D749" s="205" t="s">
        <v>151</v>
      </c>
      <c r="E749" s="244" t="s">
        <v>1</v>
      </c>
      <c r="F749" s="245" t="s">
        <v>1332</v>
      </c>
      <c r="G749" s="243"/>
      <c r="H749" s="244" t="s">
        <v>1</v>
      </c>
      <c r="I749" s="246"/>
      <c r="J749" s="243"/>
      <c r="K749" s="243"/>
      <c r="L749" s="247"/>
      <c r="M749" s="248"/>
      <c r="N749" s="249"/>
      <c r="O749" s="249"/>
      <c r="P749" s="249"/>
      <c r="Q749" s="249"/>
      <c r="R749" s="249"/>
      <c r="S749" s="249"/>
      <c r="T749" s="250"/>
      <c r="AT749" s="251" t="s">
        <v>151</v>
      </c>
      <c r="AU749" s="251" t="s">
        <v>86</v>
      </c>
      <c r="AV749" s="15" t="s">
        <v>84</v>
      </c>
      <c r="AW749" s="15" t="s">
        <v>34</v>
      </c>
      <c r="AX749" s="15" t="s">
        <v>77</v>
      </c>
      <c r="AY749" s="251" t="s">
        <v>128</v>
      </c>
    </row>
    <row r="750" spans="1:65" s="13" customFormat="1">
      <c r="B750" s="210"/>
      <c r="C750" s="211"/>
      <c r="D750" s="205" t="s">
        <v>151</v>
      </c>
      <c r="E750" s="212" t="s">
        <v>1</v>
      </c>
      <c r="F750" s="213" t="s">
        <v>1333</v>
      </c>
      <c r="G750" s="211"/>
      <c r="H750" s="214">
        <v>89.314999999999998</v>
      </c>
      <c r="I750" s="215"/>
      <c r="J750" s="211"/>
      <c r="K750" s="211"/>
      <c r="L750" s="216"/>
      <c r="M750" s="217"/>
      <c r="N750" s="218"/>
      <c r="O750" s="218"/>
      <c r="P750" s="218"/>
      <c r="Q750" s="218"/>
      <c r="R750" s="218"/>
      <c r="S750" s="218"/>
      <c r="T750" s="219"/>
      <c r="AT750" s="220" t="s">
        <v>151</v>
      </c>
      <c r="AU750" s="220" t="s">
        <v>86</v>
      </c>
      <c r="AV750" s="13" t="s">
        <v>86</v>
      </c>
      <c r="AW750" s="13" t="s">
        <v>34</v>
      </c>
      <c r="AX750" s="13" t="s">
        <v>77</v>
      </c>
      <c r="AY750" s="220" t="s">
        <v>128</v>
      </c>
    </row>
    <row r="751" spans="1:65" s="15" customFormat="1">
      <c r="B751" s="242"/>
      <c r="C751" s="243"/>
      <c r="D751" s="205" t="s">
        <v>151</v>
      </c>
      <c r="E751" s="244" t="s">
        <v>1</v>
      </c>
      <c r="F751" s="245" t="s">
        <v>1334</v>
      </c>
      <c r="G751" s="243"/>
      <c r="H751" s="244" t="s">
        <v>1</v>
      </c>
      <c r="I751" s="246"/>
      <c r="J751" s="243"/>
      <c r="K751" s="243"/>
      <c r="L751" s="247"/>
      <c r="M751" s="248"/>
      <c r="N751" s="249"/>
      <c r="O751" s="249"/>
      <c r="P751" s="249"/>
      <c r="Q751" s="249"/>
      <c r="R751" s="249"/>
      <c r="S751" s="249"/>
      <c r="T751" s="250"/>
      <c r="AT751" s="251" t="s">
        <v>151</v>
      </c>
      <c r="AU751" s="251" t="s">
        <v>86</v>
      </c>
      <c r="AV751" s="15" t="s">
        <v>84</v>
      </c>
      <c r="AW751" s="15" t="s">
        <v>34</v>
      </c>
      <c r="AX751" s="15" t="s">
        <v>77</v>
      </c>
      <c r="AY751" s="251" t="s">
        <v>128</v>
      </c>
    </row>
    <row r="752" spans="1:65" s="13" customFormat="1">
      <c r="B752" s="210"/>
      <c r="C752" s="211"/>
      <c r="D752" s="205" t="s">
        <v>151</v>
      </c>
      <c r="E752" s="212" t="s">
        <v>1</v>
      </c>
      <c r="F752" s="213" t="s">
        <v>1335</v>
      </c>
      <c r="G752" s="211"/>
      <c r="H752" s="214">
        <v>0.76800000000000002</v>
      </c>
      <c r="I752" s="215"/>
      <c r="J752" s="211"/>
      <c r="K752" s="211"/>
      <c r="L752" s="216"/>
      <c r="M752" s="217"/>
      <c r="N752" s="218"/>
      <c r="O752" s="218"/>
      <c r="P752" s="218"/>
      <c r="Q752" s="218"/>
      <c r="R752" s="218"/>
      <c r="S752" s="218"/>
      <c r="T752" s="219"/>
      <c r="AT752" s="220" t="s">
        <v>151</v>
      </c>
      <c r="AU752" s="220" t="s">
        <v>86</v>
      </c>
      <c r="AV752" s="13" t="s">
        <v>86</v>
      </c>
      <c r="AW752" s="13" t="s">
        <v>34</v>
      </c>
      <c r="AX752" s="13" t="s">
        <v>77</v>
      </c>
      <c r="AY752" s="220" t="s">
        <v>128</v>
      </c>
    </row>
    <row r="753" spans="1:65" s="15" customFormat="1">
      <c r="B753" s="242"/>
      <c r="C753" s="243"/>
      <c r="D753" s="205" t="s">
        <v>151</v>
      </c>
      <c r="E753" s="244" t="s">
        <v>1</v>
      </c>
      <c r="F753" s="245" t="s">
        <v>1336</v>
      </c>
      <c r="G753" s="243"/>
      <c r="H753" s="244" t="s">
        <v>1</v>
      </c>
      <c r="I753" s="246"/>
      <c r="J753" s="243"/>
      <c r="K753" s="243"/>
      <c r="L753" s="247"/>
      <c r="M753" s="248"/>
      <c r="N753" s="249"/>
      <c r="O753" s="249"/>
      <c r="P753" s="249"/>
      <c r="Q753" s="249"/>
      <c r="R753" s="249"/>
      <c r="S753" s="249"/>
      <c r="T753" s="250"/>
      <c r="AT753" s="251" t="s">
        <v>151</v>
      </c>
      <c r="AU753" s="251" t="s">
        <v>86</v>
      </c>
      <c r="AV753" s="15" t="s">
        <v>84</v>
      </c>
      <c r="AW753" s="15" t="s">
        <v>34</v>
      </c>
      <c r="AX753" s="15" t="s">
        <v>77</v>
      </c>
      <c r="AY753" s="251" t="s">
        <v>128</v>
      </c>
    </row>
    <row r="754" spans="1:65" s="13" customFormat="1">
      <c r="B754" s="210"/>
      <c r="C754" s="211"/>
      <c r="D754" s="205" t="s">
        <v>151</v>
      </c>
      <c r="E754" s="212" t="s">
        <v>1</v>
      </c>
      <c r="F754" s="213" t="s">
        <v>1337</v>
      </c>
      <c r="G754" s="211"/>
      <c r="H754" s="214">
        <v>262.82</v>
      </c>
      <c r="I754" s="215"/>
      <c r="J754" s="211"/>
      <c r="K754" s="211"/>
      <c r="L754" s="216"/>
      <c r="M754" s="217"/>
      <c r="N754" s="218"/>
      <c r="O754" s="218"/>
      <c r="P754" s="218"/>
      <c r="Q754" s="218"/>
      <c r="R754" s="218"/>
      <c r="S754" s="218"/>
      <c r="T754" s="219"/>
      <c r="AT754" s="220" t="s">
        <v>151</v>
      </c>
      <c r="AU754" s="220" t="s">
        <v>86</v>
      </c>
      <c r="AV754" s="13" t="s">
        <v>86</v>
      </c>
      <c r="AW754" s="13" t="s">
        <v>34</v>
      </c>
      <c r="AX754" s="13" t="s">
        <v>77</v>
      </c>
      <c r="AY754" s="220" t="s">
        <v>128</v>
      </c>
    </row>
    <row r="755" spans="1:65" s="15" customFormat="1">
      <c r="B755" s="242"/>
      <c r="C755" s="243"/>
      <c r="D755" s="205" t="s">
        <v>151</v>
      </c>
      <c r="E755" s="244" t="s">
        <v>1</v>
      </c>
      <c r="F755" s="245" t="s">
        <v>1338</v>
      </c>
      <c r="G755" s="243"/>
      <c r="H755" s="244" t="s">
        <v>1</v>
      </c>
      <c r="I755" s="246"/>
      <c r="J755" s="243"/>
      <c r="K755" s="243"/>
      <c r="L755" s="247"/>
      <c r="M755" s="248"/>
      <c r="N755" s="249"/>
      <c r="O755" s="249"/>
      <c r="P755" s="249"/>
      <c r="Q755" s="249"/>
      <c r="R755" s="249"/>
      <c r="S755" s="249"/>
      <c r="T755" s="250"/>
      <c r="AT755" s="251" t="s">
        <v>151</v>
      </c>
      <c r="AU755" s="251" t="s">
        <v>86</v>
      </c>
      <c r="AV755" s="15" t="s">
        <v>84</v>
      </c>
      <c r="AW755" s="15" t="s">
        <v>34</v>
      </c>
      <c r="AX755" s="15" t="s">
        <v>77</v>
      </c>
      <c r="AY755" s="251" t="s">
        <v>128</v>
      </c>
    </row>
    <row r="756" spans="1:65" s="13" customFormat="1">
      <c r="B756" s="210"/>
      <c r="C756" s="211"/>
      <c r="D756" s="205" t="s">
        <v>151</v>
      </c>
      <c r="E756" s="212" t="s">
        <v>1</v>
      </c>
      <c r="F756" s="213" t="s">
        <v>1339</v>
      </c>
      <c r="G756" s="211"/>
      <c r="H756" s="214">
        <v>208.8</v>
      </c>
      <c r="I756" s="215"/>
      <c r="J756" s="211"/>
      <c r="K756" s="211"/>
      <c r="L756" s="216"/>
      <c r="M756" s="217"/>
      <c r="N756" s="218"/>
      <c r="O756" s="218"/>
      <c r="P756" s="218"/>
      <c r="Q756" s="218"/>
      <c r="R756" s="218"/>
      <c r="S756" s="218"/>
      <c r="T756" s="219"/>
      <c r="AT756" s="220" t="s">
        <v>151</v>
      </c>
      <c r="AU756" s="220" t="s">
        <v>86</v>
      </c>
      <c r="AV756" s="13" t="s">
        <v>86</v>
      </c>
      <c r="AW756" s="13" t="s">
        <v>34</v>
      </c>
      <c r="AX756" s="13" t="s">
        <v>77</v>
      </c>
      <c r="AY756" s="220" t="s">
        <v>128</v>
      </c>
    </row>
    <row r="757" spans="1:65" s="14" customFormat="1">
      <c r="B757" s="231"/>
      <c r="C757" s="232"/>
      <c r="D757" s="205" t="s">
        <v>151</v>
      </c>
      <c r="E757" s="233" t="s">
        <v>1</v>
      </c>
      <c r="F757" s="234" t="s">
        <v>177</v>
      </c>
      <c r="G757" s="232"/>
      <c r="H757" s="235">
        <v>561.70299999999997</v>
      </c>
      <c r="I757" s="236"/>
      <c r="J757" s="232"/>
      <c r="K757" s="232"/>
      <c r="L757" s="237"/>
      <c r="M757" s="238"/>
      <c r="N757" s="239"/>
      <c r="O757" s="239"/>
      <c r="P757" s="239"/>
      <c r="Q757" s="239"/>
      <c r="R757" s="239"/>
      <c r="S757" s="239"/>
      <c r="T757" s="240"/>
      <c r="AT757" s="241" t="s">
        <v>151</v>
      </c>
      <c r="AU757" s="241" t="s">
        <v>86</v>
      </c>
      <c r="AV757" s="14" t="s">
        <v>136</v>
      </c>
      <c r="AW757" s="14" t="s">
        <v>34</v>
      </c>
      <c r="AX757" s="14" t="s">
        <v>84</v>
      </c>
      <c r="AY757" s="241" t="s">
        <v>128</v>
      </c>
    </row>
    <row r="758" spans="1:65" s="12" customFormat="1" ht="22.8" customHeight="1">
      <c r="B758" s="176"/>
      <c r="C758" s="177"/>
      <c r="D758" s="178" t="s">
        <v>76</v>
      </c>
      <c r="E758" s="190" t="s">
        <v>1360</v>
      </c>
      <c r="F758" s="190" t="s">
        <v>1361</v>
      </c>
      <c r="G758" s="177"/>
      <c r="H758" s="177"/>
      <c r="I758" s="180"/>
      <c r="J758" s="191">
        <f>BK758</f>
        <v>0</v>
      </c>
      <c r="K758" s="177"/>
      <c r="L758" s="182"/>
      <c r="M758" s="183"/>
      <c r="N758" s="184"/>
      <c r="O758" s="184"/>
      <c r="P758" s="185">
        <f>SUM(P759:P760)</f>
        <v>0</v>
      </c>
      <c r="Q758" s="184"/>
      <c r="R758" s="185">
        <f>SUM(R759:R760)</f>
        <v>0</v>
      </c>
      <c r="S758" s="184"/>
      <c r="T758" s="186">
        <f>SUM(T759:T760)</f>
        <v>0</v>
      </c>
      <c r="AR758" s="187" t="s">
        <v>84</v>
      </c>
      <c r="AT758" s="188" t="s">
        <v>76</v>
      </c>
      <c r="AU758" s="188" t="s">
        <v>84</v>
      </c>
      <c r="AY758" s="187" t="s">
        <v>128</v>
      </c>
      <c r="BK758" s="189">
        <f>SUM(BK759:BK760)</f>
        <v>0</v>
      </c>
    </row>
    <row r="759" spans="1:65" s="2" customFormat="1" ht="16.5" customHeight="1">
      <c r="A759" s="35"/>
      <c r="B759" s="36"/>
      <c r="C759" s="192" t="s">
        <v>517</v>
      </c>
      <c r="D759" s="192" t="s">
        <v>131</v>
      </c>
      <c r="E759" s="193" t="s">
        <v>1362</v>
      </c>
      <c r="F759" s="194" t="s">
        <v>1363</v>
      </c>
      <c r="G759" s="195" t="s">
        <v>148</v>
      </c>
      <c r="H759" s="196">
        <v>3161.2910000000002</v>
      </c>
      <c r="I759" s="197"/>
      <c r="J759" s="198">
        <f>ROUND(I759*H759,2)</f>
        <v>0</v>
      </c>
      <c r="K759" s="194" t="s">
        <v>848</v>
      </c>
      <c r="L759" s="40"/>
      <c r="M759" s="199" t="s">
        <v>1</v>
      </c>
      <c r="N759" s="200" t="s">
        <v>42</v>
      </c>
      <c r="O759" s="72"/>
      <c r="P759" s="201">
        <f>O759*H759</f>
        <v>0</v>
      </c>
      <c r="Q759" s="201">
        <v>0</v>
      </c>
      <c r="R759" s="201">
        <f>Q759*H759</f>
        <v>0</v>
      </c>
      <c r="S759" s="201">
        <v>0</v>
      </c>
      <c r="T759" s="202">
        <f>S759*H759</f>
        <v>0</v>
      </c>
      <c r="U759" s="35"/>
      <c r="V759" s="35"/>
      <c r="W759" s="35"/>
      <c r="X759" s="35"/>
      <c r="Y759" s="35"/>
      <c r="Z759" s="35"/>
      <c r="AA759" s="35"/>
      <c r="AB759" s="35"/>
      <c r="AC759" s="35"/>
      <c r="AD759" s="35"/>
      <c r="AE759" s="35"/>
      <c r="AR759" s="203" t="s">
        <v>136</v>
      </c>
      <c r="AT759" s="203" t="s">
        <v>131</v>
      </c>
      <c r="AU759" s="203" t="s">
        <v>86</v>
      </c>
      <c r="AY759" s="18" t="s">
        <v>128</v>
      </c>
      <c r="BE759" s="204">
        <f>IF(N759="základní",J759,0)</f>
        <v>0</v>
      </c>
      <c r="BF759" s="204">
        <f>IF(N759="snížená",J759,0)</f>
        <v>0</v>
      </c>
      <c r="BG759" s="204">
        <f>IF(N759="zákl. přenesená",J759,0)</f>
        <v>0</v>
      </c>
      <c r="BH759" s="204">
        <f>IF(N759="sníž. přenesená",J759,0)</f>
        <v>0</v>
      </c>
      <c r="BI759" s="204">
        <f>IF(N759="nulová",J759,0)</f>
        <v>0</v>
      </c>
      <c r="BJ759" s="18" t="s">
        <v>84</v>
      </c>
      <c r="BK759" s="204">
        <f>ROUND(I759*H759,2)</f>
        <v>0</v>
      </c>
      <c r="BL759" s="18" t="s">
        <v>136</v>
      </c>
      <c r="BM759" s="203" t="s">
        <v>1364</v>
      </c>
    </row>
    <row r="760" spans="1:65" s="2" customFormat="1">
      <c r="A760" s="35"/>
      <c r="B760" s="36"/>
      <c r="C760" s="37"/>
      <c r="D760" s="205" t="s">
        <v>138</v>
      </c>
      <c r="E760" s="37"/>
      <c r="F760" s="206" t="s">
        <v>1363</v>
      </c>
      <c r="G760" s="37"/>
      <c r="H760" s="37"/>
      <c r="I760" s="207"/>
      <c r="J760" s="37"/>
      <c r="K760" s="37"/>
      <c r="L760" s="40"/>
      <c r="M760" s="208"/>
      <c r="N760" s="209"/>
      <c r="O760" s="72"/>
      <c r="P760" s="72"/>
      <c r="Q760" s="72"/>
      <c r="R760" s="72"/>
      <c r="S760" s="72"/>
      <c r="T760" s="73"/>
      <c r="U760" s="35"/>
      <c r="V760" s="35"/>
      <c r="W760" s="35"/>
      <c r="X760" s="35"/>
      <c r="Y760" s="35"/>
      <c r="Z760" s="35"/>
      <c r="AA760" s="35"/>
      <c r="AB760" s="35"/>
      <c r="AC760" s="35"/>
      <c r="AD760" s="35"/>
      <c r="AE760" s="35"/>
      <c r="AT760" s="18" t="s">
        <v>138</v>
      </c>
      <c r="AU760" s="18" t="s">
        <v>86</v>
      </c>
    </row>
    <row r="761" spans="1:65" s="12" customFormat="1" ht="25.95" customHeight="1">
      <c r="B761" s="176"/>
      <c r="C761" s="177"/>
      <c r="D761" s="178" t="s">
        <v>76</v>
      </c>
      <c r="E761" s="179" t="s">
        <v>1365</v>
      </c>
      <c r="F761" s="179" t="s">
        <v>1366</v>
      </c>
      <c r="G761" s="177"/>
      <c r="H761" s="177"/>
      <c r="I761" s="180"/>
      <c r="J761" s="181">
        <f>BK761</f>
        <v>0</v>
      </c>
      <c r="K761" s="177"/>
      <c r="L761" s="182"/>
      <c r="M761" s="183"/>
      <c r="N761" s="184"/>
      <c r="O761" s="184"/>
      <c r="P761" s="185">
        <f>P762+P778+P784</f>
        <v>0</v>
      </c>
      <c r="Q761" s="184"/>
      <c r="R761" s="185">
        <f>R762+R778+R784</f>
        <v>3.0719880000000002</v>
      </c>
      <c r="S761" s="184"/>
      <c r="T761" s="186">
        <f>T762+T778+T784</f>
        <v>0.15000000000000002</v>
      </c>
      <c r="AR761" s="187" t="s">
        <v>86</v>
      </c>
      <c r="AT761" s="188" t="s">
        <v>76</v>
      </c>
      <c r="AU761" s="188" t="s">
        <v>77</v>
      </c>
      <c r="AY761" s="187" t="s">
        <v>128</v>
      </c>
      <c r="BK761" s="189">
        <f>BK762+BK778+BK784</f>
        <v>0</v>
      </c>
    </row>
    <row r="762" spans="1:65" s="12" customFormat="1" ht="22.8" customHeight="1">
      <c r="B762" s="176"/>
      <c r="C762" s="177"/>
      <c r="D762" s="178" t="s">
        <v>76</v>
      </c>
      <c r="E762" s="190" t="s">
        <v>1367</v>
      </c>
      <c r="F762" s="190" t="s">
        <v>1368</v>
      </c>
      <c r="G762" s="177"/>
      <c r="H762" s="177"/>
      <c r="I762" s="180"/>
      <c r="J762" s="191">
        <f>BK762</f>
        <v>0</v>
      </c>
      <c r="K762" s="177"/>
      <c r="L762" s="182"/>
      <c r="M762" s="183"/>
      <c r="N762" s="184"/>
      <c r="O762" s="184"/>
      <c r="P762" s="185">
        <f>SUM(P763:P777)</f>
        <v>0</v>
      </c>
      <c r="Q762" s="184"/>
      <c r="R762" s="185">
        <f>SUM(R763:R777)</f>
        <v>0.747</v>
      </c>
      <c r="S762" s="184"/>
      <c r="T762" s="186">
        <f>SUM(T763:T777)</f>
        <v>0</v>
      </c>
      <c r="AR762" s="187" t="s">
        <v>86</v>
      </c>
      <c r="AT762" s="188" t="s">
        <v>76</v>
      </c>
      <c r="AU762" s="188" t="s">
        <v>84</v>
      </c>
      <c r="AY762" s="187" t="s">
        <v>128</v>
      </c>
      <c r="BK762" s="189">
        <f>SUM(BK763:BK777)</f>
        <v>0</v>
      </c>
    </row>
    <row r="763" spans="1:65" s="2" customFormat="1" ht="16.5" customHeight="1">
      <c r="A763" s="35"/>
      <c r="B763" s="36"/>
      <c r="C763" s="192" t="s">
        <v>520</v>
      </c>
      <c r="D763" s="192" t="s">
        <v>131</v>
      </c>
      <c r="E763" s="193" t="s">
        <v>1369</v>
      </c>
      <c r="F763" s="194" t="s">
        <v>1370</v>
      </c>
      <c r="G763" s="195" t="s">
        <v>543</v>
      </c>
      <c r="H763" s="196">
        <v>498</v>
      </c>
      <c r="I763" s="197"/>
      <c r="J763" s="198">
        <f>ROUND(I763*H763,2)</f>
        <v>0</v>
      </c>
      <c r="K763" s="194" t="s">
        <v>848</v>
      </c>
      <c r="L763" s="40"/>
      <c r="M763" s="199" t="s">
        <v>1</v>
      </c>
      <c r="N763" s="200" t="s">
        <v>42</v>
      </c>
      <c r="O763" s="72"/>
      <c r="P763" s="201">
        <f>O763*H763</f>
        <v>0</v>
      </c>
      <c r="Q763" s="201">
        <v>0</v>
      </c>
      <c r="R763" s="201">
        <f>Q763*H763</f>
        <v>0</v>
      </c>
      <c r="S763" s="201">
        <v>0</v>
      </c>
      <c r="T763" s="202">
        <f>S763*H763</f>
        <v>0</v>
      </c>
      <c r="U763" s="35"/>
      <c r="V763" s="35"/>
      <c r="W763" s="35"/>
      <c r="X763" s="35"/>
      <c r="Y763" s="35"/>
      <c r="Z763" s="35"/>
      <c r="AA763" s="35"/>
      <c r="AB763" s="35"/>
      <c r="AC763" s="35"/>
      <c r="AD763" s="35"/>
      <c r="AE763" s="35"/>
      <c r="AR763" s="203" t="s">
        <v>210</v>
      </c>
      <c r="AT763" s="203" t="s">
        <v>131</v>
      </c>
      <c r="AU763" s="203" t="s">
        <v>86</v>
      </c>
      <c r="AY763" s="18" t="s">
        <v>128</v>
      </c>
      <c r="BE763" s="204">
        <f>IF(N763="základní",J763,0)</f>
        <v>0</v>
      </c>
      <c r="BF763" s="204">
        <f>IF(N763="snížená",J763,0)</f>
        <v>0</v>
      </c>
      <c r="BG763" s="204">
        <f>IF(N763="zákl. přenesená",J763,0)</f>
        <v>0</v>
      </c>
      <c r="BH763" s="204">
        <f>IF(N763="sníž. přenesená",J763,0)</f>
        <v>0</v>
      </c>
      <c r="BI763" s="204">
        <f>IF(N763="nulová",J763,0)</f>
        <v>0</v>
      </c>
      <c r="BJ763" s="18" t="s">
        <v>84</v>
      </c>
      <c r="BK763" s="204">
        <f>ROUND(I763*H763,2)</f>
        <v>0</v>
      </c>
      <c r="BL763" s="18" t="s">
        <v>210</v>
      </c>
      <c r="BM763" s="203" t="s">
        <v>1371</v>
      </c>
    </row>
    <row r="764" spans="1:65" s="2" customFormat="1">
      <c r="A764" s="35"/>
      <c r="B764" s="36"/>
      <c r="C764" s="37"/>
      <c r="D764" s="205" t="s">
        <v>138</v>
      </c>
      <c r="E764" s="37"/>
      <c r="F764" s="206" t="s">
        <v>1372</v>
      </c>
      <c r="G764" s="37"/>
      <c r="H764" s="37"/>
      <c r="I764" s="207"/>
      <c r="J764" s="37"/>
      <c r="K764" s="37"/>
      <c r="L764" s="40"/>
      <c r="M764" s="208"/>
      <c r="N764" s="209"/>
      <c r="O764" s="72"/>
      <c r="P764" s="72"/>
      <c r="Q764" s="72"/>
      <c r="R764" s="72"/>
      <c r="S764" s="72"/>
      <c r="T764" s="73"/>
      <c r="U764" s="35"/>
      <c r="V764" s="35"/>
      <c r="W764" s="35"/>
      <c r="X764" s="35"/>
      <c r="Y764" s="35"/>
      <c r="Z764" s="35"/>
      <c r="AA764" s="35"/>
      <c r="AB764" s="35"/>
      <c r="AC764" s="35"/>
      <c r="AD764" s="35"/>
      <c r="AE764" s="35"/>
      <c r="AT764" s="18" t="s">
        <v>138</v>
      </c>
      <c r="AU764" s="18" t="s">
        <v>86</v>
      </c>
    </row>
    <row r="765" spans="1:65" s="15" customFormat="1">
      <c r="B765" s="242"/>
      <c r="C765" s="243"/>
      <c r="D765" s="205" t="s">
        <v>151</v>
      </c>
      <c r="E765" s="244" t="s">
        <v>1</v>
      </c>
      <c r="F765" s="245" t="s">
        <v>1373</v>
      </c>
      <c r="G765" s="243"/>
      <c r="H765" s="244" t="s">
        <v>1</v>
      </c>
      <c r="I765" s="246"/>
      <c r="J765" s="243"/>
      <c r="K765" s="243"/>
      <c r="L765" s="247"/>
      <c r="M765" s="248"/>
      <c r="N765" s="249"/>
      <c r="O765" s="249"/>
      <c r="P765" s="249"/>
      <c r="Q765" s="249"/>
      <c r="R765" s="249"/>
      <c r="S765" s="249"/>
      <c r="T765" s="250"/>
      <c r="AT765" s="251" t="s">
        <v>151</v>
      </c>
      <c r="AU765" s="251" t="s">
        <v>86</v>
      </c>
      <c r="AV765" s="15" t="s">
        <v>84</v>
      </c>
      <c r="AW765" s="15" t="s">
        <v>34</v>
      </c>
      <c r="AX765" s="15" t="s">
        <v>77</v>
      </c>
      <c r="AY765" s="251" t="s">
        <v>128</v>
      </c>
    </row>
    <row r="766" spans="1:65" s="15" customFormat="1">
      <c r="B766" s="242"/>
      <c r="C766" s="243"/>
      <c r="D766" s="205" t="s">
        <v>151</v>
      </c>
      <c r="E766" s="244" t="s">
        <v>1</v>
      </c>
      <c r="F766" s="245" t="s">
        <v>1374</v>
      </c>
      <c r="G766" s="243"/>
      <c r="H766" s="244" t="s">
        <v>1</v>
      </c>
      <c r="I766" s="246"/>
      <c r="J766" s="243"/>
      <c r="K766" s="243"/>
      <c r="L766" s="247"/>
      <c r="M766" s="248"/>
      <c r="N766" s="249"/>
      <c r="O766" s="249"/>
      <c r="P766" s="249"/>
      <c r="Q766" s="249"/>
      <c r="R766" s="249"/>
      <c r="S766" s="249"/>
      <c r="T766" s="250"/>
      <c r="AT766" s="251" t="s">
        <v>151</v>
      </c>
      <c r="AU766" s="251" t="s">
        <v>86</v>
      </c>
      <c r="AV766" s="15" t="s">
        <v>84</v>
      </c>
      <c r="AW766" s="15" t="s">
        <v>34</v>
      </c>
      <c r="AX766" s="15" t="s">
        <v>77</v>
      </c>
      <c r="AY766" s="251" t="s">
        <v>128</v>
      </c>
    </row>
    <row r="767" spans="1:65" s="15" customFormat="1">
      <c r="B767" s="242"/>
      <c r="C767" s="243"/>
      <c r="D767" s="205" t="s">
        <v>151</v>
      </c>
      <c r="E767" s="244" t="s">
        <v>1</v>
      </c>
      <c r="F767" s="245" t="s">
        <v>1375</v>
      </c>
      <c r="G767" s="243"/>
      <c r="H767" s="244" t="s">
        <v>1</v>
      </c>
      <c r="I767" s="246"/>
      <c r="J767" s="243"/>
      <c r="K767" s="243"/>
      <c r="L767" s="247"/>
      <c r="M767" s="248"/>
      <c r="N767" s="249"/>
      <c r="O767" s="249"/>
      <c r="P767" s="249"/>
      <c r="Q767" s="249"/>
      <c r="R767" s="249"/>
      <c r="S767" s="249"/>
      <c r="T767" s="250"/>
      <c r="AT767" s="251" t="s">
        <v>151</v>
      </c>
      <c r="AU767" s="251" t="s">
        <v>86</v>
      </c>
      <c r="AV767" s="15" t="s">
        <v>84</v>
      </c>
      <c r="AW767" s="15" t="s">
        <v>34</v>
      </c>
      <c r="AX767" s="15" t="s">
        <v>77</v>
      </c>
      <c r="AY767" s="251" t="s">
        <v>128</v>
      </c>
    </row>
    <row r="768" spans="1:65" s="13" customFormat="1">
      <c r="B768" s="210"/>
      <c r="C768" s="211"/>
      <c r="D768" s="205" t="s">
        <v>151</v>
      </c>
      <c r="E768" s="212" t="s">
        <v>1</v>
      </c>
      <c r="F768" s="213" t="s">
        <v>1376</v>
      </c>
      <c r="G768" s="211"/>
      <c r="H768" s="214">
        <v>498</v>
      </c>
      <c r="I768" s="215"/>
      <c r="J768" s="211"/>
      <c r="K768" s="211"/>
      <c r="L768" s="216"/>
      <c r="M768" s="217"/>
      <c r="N768" s="218"/>
      <c r="O768" s="218"/>
      <c r="P768" s="218"/>
      <c r="Q768" s="218"/>
      <c r="R768" s="218"/>
      <c r="S768" s="218"/>
      <c r="T768" s="219"/>
      <c r="AT768" s="220" t="s">
        <v>151</v>
      </c>
      <c r="AU768" s="220" t="s">
        <v>86</v>
      </c>
      <c r="AV768" s="13" t="s">
        <v>86</v>
      </c>
      <c r="AW768" s="13" t="s">
        <v>34</v>
      </c>
      <c r="AX768" s="13" t="s">
        <v>77</v>
      </c>
      <c r="AY768" s="220" t="s">
        <v>128</v>
      </c>
    </row>
    <row r="769" spans="1:65" s="14" customFormat="1">
      <c r="B769" s="231"/>
      <c r="C769" s="232"/>
      <c r="D769" s="205" t="s">
        <v>151</v>
      </c>
      <c r="E769" s="233" t="s">
        <v>1</v>
      </c>
      <c r="F769" s="234" t="s">
        <v>177</v>
      </c>
      <c r="G769" s="232"/>
      <c r="H769" s="235">
        <v>498</v>
      </c>
      <c r="I769" s="236"/>
      <c r="J769" s="232"/>
      <c r="K769" s="232"/>
      <c r="L769" s="237"/>
      <c r="M769" s="238"/>
      <c r="N769" s="239"/>
      <c r="O769" s="239"/>
      <c r="P769" s="239"/>
      <c r="Q769" s="239"/>
      <c r="R769" s="239"/>
      <c r="S769" s="239"/>
      <c r="T769" s="240"/>
      <c r="AT769" s="241" t="s">
        <v>151</v>
      </c>
      <c r="AU769" s="241" t="s">
        <v>86</v>
      </c>
      <c r="AV769" s="14" t="s">
        <v>136</v>
      </c>
      <c r="AW769" s="14" t="s">
        <v>34</v>
      </c>
      <c r="AX769" s="14" t="s">
        <v>84</v>
      </c>
      <c r="AY769" s="241" t="s">
        <v>128</v>
      </c>
    </row>
    <row r="770" spans="1:65" s="2" customFormat="1" ht="16.5" customHeight="1">
      <c r="A770" s="35"/>
      <c r="B770" s="36"/>
      <c r="C770" s="221" t="s">
        <v>523</v>
      </c>
      <c r="D770" s="221" t="s">
        <v>170</v>
      </c>
      <c r="E770" s="222" t="s">
        <v>1377</v>
      </c>
      <c r="F770" s="223" t="s">
        <v>1378</v>
      </c>
      <c r="G770" s="224" t="s">
        <v>701</v>
      </c>
      <c r="H770" s="225">
        <v>747</v>
      </c>
      <c r="I770" s="226"/>
      <c r="J770" s="227">
        <f>ROUND(I770*H770,2)</f>
        <v>0</v>
      </c>
      <c r="K770" s="223" t="s">
        <v>848</v>
      </c>
      <c r="L770" s="228"/>
      <c r="M770" s="229" t="s">
        <v>1</v>
      </c>
      <c r="N770" s="230" t="s">
        <v>42</v>
      </c>
      <c r="O770" s="72"/>
      <c r="P770" s="201">
        <f>O770*H770</f>
        <v>0</v>
      </c>
      <c r="Q770" s="201">
        <v>1E-3</v>
      </c>
      <c r="R770" s="201">
        <f>Q770*H770</f>
        <v>0.747</v>
      </c>
      <c r="S770" s="201">
        <v>0</v>
      </c>
      <c r="T770" s="202">
        <f>S770*H770</f>
        <v>0</v>
      </c>
      <c r="U770" s="35"/>
      <c r="V770" s="35"/>
      <c r="W770" s="35"/>
      <c r="X770" s="35"/>
      <c r="Y770" s="35"/>
      <c r="Z770" s="35"/>
      <c r="AA770" s="35"/>
      <c r="AB770" s="35"/>
      <c r="AC770" s="35"/>
      <c r="AD770" s="35"/>
      <c r="AE770" s="35"/>
      <c r="AR770" s="203" t="s">
        <v>294</v>
      </c>
      <c r="AT770" s="203" t="s">
        <v>170</v>
      </c>
      <c r="AU770" s="203" t="s">
        <v>86</v>
      </c>
      <c r="AY770" s="18" t="s">
        <v>128</v>
      </c>
      <c r="BE770" s="204">
        <f>IF(N770="základní",J770,0)</f>
        <v>0</v>
      </c>
      <c r="BF770" s="204">
        <f>IF(N770="snížená",J770,0)</f>
        <v>0</v>
      </c>
      <c r="BG770" s="204">
        <f>IF(N770="zákl. přenesená",J770,0)</f>
        <v>0</v>
      </c>
      <c r="BH770" s="204">
        <f>IF(N770="sníž. přenesená",J770,0)</f>
        <v>0</v>
      </c>
      <c r="BI770" s="204">
        <f>IF(N770="nulová",J770,0)</f>
        <v>0</v>
      </c>
      <c r="BJ770" s="18" t="s">
        <v>84</v>
      </c>
      <c r="BK770" s="204">
        <f>ROUND(I770*H770,2)</f>
        <v>0</v>
      </c>
      <c r="BL770" s="18" t="s">
        <v>210</v>
      </c>
      <c r="BM770" s="203" t="s">
        <v>1379</v>
      </c>
    </row>
    <row r="771" spans="1:65" s="2" customFormat="1">
      <c r="A771" s="35"/>
      <c r="B771" s="36"/>
      <c r="C771" s="37"/>
      <c r="D771" s="205" t="s">
        <v>138</v>
      </c>
      <c r="E771" s="37"/>
      <c r="F771" s="206" t="s">
        <v>1378</v>
      </c>
      <c r="G771" s="37"/>
      <c r="H771" s="37"/>
      <c r="I771" s="207"/>
      <c r="J771" s="37"/>
      <c r="K771" s="37"/>
      <c r="L771" s="40"/>
      <c r="M771" s="208"/>
      <c r="N771" s="209"/>
      <c r="O771" s="72"/>
      <c r="P771" s="72"/>
      <c r="Q771" s="72"/>
      <c r="R771" s="72"/>
      <c r="S771" s="72"/>
      <c r="T771" s="73"/>
      <c r="U771" s="35"/>
      <c r="V771" s="35"/>
      <c r="W771" s="35"/>
      <c r="X771" s="35"/>
      <c r="Y771" s="35"/>
      <c r="Z771" s="35"/>
      <c r="AA771" s="35"/>
      <c r="AB771" s="35"/>
      <c r="AC771" s="35"/>
      <c r="AD771" s="35"/>
      <c r="AE771" s="35"/>
      <c r="AT771" s="18" t="s">
        <v>138</v>
      </c>
      <c r="AU771" s="18" t="s">
        <v>86</v>
      </c>
    </row>
    <row r="772" spans="1:65" s="13" customFormat="1">
      <c r="B772" s="210"/>
      <c r="C772" s="211"/>
      <c r="D772" s="205" t="s">
        <v>151</v>
      </c>
      <c r="E772" s="212" t="s">
        <v>1</v>
      </c>
      <c r="F772" s="213" t="s">
        <v>1380</v>
      </c>
      <c r="G772" s="211"/>
      <c r="H772" s="214">
        <v>747</v>
      </c>
      <c r="I772" s="215"/>
      <c r="J772" s="211"/>
      <c r="K772" s="211"/>
      <c r="L772" s="216"/>
      <c r="M772" s="217"/>
      <c r="N772" s="218"/>
      <c r="O772" s="218"/>
      <c r="P772" s="218"/>
      <c r="Q772" s="218"/>
      <c r="R772" s="218"/>
      <c r="S772" s="218"/>
      <c r="T772" s="219"/>
      <c r="AT772" s="220" t="s">
        <v>151</v>
      </c>
      <c r="AU772" s="220" t="s">
        <v>86</v>
      </c>
      <c r="AV772" s="13" t="s">
        <v>86</v>
      </c>
      <c r="AW772" s="13" t="s">
        <v>34</v>
      </c>
      <c r="AX772" s="13" t="s">
        <v>77</v>
      </c>
      <c r="AY772" s="220" t="s">
        <v>128</v>
      </c>
    </row>
    <row r="773" spans="1:65" s="14" customFormat="1">
      <c r="B773" s="231"/>
      <c r="C773" s="232"/>
      <c r="D773" s="205" t="s">
        <v>151</v>
      </c>
      <c r="E773" s="233" t="s">
        <v>1</v>
      </c>
      <c r="F773" s="234" t="s">
        <v>177</v>
      </c>
      <c r="G773" s="232"/>
      <c r="H773" s="235">
        <v>747</v>
      </c>
      <c r="I773" s="236"/>
      <c r="J773" s="232"/>
      <c r="K773" s="232"/>
      <c r="L773" s="237"/>
      <c r="M773" s="238"/>
      <c r="N773" s="239"/>
      <c r="O773" s="239"/>
      <c r="P773" s="239"/>
      <c r="Q773" s="239"/>
      <c r="R773" s="239"/>
      <c r="S773" s="239"/>
      <c r="T773" s="240"/>
      <c r="AT773" s="241" t="s">
        <v>151</v>
      </c>
      <c r="AU773" s="241" t="s">
        <v>86</v>
      </c>
      <c r="AV773" s="14" t="s">
        <v>136</v>
      </c>
      <c r="AW773" s="14" t="s">
        <v>34</v>
      </c>
      <c r="AX773" s="14" t="s">
        <v>84</v>
      </c>
      <c r="AY773" s="241" t="s">
        <v>128</v>
      </c>
    </row>
    <row r="774" spans="1:65" s="2" customFormat="1" ht="16.5" customHeight="1">
      <c r="A774" s="35"/>
      <c r="B774" s="36"/>
      <c r="C774" s="192" t="s">
        <v>526</v>
      </c>
      <c r="D774" s="192" t="s">
        <v>131</v>
      </c>
      <c r="E774" s="193" t="s">
        <v>1381</v>
      </c>
      <c r="F774" s="194" t="s">
        <v>1382</v>
      </c>
      <c r="G774" s="195" t="s">
        <v>148</v>
      </c>
      <c r="H774" s="196">
        <v>0.747</v>
      </c>
      <c r="I774" s="197"/>
      <c r="J774" s="198">
        <f>ROUND(I774*H774,2)</f>
        <v>0</v>
      </c>
      <c r="K774" s="194" t="s">
        <v>848</v>
      </c>
      <c r="L774" s="40"/>
      <c r="M774" s="199" t="s">
        <v>1</v>
      </c>
      <c r="N774" s="200" t="s">
        <v>42</v>
      </c>
      <c r="O774" s="72"/>
      <c r="P774" s="201">
        <f>O774*H774</f>
        <v>0</v>
      </c>
      <c r="Q774" s="201">
        <v>0</v>
      </c>
      <c r="R774" s="201">
        <f>Q774*H774</f>
        <v>0</v>
      </c>
      <c r="S774" s="201">
        <v>0</v>
      </c>
      <c r="T774" s="202">
        <f>S774*H774</f>
        <v>0</v>
      </c>
      <c r="U774" s="35"/>
      <c r="V774" s="35"/>
      <c r="W774" s="35"/>
      <c r="X774" s="35"/>
      <c r="Y774" s="35"/>
      <c r="Z774" s="35"/>
      <c r="AA774" s="35"/>
      <c r="AB774" s="35"/>
      <c r="AC774" s="35"/>
      <c r="AD774" s="35"/>
      <c r="AE774" s="35"/>
      <c r="AR774" s="203" t="s">
        <v>210</v>
      </c>
      <c r="AT774" s="203" t="s">
        <v>131</v>
      </c>
      <c r="AU774" s="203" t="s">
        <v>86</v>
      </c>
      <c r="AY774" s="18" t="s">
        <v>128</v>
      </c>
      <c r="BE774" s="204">
        <f>IF(N774="základní",J774,0)</f>
        <v>0</v>
      </c>
      <c r="BF774" s="204">
        <f>IF(N774="snížená",J774,0)</f>
        <v>0</v>
      </c>
      <c r="BG774" s="204">
        <f>IF(N774="zákl. přenesená",J774,0)</f>
        <v>0</v>
      </c>
      <c r="BH774" s="204">
        <f>IF(N774="sníž. přenesená",J774,0)</f>
        <v>0</v>
      </c>
      <c r="BI774" s="204">
        <f>IF(N774="nulová",J774,0)</f>
        <v>0</v>
      </c>
      <c r="BJ774" s="18" t="s">
        <v>84</v>
      </c>
      <c r="BK774" s="204">
        <f>ROUND(I774*H774,2)</f>
        <v>0</v>
      </c>
      <c r="BL774" s="18" t="s">
        <v>210</v>
      </c>
      <c r="BM774" s="203" t="s">
        <v>1383</v>
      </c>
    </row>
    <row r="775" spans="1:65" s="2" customFormat="1" ht="19.2">
      <c r="A775" s="35"/>
      <c r="B775" s="36"/>
      <c r="C775" s="37"/>
      <c r="D775" s="205" t="s">
        <v>138</v>
      </c>
      <c r="E775" s="37"/>
      <c r="F775" s="206" t="s">
        <v>1384</v>
      </c>
      <c r="G775" s="37"/>
      <c r="H775" s="37"/>
      <c r="I775" s="207"/>
      <c r="J775" s="37"/>
      <c r="K775" s="37"/>
      <c r="L775" s="40"/>
      <c r="M775" s="208"/>
      <c r="N775" s="209"/>
      <c r="O775" s="72"/>
      <c r="P775" s="72"/>
      <c r="Q775" s="72"/>
      <c r="R775" s="72"/>
      <c r="S775" s="72"/>
      <c r="T775" s="73"/>
      <c r="U775" s="35"/>
      <c r="V775" s="35"/>
      <c r="W775" s="35"/>
      <c r="X775" s="35"/>
      <c r="Y775" s="35"/>
      <c r="Z775" s="35"/>
      <c r="AA775" s="35"/>
      <c r="AB775" s="35"/>
      <c r="AC775" s="35"/>
      <c r="AD775" s="35"/>
      <c r="AE775" s="35"/>
      <c r="AT775" s="18" t="s">
        <v>138</v>
      </c>
      <c r="AU775" s="18" t="s">
        <v>86</v>
      </c>
    </row>
    <row r="776" spans="1:65" s="2" customFormat="1" ht="21.75" customHeight="1">
      <c r="A776" s="35"/>
      <c r="B776" s="36"/>
      <c r="C776" s="192" t="s">
        <v>529</v>
      </c>
      <c r="D776" s="192" t="s">
        <v>131</v>
      </c>
      <c r="E776" s="193" t="s">
        <v>1385</v>
      </c>
      <c r="F776" s="194" t="s">
        <v>1386</v>
      </c>
      <c r="G776" s="195" t="s">
        <v>148</v>
      </c>
      <c r="H776" s="196">
        <v>0.747</v>
      </c>
      <c r="I776" s="197"/>
      <c r="J776" s="198">
        <f>ROUND(I776*H776,2)</f>
        <v>0</v>
      </c>
      <c r="K776" s="194" t="s">
        <v>848</v>
      </c>
      <c r="L776" s="40"/>
      <c r="M776" s="199" t="s">
        <v>1</v>
      </c>
      <c r="N776" s="200" t="s">
        <v>42</v>
      </c>
      <c r="O776" s="72"/>
      <c r="P776" s="201">
        <f>O776*H776</f>
        <v>0</v>
      </c>
      <c r="Q776" s="201">
        <v>0</v>
      </c>
      <c r="R776" s="201">
        <f>Q776*H776</f>
        <v>0</v>
      </c>
      <c r="S776" s="201">
        <v>0</v>
      </c>
      <c r="T776" s="202">
        <f>S776*H776</f>
        <v>0</v>
      </c>
      <c r="U776" s="35"/>
      <c r="V776" s="35"/>
      <c r="W776" s="35"/>
      <c r="X776" s="35"/>
      <c r="Y776" s="35"/>
      <c r="Z776" s="35"/>
      <c r="AA776" s="35"/>
      <c r="AB776" s="35"/>
      <c r="AC776" s="35"/>
      <c r="AD776" s="35"/>
      <c r="AE776" s="35"/>
      <c r="AR776" s="203" t="s">
        <v>210</v>
      </c>
      <c r="AT776" s="203" t="s">
        <v>131</v>
      </c>
      <c r="AU776" s="203" t="s">
        <v>86</v>
      </c>
      <c r="AY776" s="18" t="s">
        <v>128</v>
      </c>
      <c r="BE776" s="204">
        <f>IF(N776="základní",J776,0)</f>
        <v>0</v>
      </c>
      <c r="BF776" s="204">
        <f>IF(N776="snížená",J776,0)</f>
        <v>0</v>
      </c>
      <c r="BG776" s="204">
        <f>IF(N776="zákl. přenesená",J776,0)</f>
        <v>0</v>
      </c>
      <c r="BH776" s="204">
        <f>IF(N776="sníž. přenesená",J776,0)</f>
        <v>0</v>
      </c>
      <c r="BI776" s="204">
        <f>IF(N776="nulová",J776,0)</f>
        <v>0</v>
      </c>
      <c r="BJ776" s="18" t="s">
        <v>84</v>
      </c>
      <c r="BK776" s="204">
        <f>ROUND(I776*H776,2)</f>
        <v>0</v>
      </c>
      <c r="BL776" s="18" t="s">
        <v>210</v>
      </c>
      <c r="BM776" s="203" t="s">
        <v>1387</v>
      </c>
    </row>
    <row r="777" spans="1:65" s="2" customFormat="1" ht="19.2">
      <c r="A777" s="35"/>
      <c r="B777" s="36"/>
      <c r="C777" s="37"/>
      <c r="D777" s="205" t="s">
        <v>138</v>
      </c>
      <c r="E777" s="37"/>
      <c r="F777" s="206" t="s">
        <v>1388</v>
      </c>
      <c r="G777" s="37"/>
      <c r="H777" s="37"/>
      <c r="I777" s="207"/>
      <c r="J777" s="37"/>
      <c r="K777" s="37"/>
      <c r="L777" s="40"/>
      <c r="M777" s="208"/>
      <c r="N777" s="209"/>
      <c r="O777" s="72"/>
      <c r="P777" s="72"/>
      <c r="Q777" s="72"/>
      <c r="R777" s="72"/>
      <c r="S777" s="72"/>
      <c r="T777" s="73"/>
      <c r="U777" s="35"/>
      <c r="V777" s="35"/>
      <c r="W777" s="35"/>
      <c r="X777" s="35"/>
      <c r="Y777" s="35"/>
      <c r="Z777" s="35"/>
      <c r="AA777" s="35"/>
      <c r="AB777" s="35"/>
      <c r="AC777" s="35"/>
      <c r="AD777" s="35"/>
      <c r="AE777" s="35"/>
      <c r="AT777" s="18" t="s">
        <v>138</v>
      </c>
      <c r="AU777" s="18" t="s">
        <v>86</v>
      </c>
    </row>
    <row r="778" spans="1:65" s="12" customFormat="1" ht="22.8" customHeight="1">
      <c r="B778" s="176"/>
      <c r="C778" s="177"/>
      <c r="D778" s="178" t="s">
        <v>76</v>
      </c>
      <c r="E778" s="190" t="s">
        <v>1389</v>
      </c>
      <c r="F778" s="190" t="s">
        <v>1390</v>
      </c>
      <c r="G778" s="177"/>
      <c r="H778" s="177"/>
      <c r="I778" s="180"/>
      <c r="J778" s="191">
        <f>BK778</f>
        <v>0</v>
      </c>
      <c r="K778" s="177"/>
      <c r="L778" s="182"/>
      <c r="M778" s="183"/>
      <c r="N778" s="184"/>
      <c r="O778" s="184"/>
      <c r="P778" s="185">
        <f>SUM(P779:P783)</f>
        <v>0</v>
      </c>
      <c r="Q778" s="184"/>
      <c r="R778" s="185">
        <f>SUM(R779:R783)</f>
        <v>0</v>
      </c>
      <c r="S778" s="184"/>
      <c r="T778" s="186">
        <f>SUM(T779:T783)</f>
        <v>0.15000000000000002</v>
      </c>
      <c r="AR778" s="187" t="s">
        <v>86</v>
      </c>
      <c r="AT778" s="188" t="s">
        <v>76</v>
      </c>
      <c r="AU778" s="188" t="s">
        <v>84</v>
      </c>
      <c r="AY778" s="187" t="s">
        <v>128</v>
      </c>
      <c r="BK778" s="189">
        <f>SUM(BK779:BK783)</f>
        <v>0</v>
      </c>
    </row>
    <row r="779" spans="1:65" s="2" customFormat="1" ht="16.5" customHeight="1">
      <c r="A779" s="35"/>
      <c r="B779" s="36"/>
      <c r="C779" s="192" t="s">
        <v>1391</v>
      </c>
      <c r="D779" s="192" t="s">
        <v>131</v>
      </c>
      <c r="E779" s="193" t="s">
        <v>1392</v>
      </c>
      <c r="F779" s="194" t="s">
        <v>1393</v>
      </c>
      <c r="G779" s="195" t="s">
        <v>213</v>
      </c>
      <c r="H779" s="196">
        <v>6</v>
      </c>
      <c r="I779" s="197"/>
      <c r="J779" s="198">
        <f>ROUND(I779*H779,2)</f>
        <v>0</v>
      </c>
      <c r="K779" s="194" t="s">
        <v>848</v>
      </c>
      <c r="L779" s="40"/>
      <c r="M779" s="199" t="s">
        <v>1</v>
      </c>
      <c r="N779" s="200" t="s">
        <v>42</v>
      </c>
      <c r="O779" s="72"/>
      <c r="P779" s="201">
        <f>O779*H779</f>
        <v>0</v>
      </c>
      <c r="Q779" s="201">
        <v>0</v>
      </c>
      <c r="R779" s="201">
        <f>Q779*H779</f>
        <v>0</v>
      </c>
      <c r="S779" s="201">
        <v>2.5000000000000001E-2</v>
      </c>
      <c r="T779" s="202">
        <f>S779*H779</f>
        <v>0.15000000000000002</v>
      </c>
      <c r="U779" s="35"/>
      <c r="V779" s="35"/>
      <c r="W779" s="35"/>
      <c r="X779" s="35"/>
      <c r="Y779" s="35"/>
      <c r="Z779" s="35"/>
      <c r="AA779" s="35"/>
      <c r="AB779" s="35"/>
      <c r="AC779" s="35"/>
      <c r="AD779" s="35"/>
      <c r="AE779" s="35"/>
      <c r="AR779" s="203" t="s">
        <v>210</v>
      </c>
      <c r="AT779" s="203" t="s">
        <v>131</v>
      </c>
      <c r="AU779" s="203" t="s">
        <v>86</v>
      </c>
      <c r="AY779" s="18" t="s">
        <v>128</v>
      </c>
      <c r="BE779" s="204">
        <f>IF(N779="základní",J779,0)</f>
        <v>0</v>
      </c>
      <c r="BF779" s="204">
        <f>IF(N779="snížená",J779,0)</f>
        <v>0</v>
      </c>
      <c r="BG779" s="204">
        <f>IF(N779="zákl. přenesená",J779,0)</f>
        <v>0</v>
      </c>
      <c r="BH779" s="204">
        <f>IF(N779="sníž. přenesená",J779,0)</f>
        <v>0</v>
      </c>
      <c r="BI779" s="204">
        <f>IF(N779="nulová",J779,0)</f>
        <v>0</v>
      </c>
      <c r="BJ779" s="18" t="s">
        <v>84</v>
      </c>
      <c r="BK779" s="204">
        <f>ROUND(I779*H779,2)</f>
        <v>0</v>
      </c>
      <c r="BL779" s="18" t="s">
        <v>210</v>
      </c>
      <c r="BM779" s="203" t="s">
        <v>1394</v>
      </c>
    </row>
    <row r="780" spans="1:65" s="2" customFormat="1">
      <c r="A780" s="35"/>
      <c r="B780" s="36"/>
      <c r="C780" s="37"/>
      <c r="D780" s="205" t="s">
        <v>138</v>
      </c>
      <c r="E780" s="37"/>
      <c r="F780" s="206" t="s">
        <v>1395</v>
      </c>
      <c r="G780" s="37"/>
      <c r="H780" s="37"/>
      <c r="I780" s="207"/>
      <c r="J780" s="37"/>
      <c r="K780" s="37"/>
      <c r="L780" s="40"/>
      <c r="M780" s="208"/>
      <c r="N780" s="209"/>
      <c r="O780" s="72"/>
      <c r="P780" s="72"/>
      <c r="Q780" s="72"/>
      <c r="R780" s="72"/>
      <c r="S780" s="72"/>
      <c r="T780" s="73"/>
      <c r="U780" s="35"/>
      <c r="V780" s="35"/>
      <c r="W780" s="35"/>
      <c r="X780" s="35"/>
      <c r="Y780" s="35"/>
      <c r="Z780" s="35"/>
      <c r="AA780" s="35"/>
      <c r="AB780" s="35"/>
      <c r="AC780" s="35"/>
      <c r="AD780" s="35"/>
      <c r="AE780" s="35"/>
      <c r="AT780" s="18" t="s">
        <v>138</v>
      </c>
      <c r="AU780" s="18" t="s">
        <v>86</v>
      </c>
    </row>
    <row r="781" spans="1:65" s="15" customFormat="1">
      <c r="B781" s="242"/>
      <c r="C781" s="243"/>
      <c r="D781" s="205" t="s">
        <v>151</v>
      </c>
      <c r="E781" s="244" t="s">
        <v>1</v>
      </c>
      <c r="F781" s="245" t="s">
        <v>1396</v>
      </c>
      <c r="G781" s="243"/>
      <c r="H781" s="244" t="s">
        <v>1</v>
      </c>
      <c r="I781" s="246"/>
      <c r="J781" s="243"/>
      <c r="K781" s="243"/>
      <c r="L781" s="247"/>
      <c r="M781" s="248"/>
      <c r="N781" s="249"/>
      <c r="O781" s="249"/>
      <c r="P781" s="249"/>
      <c r="Q781" s="249"/>
      <c r="R781" s="249"/>
      <c r="S781" s="249"/>
      <c r="T781" s="250"/>
      <c r="AT781" s="251" t="s">
        <v>151</v>
      </c>
      <c r="AU781" s="251" t="s">
        <v>86</v>
      </c>
      <c r="AV781" s="15" t="s">
        <v>84</v>
      </c>
      <c r="AW781" s="15" t="s">
        <v>34</v>
      </c>
      <c r="AX781" s="15" t="s">
        <v>77</v>
      </c>
      <c r="AY781" s="251" t="s">
        <v>128</v>
      </c>
    </row>
    <row r="782" spans="1:65" s="13" customFormat="1">
      <c r="B782" s="210"/>
      <c r="C782" s="211"/>
      <c r="D782" s="205" t="s">
        <v>151</v>
      </c>
      <c r="E782" s="212" t="s">
        <v>1</v>
      </c>
      <c r="F782" s="213" t="s">
        <v>1397</v>
      </c>
      <c r="G782" s="211"/>
      <c r="H782" s="214">
        <v>6</v>
      </c>
      <c r="I782" s="215"/>
      <c r="J782" s="211"/>
      <c r="K782" s="211"/>
      <c r="L782" s="216"/>
      <c r="M782" s="217"/>
      <c r="N782" s="218"/>
      <c r="O782" s="218"/>
      <c r="P782" s="218"/>
      <c r="Q782" s="218"/>
      <c r="R782" s="218"/>
      <c r="S782" s="218"/>
      <c r="T782" s="219"/>
      <c r="AT782" s="220" t="s">
        <v>151</v>
      </c>
      <c r="AU782" s="220" t="s">
        <v>86</v>
      </c>
      <c r="AV782" s="13" t="s">
        <v>86</v>
      </c>
      <c r="AW782" s="13" t="s">
        <v>34</v>
      </c>
      <c r="AX782" s="13" t="s">
        <v>77</v>
      </c>
      <c r="AY782" s="220" t="s">
        <v>128</v>
      </c>
    </row>
    <row r="783" spans="1:65" s="14" customFormat="1">
      <c r="B783" s="231"/>
      <c r="C783" s="232"/>
      <c r="D783" s="205" t="s">
        <v>151</v>
      </c>
      <c r="E783" s="233" t="s">
        <v>1</v>
      </c>
      <c r="F783" s="234" t="s">
        <v>177</v>
      </c>
      <c r="G783" s="232"/>
      <c r="H783" s="235">
        <v>6</v>
      </c>
      <c r="I783" s="236"/>
      <c r="J783" s="232"/>
      <c r="K783" s="232"/>
      <c r="L783" s="237"/>
      <c r="M783" s="238"/>
      <c r="N783" s="239"/>
      <c r="O783" s="239"/>
      <c r="P783" s="239"/>
      <c r="Q783" s="239"/>
      <c r="R783" s="239"/>
      <c r="S783" s="239"/>
      <c r="T783" s="240"/>
      <c r="AT783" s="241" t="s">
        <v>151</v>
      </c>
      <c r="AU783" s="241" t="s">
        <v>86</v>
      </c>
      <c r="AV783" s="14" t="s">
        <v>136</v>
      </c>
      <c r="AW783" s="14" t="s">
        <v>34</v>
      </c>
      <c r="AX783" s="14" t="s">
        <v>84</v>
      </c>
      <c r="AY783" s="241" t="s">
        <v>128</v>
      </c>
    </row>
    <row r="784" spans="1:65" s="12" customFormat="1" ht="22.8" customHeight="1">
      <c r="B784" s="176"/>
      <c r="C784" s="177"/>
      <c r="D784" s="178" t="s">
        <v>76</v>
      </c>
      <c r="E784" s="190" t="s">
        <v>1398</v>
      </c>
      <c r="F784" s="190" t="s">
        <v>1399</v>
      </c>
      <c r="G784" s="177"/>
      <c r="H784" s="177"/>
      <c r="I784" s="180"/>
      <c r="J784" s="191">
        <f>BK784</f>
        <v>0</v>
      </c>
      <c r="K784" s="177"/>
      <c r="L784" s="182"/>
      <c r="M784" s="183"/>
      <c r="N784" s="184"/>
      <c r="O784" s="184"/>
      <c r="P784" s="185">
        <f>SUM(P785:P842)</f>
        <v>0</v>
      </c>
      <c r="Q784" s="184"/>
      <c r="R784" s="185">
        <f>SUM(R785:R842)</f>
        <v>2.3249880000000003</v>
      </c>
      <c r="S784" s="184"/>
      <c r="T784" s="186">
        <f>SUM(T785:T842)</f>
        <v>0</v>
      </c>
      <c r="AR784" s="187" t="s">
        <v>86</v>
      </c>
      <c r="AT784" s="188" t="s">
        <v>76</v>
      </c>
      <c r="AU784" s="188" t="s">
        <v>84</v>
      </c>
      <c r="AY784" s="187" t="s">
        <v>128</v>
      </c>
      <c r="BK784" s="189">
        <f>SUM(BK785:BK842)</f>
        <v>0</v>
      </c>
    </row>
    <row r="785" spans="1:65" s="2" customFormat="1" ht="16.5" customHeight="1">
      <c r="A785" s="35"/>
      <c r="B785" s="36"/>
      <c r="C785" s="192" t="s">
        <v>1098</v>
      </c>
      <c r="D785" s="192" t="s">
        <v>131</v>
      </c>
      <c r="E785" s="193" t="s">
        <v>1400</v>
      </c>
      <c r="F785" s="194" t="s">
        <v>1401</v>
      </c>
      <c r="G785" s="195" t="s">
        <v>543</v>
      </c>
      <c r="H785" s="196">
        <v>98.6</v>
      </c>
      <c r="I785" s="197"/>
      <c r="J785" s="198">
        <f>ROUND(I785*H785,2)</f>
        <v>0</v>
      </c>
      <c r="K785" s="194" t="s">
        <v>848</v>
      </c>
      <c r="L785" s="40"/>
      <c r="M785" s="199" t="s">
        <v>1</v>
      </c>
      <c r="N785" s="200" t="s">
        <v>42</v>
      </c>
      <c r="O785" s="72"/>
      <c r="P785" s="201">
        <f>O785*H785</f>
        <v>0</v>
      </c>
      <c r="Q785" s="201">
        <v>0</v>
      </c>
      <c r="R785" s="201">
        <f>Q785*H785</f>
        <v>0</v>
      </c>
      <c r="S785" s="201">
        <v>0</v>
      </c>
      <c r="T785" s="202">
        <f>S785*H785</f>
        <v>0</v>
      </c>
      <c r="U785" s="35"/>
      <c r="V785" s="35"/>
      <c r="W785" s="35"/>
      <c r="X785" s="35"/>
      <c r="Y785" s="35"/>
      <c r="Z785" s="35"/>
      <c r="AA785" s="35"/>
      <c r="AB785" s="35"/>
      <c r="AC785" s="35"/>
      <c r="AD785" s="35"/>
      <c r="AE785" s="35"/>
      <c r="AR785" s="203" t="s">
        <v>210</v>
      </c>
      <c r="AT785" s="203" t="s">
        <v>131</v>
      </c>
      <c r="AU785" s="203" t="s">
        <v>86</v>
      </c>
      <c r="AY785" s="18" t="s">
        <v>128</v>
      </c>
      <c r="BE785" s="204">
        <f>IF(N785="základní",J785,0)</f>
        <v>0</v>
      </c>
      <c r="BF785" s="204">
        <f>IF(N785="snížená",J785,0)</f>
        <v>0</v>
      </c>
      <c r="BG785" s="204">
        <f>IF(N785="zákl. přenesená",J785,0)</f>
        <v>0</v>
      </c>
      <c r="BH785" s="204">
        <f>IF(N785="sníž. přenesená",J785,0)</f>
        <v>0</v>
      </c>
      <c r="BI785" s="204">
        <f>IF(N785="nulová",J785,0)</f>
        <v>0</v>
      </c>
      <c r="BJ785" s="18" t="s">
        <v>84</v>
      </c>
      <c r="BK785" s="204">
        <f>ROUND(I785*H785,2)</f>
        <v>0</v>
      </c>
      <c r="BL785" s="18" t="s">
        <v>210</v>
      </c>
      <c r="BM785" s="203" t="s">
        <v>1402</v>
      </c>
    </row>
    <row r="786" spans="1:65" s="2" customFormat="1">
      <c r="A786" s="35"/>
      <c r="B786" s="36"/>
      <c r="C786" s="37"/>
      <c r="D786" s="205" t="s">
        <v>138</v>
      </c>
      <c r="E786" s="37"/>
      <c r="F786" s="206" t="s">
        <v>1403</v>
      </c>
      <c r="G786" s="37"/>
      <c r="H786" s="37"/>
      <c r="I786" s="207"/>
      <c r="J786" s="37"/>
      <c r="K786" s="37"/>
      <c r="L786" s="40"/>
      <c r="M786" s="208"/>
      <c r="N786" s="209"/>
      <c r="O786" s="72"/>
      <c r="P786" s="72"/>
      <c r="Q786" s="72"/>
      <c r="R786" s="72"/>
      <c r="S786" s="72"/>
      <c r="T786" s="73"/>
      <c r="U786" s="35"/>
      <c r="V786" s="35"/>
      <c r="W786" s="35"/>
      <c r="X786" s="35"/>
      <c r="Y786" s="35"/>
      <c r="Z786" s="35"/>
      <c r="AA786" s="35"/>
      <c r="AB786" s="35"/>
      <c r="AC786" s="35"/>
      <c r="AD786" s="35"/>
      <c r="AE786" s="35"/>
      <c r="AT786" s="18" t="s">
        <v>138</v>
      </c>
      <c r="AU786" s="18" t="s">
        <v>86</v>
      </c>
    </row>
    <row r="787" spans="1:65" s="15" customFormat="1">
      <c r="B787" s="242"/>
      <c r="C787" s="243"/>
      <c r="D787" s="205" t="s">
        <v>151</v>
      </c>
      <c r="E787" s="244" t="s">
        <v>1</v>
      </c>
      <c r="F787" s="245" t="s">
        <v>1129</v>
      </c>
      <c r="G787" s="243"/>
      <c r="H787" s="244" t="s">
        <v>1</v>
      </c>
      <c r="I787" s="246"/>
      <c r="J787" s="243"/>
      <c r="K787" s="243"/>
      <c r="L787" s="247"/>
      <c r="M787" s="248"/>
      <c r="N787" s="249"/>
      <c r="O787" s="249"/>
      <c r="P787" s="249"/>
      <c r="Q787" s="249"/>
      <c r="R787" s="249"/>
      <c r="S787" s="249"/>
      <c r="T787" s="250"/>
      <c r="AT787" s="251" t="s">
        <v>151</v>
      </c>
      <c r="AU787" s="251" t="s">
        <v>86</v>
      </c>
      <c r="AV787" s="15" t="s">
        <v>84</v>
      </c>
      <c r="AW787" s="15" t="s">
        <v>34</v>
      </c>
      <c r="AX787" s="15" t="s">
        <v>77</v>
      </c>
      <c r="AY787" s="251" t="s">
        <v>128</v>
      </c>
    </row>
    <row r="788" spans="1:65" s="15" customFormat="1">
      <c r="B788" s="242"/>
      <c r="C788" s="243"/>
      <c r="D788" s="205" t="s">
        <v>151</v>
      </c>
      <c r="E788" s="244" t="s">
        <v>1</v>
      </c>
      <c r="F788" s="245" t="s">
        <v>1130</v>
      </c>
      <c r="G788" s="243"/>
      <c r="H788" s="244" t="s">
        <v>1</v>
      </c>
      <c r="I788" s="246"/>
      <c r="J788" s="243"/>
      <c r="K788" s="243"/>
      <c r="L788" s="247"/>
      <c r="M788" s="248"/>
      <c r="N788" s="249"/>
      <c r="O788" s="249"/>
      <c r="P788" s="249"/>
      <c r="Q788" s="249"/>
      <c r="R788" s="249"/>
      <c r="S788" s="249"/>
      <c r="T788" s="250"/>
      <c r="AT788" s="251" t="s">
        <v>151</v>
      </c>
      <c r="AU788" s="251" t="s">
        <v>86</v>
      </c>
      <c r="AV788" s="15" t="s">
        <v>84</v>
      </c>
      <c r="AW788" s="15" t="s">
        <v>34</v>
      </c>
      <c r="AX788" s="15" t="s">
        <v>77</v>
      </c>
      <c r="AY788" s="251" t="s">
        <v>128</v>
      </c>
    </row>
    <row r="789" spans="1:65" s="13" customFormat="1">
      <c r="B789" s="210"/>
      <c r="C789" s="211"/>
      <c r="D789" s="205" t="s">
        <v>151</v>
      </c>
      <c r="E789" s="212" t="s">
        <v>1</v>
      </c>
      <c r="F789" s="213" t="s">
        <v>1404</v>
      </c>
      <c r="G789" s="211"/>
      <c r="H789" s="214">
        <v>23.91</v>
      </c>
      <c r="I789" s="215"/>
      <c r="J789" s="211"/>
      <c r="K789" s="211"/>
      <c r="L789" s="216"/>
      <c r="M789" s="217"/>
      <c r="N789" s="218"/>
      <c r="O789" s="218"/>
      <c r="P789" s="218"/>
      <c r="Q789" s="218"/>
      <c r="R789" s="218"/>
      <c r="S789" s="218"/>
      <c r="T789" s="219"/>
      <c r="AT789" s="220" t="s">
        <v>151</v>
      </c>
      <c r="AU789" s="220" t="s">
        <v>86</v>
      </c>
      <c r="AV789" s="13" t="s">
        <v>86</v>
      </c>
      <c r="AW789" s="13" t="s">
        <v>34</v>
      </c>
      <c r="AX789" s="13" t="s">
        <v>77</v>
      </c>
      <c r="AY789" s="220" t="s">
        <v>128</v>
      </c>
    </row>
    <row r="790" spans="1:65" s="15" customFormat="1">
      <c r="B790" s="242"/>
      <c r="C790" s="243"/>
      <c r="D790" s="205" t="s">
        <v>151</v>
      </c>
      <c r="E790" s="244" t="s">
        <v>1</v>
      </c>
      <c r="F790" s="245" t="s">
        <v>1405</v>
      </c>
      <c r="G790" s="243"/>
      <c r="H790" s="244" t="s">
        <v>1</v>
      </c>
      <c r="I790" s="246"/>
      <c r="J790" s="243"/>
      <c r="K790" s="243"/>
      <c r="L790" s="247"/>
      <c r="M790" s="248"/>
      <c r="N790" s="249"/>
      <c r="O790" s="249"/>
      <c r="P790" s="249"/>
      <c r="Q790" s="249"/>
      <c r="R790" s="249"/>
      <c r="S790" s="249"/>
      <c r="T790" s="250"/>
      <c r="AT790" s="251" t="s">
        <v>151</v>
      </c>
      <c r="AU790" s="251" t="s">
        <v>86</v>
      </c>
      <c r="AV790" s="15" t="s">
        <v>84</v>
      </c>
      <c r="AW790" s="15" t="s">
        <v>34</v>
      </c>
      <c r="AX790" s="15" t="s">
        <v>77</v>
      </c>
      <c r="AY790" s="251" t="s">
        <v>128</v>
      </c>
    </row>
    <row r="791" spans="1:65" s="13" customFormat="1">
      <c r="B791" s="210"/>
      <c r="C791" s="211"/>
      <c r="D791" s="205" t="s">
        <v>151</v>
      </c>
      <c r="E791" s="212" t="s">
        <v>1</v>
      </c>
      <c r="F791" s="213" t="s">
        <v>1406</v>
      </c>
      <c r="G791" s="211"/>
      <c r="H791" s="214">
        <v>5.95</v>
      </c>
      <c r="I791" s="215"/>
      <c r="J791" s="211"/>
      <c r="K791" s="211"/>
      <c r="L791" s="216"/>
      <c r="M791" s="217"/>
      <c r="N791" s="218"/>
      <c r="O791" s="218"/>
      <c r="P791" s="218"/>
      <c r="Q791" s="218"/>
      <c r="R791" s="218"/>
      <c r="S791" s="218"/>
      <c r="T791" s="219"/>
      <c r="AT791" s="220" t="s">
        <v>151</v>
      </c>
      <c r="AU791" s="220" t="s">
        <v>86</v>
      </c>
      <c r="AV791" s="13" t="s">
        <v>86</v>
      </c>
      <c r="AW791" s="13" t="s">
        <v>34</v>
      </c>
      <c r="AX791" s="13" t="s">
        <v>77</v>
      </c>
      <c r="AY791" s="220" t="s">
        <v>128</v>
      </c>
    </row>
    <row r="792" spans="1:65" s="15" customFormat="1">
      <c r="B792" s="242"/>
      <c r="C792" s="243"/>
      <c r="D792" s="205" t="s">
        <v>151</v>
      </c>
      <c r="E792" s="244" t="s">
        <v>1</v>
      </c>
      <c r="F792" s="245" t="s">
        <v>1134</v>
      </c>
      <c r="G792" s="243"/>
      <c r="H792" s="244" t="s">
        <v>1</v>
      </c>
      <c r="I792" s="246"/>
      <c r="J792" s="243"/>
      <c r="K792" s="243"/>
      <c r="L792" s="247"/>
      <c r="M792" s="248"/>
      <c r="N792" s="249"/>
      <c r="O792" s="249"/>
      <c r="P792" s="249"/>
      <c r="Q792" s="249"/>
      <c r="R792" s="249"/>
      <c r="S792" s="249"/>
      <c r="T792" s="250"/>
      <c r="AT792" s="251" t="s">
        <v>151</v>
      </c>
      <c r="AU792" s="251" t="s">
        <v>86</v>
      </c>
      <c r="AV792" s="15" t="s">
        <v>84</v>
      </c>
      <c r="AW792" s="15" t="s">
        <v>34</v>
      </c>
      <c r="AX792" s="15" t="s">
        <v>77</v>
      </c>
      <c r="AY792" s="251" t="s">
        <v>128</v>
      </c>
    </row>
    <row r="793" spans="1:65" s="13" customFormat="1">
      <c r="B793" s="210"/>
      <c r="C793" s="211"/>
      <c r="D793" s="205" t="s">
        <v>151</v>
      </c>
      <c r="E793" s="212" t="s">
        <v>1</v>
      </c>
      <c r="F793" s="213" t="s">
        <v>1407</v>
      </c>
      <c r="G793" s="211"/>
      <c r="H793" s="214">
        <v>68.739999999999995</v>
      </c>
      <c r="I793" s="215"/>
      <c r="J793" s="211"/>
      <c r="K793" s="211"/>
      <c r="L793" s="216"/>
      <c r="M793" s="217"/>
      <c r="N793" s="218"/>
      <c r="O793" s="218"/>
      <c r="P793" s="218"/>
      <c r="Q793" s="218"/>
      <c r="R793" s="218"/>
      <c r="S793" s="218"/>
      <c r="T793" s="219"/>
      <c r="AT793" s="220" t="s">
        <v>151</v>
      </c>
      <c r="AU793" s="220" t="s">
        <v>86</v>
      </c>
      <c r="AV793" s="13" t="s">
        <v>86</v>
      </c>
      <c r="AW793" s="13" t="s">
        <v>34</v>
      </c>
      <c r="AX793" s="13" t="s">
        <v>77</v>
      </c>
      <c r="AY793" s="220" t="s">
        <v>128</v>
      </c>
    </row>
    <row r="794" spans="1:65" s="14" customFormat="1">
      <c r="B794" s="231"/>
      <c r="C794" s="232"/>
      <c r="D794" s="205" t="s">
        <v>151</v>
      </c>
      <c r="E794" s="233" t="s">
        <v>1</v>
      </c>
      <c r="F794" s="234" t="s">
        <v>177</v>
      </c>
      <c r="G794" s="232"/>
      <c r="H794" s="235">
        <v>98.6</v>
      </c>
      <c r="I794" s="236"/>
      <c r="J794" s="232"/>
      <c r="K794" s="232"/>
      <c r="L794" s="237"/>
      <c r="M794" s="238"/>
      <c r="N794" s="239"/>
      <c r="O794" s="239"/>
      <c r="P794" s="239"/>
      <c r="Q794" s="239"/>
      <c r="R794" s="239"/>
      <c r="S794" s="239"/>
      <c r="T794" s="240"/>
      <c r="AT794" s="241" t="s">
        <v>151</v>
      </c>
      <c r="AU794" s="241" t="s">
        <v>86</v>
      </c>
      <c r="AV794" s="14" t="s">
        <v>136</v>
      </c>
      <c r="AW794" s="14" t="s">
        <v>34</v>
      </c>
      <c r="AX794" s="14" t="s">
        <v>84</v>
      </c>
      <c r="AY794" s="241" t="s">
        <v>128</v>
      </c>
    </row>
    <row r="795" spans="1:65" s="2" customFormat="1" ht="16.5" customHeight="1">
      <c r="A795" s="35"/>
      <c r="B795" s="36"/>
      <c r="C795" s="221" t="s">
        <v>1408</v>
      </c>
      <c r="D795" s="221" t="s">
        <v>170</v>
      </c>
      <c r="E795" s="222" t="s">
        <v>1409</v>
      </c>
      <c r="F795" s="223" t="s">
        <v>1410</v>
      </c>
      <c r="G795" s="224" t="s">
        <v>148</v>
      </c>
      <c r="H795" s="225">
        <v>1.972</v>
      </c>
      <c r="I795" s="226"/>
      <c r="J795" s="227">
        <f>ROUND(I795*H795,2)</f>
        <v>0</v>
      </c>
      <c r="K795" s="223" t="s">
        <v>848</v>
      </c>
      <c r="L795" s="228"/>
      <c r="M795" s="229" t="s">
        <v>1</v>
      </c>
      <c r="N795" s="230" t="s">
        <v>42</v>
      </c>
      <c r="O795" s="72"/>
      <c r="P795" s="201">
        <f>O795*H795</f>
        <v>0</v>
      </c>
      <c r="Q795" s="201">
        <v>1</v>
      </c>
      <c r="R795" s="201">
        <f>Q795*H795</f>
        <v>1.972</v>
      </c>
      <c r="S795" s="201">
        <v>0</v>
      </c>
      <c r="T795" s="202">
        <f>S795*H795</f>
        <v>0</v>
      </c>
      <c r="U795" s="35"/>
      <c r="V795" s="35"/>
      <c r="W795" s="35"/>
      <c r="X795" s="35"/>
      <c r="Y795" s="35"/>
      <c r="Z795" s="35"/>
      <c r="AA795" s="35"/>
      <c r="AB795" s="35"/>
      <c r="AC795" s="35"/>
      <c r="AD795" s="35"/>
      <c r="AE795" s="35"/>
      <c r="AR795" s="203" t="s">
        <v>294</v>
      </c>
      <c r="AT795" s="203" t="s">
        <v>170</v>
      </c>
      <c r="AU795" s="203" t="s">
        <v>86</v>
      </c>
      <c r="AY795" s="18" t="s">
        <v>128</v>
      </c>
      <c r="BE795" s="204">
        <f>IF(N795="základní",J795,0)</f>
        <v>0</v>
      </c>
      <c r="BF795" s="204">
        <f>IF(N795="snížená",J795,0)</f>
        <v>0</v>
      </c>
      <c r="BG795" s="204">
        <f>IF(N795="zákl. přenesená",J795,0)</f>
        <v>0</v>
      </c>
      <c r="BH795" s="204">
        <f>IF(N795="sníž. přenesená",J795,0)</f>
        <v>0</v>
      </c>
      <c r="BI795" s="204">
        <f>IF(N795="nulová",J795,0)</f>
        <v>0</v>
      </c>
      <c r="BJ795" s="18" t="s">
        <v>84</v>
      </c>
      <c r="BK795" s="204">
        <f>ROUND(I795*H795,2)</f>
        <v>0</v>
      </c>
      <c r="BL795" s="18" t="s">
        <v>210</v>
      </c>
      <c r="BM795" s="203" t="s">
        <v>1411</v>
      </c>
    </row>
    <row r="796" spans="1:65" s="2" customFormat="1">
      <c r="A796" s="35"/>
      <c r="B796" s="36"/>
      <c r="C796" s="37"/>
      <c r="D796" s="205" t="s">
        <v>138</v>
      </c>
      <c r="E796" s="37"/>
      <c r="F796" s="206" t="s">
        <v>1410</v>
      </c>
      <c r="G796" s="37"/>
      <c r="H796" s="37"/>
      <c r="I796" s="207"/>
      <c r="J796" s="37"/>
      <c r="K796" s="37"/>
      <c r="L796" s="40"/>
      <c r="M796" s="208"/>
      <c r="N796" s="209"/>
      <c r="O796" s="72"/>
      <c r="P796" s="72"/>
      <c r="Q796" s="72"/>
      <c r="R796" s="72"/>
      <c r="S796" s="72"/>
      <c r="T796" s="73"/>
      <c r="U796" s="35"/>
      <c r="V796" s="35"/>
      <c r="W796" s="35"/>
      <c r="X796" s="35"/>
      <c r="Y796" s="35"/>
      <c r="Z796" s="35"/>
      <c r="AA796" s="35"/>
      <c r="AB796" s="35"/>
      <c r="AC796" s="35"/>
      <c r="AD796" s="35"/>
      <c r="AE796" s="35"/>
      <c r="AT796" s="18" t="s">
        <v>138</v>
      </c>
      <c r="AU796" s="18" t="s">
        <v>86</v>
      </c>
    </row>
    <row r="797" spans="1:65" s="13" customFormat="1">
      <c r="B797" s="210"/>
      <c r="C797" s="211"/>
      <c r="D797" s="205" t="s">
        <v>151</v>
      </c>
      <c r="E797" s="212" t="s">
        <v>1</v>
      </c>
      <c r="F797" s="213" t="s">
        <v>1412</v>
      </c>
      <c r="G797" s="211"/>
      <c r="H797" s="214">
        <v>1.972</v>
      </c>
      <c r="I797" s="215"/>
      <c r="J797" s="211"/>
      <c r="K797" s="211"/>
      <c r="L797" s="216"/>
      <c r="M797" s="217"/>
      <c r="N797" s="218"/>
      <c r="O797" s="218"/>
      <c r="P797" s="218"/>
      <c r="Q797" s="218"/>
      <c r="R797" s="218"/>
      <c r="S797" s="218"/>
      <c r="T797" s="219"/>
      <c r="AT797" s="220" t="s">
        <v>151</v>
      </c>
      <c r="AU797" s="220" t="s">
        <v>86</v>
      </c>
      <c r="AV797" s="13" t="s">
        <v>86</v>
      </c>
      <c r="AW797" s="13" t="s">
        <v>34</v>
      </c>
      <c r="AX797" s="13" t="s">
        <v>77</v>
      </c>
      <c r="AY797" s="220" t="s">
        <v>128</v>
      </c>
    </row>
    <row r="798" spans="1:65" s="14" customFormat="1">
      <c r="B798" s="231"/>
      <c r="C798" s="232"/>
      <c r="D798" s="205" t="s">
        <v>151</v>
      </c>
      <c r="E798" s="233" t="s">
        <v>1</v>
      </c>
      <c r="F798" s="234" t="s">
        <v>177</v>
      </c>
      <c r="G798" s="232"/>
      <c r="H798" s="235">
        <v>1.972</v>
      </c>
      <c r="I798" s="236"/>
      <c r="J798" s="232"/>
      <c r="K798" s="232"/>
      <c r="L798" s="237"/>
      <c r="M798" s="238"/>
      <c r="N798" s="239"/>
      <c r="O798" s="239"/>
      <c r="P798" s="239"/>
      <c r="Q798" s="239"/>
      <c r="R798" s="239"/>
      <c r="S798" s="239"/>
      <c r="T798" s="240"/>
      <c r="AT798" s="241" t="s">
        <v>151</v>
      </c>
      <c r="AU798" s="241" t="s">
        <v>86</v>
      </c>
      <c r="AV798" s="14" t="s">
        <v>136</v>
      </c>
      <c r="AW798" s="14" t="s">
        <v>34</v>
      </c>
      <c r="AX798" s="14" t="s">
        <v>84</v>
      </c>
      <c r="AY798" s="241" t="s">
        <v>128</v>
      </c>
    </row>
    <row r="799" spans="1:65" s="2" customFormat="1" ht="16.5" customHeight="1">
      <c r="A799" s="35"/>
      <c r="B799" s="36"/>
      <c r="C799" s="192" t="s">
        <v>1104</v>
      </c>
      <c r="D799" s="192" t="s">
        <v>131</v>
      </c>
      <c r="E799" s="193" t="s">
        <v>1413</v>
      </c>
      <c r="F799" s="194" t="s">
        <v>1414</v>
      </c>
      <c r="G799" s="195" t="s">
        <v>543</v>
      </c>
      <c r="H799" s="196">
        <v>98.6</v>
      </c>
      <c r="I799" s="197"/>
      <c r="J799" s="198">
        <f>ROUND(I799*H799,2)</f>
        <v>0</v>
      </c>
      <c r="K799" s="194" t="s">
        <v>848</v>
      </c>
      <c r="L799" s="40"/>
      <c r="M799" s="199" t="s">
        <v>1</v>
      </c>
      <c r="N799" s="200" t="s">
        <v>42</v>
      </c>
      <c r="O799" s="72"/>
      <c r="P799" s="201">
        <f>O799*H799</f>
        <v>0</v>
      </c>
      <c r="Q799" s="201">
        <v>1.0499999999999999E-3</v>
      </c>
      <c r="R799" s="201">
        <f>Q799*H799</f>
        <v>0.10352999999999998</v>
      </c>
      <c r="S799" s="201">
        <v>0</v>
      </c>
      <c r="T799" s="202">
        <f>S799*H799</f>
        <v>0</v>
      </c>
      <c r="U799" s="35"/>
      <c r="V799" s="35"/>
      <c r="W799" s="35"/>
      <c r="X799" s="35"/>
      <c r="Y799" s="35"/>
      <c r="Z799" s="35"/>
      <c r="AA799" s="35"/>
      <c r="AB799" s="35"/>
      <c r="AC799" s="35"/>
      <c r="AD799" s="35"/>
      <c r="AE799" s="35"/>
      <c r="AR799" s="203" t="s">
        <v>210</v>
      </c>
      <c r="AT799" s="203" t="s">
        <v>131</v>
      </c>
      <c r="AU799" s="203" t="s">
        <v>86</v>
      </c>
      <c r="AY799" s="18" t="s">
        <v>128</v>
      </c>
      <c r="BE799" s="204">
        <f>IF(N799="základní",J799,0)</f>
        <v>0</v>
      </c>
      <c r="BF799" s="204">
        <f>IF(N799="snížená",J799,0)</f>
        <v>0</v>
      </c>
      <c r="BG799" s="204">
        <f>IF(N799="zákl. přenesená",J799,0)</f>
        <v>0</v>
      </c>
      <c r="BH799" s="204">
        <f>IF(N799="sníž. přenesená",J799,0)</f>
        <v>0</v>
      </c>
      <c r="BI799" s="204">
        <f>IF(N799="nulová",J799,0)</f>
        <v>0</v>
      </c>
      <c r="BJ799" s="18" t="s">
        <v>84</v>
      </c>
      <c r="BK799" s="204">
        <f>ROUND(I799*H799,2)</f>
        <v>0</v>
      </c>
      <c r="BL799" s="18" t="s">
        <v>210</v>
      </c>
      <c r="BM799" s="203" t="s">
        <v>1415</v>
      </c>
    </row>
    <row r="800" spans="1:65" s="2" customFormat="1">
      <c r="A800" s="35"/>
      <c r="B800" s="36"/>
      <c r="C800" s="37"/>
      <c r="D800" s="205" t="s">
        <v>138</v>
      </c>
      <c r="E800" s="37"/>
      <c r="F800" s="206" t="s">
        <v>1416</v>
      </c>
      <c r="G800" s="37"/>
      <c r="H800" s="37"/>
      <c r="I800" s="207"/>
      <c r="J800" s="37"/>
      <c r="K800" s="37"/>
      <c r="L800" s="40"/>
      <c r="M800" s="208"/>
      <c r="N800" s="209"/>
      <c r="O800" s="72"/>
      <c r="P800" s="72"/>
      <c r="Q800" s="72"/>
      <c r="R800" s="72"/>
      <c r="S800" s="72"/>
      <c r="T800" s="73"/>
      <c r="U800" s="35"/>
      <c r="V800" s="35"/>
      <c r="W800" s="35"/>
      <c r="X800" s="35"/>
      <c r="Y800" s="35"/>
      <c r="Z800" s="35"/>
      <c r="AA800" s="35"/>
      <c r="AB800" s="35"/>
      <c r="AC800" s="35"/>
      <c r="AD800" s="35"/>
      <c r="AE800" s="35"/>
      <c r="AT800" s="18" t="s">
        <v>138</v>
      </c>
      <c r="AU800" s="18" t="s">
        <v>86</v>
      </c>
    </row>
    <row r="801" spans="1:65" s="15" customFormat="1">
      <c r="B801" s="242"/>
      <c r="C801" s="243"/>
      <c r="D801" s="205" t="s">
        <v>151</v>
      </c>
      <c r="E801" s="244" t="s">
        <v>1</v>
      </c>
      <c r="F801" s="245" t="s">
        <v>1129</v>
      </c>
      <c r="G801" s="243"/>
      <c r="H801" s="244" t="s">
        <v>1</v>
      </c>
      <c r="I801" s="246"/>
      <c r="J801" s="243"/>
      <c r="K801" s="243"/>
      <c r="L801" s="247"/>
      <c r="M801" s="248"/>
      <c r="N801" s="249"/>
      <c r="O801" s="249"/>
      <c r="P801" s="249"/>
      <c r="Q801" s="249"/>
      <c r="R801" s="249"/>
      <c r="S801" s="249"/>
      <c r="T801" s="250"/>
      <c r="AT801" s="251" t="s">
        <v>151</v>
      </c>
      <c r="AU801" s="251" t="s">
        <v>86</v>
      </c>
      <c r="AV801" s="15" t="s">
        <v>84</v>
      </c>
      <c r="AW801" s="15" t="s">
        <v>34</v>
      </c>
      <c r="AX801" s="15" t="s">
        <v>77</v>
      </c>
      <c r="AY801" s="251" t="s">
        <v>128</v>
      </c>
    </row>
    <row r="802" spans="1:65" s="15" customFormat="1">
      <c r="B802" s="242"/>
      <c r="C802" s="243"/>
      <c r="D802" s="205" t="s">
        <v>151</v>
      </c>
      <c r="E802" s="244" t="s">
        <v>1</v>
      </c>
      <c r="F802" s="245" t="s">
        <v>1130</v>
      </c>
      <c r="G802" s="243"/>
      <c r="H802" s="244" t="s">
        <v>1</v>
      </c>
      <c r="I802" s="246"/>
      <c r="J802" s="243"/>
      <c r="K802" s="243"/>
      <c r="L802" s="247"/>
      <c r="M802" s="248"/>
      <c r="N802" s="249"/>
      <c r="O802" s="249"/>
      <c r="P802" s="249"/>
      <c r="Q802" s="249"/>
      <c r="R802" s="249"/>
      <c r="S802" s="249"/>
      <c r="T802" s="250"/>
      <c r="AT802" s="251" t="s">
        <v>151</v>
      </c>
      <c r="AU802" s="251" t="s">
        <v>86</v>
      </c>
      <c r="AV802" s="15" t="s">
        <v>84</v>
      </c>
      <c r="AW802" s="15" t="s">
        <v>34</v>
      </c>
      <c r="AX802" s="15" t="s">
        <v>77</v>
      </c>
      <c r="AY802" s="251" t="s">
        <v>128</v>
      </c>
    </row>
    <row r="803" spans="1:65" s="13" customFormat="1">
      <c r="B803" s="210"/>
      <c r="C803" s="211"/>
      <c r="D803" s="205" t="s">
        <v>151</v>
      </c>
      <c r="E803" s="212" t="s">
        <v>1</v>
      </c>
      <c r="F803" s="213" t="s">
        <v>1404</v>
      </c>
      <c r="G803" s="211"/>
      <c r="H803" s="214">
        <v>23.91</v>
      </c>
      <c r="I803" s="215"/>
      <c r="J803" s="211"/>
      <c r="K803" s="211"/>
      <c r="L803" s="216"/>
      <c r="M803" s="217"/>
      <c r="N803" s="218"/>
      <c r="O803" s="218"/>
      <c r="P803" s="218"/>
      <c r="Q803" s="218"/>
      <c r="R803" s="218"/>
      <c r="S803" s="218"/>
      <c r="T803" s="219"/>
      <c r="AT803" s="220" t="s">
        <v>151</v>
      </c>
      <c r="AU803" s="220" t="s">
        <v>86</v>
      </c>
      <c r="AV803" s="13" t="s">
        <v>86</v>
      </c>
      <c r="AW803" s="13" t="s">
        <v>34</v>
      </c>
      <c r="AX803" s="13" t="s">
        <v>77</v>
      </c>
      <c r="AY803" s="220" t="s">
        <v>128</v>
      </c>
    </row>
    <row r="804" spans="1:65" s="15" customFormat="1">
      <c r="B804" s="242"/>
      <c r="C804" s="243"/>
      <c r="D804" s="205" t="s">
        <v>151</v>
      </c>
      <c r="E804" s="244" t="s">
        <v>1</v>
      </c>
      <c r="F804" s="245" t="s">
        <v>1405</v>
      </c>
      <c r="G804" s="243"/>
      <c r="H804" s="244" t="s">
        <v>1</v>
      </c>
      <c r="I804" s="246"/>
      <c r="J804" s="243"/>
      <c r="K804" s="243"/>
      <c r="L804" s="247"/>
      <c r="M804" s="248"/>
      <c r="N804" s="249"/>
      <c r="O804" s="249"/>
      <c r="P804" s="249"/>
      <c r="Q804" s="249"/>
      <c r="R804" s="249"/>
      <c r="S804" s="249"/>
      <c r="T804" s="250"/>
      <c r="AT804" s="251" t="s">
        <v>151</v>
      </c>
      <c r="AU804" s="251" t="s">
        <v>86</v>
      </c>
      <c r="AV804" s="15" t="s">
        <v>84</v>
      </c>
      <c r="AW804" s="15" t="s">
        <v>34</v>
      </c>
      <c r="AX804" s="15" t="s">
        <v>77</v>
      </c>
      <c r="AY804" s="251" t="s">
        <v>128</v>
      </c>
    </row>
    <row r="805" spans="1:65" s="13" customFormat="1">
      <c r="B805" s="210"/>
      <c r="C805" s="211"/>
      <c r="D805" s="205" t="s">
        <v>151</v>
      </c>
      <c r="E805" s="212" t="s">
        <v>1</v>
      </c>
      <c r="F805" s="213" t="s">
        <v>1406</v>
      </c>
      <c r="G805" s="211"/>
      <c r="H805" s="214">
        <v>5.95</v>
      </c>
      <c r="I805" s="215"/>
      <c r="J805" s="211"/>
      <c r="K805" s="211"/>
      <c r="L805" s="216"/>
      <c r="M805" s="217"/>
      <c r="N805" s="218"/>
      <c r="O805" s="218"/>
      <c r="P805" s="218"/>
      <c r="Q805" s="218"/>
      <c r="R805" s="218"/>
      <c r="S805" s="218"/>
      <c r="T805" s="219"/>
      <c r="AT805" s="220" t="s">
        <v>151</v>
      </c>
      <c r="AU805" s="220" t="s">
        <v>86</v>
      </c>
      <c r="AV805" s="13" t="s">
        <v>86</v>
      </c>
      <c r="AW805" s="13" t="s">
        <v>34</v>
      </c>
      <c r="AX805" s="13" t="s">
        <v>77</v>
      </c>
      <c r="AY805" s="220" t="s">
        <v>128</v>
      </c>
    </row>
    <row r="806" spans="1:65" s="15" customFormat="1">
      <c r="B806" s="242"/>
      <c r="C806" s="243"/>
      <c r="D806" s="205" t="s">
        <v>151</v>
      </c>
      <c r="E806" s="244" t="s">
        <v>1</v>
      </c>
      <c r="F806" s="245" t="s">
        <v>1134</v>
      </c>
      <c r="G806" s="243"/>
      <c r="H806" s="244" t="s">
        <v>1</v>
      </c>
      <c r="I806" s="246"/>
      <c r="J806" s="243"/>
      <c r="K806" s="243"/>
      <c r="L806" s="247"/>
      <c r="M806" s="248"/>
      <c r="N806" s="249"/>
      <c r="O806" s="249"/>
      <c r="P806" s="249"/>
      <c r="Q806" s="249"/>
      <c r="R806" s="249"/>
      <c r="S806" s="249"/>
      <c r="T806" s="250"/>
      <c r="AT806" s="251" t="s">
        <v>151</v>
      </c>
      <c r="AU806" s="251" t="s">
        <v>86</v>
      </c>
      <c r="AV806" s="15" t="s">
        <v>84</v>
      </c>
      <c r="AW806" s="15" t="s">
        <v>34</v>
      </c>
      <c r="AX806" s="15" t="s">
        <v>77</v>
      </c>
      <c r="AY806" s="251" t="s">
        <v>128</v>
      </c>
    </row>
    <row r="807" spans="1:65" s="13" customFormat="1">
      <c r="B807" s="210"/>
      <c r="C807" s="211"/>
      <c r="D807" s="205" t="s">
        <v>151</v>
      </c>
      <c r="E807" s="212" t="s">
        <v>1</v>
      </c>
      <c r="F807" s="213" t="s">
        <v>1407</v>
      </c>
      <c r="G807" s="211"/>
      <c r="H807" s="214">
        <v>68.739999999999995</v>
      </c>
      <c r="I807" s="215"/>
      <c r="J807" s="211"/>
      <c r="K807" s="211"/>
      <c r="L807" s="216"/>
      <c r="M807" s="217"/>
      <c r="N807" s="218"/>
      <c r="O807" s="218"/>
      <c r="P807" s="218"/>
      <c r="Q807" s="218"/>
      <c r="R807" s="218"/>
      <c r="S807" s="218"/>
      <c r="T807" s="219"/>
      <c r="AT807" s="220" t="s">
        <v>151</v>
      </c>
      <c r="AU807" s="220" t="s">
        <v>86</v>
      </c>
      <c r="AV807" s="13" t="s">
        <v>86</v>
      </c>
      <c r="AW807" s="13" t="s">
        <v>34</v>
      </c>
      <c r="AX807" s="13" t="s">
        <v>77</v>
      </c>
      <c r="AY807" s="220" t="s">
        <v>128</v>
      </c>
    </row>
    <row r="808" spans="1:65" s="14" customFormat="1">
      <c r="B808" s="231"/>
      <c r="C808" s="232"/>
      <c r="D808" s="205" t="s">
        <v>151</v>
      </c>
      <c r="E808" s="233" t="s">
        <v>1</v>
      </c>
      <c r="F808" s="234" t="s">
        <v>177</v>
      </c>
      <c r="G808" s="232"/>
      <c r="H808" s="235">
        <v>98.6</v>
      </c>
      <c r="I808" s="236"/>
      <c r="J808" s="232"/>
      <c r="K808" s="232"/>
      <c r="L808" s="237"/>
      <c r="M808" s="238"/>
      <c r="N808" s="239"/>
      <c r="O808" s="239"/>
      <c r="P808" s="239"/>
      <c r="Q808" s="239"/>
      <c r="R808" s="239"/>
      <c r="S808" s="239"/>
      <c r="T808" s="240"/>
      <c r="AT808" s="241" t="s">
        <v>151</v>
      </c>
      <c r="AU808" s="241" t="s">
        <v>86</v>
      </c>
      <c r="AV808" s="14" t="s">
        <v>136</v>
      </c>
      <c r="AW808" s="14" t="s">
        <v>34</v>
      </c>
      <c r="AX808" s="14" t="s">
        <v>84</v>
      </c>
      <c r="AY808" s="241" t="s">
        <v>128</v>
      </c>
    </row>
    <row r="809" spans="1:65" s="2" customFormat="1" ht="16.5" customHeight="1">
      <c r="A809" s="35"/>
      <c r="B809" s="36"/>
      <c r="C809" s="192" t="s">
        <v>1417</v>
      </c>
      <c r="D809" s="192" t="s">
        <v>131</v>
      </c>
      <c r="E809" s="193" t="s">
        <v>1418</v>
      </c>
      <c r="F809" s="194" t="s">
        <v>1419</v>
      </c>
      <c r="G809" s="195" t="s">
        <v>543</v>
      </c>
      <c r="H809" s="196">
        <v>98.6</v>
      </c>
      <c r="I809" s="197"/>
      <c r="J809" s="198">
        <f>ROUND(I809*H809,2)</f>
        <v>0</v>
      </c>
      <c r="K809" s="194" t="s">
        <v>848</v>
      </c>
      <c r="L809" s="40"/>
      <c r="M809" s="199" t="s">
        <v>1</v>
      </c>
      <c r="N809" s="200" t="s">
        <v>42</v>
      </c>
      <c r="O809" s="72"/>
      <c r="P809" s="201">
        <f>O809*H809</f>
        <v>0</v>
      </c>
      <c r="Q809" s="201">
        <v>2.7E-4</v>
      </c>
      <c r="R809" s="201">
        <f>Q809*H809</f>
        <v>2.6622E-2</v>
      </c>
      <c r="S809" s="201">
        <v>0</v>
      </c>
      <c r="T809" s="202">
        <f>S809*H809</f>
        <v>0</v>
      </c>
      <c r="U809" s="35"/>
      <c r="V809" s="35"/>
      <c r="W809" s="35"/>
      <c r="X809" s="35"/>
      <c r="Y809" s="35"/>
      <c r="Z809" s="35"/>
      <c r="AA809" s="35"/>
      <c r="AB809" s="35"/>
      <c r="AC809" s="35"/>
      <c r="AD809" s="35"/>
      <c r="AE809" s="35"/>
      <c r="AR809" s="203" t="s">
        <v>210</v>
      </c>
      <c r="AT809" s="203" t="s">
        <v>131</v>
      </c>
      <c r="AU809" s="203" t="s">
        <v>86</v>
      </c>
      <c r="AY809" s="18" t="s">
        <v>128</v>
      </c>
      <c r="BE809" s="204">
        <f>IF(N809="základní",J809,0)</f>
        <v>0</v>
      </c>
      <c r="BF809" s="204">
        <f>IF(N809="snížená",J809,0)</f>
        <v>0</v>
      </c>
      <c r="BG809" s="204">
        <f>IF(N809="zákl. přenesená",J809,0)</f>
        <v>0</v>
      </c>
      <c r="BH809" s="204">
        <f>IF(N809="sníž. přenesená",J809,0)</f>
        <v>0</v>
      </c>
      <c r="BI809" s="204">
        <f>IF(N809="nulová",J809,0)</f>
        <v>0</v>
      </c>
      <c r="BJ809" s="18" t="s">
        <v>84</v>
      </c>
      <c r="BK809" s="204">
        <f>ROUND(I809*H809,2)</f>
        <v>0</v>
      </c>
      <c r="BL809" s="18" t="s">
        <v>210</v>
      </c>
      <c r="BM809" s="203" t="s">
        <v>1420</v>
      </c>
    </row>
    <row r="810" spans="1:65" s="2" customFormat="1">
      <c r="A810" s="35"/>
      <c r="B810" s="36"/>
      <c r="C810" s="37"/>
      <c r="D810" s="205" t="s">
        <v>138</v>
      </c>
      <c r="E810" s="37"/>
      <c r="F810" s="206" t="s">
        <v>1421</v>
      </c>
      <c r="G810" s="37"/>
      <c r="H810" s="37"/>
      <c r="I810" s="207"/>
      <c r="J810" s="37"/>
      <c r="K810" s="37"/>
      <c r="L810" s="40"/>
      <c r="M810" s="208"/>
      <c r="N810" s="209"/>
      <c r="O810" s="72"/>
      <c r="P810" s="72"/>
      <c r="Q810" s="72"/>
      <c r="R810" s="72"/>
      <c r="S810" s="72"/>
      <c r="T810" s="73"/>
      <c r="U810" s="35"/>
      <c r="V810" s="35"/>
      <c r="W810" s="35"/>
      <c r="X810" s="35"/>
      <c r="Y810" s="35"/>
      <c r="Z810" s="35"/>
      <c r="AA810" s="35"/>
      <c r="AB810" s="35"/>
      <c r="AC810" s="35"/>
      <c r="AD810" s="35"/>
      <c r="AE810" s="35"/>
      <c r="AT810" s="18" t="s">
        <v>138</v>
      </c>
      <c r="AU810" s="18" t="s">
        <v>86</v>
      </c>
    </row>
    <row r="811" spans="1:65" s="15" customFormat="1">
      <c r="B811" s="242"/>
      <c r="C811" s="243"/>
      <c r="D811" s="205" t="s">
        <v>151</v>
      </c>
      <c r="E811" s="244" t="s">
        <v>1</v>
      </c>
      <c r="F811" s="245" t="s">
        <v>1129</v>
      </c>
      <c r="G811" s="243"/>
      <c r="H811" s="244" t="s">
        <v>1</v>
      </c>
      <c r="I811" s="246"/>
      <c r="J811" s="243"/>
      <c r="K811" s="243"/>
      <c r="L811" s="247"/>
      <c r="M811" s="248"/>
      <c r="N811" s="249"/>
      <c r="O811" s="249"/>
      <c r="P811" s="249"/>
      <c r="Q811" s="249"/>
      <c r="R811" s="249"/>
      <c r="S811" s="249"/>
      <c r="T811" s="250"/>
      <c r="AT811" s="251" t="s">
        <v>151</v>
      </c>
      <c r="AU811" s="251" t="s">
        <v>86</v>
      </c>
      <c r="AV811" s="15" t="s">
        <v>84</v>
      </c>
      <c r="AW811" s="15" t="s">
        <v>34</v>
      </c>
      <c r="AX811" s="15" t="s">
        <v>77</v>
      </c>
      <c r="AY811" s="251" t="s">
        <v>128</v>
      </c>
    </row>
    <row r="812" spans="1:65" s="15" customFormat="1">
      <c r="B812" s="242"/>
      <c r="C812" s="243"/>
      <c r="D812" s="205" t="s">
        <v>151</v>
      </c>
      <c r="E812" s="244" t="s">
        <v>1</v>
      </c>
      <c r="F812" s="245" t="s">
        <v>1130</v>
      </c>
      <c r="G812" s="243"/>
      <c r="H812" s="244" t="s">
        <v>1</v>
      </c>
      <c r="I812" s="246"/>
      <c r="J812" s="243"/>
      <c r="K812" s="243"/>
      <c r="L812" s="247"/>
      <c r="M812" s="248"/>
      <c r="N812" s="249"/>
      <c r="O812" s="249"/>
      <c r="P812" s="249"/>
      <c r="Q812" s="249"/>
      <c r="R812" s="249"/>
      <c r="S812" s="249"/>
      <c r="T812" s="250"/>
      <c r="AT812" s="251" t="s">
        <v>151</v>
      </c>
      <c r="AU812" s="251" t="s">
        <v>86</v>
      </c>
      <c r="AV812" s="15" t="s">
        <v>84</v>
      </c>
      <c r="AW812" s="15" t="s">
        <v>34</v>
      </c>
      <c r="AX812" s="15" t="s">
        <v>77</v>
      </c>
      <c r="AY812" s="251" t="s">
        <v>128</v>
      </c>
    </row>
    <row r="813" spans="1:65" s="13" customFormat="1">
      <c r="B813" s="210"/>
      <c r="C813" s="211"/>
      <c r="D813" s="205" t="s">
        <v>151</v>
      </c>
      <c r="E813" s="212" t="s">
        <v>1</v>
      </c>
      <c r="F813" s="213" t="s">
        <v>1404</v>
      </c>
      <c r="G813" s="211"/>
      <c r="H813" s="214">
        <v>23.91</v>
      </c>
      <c r="I813" s="215"/>
      <c r="J813" s="211"/>
      <c r="K813" s="211"/>
      <c r="L813" s="216"/>
      <c r="M813" s="217"/>
      <c r="N813" s="218"/>
      <c r="O813" s="218"/>
      <c r="P813" s="218"/>
      <c r="Q813" s="218"/>
      <c r="R813" s="218"/>
      <c r="S813" s="218"/>
      <c r="T813" s="219"/>
      <c r="AT813" s="220" t="s">
        <v>151</v>
      </c>
      <c r="AU813" s="220" t="s">
        <v>86</v>
      </c>
      <c r="AV813" s="13" t="s">
        <v>86</v>
      </c>
      <c r="AW813" s="13" t="s">
        <v>34</v>
      </c>
      <c r="AX813" s="13" t="s">
        <v>77</v>
      </c>
      <c r="AY813" s="220" t="s">
        <v>128</v>
      </c>
    </row>
    <row r="814" spans="1:65" s="15" customFormat="1">
      <c r="B814" s="242"/>
      <c r="C814" s="243"/>
      <c r="D814" s="205" t="s">
        <v>151</v>
      </c>
      <c r="E814" s="244" t="s">
        <v>1</v>
      </c>
      <c r="F814" s="245" t="s">
        <v>1405</v>
      </c>
      <c r="G814" s="243"/>
      <c r="H814" s="244" t="s">
        <v>1</v>
      </c>
      <c r="I814" s="246"/>
      <c r="J814" s="243"/>
      <c r="K814" s="243"/>
      <c r="L814" s="247"/>
      <c r="M814" s="248"/>
      <c r="N814" s="249"/>
      <c r="O814" s="249"/>
      <c r="P814" s="249"/>
      <c r="Q814" s="249"/>
      <c r="R814" s="249"/>
      <c r="S814" s="249"/>
      <c r="T814" s="250"/>
      <c r="AT814" s="251" t="s">
        <v>151</v>
      </c>
      <c r="AU814" s="251" t="s">
        <v>86</v>
      </c>
      <c r="AV814" s="15" t="s">
        <v>84</v>
      </c>
      <c r="AW814" s="15" t="s">
        <v>34</v>
      </c>
      <c r="AX814" s="15" t="s">
        <v>77</v>
      </c>
      <c r="AY814" s="251" t="s">
        <v>128</v>
      </c>
    </row>
    <row r="815" spans="1:65" s="13" customFormat="1">
      <c r="B815" s="210"/>
      <c r="C815" s="211"/>
      <c r="D815" s="205" t="s">
        <v>151</v>
      </c>
      <c r="E815" s="212" t="s">
        <v>1</v>
      </c>
      <c r="F815" s="213" t="s">
        <v>1406</v>
      </c>
      <c r="G815" s="211"/>
      <c r="H815" s="214">
        <v>5.95</v>
      </c>
      <c r="I815" s="215"/>
      <c r="J815" s="211"/>
      <c r="K815" s="211"/>
      <c r="L815" s="216"/>
      <c r="M815" s="217"/>
      <c r="N815" s="218"/>
      <c r="O815" s="218"/>
      <c r="P815" s="218"/>
      <c r="Q815" s="218"/>
      <c r="R815" s="218"/>
      <c r="S815" s="218"/>
      <c r="T815" s="219"/>
      <c r="AT815" s="220" t="s">
        <v>151</v>
      </c>
      <c r="AU815" s="220" t="s">
        <v>86</v>
      </c>
      <c r="AV815" s="13" t="s">
        <v>86</v>
      </c>
      <c r="AW815" s="13" t="s">
        <v>34</v>
      </c>
      <c r="AX815" s="13" t="s">
        <v>77</v>
      </c>
      <c r="AY815" s="220" t="s">
        <v>128</v>
      </c>
    </row>
    <row r="816" spans="1:65" s="15" customFormat="1">
      <c r="B816" s="242"/>
      <c r="C816" s="243"/>
      <c r="D816" s="205" t="s">
        <v>151</v>
      </c>
      <c r="E816" s="244" t="s">
        <v>1</v>
      </c>
      <c r="F816" s="245" t="s">
        <v>1134</v>
      </c>
      <c r="G816" s="243"/>
      <c r="H816" s="244" t="s">
        <v>1</v>
      </c>
      <c r="I816" s="246"/>
      <c r="J816" s="243"/>
      <c r="K816" s="243"/>
      <c r="L816" s="247"/>
      <c r="M816" s="248"/>
      <c r="N816" s="249"/>
      <c r="O816" s="249"/>
      <c r="P816" s="249"/>
      <c r="Q816" s="249"/>
      <c r="R816" s="249"/>
      <c r="S816" s="249"/>
      <c r="T816" s="250"/>
      <c r="AT816" s="251" t="s">
        <v>151</v>
      </c>
      <c r="AU816" s="251" t="s">
        <v>86</v>
      </c>
      <c r="AV816" s="15" t="s">
        <v>84</v>
      </c>
      <c r="AW816" s="15" t="s">
        <v>34</v>
      </c>
      <c r="AX816" s="15" t="s">
        <v>77</v>
      </c>
      <c r="AY816" s="251" t="s">
        <v>128</v>
      </c>
    </row>
    <row r="817" spans="1:65" s="13" customFormat="1">
      <c r="B817" s="210"/>
      <c r="C817" s="211"/>
      <c r="D817" s="205" t="s">
        <v>151</v>
      </c>
      <c r="E817" s="212" t="s">
        <v>1</v>
      </c>
      <c r="F817" s="213" t="s">
        <v>1407</v>
      </c>
      <c r="G817" s="211"/>
      <c r="H817" s="214">
        <v>68.739999999999995</v>
      </c>
      <c r="I817" s="215"/>
      <c r="J817" s="211"/>
      <c r="K817" s="211"/>
      <c r="L817" s="216"/>
      <c r="M817" s="217"/>
      <c r="N817" s="218"/>
      <c r="O817" s="218"/>
      <c r="P817" s="218"/>
      <c r="Q817" s="218"/>
      <c r="R817" s="218"/>
      <c r="S817" s="218"/>
      <c r="T817" s="219"/>
      <c r="AT817" s="220" t="s">
        <v>151</v>
      </c>
      <c r="AU817" s="220" t="s">
        <v>86</v>
      </c>
      <c r="AV817" s="13" t="s">
        <v>86</v>
      </c>
      <c r="AW817" s="13" t="s">
        <v>34</v>
      </c>
      <c r="AX817" s="13" t="s">
        <v>77</v>
      </c>
      <c r="AY817" s="220" t="s">
        <v>128</v>
      </c>
    </row>
    <row r="818" spans="1:65" s="14" customFormat="1">
      <c r="B818" s="231"/>
      <c r="C818" s="232"/>
      <c r="D818" s="205" t="s">
        <v>151</v>
      </c>
      <c r="E818" s="233" t="s">
        <v>1</v>
      </c>
      <c r="F818" s="234" t="s">
        <v>177</v>
      </c>
      <c r="G818" s="232"/>
      <c r="H818" s="235">
        <v>98.6</v>
      </c>
      <c r="I818" s="236"/>
      <c r="J818" s="232"/>
      <c r="K818" s="232"/>
      <c r="L818" s="237"/>
      <c r="M818" s="238"/>
      <c r="N818" s="239"/>
      <c r="O818" s="239"/>
      <c r="P818" s="239"/>
      <c r="Q818" s="239"/>
      <c r="R818" s="239"/>
      <c r="S818" s="239"/>
      <c r="T818" s="240"/>
      <c r="AT818" s="241" t="s">
        <v>151</v>
      </c>
      <c r="AU818" s="241" t="s">
        <v>86</v>
      </c>
      <c r="AV818" s="14" t="s">
        <v>136</v>
      </c>
      <c r="AW818" s="14" t="s">
        <v>34</v>
      </c>
      <c r="AX818" s="14" t="s">
        <v>84</v>
      </c>
      <c r="AY818" s="241" t="s">
        <v>128</v>
      </c>
    </row>
    <row r="819" spans="1:65" s="2" customFormat="1" ht="16.5" customHeight="1">
      <c r="A819" s="35"/>
      <c r="B819" s="36"/>
      <c r="C819" s="192" t="s">
        <v>1111</v>
      </c>
      <c r="D819" s="192" t="s">
        <v>131</v>
      </c>
      <c r="E819" s="193" t="s">
        <v>1422</v>
      </c>
      <c r="F819" s="194" t="s">
        <v>1423</v>
      </c>
      <c r="G819" s="195" t="s">
        <v>543</v>
      </c>
      <c r="H819" s="196">
        <v>98.6</v>
      </c>
      <c r="I819" s="197"/>
      <c r="J819" s="198">
        <f>ROUND(I819*H819,2)</f>
        <v>0</v>
      </c>
      <c r="K819" s="194" t="s">
        <v>848</v>
      </c>
      <c r="L819" s="40"/>
      <c r="M819" s="199" t="s">
        <v>1</v>
      </c>
      <c r="N819" s="200" t="s">
        <v>42</v>
      </c>
      <c r="O819" s="72"/>
      <c r="P819" s="201">
        <f>O819*H819</f>
        <v>0</v>
      </c>
      <c r="Q819" s="201">
        <v>4.6000000000000001E-4</v>
      </c>
      <c r="R819" s="201">
        <f>Q819*H819</f>
        <v>4.5356E-2</v>
      </c>
      <c r="S819" s="201">
        <v>0</v>
      </c>
      <c r="T819" s="202">
        <f>S819*H819</f>
        <v>0</v>
      </c>
      <c r="U819" s="35"/>
      <c r="V819" s="35"/>
      <c r="W819" s="35"/>
      <c r="X819" s="35"/>
      <c r="Y819" s="35"/>
      <c r="Z819" s="35"/>
      <c r="AA819" s="35"/>
      <c r="AB819" s="35"/>
      <c r="AC819" s="35"/>
      <c r="AD819" s="35"/>
      <c r="AE819" s="35"/>
      <c r="AR819" s="203" t="s">
        <v>210</v>
      </c>
      <c r="AT819" s="203" t="s">
        <v>131</v>
      </c>
      <c r="AU819" s="203" t="s">
        <v>86</v>
      </c>
      <c r="AY819" s="18" t="s">
        <v>128</v>
      </c>
      <c r="BE819" s="204">
        <f>IF(N819="základní",J819,0)</f>
        <v>0</v>
      </c>
      <c r="BF819" s="204">
        <f>IF(N819="snížená",J819,0)</f>
        <v>0</v>
      </c>
      <c r="BG819" s="204">
        <f>IF(N819="zákl. přenesená",J819,0)</f>
        <v>0</v>
      </c>
      <c r="BH819" s="204">
        <f>IF(N819="sníž. přenesená",J819,0)</f>
        <v>0</v>
      </c>
      <c r="BI819" s="204">
        <f>IF(N819="nulová",J819,0)</f>
        <v>0</v>
      </c>
      <c r="BJ819" s="18" t="s">
        <v>84</v>
      </c>
      <c r="BK819" s="204">
        <f>ROUND(I819*H819,2)</f>
        <v>0</v>
      </c>
      <c r="BL819" s="18" t="s">
        <v>210</v>
      </c>
      <c r="BM819" s="203" t="s">
        <v>1424</v>
      </c>
    </row>
    <row r="820" spans="1:65" s="2" customFormat="1">
      <c r="A820" s="35"/>
      <c r="B820" s="36"/>
      <c r="C820" s="37"/>
      <c r="D820" s="205" t="s">
        <v>138</v>
      </c>
      <c r="E820" s="37"/>
      <c r="F820" s="206" t="s">
        <v>1425</v>
      </c>
      <c r="G820" s="37"/>
      <c r="H820" s="37"/>
      <c r="I820" s="207"/>
      <c r="J820" s="37"/>
      <c r="K820" s="37"/>
      <c r="L820" s="40"/>
      <c r="M820" s="208"/>
      <c r="N820" s="209"/>
      <c r="O820" s="72"/>
      <c r="P820" s="72"/>
      <c r="Q820" s="72"/>
      <c r="R820" s="72"/>
      <c r="S820" s="72"/>
      <c r="T820" s="73"/>
      <c r="U820" s="35"/>
      <c r="V820" s="35"/>
      <c r="W820" s="35"/>
      <c r="X820" s="35"/>
      <c r="Y820" s="35"/>
      <c r="Z820" s="35"/>
      <c r="AA820" s="35"/>
      <c r="AB820" s="35"/>
      <c r="AC820" s="35"/>
      <c r="AD820" s="35"/>
      <c r="AE820" s="35"/>
      <c r="AT820" s="18" t="s">
        <v>138</v>
      </c>
      <c r="AU820" s="18" t="s">
        <v>86</v>
      </c>
    </row>
    <row r="821" spans="1:65" s="15" customFormat="1">
      <c r="B821" s="242"/>
      <c r="C821" s="243"/>
      <c r="D821" s="205" t="s">
        <v>151</v>
      </c>
      <c r="E821" s="244" t="s">
        <v>1</v>
      </c>
      <c r="F821" s="245" t="s">
        <v>1129</v>
      </c>
      <c r="G821" s="243"/>
      <c r="H821" s="244" t="s">
        <v>1</v>
      </c>
      <c r="I821" s="246"/>
      <c r="J821" s="243"/>
      <c r="K821" s="243"/>
      <c r="L821" s="247"/>
      <c r="M821" s="248"/>
      <c r="N821" s="249"/>
      <c r="O821" s="249"/>
      <c r="P821" s="249"/>
      <c r="Q821" s="249"/>
      <c r="R821" s="249"/>
      <c r="S821" s="249"/>
      <c r="T821" s="250"/>
      <c r="AT821" s="251" t="s">
        <v>151</v>
      </c>
      <c r="AU821" s="251" t="s">
        <v>86</v>
      </c>
      <c r="AV821" s="15" t="s">
        <v>84</v>
      </c>
      <c r="AW821" s="15" t="s">
        <v>34</v>
      </c>
      <c r="AX821" s="15" t="s">
        <v>77</v>
      </c>
      <c r="AY821" s="251" t="s">
        <v>128</v>
      </c>
    </row>
    <row r="822" spans="1:65" s="15" customFormat="1">
      <c r="B822" s="242"/>
      <c r="C822" s="243"/>
      <c r="D822" s="205" t="s">
        <v>151</v>
      </c>
      <c r="E822" s="244" t="s">
        <v>1</v>
      </c>
      <c r="F822" s="245" t="s">
        <v>1130</v>
      </c>
      <c r="G822" s="243"/>
      <c r="H822" s="244" t="s">
        <v>1</v>
      </c>
      <c r="I822" s="246"/>
      <c r="J822" s="243"/>
      <c r="K822" s="243"/>
      <c r="L822" s="247"/>
      <c r="M822" s="248"/>
      <c r="N822" s="249"/>
      <c r="O822" s="249"/>
      <c r="P822" s="249"/>
      <c r="Q822" s="249"/>
      <c r="R822" s="249"/>
      <c r="S822" s="249"/>
      <c r="T822" s="250"/>
      <c r="AT822" s="251" t="s">
        <v>151</v>
      </c>
      <c r="AU822" s="251" t="s">
        <v>86</v>
      </c>
      <c r="AV822" s="15" t="s">
        <v>84</v>
      </c>
      <c r="AW822" s="15" t="s">
        <v>34</v>
      </c>
      <c r="AX822" s="15" t="s">
        <v>77</v>
      </c>
      <c r="AY822" s="251" t="s">
        <v>128</v>
      </c>
    </row>
    <row r="823" spans="1:65" s="13" customFormat="1">
      <c r="B823" s="210"/>
      <c r="C823" s="211"/>
      <c r="D823" s="205" t="s">
        <v>151</v>
      </c>
      <c r="E823" s="212" t="s">
        <v>1</v>
      </c>
      <c r="F823" s="213" t="s">
        <v>1404</v>
      </c>
      <c r="G823" s="211"/>
      <c r="H823" s="214">
        <v>23.91</v>
      </c>
      <c r="I823" s="215"/>
      <c r="J823" s="211"/>
      <c r="K823" s="211"/>
      <c r="L823" s="216"/>
      <c r="M823" s="217"/>
      <c r="N823" s="218"/>
      <c r="O823" s="218"/>
      <c r="P823" s="218"/>
      <c r="Q823" s="218"/>
      <c r="R823" s="218"/>
      <c r="S823" s="218"/>
      <c r="T823" s="219"/>
      <c r="AT823" s="220" t="s">
        <v>151</v>
      </c>
      <c r="AU823" s="220" t="s">
        <v>86</v>
      </c>
      <c r="AV823" s="13" t="s">
        <v>86</v>
      </c>
      <c r="AW823" s="13" t="s">
        <v>34</v>
      </c>
      <c r="AX823" s="13" t="s">
        <v>77</v>
      </c>
      <c r="AY823" s="220" t="s">
        <v>128</v>
      </c>
    </row>
    <row r="824" spans="1:65" s="15" customFormat="1">
      <c r="B824" s="242"/>
      <c r="C824" s="243"/>
      <c r="D824" s="205" t="s">
        <v>151</v>
      </c>
      <c r="E824" s="244" t="s">
        <v>1</v>
      </c>
      <c r="F824" s="245" t="s">
        <v>1405</v>
      </c>
      <c r="G824" s="243"/>
      <c r="H824" s="244" t="s">
        <v>1</v>
      </c>
      <c r="I824" s="246"/>
      <c r="J824" s="243"/>
      <c r="K824" s="243"/>
      <c r="L824" s="247"/>
      <c r="M824" s="248"/>
      <c r="N824" s="249"/>
      <c r="O824" s="249"/>
      <c r="P824" s="249"/>
      <c r="Q824" s="249"/>
      <c r="R824" s="249"/>
      <c r="S824" s="249"/>
      <c r="T824" s="250"/>
      <c r="AT824" s="251" t="s">
        <v>151</v>
      </c>
      <c r="AU824" s="251" t="s">
        <v>86</v>
      </c>
      <c r="AV824" s="15" t="s">
        <v>84</v>
      </c>
      <c r="AW824" s="15" t="s">
        <v>34</v>
      </c>
      <c r="AX824" s="15" t="s">
        <v>77</v>
      </c>
      <c r="AY824" s="251" t="s">
        <v>128</v>
      </c>
    </row>
    <row r="825" spans="1:65" s="13" customFormat="1">
      <c r="B825" s="210"/>
      <c r="C825" s="211"/>
      <c r="D825" s="205" t="s">
        <v>151</v>
      </c>
      <c r="E825" s="212" t="s">
        <v>1</v>
      </c>
      <c r="F825" s="213" t="s">
        <v>1406</v>
      </c>
      <c r="G825" s="211"/>
      <c r="H825" s="214">
        <v>5.95</v>
      </c>
      <c r="I825" s="215"/>
      <c r="J825" s="211"/>
      <c r="K825" s="211"/>
      <c r="L825" s="216"/>
      <c r="M825" s="217"/>
      <c r="N825" s="218"/>
      <c r="O825" s="218"/>
      <c r="P825" s="218"/>
      <c r="Q825" s="218"/>
      <c r="R825" s="218"/>
      <c r="S825" s="218"/>
      <c r="T825" s="219"/>
      <c r="AT825" s="220" t="s">
        <v>151</v>
      </c>
      <c r="AU825" s="220" t="s">
        <v>86</v>
      </c>
      <c r="AV825" s="13" t="s">
        <v>86</v>
      </c>
      <c r="AW825" s="13" t="s">
        <v>34</v>
      </c>
      <c r="AX825" s="13" t="s">
        <v>77</v>
      </c>
      <c r="AY825" s="220" t="s">
        <v>128</v>
      </c>
    </row>
    <row r="826" spans="1:65" s="15" customFormat="1">
      <c r="B826" s="242"/>
      <c r="C826" s="243"/>
      <c r="D826" s="205" t="s">
        <v>151</v>
      </c>
      <c r="E826" s="244" t="s">
        <v>1</v>
      </c>
      <c r="F826" s="245" t="s">
        <v>1134</v>
      </c>
      <c r="G826" s="243"/>
      <c r="H826" s="244" t="s">
        <v>1</v>
      </c>
      <c r="I826" s="246"/>
      <c r="J826" s="243"/>
      <c r="K826" s="243"/>
      <c r="L826" s="247"/>
      <c r="M826" s="248"/>
      <c r="N826" s="249"/>
      <c r="O826" s="249"/>
      <c r="P826" s="249"/>
      <c r="Q826" s="249"/>
      <c r="R826" s="249"/>
      <c r="S826" s="249"/>
      <c r="T826" s="250"/>
      <c r="AT826" s="251" t="s">
        <v>151</v>
      </c>
      <c r="AU826" s="251" t="s">
        <v>86</v>
      </c>
      <c r="AV826" s="15" t="s">
        <v>84</v>
      </c>
      <c r="AW826" s="15" t="s">
        <v>34</v>
      </c>
      <c r="AX826" s="15" t="s">
        <v>77</v>
      </c>
      <c r="AY826" s="251" t="s">
        <v>128</v>
      </c>
    </row>
    <row r="827" spans="1:65" s="13" customFormat="1">
      <c r="B827" s="210"/>
      <c r="C827" s="211"/>
      <c r="D827" s="205" t="s">
        <v>151</v>
      </c>
      <c r="E827" s="212" t="s">
        <v>1</v>
      </c>
      <c r="F827" s="213" t="s">
        <v>1407</v>
      </c>
      <c r="G827" s="211"/>
      <c r="H827" s="214">
        <v>68.739999999999995</v>
      </c>
      <c r="I827" s="215"/>
      <c r="J827" s="211"/>
      <c r="K827" s="211"/>
      <c r="L827" s="216"/>
      <c r="M827" s="217"/>
      <c r="N827" s="218"/>
      <c r="O827" s="218"/>
      <c r="P827" s="218"/>
      <c r="Q827" s="218"/>
      <c r="R827" s="218"/>
      <c r="S827" s="218"/>
      <c r="T827" s="219"/>
      <c r="AT827" s="220" t="s">
        <v>151</v>
      </c>
      <c r="AU827" s="220" t="s">
        <v>86</v>
      </c>
      <c r="AV827" s="13" t="s">
        <v>86</v>
      </c>
      <c r="AW827" s="13" t="s">
        <v>34</v>
      </c>
      <c r="AX827" s="13" t="s">
        <v>77</v>
      </c>
      <c r="AY827" s="220" t="s">
        <v>128</v>
      </c>
    </row>
    <row r="828" spans="1:65" s="14" customFormat="1">
      <c r="B828" s="231"/>
      <c r="C828" s="232"/>
      <c r="D828" s="205" t="s">
        <v>151</v>
      </c>
      <c r="E828" s="233" t="s">
        <v>1</v>
      </c>
      <c r="F828" s="234" t="s">
        <v>177</v>
      </c>
      <c r="G828" s="232"/>
      <c r="H828" s="235">
        <v>98.6</v>
      </c>
      <c r="I828" s="236"/>
      <c r="J828" s="232"/>
      <c r="K828" s="232"/>
      <c r="L828" s="237"/>
      <c r="M828" s="238"/>
      <c r="N828" s="239"/>
      <c r="O828" s="239"/>
      <c r="P828" s="239"/>
      <c r="Q828" s="239"/>
      <c r="R828" s="239"/>
      <c r="S828" s="239"/>
      <c r="T828" s="240"/>
      <c r="AT828" s="241" t="s">
        <v>151</v>
      </c>
      <c r="AU828" s="241" t="s">
        <v>86</v>
      </c>
      <c r="AV828" s="14" t="s">
        <v>136</v>
      </c>
      <c r="AW828" s="14" t="s">
        <v>34</v>
      </c>
      <c r="AX828" s="14" t="s">
        <v>84</v>
      </c>
      <c r="AY828" s="241" t="s">
        <v>128</v>
      </c>
    </row>
    <row r="829" spans="1:65" s="2" customFormat="1" ht="16.5" customHeight="1">
      <c r="A829" s="35"/>
      <c r="B829" s="36"/>
      <c r="C829" s="192" t="s">
        <v>1426</v>
      </c>
      <c r="D829" s="192" t="s">
        <v>131</v>
      </c>
      <c r="E829" s="193" t="s">
        <v>1427</v>
      </c>
      <c r="F829" s="194" t="s">
        <v>1428</v>
      </c>
      <c r="G829" s="195" t="s">
        <v>543</v>
      </c>
      <c r="H829" s="196">
        <v>98.6</v>
      </c>
      <c r="I829" s="197"/>
      <c r="J829" s="198">
        <f>ROUND(I829*H829,2)</f>
        <v>0</v>
      </c>
      <c r="K829" s="194" t="s">
        <v>848</v>
      </c>
      <c r="L829" s="40"/>
      <c r="M829" s="199" t="s">
        <v>1</v>
      </c>
      <c r="N829" s="200" t="s">
        <v>42</v>
      </c>
      <c r="O829" s="72"/>
      <c r="P829" s="201">
        <f>O829*H829</f>
        <v>0</v>
      </c>
      <c r="Q829" s="201">
        <v>7.2999999999999996E-4</v>
      </c>
      <c r="R829" s="201">
        <f>Q829*H829</f>
        <v>7.1977999999999986E-2</v>
      </c>
      <c r="S829" s="201">
        <v>0</v>
      </c>
      <c r="T829" s="202">
        <f>S829*H829</f>
        <v>0</v>
      </c>
      <c r="U829" s="35"/>
      <c r="V829" s="35"/>
      <c r="W829" s="35"/>
      <c r="X829" s="35"/>
      <c r="Y829" s="35"/>
      <c r="Z829" s="35"/>
      <c r="AA829" s="35"/>
      <c r="AB829" s="35"/>
      <c r="AC829" s="35"/>
      <c r="AD829" s="35"/>
      <c r="AE829" s="35"/>
      <c r="AR829" s="203" t="s">
        <v>210</v>
      </c>
      <c r="AT829" s="203" t="s">
        <v>131</v>
      </c>
      <c r="AU829" s="203" t="s">
        <v>86</v>
      </c>
      <c r="AY829" s="18" t="s">
        <v>128</v>
      </c>
      <c r="BE829" s="204">
        <f>IF(N829="základní",J829,0)</f>
        <v>0</v>
      </c>
      <c r="BF829" s="204">
        <f>IF(N829="snížená",J829,0)</f>
        <v>0</v>
      </c>
      <c r="BG829" s="204">
        <f>IF(N829="zákl. přenesená",J829,0)</f>
        <v>0</v>
      </c>
      <c r="BH829" s="204">
        <f>IF(N829="sníž. přenesená",J829,0)</f>
        <v>0</v>
      </c>
      <c r="BI829" s="204">
        <f>IF(N829="nulová",J829,0)</f>
        <v>0</v>
      </c>
      <c r="BJ829" s="18" t="s">
        <v>84</v>
      </c>
      <c r="BK829" s="204">
        <f>ROUND(I829*H829,2)</f>
        <v>0</v>
      </c>
      <c r="BL829" s="18" t="s">
        <v>210</v>
      </c>
      <c r="BM829" s="203" t="s">
        <v>1429</v>
      </c>
    </row>
    <row r="830" spans="1:65" s="2" customFormat="1">
      <c r="A830" s="35"/>
      <c r="B830" s="36"/>
      <c r="C830" s="37"/>
      <c r="D830" s="205" t="s">
        <v>138</v>
      </c>
      <c r="E830" s="37"/>
      <c r="F830" s="206" t="s">
        <v>1430</v>
      </c>
      <c r="G830" s="37"/>
      <c r="H830" s="37"/>
      <c r="I830" s="207"/>
      <c r="J830" s="37"/>
      <c r="K830" s="37"/>
      <c r="L830" s="40"/>
      <c r="M830" s="208"/>
      <c r="N830" s="209"/>
      <c r="O830" s="72"/>
      <c r="P830" s="72"/>
      <c r="Q830" s="72"/>
      <c r="R830" s="72"/>
      <c r="S830" s="72"/>
      <c r="T830" s="73"/>
      <c r="U830" s="35"/>
      <c r="V830" s="35"/>
      <c r="W830" s="35"/>
      <c r="X830" s="35"/>
      <c r="Y830" s="35"/>
      <c r="Z830" s="35"/>
      <c r="AA830" s="35"/>
      <c r="AB830" s="35"/>
      <c r="AC830" s="35"/>
      <c r="AD830" s="35"/>
      <c r="AE830" s="35"/>
      <c r="AT830" s="18" t="s">
        <v>138</v>
      </c>
      <c r="AU830" s="18" t="s">
        <v>86</v>
      </c>
    </row>
    <row r="831" spans="1:65" s="15" customFormat="1">
      <c r="B831" s="242"/>
      <c r="C831" s="243"/>
      <c r="D831" s="205" t="s">
        <v>151</v>
      </c>
      <c r="E831" s="244" t="s">
        <v>1</v>
      </c>
      <c r="F831" s="245" t="s">
        <v>1129</v>
      </c>
      <c r="G831" s="243"/>
      <c r="H831" s="244" t="s">
        <v>1</v>
      </c>
      <c r="I831" s="246"/>
      <c r="J831" s="243"/>
      <c r="K831" s="243"/>
      <c r="L831" s="247"/>
      <c r="M831" s="248"/>
      <c r="N831" s="249"/>
      <c r="O831" s="249"/>
      <c r="P831" s="249"/>
      <c r="Q831" s="249"/>
      <c r="R831" s="249"/>
      <c r="S831" s="249"/>
      <c r="T831" s="250"/>
      <c r="AT831" s="251" t="s">
        <v>151</v>
      </c>
      <c r="AU831" s="251" t="s">
        <v>86</v>
      </c>
      <c r="AV831" s="15" t="s">
        <v>84</v>
      </c>
      <c r="AW831" s="15" t="s">
        <v>34</v>
      </c>
      <c r="AX831" s="15" t="s">
        <v>77</v>
      </c>
      <c r="AY831" s="251" t="s">
        <v>128</v>
      </c>
    </row>
    <row r="832" spans="1:65" s="15" customFormat="1">
      <c r="B832" s="242"/>
      <c r="C832" s="243"/>
      <c r="D832" s="205" t="s">
        <v>151</v>
      </c>
      <c r="E832" s="244" t="s">
        <v>1</v>
      </c>
      <c r="F832" s="245" t="s">
        <v>1130</v>
      </c>
      <c r="G832" s="243"/>
      <c r="H832" s="244" t="s">
        <v>1</v>
      </c>
      <c r="I832" s="246"/>
      <c r="J832" s="243"/>
      <c r="K832" s="243"/>
      <c r="L832" s="247"/>
      <c r="M832" s="248"/>
      <c r="N832" s="249"/>
      <c r="O832" s="249"/>
      <c r="P832" s="249"/>
      <c r="Q832" s="249"/>
      <c r="R832" s="249"/>
      <c r="S832" s="249"/>
      <c r="T832" s="250"/>
      <c r="AT832" s="251" t="s">
        <v>151</v>
      </c>
      <c r="AU832" s="251" t="s">
        <v>86</v>
      </c>
      <c r="AV832" s="15" t="s">
        <v>84</v>
      </c>
      <c r="AW832" s="15" t="s">
        <v>34</v>
      </c>
      <c r="AX832" s="15" t="s">
        <v>77</v>
      </c>
      <c r="AY832" s="251" t="s">
        <v>128</v>
      </c>
    </row>
    <row r="833" spans="1:65" s="13" customFormat="1">
      <c r="B833" s="210"/>
      <c r="C833" s="211"/>
      <c r="D833" s="205" t="s">
        <v>151</v>
      </c>
      <c r="E833" s="212" t="s">
        <v>1</v>
      </c>
      <c r="F833" s="213" t="s">
        <v>1404</v>
      </c>
      <c r="G833" s="211"/>
      <c r="H833" s="214">
        <v>23.91</v>
      </c>
      <c r="I833" s="215"/>
      <c r="J833" s="211"/>
      <c r="K833" s="211"/>
      <c r="L833" s="216"/>
      <c r="M833" s="217"/>
      <c r="N833" s="218"/>
      <c r="O833" s="218"/>
      <c r="P833" s="218"/>
      <c r="Q833" s="218"/>
      <c r="R833" s="218"/>
      <c r="S833" s="218"/>
      <c r="T833" s="219"/>
      <c r="AT833" s="220" t="s">
        <v>151</v>
      </c>
      <c r="AU833" s="220" t="s">
        <v>86</v>
      </c>
      <c r="AV833" s="13" t="s">
        <v>86</v>
      </c>
      <c r="AW833" s="13" t="s">
        <v>34</v>
      </c>
      <c r="AX833" s="13" t="s">
        <v>77</v>
      </c>
      <c r="AY833" s="220" t="s">
        <v>128</v>
      </c>
    </row>
    <row r="834" spans="1:65" s="15" customFormat="1">
      <c r="B834" s="242"/>
      <c r="C834" s="243"/>
      <c r="D834" s="205" t="s">
        <v>151</v>
      </c>
      <c r="E834" s="244" t="s">
        <v>1</v>
      </c>
      <c r="F834" s="245" t="s">
        <v>1405</v>
      </c>
      <c r="G834" s="243"/>
      <c r="H834" s="244" t="s">
        <v>1</v>
      </c>
      <c r="I834" s="246"/>
      <c r="J834" s="243"/>
      <c r="K834" s="243"/>
      <c r="L834" s="247"/>
      <c r="M834" s="248"/>
      <c r="N834" s="249"/>
      <c r="O834" s="249"/>
      <c r="P834" s="249"/>
      <c r="Q834" s="249"/>
      <c r="R834" s="249"/>
      <c r="S834" s="249"/>
      <c r="T834" s="250"/>
      <c r="AT834" s="251" t="s">
        <v>151</v>
      </c>
      <c r="AU834" s="251" t="s">
        <v>86</v>
      </c>
      <c r="AV834" s="15" t="s">
        <v>84</v>
      </c>
      <c r="AW834" s="15" t="s">
        <v>34</v>
      </c>
      <c r="AX834" s="15" t="s">
        <v>77</v>
      </c>
      <c r="AY834" s="251" t="s">
        <v>128</v>
      </c>
    </row>
    <row r="835" spans="1:65" s="13" customFormat="1">
      <c r="B835" s="210"/>
      <c r="C835" s="211"/>
      <c r="D835" s="205" t="s">
        <v>151</v>
      </c>
      <c r="E835" s="212" t="s">
        <v>1</v>
      </c>
      <c r="F835" s="213" t="s">
        <v>1406</v>
      </c>
      <c r="G835" s="211"/>
      <c r="H835" s="214">
        <v>5.95</v>
      </c>
      <c r="I835" s="215"/>
      <c r="J835" s="211"/>
      <c r="K835" s="211"/>
      <c r="L835" s="216"/>
      <c r="M835" s="217"/>
      <c r="N835" s="218"/>
      <c r="O835" s="218"/>
      <c r="P835" s="218"/>
      <c r="Q835" s="218"/>
      <c r="R835" s="218"/>
      <c r="S835" s="218"/>
      <c r="T835" s="219"/>
      <c r="AT835" s="220" t="s">
        <v>151</v>
      </c>
      <c r="AU835" s="220" t="s">
        <v>86</v>
      </c>
      <c r="AV835" s="13" t="s">
        <v>86</v>
      </c>
      <c r="AW835" s="13" t="s">
        <v>34</v>
      </c>
      <c r="AX835" s="13" t="s">
        <v>77</v>
      </c>
      <c r="AY835" s="220" t="s">
        <v>128</v>
      </c>
    </row>
    <row r="836" spans="1:65" s="15" customFormat="1">
      <c r="B836" s="242"/>
      <c r="C836" s="243"/>
      <c r="D836" s="205" t="s">
        <v>151</v>
      </c>
      <c r="E836" s="244" t="s">
        <v>1</v>
      </c>
      <c r="F836" s="245" t="s">
        <v>1134</v>
      </c>
      <c r="G836" s="243"/>
      <c r="H836" s="244" t="s">
        <v>1</v>
      </c>
      <c r="I836" s="246"/>
      <c r="J836" s="243"/>
      <c r="K836" s="243"/>
      <c r="L836" s="247"/>
      <c r="M836" s="248"/>
      <c r="N836" s="249"/>
      <c r="O836" s="249"/>
      <c r="P836" s="249"/>
      <c r="Q836" s="249"/>
      <c r="R836" s="249"/>
      <c r="S836" s="249"/>
      <c r="T836" s="250"/>
      <c r="AT836" s="251" t="s">
        <v>151</v>
      </c>
      <c r="AU836" s="251" t="s">
        <v>86</v>
      </c>
      <c r="AV836" s="15" t="s">
        <v>84</v>
      </c>
      <c r="AW836" s="15" t="s">
        <v>34</v>
      </c>
      <c r="AX836" s="15" t="s">
        <v>77</v>
      </c>
      <c r="AY836" s="251" t="s">
        <v>128</v>
      </c>
    </row>
    <row r="837" spans="1:65" s="13" customFormat="1">
      <c r="B837" s="210"/>
      <c r="C837" s="211"/>
      <c r="D837" s="205" t="s">
        <v>151</v>
      </c>
      <c r="E837" s="212" t="s">
        <v>1</v>
      </c>
      <c r="F837" s="213" t="s">
        <v>1407</v>
      </c>
      <c r="G837" s="211"/>
      <c r="H837" s="214">
        <v>68.739999999999995</v>
      </c>
      <c r="I837" s="215"/>
      <c r="J837" s="211"/>
      <c r="K837" s="211"/>
      <c r="L837" s="216"/>
      <c r="M837" s="217"/>
      <c r="N837" s="218"/>
      <c r="O837" s="218"/>
      <c r="P837" s="218"/>
      <c r="Q837" s="218"/>
      <c r="R837" s="218"/>
      <c r="S837" s="218"/>
      <c r="T837" s="219"/>
      <c r="AT837" s="220" t="s">
        <v>151</v>
      </c>
      <c r="AU837" s="220" t="s">
        <v>86</v>
      </c>
      <c r="AV837" s="13" t="s">
        <v>86</v>
      </c>
      <c r="AW837" s="13" t="s">
        <v>34</v>
      </c>
      <c r="AX837" s="13" t="s">
        <v>77</v>
      </c>
      <c r="AY837" s="220" t="s">
        <v>128</v>
      </c>
    </row>
    <row r="838" spans="1:65" s="14" customFormat="1">
      <c r="B838" s="231"/>
      <c r="C838" s="232"/>
      <c r="D838" s="205" t="s">
        <v>151</v>
      </c>
      <c r="E838" s="233" t="s">
        <v>1</v>
      </c>
      <c r="F838" s="234" t="s">
        <v>177</v>
      </c>
      <c r="G838" s="232"/>
      <c r="H838" s="235">
        <v>98.6</v>
      </c>
      <c r="I838" s="236"/>
      <c r="J838" s="232"/>
      <c r="K838" s="232"/>
      <c r="L838" s="237"/>
      <c r="M838" s="238"/>
      <c r="N838" s="239"/>
      <c r="O838" s="239"/>
      <c r="P838" s="239"/>
      <c r="Q838" s="239"/>
      <c r="R838" s="239"/>
      <c r="S838" s="239"/>
      <c r="T838" s="240"/>
      <c r="AT838" s="241" t="s">
        <v>151</v>
      </c>
      <c r="AU838" s="241" t="s">
        <v>86</v>
      </c>
      <c r="AV838" s="14" t="s">
        <v>136</v>
      </c>
      <c r="AW838" s="14" t="s">
        <v>34</v>
      </c>
      <c r="AX838" s="14" t="s">
        <v>84</v>
      </c>
      <c r="AY838" s="241" t="s">
        <v>128</v>
      </c>
    </row>
    <row r="839" spans="1:65" s="2" customFormat="1" ht="16.5" customHeight="1">
      <c r="A839" s="35"/>
      <c r="B839" s="36"/>
      <c r="C839" s="221" t="s">
        <v>1116</v>
      </c>
      <c r="D839" s="221" t="s">
        <v>170</v>
      </c>
      <c r="E839" s="222" t="s">
        <v>1431</v>
      </c>
      <c r="F839" s="223" t="s">
        <v>1432</v>
      </c>
      <c r="G839" s="224" t="s">
        <v>701</v>
      </c>
      <c r="H839" s="225">
        <v>105.502</v>
      </c>
      <c r="I839" s="226"/>
      <c r="J839" s="227">
        <f>ROUND(I839*H839,2)</f>
        <v>0</v>
      </c>
      <c r="K839" s="223" t="s">
        <v>848</v>
      </c>
      <c r="L839" s="228"/>
      <c r="M839" s="229" t="s">
        <v>1</v>
      </c>
      <c r="N839" s="230" t="s">
        <v>42</v>
      </c>
      <c r="O839" s="72"/>
      <c r="P839" s="201">
        <f>O839*H839</f>
        <v>0</v>
      </c>
      <c r="Q839" s="201">
        <v>1E-3</v>
      </c>
      <c r="R839" s="201">
        <f>Q839*H839</f>
        <v>0.105502</v>
      </c>
      <c r="S839" s="201">
        <v>0</v>
      </c>
      <c r="T839" s="202">
        <f>S839*H839</f>
        <v>0</v>
      </c>
      <c r="U839" s="35"/>
      <c r="V839" s="35"/>
      <c r="W839" s="35"/>
      <c r="X839" s="35"/>
      <c r="Y839" s="35"/>
      <c r="Z839" s="35"/>
      <c r="AA839" s="35"/>
      <c r="AB839" s="35"/>
      <c r="AC839" s="35"/>
      <c r="AD839" s="35"/>
      <c r="AE839" s="35"/>
      <c r="AR839" s="203" t="s">
        <v>294</v>
      </c>
      <c r="AT839" s="203" t="s">
        <v>170</v>
      </c>
      <c r="AU839" s="203" t="s">
        <v>86</v>
      </c>
      <c r="AY839" s="18" t="s">
        <v>128</v>
      </c>
      <c r="BE839" s="204">
        <f>IF(N839="základní",J839,0)</f>
        <v>0</v>
      </c>
      <c r="BF839" s="204">
        <f>IF(N839="snížená",J839,0)</f>
        <v>0</v>
      </c>
      <c r="BG839" s="204">
        <f>IF(N839="zákl. přenesená",J839,0)</f>
        <v>0</v>
      </c>
      <c r="BH839" s="204">
        <f>IF(N839="sníž. přenesená",J839,0)</f>
        <v>0</v>
      </c>
      <c r="BI839" s="204">
        <f>IF(N839="nulová",J839,0)</f>
        <v>0</v>
      </c>
      <c r="BJ839" s="18" t="s">
        <v>84</v>
      </c>
      <c r="BK839" s="204">
        <f>ROUND(I839*H839,2)</f>
        <v>0</v>
      </c>
      <c r="BL839" s="18" t="s">
        <v>210</v>
      </c>
      <c r="BM839" s="203" t="s">
        <v>1433</v>
      </c>
    </row>
    <row r="840" spans="1:65" s="2" customFormat="1">
      <c r="A840" s="35"/>
      <c r="B840" s="36"/>
      <c r="C840" s="37"/>
      <c r="D840" s="205" t="s">
        <v>138</v>
      </c>
      <c r="E840" s="37"/>
      <c r="F840" s="206" t="s">
        <v>1432</v>
      </c>
      <c r="G840" s="37"/>
      <c r="H840" s="37"/>
      <c r="I840" s="207"/>
      <c r="J840" s="37"/>
      <c r="K840" s="37"/>
      <c r="L840" s="40"/>
      <c r="M840" s="208"/>
      <c r="N840" s="209"/>
      <c r="O840" s="72"/>
      <c r="P840" s="72"/>
      <c r="Q840" s="72"/>
      <c r="R840" s="72"/>
      <c r="S840" s="72"/>
      <c r="T840" s="73"/>
      <c r="U840" s="35"/>
      <c r="V840" s="35"/>
      <c r="W840" s="35"/>
      <c r="X840" s="35"/>
      <c r="Y840" s="35"/>
      <c r="Z840" s="35"/>
      <c r="AA840" s="35"/>
      <c r="AB840" s="35"/>
      <c r="AC840" s="35"/>
      <c r="AD840" s="35"/>
      <c r="AE840" s="35"/>
      <c r="AT840" s="18" t="s">
        <v>138</v>
      </c>
      <c r="AU840" s="18" t="s">
        <v>86</v>
      </c>
    </row>
    <row r="841" spans="1:65" s="13" customFormat="1">
      <c r="B841" s="210"/>
      <c r="C841" s="211"/>
      <c r="D841" s="205" t="s">
        <v>151</v>
      </c>
      <c r="E841" s="212" t="s">
        <v>1</v>
      </c>
      <c r="F841" s="213" t="s">
        <v>1434</v>
      </c>
      <c r="G841" s="211"/>
      <c r="H841" s="214">
        <v>105.502</v>
      </c>
      <c r="I841" s="215"/>
      <c r="J841" s="211"/>
      <c r="K841" s="211"/>
      <c r="L841" s="216"/>
      <c r="M841" s="217"/>
      <c r="N841" s="218"/>
      <c r="O841" s="218"/>
      <c r="P841" s="218"/>
      <c r="Q841" s="218"/>
      <c r="R841" s="218"/>
      <c r="S841" s="218"/>
      <c r="T841" s="219"/>
      <c r="AT841" s="220" t="s">
        <v>151</v>
      </c>
      <c r="AU841" s="220" t="s">
        <v>86</v>
      </c>
      <c r="AV841" s="13" t="s">
        <v>86</v>
      </c>
      <c r="AW841" s="13" t="s">
        <v>34</v>
      </c>
      <c r="AX841" s="13" t="s">
        <v>77</v>
      </c>
      <c r="AY841" s="220" t="s">
        <v>128</v>
      </c>
    </row>
    <row r="842" spans="1:65" s="14" customFormat="1">
      <c r="B842" s="231"/>
      <c r="C842" s="232"/>
      <c r="D842" s="205" t="s">
        <v>151</v>
      </c>
      <c r="E842" s="233" t="s">
        <v>1</v>
      </c>
      <c r="F842" s="234" t="s">
        <v>177</v>
      </c>
      <c r="G842" s="232"/>
      <c r="H842" s="235">
        <v>105.502</v>
      </c>
      <c r="I842" s="236"/>
      <c r="J842" s="232"/>
      <c r="K842" s="232"/>
      <c r="L842" s="237"/>
      <c r="M842" s="255"/>
      <c r="N842" s="256"/>
      <c r="O842" s="256"/>
      <c r="P842" s="256"/>
      <c r="Q842" s="256"/>
      <c r="R842" s="256"/>
      <c r="S842" s="256"/>
      <c r="T842" s="257"/>
      <c r="AT842" s="241" t="s">
        <v>151</v>
      </c>
      <c r="AU842" s="241" t="s">
        <v>86</v>
      </c>
      <c r="AV842" s="14" t="s">
        <v>136</v>
      </c>
      <c r="AW842" s="14" t="s">
        <v>34</v>
      </c>
      <c r="AX842" s="14" t="s">
        <v>84</v>
      </c>
      <c r="AY842" s="241" t="s">
        <v>128</v>
      </c>
    </row>
    <row r="843" spans="1:65" s="2" customFormat="1" ht="6.9" customHeight="1">
      <c r="A843" s="35"/>
      <c r="B843" s="55"/>
      <c r="C843" s="56"/>
      <c r="D843" s="56"/>
      <c r="E843" s="56"/>
      <c r="F843" s="56"/>
      <c r="G843" s="56"/>
      <c r="H843" s="56"/>
      <c r="I843" s="56"/>
      <c r="J843" s="56"/>
      <c r="K843" s="56"/>
      <c r="L843" s="40"/>
      <c r="M843" s="35"/>
      <c r="O843" s="35"/>
      <c r="P843" s="35"/>
      <c r="Q843" s="35"/>
      <c r="R843" s="35"/>
      <c r="S843" s="35"/>
      <c r="T843" s="35"/>
      <c r="U843" s="35"/>
      <c r="V843" s="35"/>
      <c r="W843" s="35"/>
      <c r="X843" s="35"/>
      <c r="Y843" s="35"/>
      <c r="Z843" s="35"/>
      <c r="AA843" s="35"/>
      <c r="AB843" s="35"/>
      <c r="AC843" s="35"/>
      <c r="AD843" s="35"/>
      <c r="AE843" s="35"/>
    </row>
  </sheetData>
  <sheetProtection algorithmName="SHA-512" hashValue="Zj+K/iDteM1tigksfRDCmLoZ85D7fcJLBwCpr4AwNIyh/p6hOLHCWnoajEu1lXTJWwSB9DngWFoOIywjJRLbiw==" saltValue="pjQ1S5Uqzp8f2MTpyLoS0Tc3DjXckppg1eVXolt7EugEC3Xn7njPPcjdin+xPkLiNVNBpkM5n57qIqaAFVPpzQ==" spinCount="100000" sheet="1" objects="1" scenarios="1" formatColumns="0" formatRows="0" autoFilter="0"/>
  <autoFilter ref="C130:K842"/>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5"/>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73"/>
      <c r="M2" s="273"/>
      <c r="N2" s="273"/>
      <c r="O2" s="273"/>
      <c r="P2" s="273"/>
      <c r="Q2" s="273"/>
      <c r="R2" s="273"/>
      <c r="S2" s="273"/>
      <c r="T2" s="273"/>
      <c r="U2" s="273"/>
      <c r="V2" s="273"/>
      <c r="AT2" s="18" t="s">
        <v>100</v>
      </c>
    </row>
    <row r="3" spans="1:46" s="1" customFormat="1" ht="6.9" customHeight="1">
      <c r="B3" s="116"/>
      <c r="C3" s="117"/>
      <c r="D3" s="117"/>
      <c r="E3" s="117"/>
      <c r="F3" s="117"/>
      <c r="G3" s="117"/>
      <c r="H3" s="117"/>
      <c r="I3" s="117"/>
      <c r="J3" s="117"/>
      <c r="K3" s="117"/>
      <c r="L3" s="21"/>
      <c r="AT3" s="18" t="s">
        <v>86</v>
      </c>
    </row>
    <row r="4" spans="1:46" s="1" customFormat="1" ht="24.9" customHeight="1">
      <c r="B4" s="21"/>
      <c r="D4" s="118" t="s">
        <v>101</v>
      </c>
      <c r="L4" s="21"/>
      <c r="M4" s="119" t="s">
        <v>10</v>
      </c>
      <c r="AT4" s="18" t="s">
        <v>4</v>
      </c>
    </row>
    <row r="5" spans="1:46" s="1" customFormat="1" ht="6.9" customHeight="1">
      <c r="B5" s="21"/>
      <c r="L5" s="21"/>
    </row>
    <row r="6" spans="1:46" s="1" customFormat="1" ht="12" customHeight="1">
      <c r="B6" s="21"/>
      <c r="D6" s="120" t="s">
        <v>16</v>
      </c>
      <c r="L6" s="21"/>
    </row>
    <row r="7" spans="1:46" s="1" customFormat="1" ht="16.5" customHeight="1">
      <c r="B7" s="21"/>
      <c r="E7" s="321" t="str">
        <f>'Rekapitulace stavby'!K6</f>
        <v>Oprava trati v úseku Suchdol nad Odrou – Odry</v>
      </c>
      <c r="F7" s="322"/>
      <c r="G7" s="322"/>
      <c r="H7" s="322"/>
      <c r="L7" s="21"/>
    </row>
    <row r="8" spans="1:46" s="2" customFormat="1" ht="12" customHeight="1">
      <c r="A8" s="35"/>
      <c r="B8" s="40"/>
      <c r="C8" s="35"/>
      <c r="D8" s="120" t="s">
        <v>102</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23" t="s">
        <v>1435</v>
      </c>
      <c r="F9" s="324"/>
      <c r="G9" s="324"/>
      <c r="H9" s="324"/>
      <c r="I9" s="35"/>
      <c r="J9" s="35"/>
      <c r="K9" s="35"/>
      <c r="L9" s="52"/>
      <c r="S9" s="35"/>
      <c r="T9" s="35"/>
      <c r="U9" s="35"/>
      <c r="V9" s="35"/>
      <c r="W9" s="35"/>
      <c r="X9" s="35"/>
      <c r="Y9" s="35"/>
      <c r="Z9" s="35"/>
      <c r="AA9" s="35"/>
      <c r="AB9" s="35"/>
      <c r="AC9" s="35"/>
      <c r="AD9" s="35"/>
      <c r="AE9" s="35"/>
    </row>
    <row r="10" spans="1:46" s="2" customFormat="1">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v>
      </c>
      <c r="G11" s="35"/>
      <c r="H11" s="35"/>
      <c r="I11" s="120"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20</v>
      </c>
      <c r="E12" s="35"/>
      <c r="F12" s="111" t="s">
        <v>21</v>
      </c>
      <c r="G12" s="35"/>
      <c r="H12" s="35"/>
      <c r="I12" s="120" t="s">
        <v>22</v>
      </c>
      <c r="J12" s="121" t="str">
        <f>'Rekapitulace stavby'!AN8</f>
        <v>20. 2. 2024</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24</v>
      </c>
      <c r="E14" s="35"/>
      <c r="F14" s="35"/>
      <c r="G14" s="35"/>
      <c r="H14" s="35"/>
      <c r="I14" s="120" t="s">
        <v>25</v>
      </c>
      <c r="J14" s="111"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20" t="s">
        <v>28</v>
      </c>
      <c r="J15" s="111" t="s">
        <v>29</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30</v>
      </c>
      <c r="E17" s="35"/>
      <c r="F17" s="35"/>
      <c r="G17" s="35"/>
      <c r="H17" s="35"/>
      <c r="I17" s="120"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5" t="str">
        <f>'Rekapitulace stavby'!E14</f>
        <v>Vyplň údaj</v>
      </c>
      <c r="F18" s="326"/>
      <c r="G18" s="326"/>
      <c r="H18" s="326"/>
      <c r="I18" s="120"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32</v>
      </c>
      <c r="E20" s="35"/>
      <c r="F20" s="35"/>
      <c r="G20" s="35"/>
      <c r="H20" s="35"/>
      <c r="I20" s="120" t="s">
        <v>25</v>
      </c>
      <c r="J20" s="111"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tr">
        <f>IF('Rekapitulace stavby'!E17="","",'Rekapitulace stavby'!E17)</f>
        <v xml:space="preserve"> </v>
      </c>
      <c r="F21" s="35"/>
      <c r="G21" s="35"/>
      <c r="H21" s="35"/>
      <c r="I21" s="120" t="s">
        <v>28</v>
      </c>
      <c r="J21" s="111"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35</v>
      </c>
      <c r="E23" s="35"/>
      <c r="F23" s="35"/>
      <c r="G23" s="35"/>
      <c r="H23" s="35"/>
      <c r="I23" s="120" t="s">
        <v>25</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20" t="s">
        <v>28</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36</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22"/>
      <c r="B27" s="123"/>
      <c r="C27" s="122"/>
      <c r="D27" s="122"/>
      <c r="E27" s="327" t="s">
        <v>1</v>
      </c>
      <c r="F27" s="327"/>
      <c r="G27" s="327"/>
      <c r="H27" s="327"/>
      <c r="I27" s="122"/>
      <c r="J27" s="122"/>
      <c r="K27" s="122"/>
      <c r="L27" s="124"/>
      <c r="S27" s="122"/>
      <c r="T27" s="122"/>
      <c r="U27" s="122"/>
      <c r="V27" s="122"/>
      <c r="W27" s="122"/>
      <c r="X27" s="122"/>
      <c r="Y27" s="122"/>
      <c r="Z27" s="122"/>
      <c r="AA27" s="122"/>
      <c r="AB27" s="122"/>
      <c r="AC27" s="122"/>
      <c r="AD27" s="122"/>
      <c r="AE27" s="122"/>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37</v>
      </c>
      <c r="E30" s="35"/>
      <c r="F30" s="35"/>
      <c r="G30" s="35"/>
      <c r="H30" s="35"/>
      <c r="I30" s="35"/>
      <c r="J30" s="127">
        <f>ROUND(J117, 2)</f>
        <v>0</v>
      </c>
      <c r="K30" s="35"/>
      <c r="L30" s="52"/>
      <c r="S30" s="35"/>
      <c r="T30" s="35"/>
      <c r="U30" s="35"/>
      <c r="V30" s="35"/>
      <c r="W30" s="35"/>
      <c r="X30" s="35"/>
      <c r="Y30" s="35"/>
      <c r="Z30" s="35"/>
      <c r="AA30" s="35"/>
      <c r="AB30" s="35"/>
      <c r="AC30" s="35"/>
      <c r="AD30" s="35"/>
      <c r="AE30" s="35"/>
    </row>
    <row r="31" spans="1:31" s="2" customFormat="1" ht="6.9"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8" t="s">
        <v>39</v>
      </c>
      <c r="G32" s="35"/>
      <c r="H32" s="35"/>
      <c r="I32" s="128" t="s">
        <v>38</v>
      </c>
      <c r="J32" s="128" t="s">
        <v>40</v>
      </c>
      <c r="K32" s="35"/>
      <c r="L32" s="52"/>
      <c r="S32" s="35"/>
      <c r="T32" s="35"/>
      <c r="U32" s="35"/>
      <c r="V32" s="35"/>
      <c r="W32" s="35"/>
      <c r="X32" s="35"/>
      <c r="Y32" s="35"/>
      <c r="Z32" s="35"/>
      <c r="AA32" s="35"/>
      <c r="AB32" s="35"/>
      <c r="AC32" s="35"/>
      <c r="AD32" s="35"/>
      <c r="AE32" s="35"/>
    </row>
    <row r="33" spans="1:31" s="2" customFormat="1" ht="14.4" customHeight="1">
      <c r="A33" s="35"/>
      <c r="B33" s="40"/>
      <c r="C33" s="35"/>
      <c r="D33" s="129" t="s">
        <v>41</v>
      </c>
      <c r="E33" s="120" t="s">
        <v>42</v>
      </c>
      <c r="F33" s="130">
        <f>ROUND((SUM(BE117:BE154)),  2)</f>
        <v>0</v>
      </c>
      <c r="G33" s="35"/>
      <c r="H33" s="35"/>
      <c r="I33" s="131">
        <v>0.21</v>
      </c>
      <c r="J33" s="130">
        <f>ROUND(((SUM(BE117:BE154))*I33),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20" t="s">
        <v>43</v>
      </c>
      <c r="F34" s="130">
        <f>ROUND((SUM(BF117:BF154)),  2)</f>
        <v>0</v>
      </c>
      <c r="G34" s="35"/>
      <c r="H34" s="35"/>
      <c r="I34" s="131">
        <v>0.12</v>
      </c>
      <c r="J34" s="130">
        <f>ROUND(((SUM(BF117:BF154))*I34),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20" t="s">
        <v>44</v>
      </c>
      <c r="F35" s="130">
        <f>ROUND((SUM(BG117:BG154)),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20" t="s">
        <v>45</v>
      </c>
      <c r="F36" s="130">
        <f>ROUND((SUM(BH117:BH154)),  2)</f>
        <v>0</v>
      </c>
      <c r="G36" s="35"/>
      <c r="H36" s="35"/>
      <c r="I36" s="131">
        <v>0.12</v>
      </c>
      <c r="J36" s="130">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20" t="s">
        <v>46</v>
      </c>
      <c r="F37" s="130">
        <f>ROUND((SUM(BI117:BI154)),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47</v>
      </c>
      <c r="E39" s="134"/>
      <c r="F39" s="134"/>
      <c r="G39" s="135" t="s">
        <v>48</v>
      </c>
      <c r="H39" s="136" t="s">
        <v>49</v>
      </c>
      <c r="I39" s="134"/>
      <c r="J39" s="137">
        <f>SUM(J30:J37)</f>
        <v>0</v>
      </c>
      <c r="K39" s="138"/>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9" t="s">
        <v>50</v>
      </c>
      <c r="E50" s="140"/>
      <c r="F50" s="140"/>
      <c r="G50" s="139" t="s">
        <v>51</v>
      </c>
      <c r="H50" s="140"/>
      <c r="I50" s="140"/>
      <c r="J50" s="140"/>
      <c r="K50" s="140"/>
      <c r="L50" s="52"/>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3.2">
      <c r="A61" s="35"/>
      <c r="B61" s="40"/>
      <c r="C61" s="35"/>
      <c r="D61" s="141" t="s">
        <v>52</v>
      </c>
      <c r="E61" s="142"/>
      <c r="F61" s="143" t="s">
        <v>53</v>
      </c>
      <c r="G61" s="141" t="s">
        <v>52</v>
      </c>
      <c r="H61" s="142"/>
      <c r="I61" s="142"/>
      <c r="J61" s="144" t="s">
        <v>53</v>
      </c>
      <c r="K61" s="142"/>
      <c r="L61" s="52"/>
      <c r="S61" s="35"/>
      <c r="T61" s="35"/>
      <c r="U61" s="35"/>
      <c r="V61" s="35"/>
      <c r="W61" s="35"/>
      <c r="X61" s="35"/>
      <c r="Y61" s="35"/>
      <c r="Z61" s="35"/>
      <c r="AA61" s="35"/>
      <c r="AB61" s="35"/>
      <c r="AC61" s="35"/>
      <c r="AD61" s="35"/>
      <c r="AE61" s="35"/>
    </row>
    <row r="62" spans="1:31">
      <c r="B62" s="21"/>
      <c r="L62" s="21"/>
    </row>
    <row r="63" spans="1:31">
      <c r="B63" s="21"/>
      <c r="L63" s="21"/>
    </row>
    <row r="64" spans="1:31">
      <c r="B64" s="21"/>
      <c r="L64" s="21"/>
    </row>
    <row r="65" spans="1:31" s="2" customFormat="1" ht="13.2">
      <c r="A65" s="35"/>
      <c r="B65" s="40"/>
      <c r="C65" s="35"/>
      <c r="D65" s="139" t="s">
        <v>54</v>
      </c>
      <c r="E65" s="145"/>
      <c r="F65" s="145"/>
      <c r="G65" s="139" t="s">
        <v>55</v>
      </c>
      <c r="H65" s="145"/>
      <c r="I65" s="145"/>
      <c r="J65" s="145"/>
      <c r="K65" s="145"/>
      <c r="L65" s="52"/>
      <c r="S65" s="35"/>
      <c r="T65" s="35"/>
      <c r="U65" s="35"/>
      <c r="V65" s="35"/>
      <c r="W65" s="35"/>
      <c r="X65" s="35"/>
      <c r="Y65" s="35"/>
      <c r="Z65" s="35"/>
      <c r="AA65" s="35"/>
      <c r="AB65" s="35"/>
      <c r="AC65" s="35"/>
      <c r="AD65" s="35"/>
      <c r="AE65" s="35"/>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3.2">
      <c r="A76" s="35"/>
      <c r="B76" s="40"/>
      <c r="C76" s="35"/>
      <c r="D76" s="141" t="s">
        <v>52</v>
      </c>
      <c r="E76" s="142"/>
      <c r="F76" s="143" t="s">
        <v>53</v>
      </c>
      <c r="G76" s="141" t="s">
        <v>52</v>
      </c>
      <c r="H76" s="142"/>
      <c r="I76" s="142"/>
      <c r="J76" s="144" t="s">
        <v>53</v>
      </c>
      <c r="K76" s="142"/>
      <c r="L76" s="52"/>
      <c r="S76" s="35"/>
      <c r="T76" s="35"/>
      <c r="U76" s="35"/>
      <c r="V76" s="35"/>
      <c r="W76" s="35"/>
      <c r="X76" s="35"/>
      <c r="Y76" s="35"/>
      <c r="Z76" s="35"/>
      <c r="AA76" s="35"/>
      <c r="AB76" s="35"/>
      <c r="AC76" s="35"/>
      <c r="AD76" s="35"/>
      <c r="AE76" s="35"/>
    </row>
    <row r="77" spans="1:31" s="2" customFormat="1" ht="14.4"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 customHeight="1">
      <c r="A82" s="35"/>
      <c r="B82" s="36"/>
      <c r="C82" s="24" t="s">
        <v>104</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9" t="str">
        <f>E7</f>
        <v>Oprava trati v úseku Suchdol nad Odrou – Odry</v>
      </c>
      <c r="F85" s="320"/>
      <c r="G85" s="320"/>
      <c r="H85" s="320"/>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102</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7" t="str">
        <f>E9</f>
        <v>VON - Oprava trati v úseku Suchdol nad Odrou – Odry</v>
      </c>
      <c r="F87" s="318"/>
      <c r="G87" s="318"/>
      <c r="H87" s="318"/>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PS Suchdol n.O.</v>
      </c>
      <c r="G89" s="37"/>
      <c r="H89" s="37"/>
      <c r="I89" s="30" t="s">
        <v>22</v>
      </c>
      <c r="J89" s="67" t="str">
        <f>IF(J12="","",J12)</f>
        <v>20. 2. 2024</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Správa železnic, státní organizace, OŘ Ostrava</v>
      </c>
      <c r="G91" s="37"/>
      <c r="H91" s="37"/>
      <c r="I91" s="30" t="s">
        <v>32</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30</v>
      </c>
      <c r="D92" s="37"/>
      <c r="E92" s="37"/>
      <c r="F92" s="28" t="str">
        <f>IF(E18="","",E18)</f>
        <v>Vyplň údaj</v>
      </c>
      <c r="G92" s="37"/>
      <c r="H92" s="37"/>
      <c r="I92" s="30" t="s">
        <v>35</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105</v>
      </c>
      <c r="D94" s="151"/>
      <c r="E94" s="151"/>
      <c r="F94" s="151"/>
      <c r="G94" s="151"/>
      <c r="H94" s="151"/>
      <c r="I94" s="151"/>
      <c r="J94" s="152" t="s">
        <v>106</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53" t="s">
        <v>107</v>
      </c>
      <c r="D96" s="37"/>
      <c r="E96" s="37"/>
      <c r="F96" s="37"/>
      <c r="G96" s="37"/>
      <c r="H96" s="37"/>
      <c r="I96" s="37"/>
      <c r="J96" s="85">
        <f>J117</f>
        <v>0</v>
      </c>
      <c r="K96" s="37"/>
      <c r="L96" s="52"/>
      <c r="S96" s="35"/>
      <c r="T96" s="35"/>
      <c r="U96" s="35"/>
      <c r="V96" s="35"/>
      <c r="W96" s="35"/>
      <c r="X96" s="35"/>
      <c r="Y96" s="35"/>
      <c r="Z96" s="35"/>
      <c r="AA96" s="35"/>
      <c r="AB96" s="35"/>
      <c r="AC96" s="35"/>
      <c r="AD96" s="35"/>
      <c r="AE96" s="35"/>
      <c r="AU96" s="18" t="s">
        <v>108</v>
      </c>
    </row>
    <row r="97" spans="1:31" s="9" customFormat="1" ht="24.9" customHeight="1">
      <c r="B97" s="154"/>
      <c r="C97" s="155"/>
      <c r="D97" s="156" t="s">
        <v>1436</v>
      </c>
      <c r="E97" s="157"/>
      <c r="F97" s="157"/>
      <c r="G97" s="157"/>
      <c r="H97" s="157"/>
      <c r="I97" s="157"/>
      <c r="J97" s="158">
        <f>J118</f>
        <v>0</v>
      </c>
      <c r="K97" s="155"/>
      <c r="L97" s="159"/>
    </row>
    <row r="98" spans="1:31" s="2" customFormat="1" ht="21.75" customHeight="1">
      <c r="A98" s="35"/>
      <c r="B98" s="36"/>
      <c r="C98" s="37"/>
      <c r="D98" s="37"/>
      <c r="E98" s="37"/>
      <c r="F98" s="37"/>
      <c r="G98" s="37"/>
      <c r="H98" s="37"/>
      <c r="I98" s="37"/>
      <c r="J98" s="37"/>
      <c r="K98" s="37"/>
      <c r="L98" s="52"/>
      <c r="S98" s="35"/>
      <c r="T98" s="35"/>
      <c r="U98" s="35"/>
      <c r="V98" s="35"/>
      <c r="W98" s="35"/>
      <c r="X98" s="35"/>
      <c r="Y98" s="35"/>
      <c r="Z98" s="35"/>
      <c r="AA98" s="35"/>
      <c r="AB98" s="35"/>
      <c r="AC98" s="35"/>
      <c r="AD98" s="35"/>
      <c r="AE98" s="35"/>
    </row>
    <row r="99" spans="1:31" s="2" customFormat="1" ht="6.9" customHeight="1">
      <c r="A99" s="35"/>
      <c r="B99" s="55"/>
      <c r="C99" s="56"/>
      <c r="D99" s="56"/>
      <c r="E99" s="56"/>
      <c r="F99" s="56"/>
      <c r="G99" s="56"/>
      <c r="H99" s="56"/>
      <c r="I99" s="56"/>
      <c r="J99" s="56"/>
      <c r="K99" s="56"/>
      <c r="L99" s="52"/>
      <c r="S99" s="35"/>
      <c r="T99" s="35"/>
      <c r="U99" s="35"/>
      <c r="V99" s="35"/>
      <c r="W99" s="35"/>
      <c r="X99" s="35"/>
      <c r="Y99" s="35"/>
      <c r="Z99" s="35"/>
      <c r="AA99" s="35"/>
      <c r="AB99" s="35"/>
      <c r="AC99" s="35"/>
      <c r="AD99" s="35"/>
      <c r="AE99" s="35"/>
    </row>
    <row r="103" spans="1:31" s="2" customFormat="1" ht="6.9" customHeight="1">
      <c r="A103" s="35"/>
      <c r="B103" s="57"/>
      <c r="C103" s="58"/>
      <c r="D103" s="58"/>
      <c r="E103" s="58"/>
      <c r="F103" s="58"/>
      <c r="G103" s="58"/>
      <c r="H103" s="58"/>
      <c r="I103" s="58"/>
      <c r="J103" s="58"/>
      <c r="K103" s="58"/>
      <c r="L103" s="52"/>
      <c r="S103" s="35"/>
      <c r="T103" s="35"/>
      <c r="U103" s="35"/>
      <c r="V103" s="35"/>
      <c r="W103" s="35"/>
      <c r="X103" s="35"/>
      <c r="Y103" s="35"/>
      <c r="Z103" s="35"/>
      <c r="AA103" s="35"/>
      <c r="AB103" s="35"/>
      <c r="AC103" s="35"/>
      <c r="AD103" s="35"/>
      <c r="AE103" s="35"/>
    </row>
    <row r="104" spans="1:31" s="2" customFormat="1" ht="24.9" customHeight="1">
      <c r="A104" s="35"/>
      <c r="B104" s="36"/>
      <c r="C104" s="24" t="s">
        <v>113</v>
      </c>
      <c r="D104" s="37"/>
      <c r="E104" s="37"/>
      <c r="F104" s="37"/>
      <c r="G104" s="37"/>
      <c r="H104" s="37"/>
      <c r="I104" s="37"/>
      <c r="J104" s="37"/>
      <c r="K104" s="37"/>
      <c r="L104" s="52"/>
      <c r="S104" s="35"/>
      <c r="T104" s="35"/>
      <c r="U104" s="35"/>
      <c r="V104" s="35"/>
      <c r="W104" s="35"/>
      <c r="X104" s="35"/>
      <c r="Y104" s="35"/>
      <c r="Z104" s="35"/>
      <c r="AA104" s="35"/>
      <c r="AB104" s="35"/>
      <c r="AC104" s="35"/>
      <c r="AD104" s="35"/>
      <c r="AE104" s="35"/>
    </row>
    <row r="105" spans="1:31" s="2" customFormat="1" ht="6.9"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31" s="2" customFormat="1" ht="12" customHeight="1">
      <c r="A106" s="35"/>
      <c r="B106" s="36"/>
      <c r="C106" s="30" t="s">
        <v>16</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16.5" customHeight="1">
      <c r="A107" s="35"/>
      <c r="B107" s="36"/>
      <c r="C107" s="37"/>
      <c r="D107" s="37"/>
      <c r="E107" s="319" t="str">
        <f>E7</f>
        <v>Oprava trati v úseku Suchdol nad Odrou – Odry</v>
      </c>
      <c r="F107" s="320"/>
      <c r="G107" s="320"/>
      <c r="H107" s="320"/>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102</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307" t="str">
        <f>E9</f>
        <v>VON - Oprava trati v úseku Suchdol nad Odrou – Odry</v>
      </c>
      <c r="F109" s="318"/>
      <c r="G109" s="318"/>
      <c r="H109" s="318"/>
      <c r="I109" s="37"/>
      <c r="J109" s="37"/>
      <c r="K109" s="37"/>
      <c r="L109" s="52"/>
      <c r="S109" s="35"/>
      <c r="T109" s="35"/>
      <c r="U109" s="35"/>
      <c r="V109" s="35"/>
      <c r="W109" s="35"/>
      <c r="X109" s="35"/>
      <c r="Y109" s="35"/>
      <c r="Z109" s="35"/>
      <c r="AA109" s="35"/>
      <c r="AB109" s="35"/>
      <c r="AC109" s="35"/>
      <c r="AD109" s="35"/>
      <c r="AE109" s="35"/>
    </row>
    <row r="110" spans="1:31" s="2" customFormat="1" ht="6.9"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20</v>
      </c>
      <c r="D111" s="37"/>
      <c r="E111" s="37"/>
      <c r="F111" s="28" t="str">
        <f>F12</f>
        <v>PS Suchdol n.O.</v>
      </c>
      <c r="G111" s="37"/>
      <c r="H111" s="37"/>
      <c r="I111" s="30" t="s">
        <v>22</v>
      </c>
      <c r="J111" s="67" t="str">
        <f>IF(J12="","",J12)</f>
        <v>20. 2. 2024</v>
      </c>
      <c r="K111" s="37"/>
      <c r="L111" s="52"/>
      <c r="S111" s="35"/>
      <c r="T111" s="35"/>
      <c r="U111" s="35"/>
      <c r="V111" s="35"/>
      <c r="W111" s="35"/>
      <c r="X111" s="35"/>
      <c r="Y111" s="35"/>
      <c r="Z111" s="35"/>
      <c r="AA111" s="35"/>
      <c r="AB111" s="35"/>
      <c r="AC111" s="35"/>
      <c r="AD111" s="35"/>
      <c r="AE111" s="35"/>
    </row>
    <row r="112" spans="1:31" s="2" customFormat="1" ht="6.9"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5.15" customHeight="1">
      <c r="A113" s="35"/>
      <c r="B113" s="36"/>
      <c r="C113" s="30" t="s">
        <v>24</v>
      </c>
      <c r="D113" s="37"/>
      <c r="E113" s="37"/>
      <c r="F113" s="28" t="str">
        <f>E15</f>
        <v>Správa železnic, státní organizace, OŘ Ostrava</v>
      </c>
      <c r="G113" s="37"/>
      <c r="H113" s="37"/>
      <c r="I113" s="30" t="s">
        <v>32</v>
      </c>
      <c r="J113" s="33" t="str">
        <f>E21</f>
        <v xml:space="preserve"> </v>
      </c>
      <c r="K113" s="37"/>
      <c r="L113" s="52"/>
      <c r="S113" s="35"/>
      <c r="T113" s="35"/>
      <c r="U113" s="35"/>
      <c r="V113" s="35"/>
      <c r="W113" s="35"/>
      <c r="X113" s="35"/>
      <c r="Y113" s="35"/>
      <c r="Z113" s="35"/>
      <c r="AA113" s="35"/>
      <c r="AB113" s="35"/>
      <c r="AC113" s="35"/>
      <c r="AD113" s="35"/>
      <c r="AE113" s="35"/>
    </row>
    <row r="114" spans="1:65" s="2" customFormat="1" ht="15.15" customHeight="1">
      <c r="A114" s="35"/>
      <c r="B114" s="36"/>
      <c r="C114" s="30" t="s">
        <v>30</v>
      </c>
      <c r="D114" s="37"/>
      <c r="E114" s="37"/>
      <c r="F114" s="28" t="str">
        <f>IF(E18="","",E18)</f>
        <v>Vyplň údaj</v>
      </c>
      <c r="G114" s="37"/>
      <c r="H114" s="37"/>
      <c r="I114" s="30" t="s">
        <v>35</v>
      </c>
      <c r="J114" s="33" t="str">
        <f>E24</f>
        <v xml:space="preserve"> </v>
      </c>
      <c r="K114" s="37"/>
      <c r="L114" s="52"/>
      <c r="S114" s="35"/>
      <c r="T114" s="35"/>
      <c r="U114" s="35"/>
      <c r="V114" s="35"/>
      <c r="W114" s="35"/>
      <c r="X114" s="35"/>
      <c r="Y114" s="35"/>
      <c r="Z114" s="35"/>
      <c r="AA114" s="35"/>
      <c r="AB114" s="35"/>
      <c r="AC114" s="35"/>
      <c r="AD114" s="35"/>
      <c r="AE114" s="35"/>
    </row>
    <row r="115" spans="1:65" s="2" customFormat="1" ht="10.3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11" customFormat="1" ht="29.25" customHeight="1">
      <c r="A116" s="165"/>
      <c r="B116" s="166"/>
      <c r="C116" s="167" t="s">
        <v>114</v>
      </c>
      <c r="D116" s="168" t="s">
        <v>62</v>
      </c>
      <c r="E116" s="168" t="s">
        <v>58</v>
      </c>
      <c r="F116" s="168" t="s">
        <v>59</v>
      </c>
      <c r="G116" s="168" t="s">
        <v>115</v>
      </c>
      <c r="H116" s="168" t="s">
        <v>116</v>
      </c>
      <c r="I116" s="168" t="s">
        <v>117</v>
      </c>
      <c r="J116" s="168" t="s">
        <v>106</v>
      </c>
      <c r="K116" s="169" t="s">
        <v>118</v>
      </c>
      <c r="L116" s="170"/>
      <c r="M116" s="76" t="s">
        <v>1</v>
      </c>
      <c r="N116" s="77" t="s">
        <v>41</v>
      </c>
      <c r="O116" s="77" t="s">
        <v>119</v>
      </c>
      <c r="P116" s="77" t="s">
        <v>120</v>
      </c>
      <c r="Q116" s="77" t="s">
        <v>121</v>
      </c>
      <c r="R116" s="77" t="s">
        <v>122</v>
      </c>
      <c r="S116" s="77" t="s">
        <v>123</v>
      </c>
      <c r="T116" s="78" t="s">
        <v>124</v>
      </c>
      <c r="U116" s="165"/>
      <c r="V116" s="165"/>
      <c r="W116" s="165"/>
      <c r="X116" s="165"/>
      <c r="Y116" s="165"/>
      <c r="Z116" s="165"/>
      <c r="AA116" s="165"/>
      <c r="AB116" s="165"/>
      <c r="AC116" s="165"/>
      <c r="AD116" s="165"/>
      <c r="AE116" s="165"/>
    </row>
    <row r="117" spans="1:65" s="2" customFormat="1" ht="22.8" customHeight="1">
      <c r="A117" s="35"/>
      <c r="B117" s="36"/>
      <c r="C117" s="83" t="s">
        <v>125</v>
      </c>
      <c r="D117" s="37"/>
      <c r="E117" s="37"/>
      <c r="F117" s="37"/>
      <c r="G117" s="37"/>
      <c r="H117" s="37"/>
      <c r="I117" s="37"/>
      <c r="J117" s="171">
        <f>BK117</f>
        <v>0</v>
      </c>
      <c r="K117" s="37"/>
      <c r="L117" s="40"/>
      <c r="M117" s="79"/>
      <c r="N117" s="172"/>
      <c r="O117" s="80"/>
      <c r="P117" s="173">
        <f>P118</f>
        <v>0</v>
      </c>
      <c r="Q117" s="80"/>
      <c r="R117" s="173">
        <f>R118</f>
        <v>0</v>
      </c>
      <c r="S117" s="80"/>
      <c r="T117" s="174">
        <f>T118</f>
        <v>0</v>
      </c>
      <c r="U117" s="35"/>
      <c r="V117" s="35"/>
      <c r="W117" s="35"/>
      <c r="X117" s="35"/>
      <c r="Y117" s="35"/>
      <c r="Z117" s="35"/>
      <c r="AA117" s="35"/>
      <c r="AB117" s="35"/>
      <c r="AC117" s="35"/>
      <c r="AD117" s="35"/>
      <c r="AE117" s="35"/>
      <c r="AT117" s="18" t="s">
        <v>76</v>
      </c>
      <c r="AU117" s="18" t="s">
        <v>108</v>
      </c>
      <c r="BK117" s="175">
        <f>BK118</f>
        <v>0</v>
      </c>
    </row>
    <row r="118" spans="1:65" s="12" customFormat="1" ht="25.95" customHeight="1">
      <c r="B118" s="176"/>
      <c r="C118" s="177"/>
      <c r="D118" s="178" t="s">
        <v>76</v>
      </c>
      <c r="E118" s="179" t="s">
        <v>1437</v>
      </c>
      <c r="F118" s="179" t="s">
        <v>1438</v>
      </c>
      <c r="G118" s="177"/>
      <c r="H118" s="177"/>
      <c r="I118" s="180"/>
      <c r="J118" s="181">
        <f>BK118</f>
        <v>0</v>
      </c>
      <c r="K118" s="177"/>
      <c r="L118" s="182"/>
      <c r="M118" s="183"/>
      <c r="N118" s="184"/>
      <c r="O118" s="184"/>
      <c r="P118" s="185">
        <f>SUM(P119:P154)</f>
        <v>0</v>
      </c>
      <c r="Q118" s="184"/>
      <c r="R118" s="185">
        <f>SUM(R119:R154)</f>
        <v>0</v>
      </c>
      <c r="S118" s="184"/>
      <c r="T118" s="186">
        <f>SUM(T119:T154)</f>
        <v>0</v>
      </c>
      <c r="AR118" s="187" t="s">
        <v>129</v>
      </c>
      <c r="AT118" s="188" t="s">
        <v>76</v>
      </c>
      <c r="AU118" s="188" t="s">
        <v>77</v>
      </c>
      <c r="AY118" s="187" t="s">
        <v>128</v>
      </c>
      <c r="BK118" s="189">
        <f>SUM(BK119:BK154)</f>
        <v>0</v>
      </c>
    </row>
    <row r="119" spans="1:65" s="2" customFormat="1" ht="16.5" customHeight="1">
      <c r="A119" s="35"/>
      <c r="B119" s="36"/>
      <c r="C119" s="192" t="s">
        <v>84</v>
      </c>
      <c r="D119" s="192" t="s">
        <v>131</v>
      </c>
      <c r="E119" s="193" t="s">
        <v>1439</v>
      </c>
      <c r="F119" s="194" t="s">
        <v>1440</v>
      </c>
      <c r="G119" s="195" t="s">
        <v>767</v>
      </c>
      <c r="H119" s="196">
        <v>8</v>
      </c>
      <c r="I119" s="197"/>
      <c r="J119" s="198">
        <f>ROUND(I119*H119,2)</f>
        <v>0</v>
      </c>
      <c r="K119" s="194" t="s">
        <v>1</v>
      </c>
      <c r="L119" s="40"/>
      <c r="M119" s="199" t="s">
        <v>1</v>
      </c>
      <c r="N119" s="200" t="s">
        <v>42</v>
      </c>
      <c r="O119" s="72"/>
      <c r="P119" s="201">
        <f>O119*H119</f>
        <v>0</v>
      </c>
      <c r="Q119" s="201">
        <v>0</v>
      </c>
      <c r="R119" s="201">
        <f>Q119*H119</f>
        <v>0</v>
      </c>
      <c r="S119" s="201">
        <v>0</v>
      </c>
      <c r="T119" s="202">
        <f>S119*H119</f>
        <v>0</v>
      </c>
      <c r="U119" s="35"/>
      <c r="V119" s="35"/>
      <c r="W119" s="35"/>
      <c r="X119" s="35"/>
      <c r="Y119" s="35"/>
      <c r="Z119" s="35"/>
      <c r="AA119" s="35"/>
      <c r="AB119" s="35"/>
      <c r="AC119" s="35"/>
      <c r="AD119" s="35"/>
      <c r="AE119" s="35"/>
      <c r="AR119" s="203" t="s">
        <v>1441</v>
      </c>
      <c r="AT119" s="203" t="s">
        <v>131</v>
      </c>
      <c r="AU119" s="203" t="s">
        <v>84</v>
      </c>
      <c r="AY119" s="18" t="s">
        <v>128</v>
      </c>
      <c r="BE119" s="204">
        <f>IF(N119="základní",J119,0)</f>
        <v>0</v>
      </c>
      <c r="BF119" s="204">
        <f>IF(N119="snížená",J119,0)</f>
        <v>0</v>
      </c>
      <c r="BG119" s="204">
        <f>IF(N119="zákl. přenesená",J119,0)</f>
        <v>0</v>
      </c>
      <c r="BH119" s="204">
        <f>IF(N119="sníž. přenesená",J119,0)</f>
        <v>0</v>
      </c>
      <c r="BI119" s="204">
        <f>IF(N119="nulová",J119,0)</f>
        <v>0</v>
      </c>
      <c r="BJ119" s="18" t="s">
        <v>84</v>
      </c>
      <c r="BK119" s="204">
        <f>ROUND(I119*H119,2)</f>
        <v>0</v>
      </c>
      <c r="BL119" s="18" t="s">
        <v>1441</v>
      </c>
      <c r="BM119" s="203" t="s">
        <v>1442</v>
      </c>
    </row>
    <row r="120" spans="1:65" s="2" customFormat="1" ht="28.8">
      <c r="A120" s="35"/>
      <c r="B120" s="36"/>
      <c r="C120" s="37"/>
      <c r="D120" s="205" t="s">
        <v>138</v>
      </c>
      <c r="E120" s="37"/>
      <c r="F120" s="206" t="s">
        <v>1443</v>
      </c>
      <c r="G120" s="37"/>
      <c r="H120" s="37"/>
      <c r="I120" s="207"/>
      <c r="J120" s="37"/>
      <c r="K120" s="37"/>
      <c r="L120" s="40"/>
      <c r="M120" s="208"/>
      <c r="N120" s="209"/>
      <c r="O120" s="72"/>
      <c r="P120" s="72"/>
      <c r="Q120" s="72"/>
      <c r="R120" s="72"/>
      <c r="S120" s="72"/>
      <c r="T120" s="73"/>
      <c r="U120" s="35"/>
      <c r="V120" s="35"/>
      <c r="W120" s="35"/>
      <c r="X120" s="35"/>
      <c r="Y120" s="35"/>
      <c r="Z120" s="35"/>
      <c r="AA120" s="35"/>
      <c r="AB120" s="35"/>
      <c r="AC120" s="35"/>
      <c r="AD120" s="35"/>
      <c r="AE120" s="35"/>
      <c r="AT120" s="18" t="s">
        <v>138</v>
      </c>
      <c r="AU120" s="18" t="s">
        <v>84</v>
      </c>
    </row>
    <row r="121" spans="1:65" s="2" customFormat="1" ht="33" customHeight="1">
      <c r="A121" s="35"/>
      <c r="B121" s="36"/>
      <c r="C121" s="192" t="s">
        <v>86</v>
      </c>
      <c r="D121" s="192" t="s">
        <v>131</v>
      </c>
      <c r="E121" s="193" t="s">
        <v>1444</v>
      </c>
      <c r="F121" s="194" t="s">
        <v>1445</v>
      </c>
      <c r="G121" s="195" t="s">
        <v>1446</v>
      </c>
      <c r="H121" s="196">
        <v>1</v>
      </c>
      <c r="I121" s="197"/>
      <c r="J121" s="198">
        <f>ROUND(I121*H121,2)</f>
        <v>0</v>
      </c>
      <c r="K121" s="194" t="s">
        <v>1</v>
      </c>
      <c r="L121" s="40"/>
      <c r="M121" s="199" t="s">
        <v>1</v>
      </c>
      <c r="N121" s="200" t="s">
        <v>42</v>
      </c>
      <c r="O121" s="72"/>
      <c r="P121" s="201">
        <f>O121*H121</f>
        <v>0</v>
      </c>
      <c r="Q121" s="201">
        <v>0</v>
      </c>
      <c r="R121" s="201">
        <f>Q121*H121</f>
        <v>0</v>
      </c>
      <c r="S121" s="201">
        <v>0</v>
      </c>
      <c r="T121" s="202">
        <f>S121*H121</f>
        <v>0</v>
      </c>
      <c r="U121" s="35"/>
      <c r="V121" s="35"/>
      <c r="W121" s="35"/>
      <c r="X121" s="35"/>
      <c r="Y121" s="35"/>
      <c r="Z121" s="35"/>
      <c r="AA121" s="35"/>
      <c r="AB121" s="35"/>
      <c r="AC121" s="35"/>
      <c r="AD121" s="35"/>
      <c r="AE121" s="35"/>
      <c r="AR121" s="203" t="s">
        <v>1441</v>
      </c>
      <c r="AT121" s="203" t="s">
        <v>131</v>
      </c>
      <c r="AU121" s="203" t="s">
        <v>84</v>
      </c>
      <c r="AY121" s="18" t="s">
        <v>128</v>
      </c>
      <c r="BE121" s="204">
        <f>IF(N121="základní",J121,0)</f>
        <v>0</v>
      </c>
      <c r="BF121" s="204">
        <f>IF(N121="snížená",J121,0)</f>
        <v>0</v>
      </c>
      <c r="BG121" s="204">
        <f>IF(N121="zákl. přenesená",J121,0)</f>
        <v>0</v>
      </c>
      <c r="BH121" s="204">
        <f>IF(N121="sníž. přenesená",J121,0)</f>
        <v>0</v>
      </c>
      <c r="BI121" s="204">
        <f>IF(N121="nulová",J121,0)</f>
        <v>0</v>
      </c>
      <c r="BJ121" s="18" t="s">
        <v>84</v>
      </c>
      <c r="BK121" s="204">
        <f>ROUND(I121*H121,2)</f>
        <v>0</v>
      </c>
      <c r="BL121" s="18" t="s">
        <v>1441</v>
      </c>
      <c r="BM121" s="203" t="s">
        <v>1447</v>
      </c>
    </row>
    <row r="122" spans="1:65" s="2" customFormat="1" ht="19.2">
      <c r="A122" s="35"/>
      <c r="B122" s="36"/>
      <c r="C122" s="37"/>
      <c r="D122" s="205" t="s">
        <v>138</v>
      </c>
      <c r="E122" s="37"/>
      <c r="F122" s="206" t="s">
        <v>1445</v>
      </c>
      <c r="G122" s="37"/>
      <c r="H122" s="37"/>
      <c r="I122" s="207"/>
      <c r="J122" s="37"/>
      <c r="K122" s="37"/>
      <c r="L122" s="40"/>
      <c r="M122" s="208"/>
      <c r="N122" s="209"/>
      <c r="O122" s="72"/>
      <c r="P122" s="72"/>
      <c r="Q122" s="72"/>
      <c r="R122" s="72"/>
      <c r="S122" s="72"/>
      <c r="T122" s="73"/>
      <c r="U122" s="35"/>
      <c r="V122" s="35"/>
      <c r="W122" s="35"/>
      <c r="X122" s="35"/>
      <c r="Y122" s="35"/>
      <c r="Z122" s="35"/>
      <c r="AA122" s="35"/>
      <c r="AB122" s="35"/>
      <c r="AC122" s="35"/>
      <c r="AD122" s="35"/>
      <c r="AE122" s="35"/>
      <c r="AT122" s="18" t="s">
        <v>138</v>
      </c>
      <c r="AU122" s="18" t="s">
        <v>84</v>
      </c>
    </row>
    <row r="123" spans="1:65" s="2" customFormat="1" ht="16.5" customHeight="1">
      <c r="A123" s="35"/>
      <c r="B123" s="36"/>
      <c r="C123" s="192" t="s">
        <v>145</v>
      </c>
      <c r="D123" s="192" t="s">
        <v>131</v>
      </c>
      <c r="E123" s="193" t="s">
        <v>1448</v>
      </c>
      <c r="F123" s="194" t="s">
        <v>1449</v>
      </c>
      <c r="G123" s="195" t="s">
        <v>1446</v>
      </c>
      <c r="H123" s="196">
        <v>1</v>
      </c>
      <c r="I123" s="197"/>
      <c r="J123" s="198">
        <f>ROUND(I123*H123,2)</f>
        <v>0</v>
      </c>
      <c r="K123" s="194" t="s">
        <v>1</v>
      </c>
      <c r="L123" s="40"/>
      <c r="M123" s="199" t="s">
        <v>1</v>
      </c>
      <c r="N123" s="200" t="s">
        <v>42</v>
      </c>
      <c r="O123" s="72"/>
      <c r="P123" s="201">
        <f>O123*H123</f>
        <v>0</v>
      </c>
      <c r="Q123" s="201">
        <v>0</v>
      </c>
      <c r="R123" s="201">
        <f>Q123*H123</f>
        <v>0</v>
      </c>
      <c r="S123" s="201">
        <v>0</v>
      </c>
      <c r="T123" s="202">
        <f>S123*H123</f>
        <v>0</v>
      </c>
      <c r="U123" s="35"/>
      <c r="V123" s="35"/>
      <c r="W123" s="35"/>
      <c r="X123" s="35"/>
      <c r="Y123" s="35"/>
      <c r="Z123" s="35"/>
      <c r="AA123" s="35"/>
      <c r="AB123" s="35"/>
      <c r="AC123" s="35"/>
      <c r="AD123" s="35"/>
      <c r="AE123" s="35"/>
      <c r="AR123" s="203" t="s">
        <v>1441</v>
      </c>
      <c r="AT123" s="203" t="s">
        <v>131</v>
      </c>
      <c r="AU123" s="203" t="s">
        <v>84</v>
      </c>
      <c r="AY123" s="18" t="s">
        <v>128</v>
      </c>
      <c r="BE123" s="204">
        <f>IF(N123="základní",J123,0)</f>
        <v>0</v>
      </c>
      <c r="BF123" s="204">
        <f>IF(N123="snížená",J123,0)</f>
        <v>0</v>
      </c>
      <c r="BG123" s="204">
        <f>IF(N123="zákl. přenesená",J123,0)</f>
        <v>0</v>
      </c>
      <c r="BH123" s="204">
        <f>IF(N123="sníž. přenesená",J123,0)</f>
        <v>0</v>
      </c>
      <c r="BI123" s="204">
        <f>IF(N123="nulová",J123,0)</f>
        <v>0</v>
      </c>
      <c r="BJ123" s="18" t="s">
        <v>84</v>
      </c>
      <c r="BK123" s="204">
        <f>ROUND(I123*H123,2)</f>
        <v>0</v>
      </c>
      <c r="BL123" s="18" t="s">
        <v>1441</v>
      </c>
      <c r="BM123" s="203" t="s">
        <v>1450</v>
      </c>
    </row>
    <row r="124" spans="1:65" s="2" customFormat="1">
      <c r="A124" s="35"/>
      <c r="B124" s="36"/>
      <c r="C124" s="37"/>
      <c r="D124" s="205" t="s">
        <v>138</v>
      </c>
      <c r="E124" s="37"/>
      <c r="F124" s="206" t="s">
        <v>1449</v>
      </c>
      <c r="G124" s="37"/>
      <c r="H124" s="37"/>
      <c r="I124" s="207"/>
      <c r="J124" s="37"/>
      <c r="K124" s="37"/>
      <c r="L124" s="40"/>
      <c r="M124" s="208"/>
      <c r="N124" s="209"/>
      <c r="O124" s="72"/>
      <c r="P124" s="72"/>
      <c r="Q124" s="72"/>
      <c r="R124" s="72"/>
      <c r="S124" s="72"/>
      <c r="T124" s="73"/>
      <c r="U124" s="35"/>
      <c r="V124" s="35"/>
      <c r="W124" s="35"/>
      <c r="X124" s="35"/>
      <c r="Y124" s="35"/>
      <c r="Z124" s="35"/>
      <c r="AA124" s="35"/>
      <c r="AB124" s="35"/>
      <c r="AC124" s="35"/>
      <c r="AD124" s="35"/>
      <c r="AE124" s="35"/>
      <c r="AT124" s="18" t="s">
        <v>138</v>
      </c>
      <c r="AU124" s="18" t="s">
        <v>84</v>
      </c>
    </row>
    <row r="125" spans="1:65" s="2" customFormat="1" ht="16.5" customHeight="1">
      <c r="A125" s="35"/>
      <c r="B125" s="36"/>
      <c r="C125" s="192" t="s">
        <v>136</v>
      </c>
      <c r="D125" s="192" t="s">
        <v>131</v>
      </c>
      <c r="E125" s="193" t="s">
        <v>1451</v>
      </c>
      <c r="F125" s="194" t="s">
        <v>1452</v>
      </c>
      <c r="G125" s="195" t="s">
        <v>1446</v>
      </c>
      <c r="H125" s="196">
        <v>1</v>
      </c>
      <c r="I125" s="197"/>
      <c r="J125" s="198">
        <f>ROUND(I125*H125,2)</f>
        <v>0</v>
      </c>
      <c r="K125" s="194" t="s">
        <v>1</v>
      </c>
      <c r="L125" s="40"/>
      <c r="M125" s="199" t="s">
        <v>1</v>
      </c>
      <c r="N125" s="200" t="s">
        <v>42</v>
      </c>
      <c r="O125" s="72"/>
      <c r="P125" s="201">
        <f>O125*H125</f>
        <v>0</v>
      </c>
      <c r="Q125" s="201">
        <v>0</v>
      </c>
      <c r="R125" s="201">
        <f>Q125*H125</f>
        <v>0</v>
      </c>
      <c r="S125" s="201">
        <v>0</v>
      </c>
      <c r="T125" s="202">
        <f>S125*H125</f>
        <v>0</v>
      </c>
      <c r="U125" s="35"/>
      <c r="V125" s="35"/>
      <c r="W125" s="35"/>
      <c r="X125" s="35"/>
      <c r="Y125" s="35"/>
      <c r="Z125" s="35"/>
      <c r="AA125" s="35"/>
      <c r="AB125" s="35"/>
      <c r="AC125" s="35"/>
      <c r="AD125" s="35"/>
      <c r="AE125" s="35"/>
      <c r="AR125" s="203" t="s">
        <v>1441</v>
      </c>
      <c r="AT125" s="203" t="s">
        <v>131</v>
      </c>
      <c r="AU125" s="203" t="s">
        <v>84</v>
      </c>
      <c r="AY125" s="18" t="s">
        <v>128</v>
      </c>
      <c r="BE125" s="204">
        <f>IF(N125="základní",J125,0)</f>
        <v>0</v>
      </c>
      <c r="BF125" s="204">
        <f>IF(N125="snížená",J125,0)</f>
        <v>0</v>
      </c>
      <c r="BG125" s="204">
        <f>IF(N125="zákl. přenesená",J125,0)</f>
        <v>0</v>
      </c>
      <c r="BH125" s="204">
        <f>IF(N125="sníž. přenesená",J125,0)</f>
        <v>0</v>
      </c>
      <c r="BI125" s="204">
        <f>IF(N125="nulová",J125,0)</f>
        <v>0</v>
      </c>
      <c r="BJ125" s="18" t="s">
        <v>84</v>
      </c>
      <c r="BK125" s="204">
        <f>ROUND(I125*H125,2)</f>
        <v>0</v>
      </c>
      <c r="BL125" s="18" t="s">
        <v>1441</v>
      </c>
      <c r="BM125" s="203" t="s">
        <v>1453</v>
      </c>
    </row>
    <row r="126" spans="1:65" s="2" customFormat="1">
      <c r="A126" s="35"/>
      <c r="B126" s="36"/>
      <c r="C126" s="37"/>
      <c r="D126" s="205" t="s">
        <v>138</v>
      </c>
      <c r="E126" s="37"/>
      <c r="F126" s="206" t="s">
        <v>1452</v>
      </c>
      <c r="G126" s="37"/>
      <c r="H126" s="37"/>
      <c r="I126" s="207"/>
      <c r="J126" s="37"/>
      <c r="K126" s="37"/>
      <c r="L126" s="40"/>
      <c r="M126" s="208"/>
      <c r="N126" s="209"/>
      <c r="O126" s="72"/>
      <c r="P126" s="72"/>
      <c r="Q126" s="72"/>
      <c r="R126" s="72"/>
      <c r="S126" s="72"/>
      <c r="T126" s="73"/>
      <c r="U126" s="35"/>
      <c r="V126" s="35"/>
      <c r="W126" s="35"/>
      <c r="X126" s="35"/>
      <c r="Y126" s="35"/>
      <c r="Z126" s="35"/>
      <c r="AA126" s="35"/>
      <c r="AB126" s="35"/>
      <c r="AC126" s="35"/>
      <c r="AD126" s="35"/>
      <c r="AE126" s="35"/>
      <c r="AT126" s="18" t="s">
        <v>138</v>
      </c>
      <c r="AU126" s="18" t="s">
        <v>84</v>
      </c>
    </row>
    <row r="127" spans="1:65" s="2" customFormat="1" ht="16.5" customHeight="1">
      <c r="A127" s="35"/>
      <c r="B127" s="36"/>
      <c r="C127" s="192" t="s">
        <v>129</v>
      </c>
      <c r="D127" s="192" t="s">
        <v>131</v>
      </c>
      <c r="E127" s="193" t="s">
        <v>1454</v>
      </c>
      <c r="F127" s="194" t="s">
        <v>1455</v>
      </c>
      <c r="G127" s="195" t="s">
        <v>1446</v>
      </c>
      <c r="H127" s="196">
        <v>1</v>
      </c>
      <c r="I127" s="197"/>
      <c r="J127" s="198">
        <f>ROUND(I127*H127,2)</f>
        <v>0</v>
      </c>
      <c r="K127" s="194" t="s">
        <v>1</v>
      </c>
      <c r="L127" s="40"/>
      <c r="M127" s="199" t="s">
        <v>1</v>
      </c>
      <c r="N127" s="200" t="s">
        <v>42</v>
      </c>
      <c r="O127" s="72"/>
      <c r="P127" s="201">
        <f>O127*H127</f>
        <v>0</v>
      </c>
      <c r="Q127" s="201">
        <v>0</v>
      </c>
      <c r="R127" s="201">
        <f>Q127*H127</f>
        <v>0</v>
      </c>
      <c r="S127" s="201">
        <v>0</v>
      </c>
      <c r="T127" s="202">
        <f>S127*H127</f>
        <v>0</v>
      </c>
      <c r="U127" s="35"/>
      <c r="V127" s="35"/>
      <c r="W127" s="35"/>
      <c r="X127" s="35"/>
      <c r="Y127" s="35"/>
      <c r="Z127" s="35"/>
      <c r="AA127" s="35"/>
      <c r="AB127" s="35"/>
      <c r="AC127" s="35"/>
      <c r="AD127" s="35"/>
      <c r="AE127" s="35"/>
      <c r="AR127" s="203" t="s">
        <v>1441</v>
      </c>
      <c r="AT127" s="203" t="s">
        <v>131</v>
      </c>
      <c r="AU127" s="203" t="s">
        <v>84</v>
      </c>
      <c r="AY127" s="18" t="s">
        <v>128</v>
      </c>
      <c r="BE127" s="204">
        <f>IF(N127="základní",J127,0)</f>
        <v>0</v>
      </c>
      <c r="BF127" s="204">
        <f>IF(N127="snížená",J127,0)</f>
        <v>0</v>
      </c>
      <c r="BG127" s="204">
        <f>IF(N127="zákl. přenesená",J127,0)</f>
        <v>0</v>
      </c>
      <c r="BH127" s="204">
        <f>IF(N127="sníž. přenesená",J127,0)</f>
        <v>0</v>
      </c>
      <c r="BI127" s="204">
        <f>IF(N127="nulová",J127,0)</f>
        <v>0</v>
      </c>
      <c r="BJ127" s="18" t="s">
        <v>84</v>
      </c>
      <c r="BK127" s="204">
        <f>ROUND(I127*H127,2)</f>
        <v>0</v>
      </c>
      <c r="BL127" s="18" t="s">
        <v>1441</v>
      </c>
      <c r="BM127" s="203" t="s">
        <v>1456</v>
      </c>
    </row>
    <row r="128" spans="1:65" s="2" customFormat="1">
      <c r="A128" s="35"/>
      <c r="B128" s="36"/>
      <c r="C128" s="37"/>
      <c r="D128" s="205" t="s">
        <v>138</v>
      </c>
      <c r="E128" s="37"/>
      <c r="F128" s="206" t="s">
        <v>1455</v>
      </c>
      <c r="G128" s="37"/>
      <c r="H128" s="37"/>
      <c r="I128" s="207"/>
      <c r="J128" s="37"/>
      <c r="K128" s="37"/>
      <c r="L128" s="40"/>
      <c r="M128" s="208"/>
      <c r="N128" s="209"/>
      <c r="O128" s="72"/>
      <c r="P128" s="72"/>
      <c r="Q128" s="72"/>
      <c r="R128" s="72"/>
      <c r="S128" s="72"/>
      <c r="T128" s="73"/>
      <c r="U128" s="35"/>
      <c r="V128" s="35"/>
      <c r="W128" s="35"/>
      <c r="X128" s="35"/>
      <c r="Y128" s="35"/>
      <c r="Z128" s="35"/>
      <c r="AA128" s="35"/>
      <c r="AB128" s="35"/>
      <c r="AC128" s="35"/>
      <c r="AD128" s="35"/>
      <c r="AE128" s="35"/>
      <c r="AT128" s="18" t="s">
        <v>138</v>
      </c>
      <c r="AU128" s="18" t="s">
        <v>84</v>
      </c>
    </row>
    <row r="129" spans="1:65" s="2" customFormat="1" ht="16.5" customHeight="1">
      <c r="A129" s="35"/>
      <c r="B129" s="36"/>
      <c r="C129" s="192" t="s">
        <v>163</v>
      </c>
      <c r="D129" s="192" t="s">
        <v>131</v>
      </c>
      <c r="E129" s="193" t="s">
        <v>1457</v>
      </c>
      <c r="F129" s="194" t="s">
        <v>1458</v>
      </c>
      <c r="G129" s="195" t="s">
        <v>181</v>
      </c>
      <c r="H129" s="196">
        <v>1.1539999999999999</v>
      </c>
      <c r="I129" s="197"/>
      <c r="J129" s="198">
        <f>ROUND(I129*H129,2)</f>
        <v>0</v>
      </c>
      <c r="K129" s="194" t="s">
        <v>135</v>
      </c>
      <c r="L129" s="40"/>
      <c r="M129" s="199" t="s">
        <v>1</v>
      </c>
      <c r="N129" s="200" t="s">
        <v>42</v>
      </c>
      <c r="O129" s="72"/>
      <c r="P129" s="201">
        <f>O129*H129</f>
        <v>0</v>
      </c>
      <c r="Q129" s="201">
        <v>0</v>
      </c>
      <c r="R129" s="201">
        <f>Q129*H129</f>
        <v>0</v>
      </c>
      <c r="S129" s="201">
        <v>0</v>
      </c>
      <c r="T129" s="202">
        <f>S129*H129</f>
        <v>0</v>
      </c>
      <c r="U129" s="35"/>
      <c r="V129" s="35"/>
      <c r="W129" s="35"/>
      <c r="X129" s="35"/>
      <c r="Y129" s="35"/>
      <c r="Z129" s="35"/>
      <c r="AA129" s="35"/>
      <c r="AB129" s="35"/>
      <c r="AC129" s="35"/>
      <c r="AD129" s="35"/>
      <c r="AE129" s="35"/>
      <c r="AR129" s="203" t="s">
        <v>1441</v>
      </c>
      <c r="AT129" s="203" t="s">
        <v>131</v>
      </c>
      <c r="AU129" s="203" t="s">
        <v>84</v>
      </c>
      <c r="AY129" s="18" t="s">
        <v>128</v>
      </c>
      <c r="BE129" s="204">
        <f>IF(N129="základní",J129,0)</f>
        <v>0</v>
      </c>
      <c r="BF129" s="204">
        <f>IF(N129="snížená",J129,0)</f>
        <v>0</v>
      </c>
      <c r="BG129" s="204">
        <f>IF(N129="zákl. přenesená",J129,0)</f>
        <v>0</v>
      </c>
      <c r="BH129" s="204">
        <f>IF(N129="sníž. přenesená",J129,0)</f>
        <v>0</v>
      </c>
      <c r="BI129" s="204">
        <f>IF(N129="nulová",J129,0)</f>
        <v>0</v>
      </c>
      <c r="BJ129" s="18" t="s">
        <v>84</v>
      </c>
      <c r="BK129" s="204">
        <f>ROUND(I129*H129,2)</f>
        <v>0</v>
      </c>
      <c r="BL129" s="18" t="s">
        <v>1441</v>
      </c>
      <c r="BM129" s="203" t="s">
        <v>1459</v>
      </c>
    </row>
    <row r="130" spans="1:65" s="2" customFormat="1" ht="38.4">
      <c r="A130" s="35"/>
      <c r="B130" s="36"/>
      <c r="C130" s="37"/>
      <c r="D130" s="205" t="s">
        <v>138</v>
      </c>
      <c r="E130" s="37"/>
      <c r="F130" s="206" t="s">
        <v>1460</v>
      </c>
      <c r="G130" s="37"/>
      <c r="H130" s="37"/>
      <c r="I130" s="207"/>
      <c r="J130" s="37"/>
      <c r="K130" s="37"/>
      <c r="L130" s="40"/>
      <c r="M130" s="208"/>
      <c r="N130" s="209"/>
      <c r="O130" s="72"/>
      <c r="P130" s="72"/>
      <c r="Q130" s="72"/>
      <c r="R130" s="72"/>
      <c r="S130" s="72"/>
      <c r="T130" s="73"/>
      <c r="U130" s="35"/>
      <c r="V130" s="35"/>
      <c r="W130" s="35"/>
      <c r="X130" s="35"/>
      <c r="Y130" s="35"/>
      <c r="Z130" s="35"/>
      <c r="AA130" s="35"/>
      <c r="AB130" s="35"/>
      <c r="AC130" s="35"/>
      <c r="AD130" s="35"/>
      <c r="AE130" s="35"/>
      <c r="AT130" s="18" t="s">
        <v>138</v>
      </c>
      <c r="AU130" s="18" t="s">
        <v>84</v>
      </c>
    </row>
    <row r="131" spans="1:65" s="2" customFormat="1" ht="16.5" customHeight="1">
      <c r="A131" s="35"/>
      <c r="B131" s="36"/>
      <c r="C131" s="192" t="s">
        <v>169</v>
      </c>
      <c r="D131" s="192" t="s">
        <v>131</v>
      </c>
      <c r="E131" s="193" t="s">
        <v>1461</v>
      </c>
      <c r="F131" s="194" t="s">
        <v>1462</v>
      </c>
      <c r="G131" s="195" t="s">
        <v>213</v>
      </c>
      <c r="H131" s="196">
        <v>738</v>
      </c>
      <c r="I131" s="197"/>
      <c r="J131" s="198">
        <f>ROUND(I131*H131,2)</f>
        <v>0</v>
      </c>
      <c r="K131" s="194" t="s">
        <v>135</v>
      </c>
      <c r="L131" s="40"/>
      <c r="M131" s="199" t="s">
        <v>1</v>
      </c>
      <c r="N131" s="200" t="s">
        <v>42</v>
      </c>
      <c r="O131" s="72"/>
      <c r="P131" s="201">
        <f>O131*H131</f>
        <v>0</v>
      </c>
      <c r="Q131" s="201">
        <v>0</v>
      </c>
      <c r="R131" s="201">
        <f>Q131*H131</f>
        <v>0</v>
      </c>
      <c r="S131" s="201">
        <v>0</v>
      </c>
      <c r="T131" s="202">
        <f>S131*H131</f>
        <v>0</v>
      </c>
      <c r="U131" s="35"/>
      <c r="V131" s="35"/>
      <c r="W131" s="35"/>
      <c r="X131" s="35"/>
      <c r="Y131" s="35"/>
      <c r="Z131" s="35"/>
      <c r="AA131" s="35"/>
      <c r="AB131" s="35"/>
      <c r="AC131" s="35"/>
      <c r="AD131" s="35"/>
      <c r="AE131" s="35"/>
      <c r="AR131" s="203" t="s">
        <v>1441</v>
      </c>
      <c r="AT131" s="203" t="s">
        <v>131</v>
      </c>
      <c r="AU131" s="203" t="s">
        <v>84</v>
      </c>
      <c r="AY131" s="18" t="s">
        <v>128</v>
      </c>
      <c r="BE131" s="204">
        <f>IF(N131="základní",J131,0)</f>
        <v>0</v>
      </c>
      <c r="BF131" s="204">
        <f>IF(N131="snížená",J131,0)</f>
        <v>0</v>
      </c>
      <c r="BG131" s="204">
        <f>IF(N131="zákl. přenesená",J131,0)</f>
        <v>0</v>
      </c>
      <c r="BH131" s="204">
        <f>IF(N131="sníž. přenesená",J131,0)</f>
        <v>0</v>
      </c>
      <c r="BI131" s="204">
        <f>IF(N131="nulová",J131,0)</f>
        <v>0</v>
      </c>
      <c r="BJ131" s="18" t="s">
        <v>84</v>
      </c>
      <c r="BK131" s="204">
        <f>ROUND(I131*H131,2)</f>
        <v>0</v>
      </c>
      <c r="BL131" s="18" t="s">
        <v>1441</v>
      </c>
      <c r="BM131" s="203" t="s">
        <v>1463</v>
      </c>
    </row>
    <row r="132" spans="1:65" s="2" customFormat="1" ht="28.8">
      <c r="A132" s="35"/>
      <c r="B132" s="36"/>
      <c r="C132" s="37"/>
      <c r="D132" s="205" t="s">
        <v>138</v>
      </c>
      <c r="E132" s="37"/>
      <c r="F132" s="206" t="s">
        <v>1464</v>
      </c>
      <c r="G132" s="37"/>
      <c r="H132" s="37"/>
      <c r="I132" s="207"/>
      <c r="J132" s="37"/>
      <c r="K132" s="37"/>
      <c r="L132" s="40"/>
      <c r="M132" s="208"/>
      <c r="N132" s="209"/>
      <c r="O132" s="72"/>
      <c r="P132" s="72"/>
      <c r="Q132" s="72"/>
      <c r="R132" s="72"/>
      <c r="S132" s="72"/>
      <c r="T132" s="73"/>
      <c r="U132" s="35"/>
      <c r="V132" s="35"/>
      <c r="W132" s="35"/>
      <c r="X132" s="35"/>
      <c r="Y132" s="35"/>
      <c r="Z132" s="35"/>
      <c r="AA132" s="35"/>
      <c r="AB132" s="35"/>
      <c r="AC132" s="35"/>
      <c r="AD132" s="35"/>
      <c r="AE132" s="35"/>
      <c r="AT132" s="18" t="s">
        <v>138</v>
      </c>
      <c r="AU132" s="18" t="s">
        <v>84</v>
      </c>
    </row>
    <row r="133" spans="1:65" s="13" customFormat="1">
      <c r="B133" s="210"/>
      <c r="C133" s="211"/>
      <c r="D133" s="205" t="s">
        <v>151</v>
      </c>
      <c r="E133" s="212" t="s">
        <v>1</v>
      </c>
      <c r="F133" s="213" t="s">
        <v>1465</v>
      </c>
      <c r="G133" s="211"/>
      <c r="H133" s="214">
        <v>738</v>
      </c>
      <c r="I133" s="215"/>
      <c r="J133" s="211"/>
      <c r="K133" s="211"/>
      <c r="L133" s="216"/>
      <c r="M133" s="217"/>
      <c r="N133" s="218"/>
      <c r="O133" s="218"/>
      <c r="P133" s="218"/>
      <c r="Q133" s="218"/>
      <c r="R133" s="218"/>
      <c r="S133" s="218"/>
      <c r="T133" s="219"/>
      <c r="AT133" s="220" t="s">
        <v>151</v>
      </c>
      <c r="AU133" s="220" t="s">
        <v>84</v>
      </c>
      <c r="AV133" s="13" t="s">
        <v>86</v>
      </c>
      <c r="AW133" s="13" t="s">
        <v>34</v>
      </c>
      <c r="AX133" s="13" t="s">
        <v>84</v>
      </c>
      <c r="AY133" s="220" t="s">
        <v>128</v>
      </c>
    </row>
    <row r="134" spans="1:65" s="2" customFormat="1" ht="24.15" customHeight="1">
      <c r="A134" s="35"/>
      <c r="B134" s="36"/>
      <c r="C134" s="192" t="s">
        <v>178</v>
      </c>
      <c r="D134" s="192" t="s">
        <v>131</v>
      </c>
      <c r="E134" s="193" t="s">
        <v>1466</v>
      </c>
      <c r="F134" s="194" t="s">
        <v>1467</v>
      </c>
      <c r="G134" s="195" t="s">
        <v>181</v>
      </c>
      <c r="H134" s="196">
        <v>0.3</v>
      </c>
      <c r="I134" s="197"/>
      <c r="J134" s="198">
        <f>ROUND(I134*H134,2)</f>
        <v>0</v>
      </c>
      <c r="K134" s="194" t="s">
        <v>135</v>
      </c>
      <c r="L134" s="40"/>
      <c r="M134" s="199" t="s">
        <v>1</v>
      </c>
      <c r="N134" s="200" t="s">
        <v>42</v>
      </c>
      <c r="O134" s="72"/>
      <c r="P134" s="201">
        <f>O134*H134</f>
        <v>0</v>
      </c>
      <c r="Q134" s="201">
        <v>0</v>
      </c>
      <c r="R134" s="201">
        <f>Q134*H134</f>
        <v>0</v>
      </c>
      <c r="S134" s="201">
        <v>0</v>
      </c>
      <c r="T134" s="202">
        <f>S134*H134</f>
        <v>0</v>
      </c>
      <c r="U134" s="35"/>
      <c r="V134" s="35"/>
      <c r="W134" s="35"/>
      <c r="X134" s="35"/>
      <c r="Y134" s="35"/>
      <c r="Z134" s="35"/>
      <c r="AA134" s="35"/>
      <c r="AB134" s="35"/>
      <c r="AC134" s="35"/>
      <c r="AD134" s="35"/>
      <c r="AE134" s="35"/>
      <c r="AR134" s="203" t="s">
        <v>1441</v>
      </c>
      <c r="AT134" s="203" t="s">
        <v>131</v>
      </c>
      <c r="AU134" s="203" t="s">
        <v>84</v>
      </c>
      <c r="AY134" s="18" t="s">
        <v>128</v>
      </c>
      <c r="BE134" s="204">
        <f>IF(N134="základní",J134,0)</f>
        <v>0</v>
      </c>
      <c r="BF134" s="204">
        <f>IF(N134="snížená",J134,0)</f>
        <v>0</v>
      </c>
      <c r="BG134" s="204">
        <f>IF(N134="zákl. přenesená",J134,0)</f>
        <v>0</v>
      </c>
      <c r="BH134" s="204">
        <f>IF(N134="sníž. přenesená",J134,0)</f>
        <v>0</v>
      </c>
      <c r="BI134" s="204">
        <f>IF(N134="nulová",J134,0)</f>
        <v>0</v>
      </c>
      <c r="BJ134" s="18" t="s">
        <v>84</v>
      </c>
      <c r="BK134" s="204">
        <f>ROUND(I134*H134,2)</f>
        <v>0</v>
      </c>
      <c r="BL134" s="18" t="s">
        <v>1441</v>
      </c>
      <c r="BM134" s="203" t="s">
        <v>1468</v>
      </c>
    </row>
    <row r="135" spans="1:65" s="2" customFormat="1" ht="28.8">
      <c r="A135" s="35"/>
      <c r="B135" s="36"/>
      <c r="C135" s="37"/>
      <c r="D135" s="205" t="s">
        <v>138</v>
      </c>
      <c r="E135" s="37"/>
      <c r="F135" s="206" t="s">
        <v>1469</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8" t="s">
        <v>138</v>
      </c>
      <c r="AU135" s="18" t="s">
        <v>84</v>
      </c>
    </row>
    <row r="136" spans="1:65" s="2" customFormat="1" ht="16.5" customHeight="1">
      <c r="A136" s="35"/>
      <c r="B136" s="36"/>
      <c r="C136" s="192" t="s">
        <v>184</v>
      </c>
      <c r="D136" s="192" t="s">
        <v>131</v>
      </c>
      <c r="E136" s="193" t="s">
        <v>1470</v>
      </c>
      <c r="F136" s="194" t="s">
        <v>1471</v>
      </c>
      <c r="G136" s="195" t="s">
        <v>1446</v>
      </c>
      <c r="H136" s="196">
        <v>1</v>
      </c>
      <c r="I136" s="197"/>
      <c r="J136" s="198">
        <f>ROUND(I136*H136,2)</f>
        <v>0</v>
      </c>
      <c r="K136" s="194" t="s">
        <v>1</v>
      </c>
      <c r="L136" s="40"/>
      <c r="M136" s="199" t="s">
        <v>1</v>
      </c>
      <c r="N136" s="200" t="s">
        <v>42</v>
      </c>
      <c r="O136" s="72"/>
      <c r="P136" s="201">
        <f>O136*H136</f>
        <v>0</v>
      </c>
      <c r="Q136" s="201">
        <v>0</v>
      </c>
      <c r="R136" s="201">
        <f>Q136*H136</f>
        <v>0</v>
      </c>
      <c r="S136" s="201">
        <v>0</v>
      </c>
      <c r="T136" s="202">
        <f>S136*H136</f>
        <v>0</v>
      </c>
      <c r="U136" s="35"/>
      <c r="V136" s="35"/>
      <c r="W136" s="35"/>
      <c r="X136" s="35"/>
      <c r="Y136" s="35"/>
      <c r="Z136" s="35"/>
      <c r="AA136" s="35"/>
      <c r="AB136" s="35"/>
      <c r="AC136" s="35"/>
      <c r="AD136" s="35"/>
      <c r="AE136" s="35"/>
      <c r="AR136" s="203" t="s">
        <v>1441</v>
      </c>
      <c r="AT136" s="203" t="s">
        <v>131</v>
      </c>
      <c r="AU136" s="203" t="s">
        <v>84</v>
      </c>
      <c r="AY136" s="18" t="s">
        <v>128</v>
      </c>
      <c r="BE136" s="204">
        <f>IF(N136="základní",J136,0)</f>
        <v>0</v>
      </c>
      <c r="BF136" s="204">
        <f>IF(N136="snížená",J136,0)</f>
        <v>0</v>
      </c>
      <c r="BG136" s="204">
        <f>IF(N136="zákl. přenesená",J136,0)</f>
        <v>0</v>
      </c>
      <c r="BH136" s="204">
        <f>IF(N136="sníž. přenesená",J136,0)</f>
        <v>0</v>
      </c>
      <c r="BI136" s="204">
        <f>IF(N136="nulová",J136,0)</f>
        <v>0</v>
      </c>
      <c r="BJ136" s="18" t="s">
        <v>84</v>
      </c>
      <c r="BK136" s="204">
        <f>ROUND(I136*H136,2)</f>
        <v>0</v>
      </c>
      <c r="BL136" s="18" t="s">
        <v>1441</v>
      </c>
      <c r="BM136" s="203" t="s">
        <v>1472</v>
      </c>
    </row>
    <row r="137" spans="1:65" s="2" customFormat="1">
      <c r="A137" s="35"/>
      <c r="B137" s="36"/>
      <c r="C137" s="37"/>
      <c r="D137" s="205" t="s">
        <v>138</v>
      </c>
      <c r="E137" s="37"/>
      <c r="F137" s="206" t="s">
        <v>1471</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8" t="s">
        <v>138</v>
      </c>
      <c r="AU137" s="18" t="s">
        <v>84</v>
      </c>
    </row>
    <row r="138" spans="1:65" s="15" customFormat="1">
      <c r="B138" s="242"/>
      <c r="C138" s="243"/>
      <c r="D138" s="205" t="s">
        <v>151</v>
      </c>
      <c r="E138" s="244" t="s">
        <v>1</v>
      </c>
      <c r="F138" s="245" t="s">
        <v>1473</v>
      </c>
      <c r="G138" s="243"/>
      <c r="H138" s="244" t="s">
        <v>1</v>
      </c>
      <c r="I138" s="246"/>
      <c r="J138" s="243"/>
      <c r="K138" s="243"/>
      <c r="L138" s="247"/>
      <c r="M138" s="248"/>
      <c r="N138" s="249"/>
      <c r="O138" s="249"/>
      <c r="P138" s="249"/>
      <c r="Q138" s="249"/>
      <c r="R138" s="249"/>
      <c r="S138" s="249"/>
      <c r="T138" s="250"/>
      <c r="AT138" s="251" t="s">
        <v>151</v>
      </c>
      <c r="AU138" s="251" t="s">
        <v>84</v>
      </c>
      <c r="AV138" s="15" t="s">
        <v>84</v>
      </c>
      <c r="AW138" s="15" t="s">
        <v>34</v>
      </c>
      <c r="AX138" s="15" t="s">
        <v>77</v>
      </c>
      <c r="AY138" s="251" t="s">
        <v>128</v>
      </c>
    </row>
    <row r="139" spans="1:65" s="13" customFormat="1">
      <c r="B139" s="210"/>
      <c r="C139" s="211"/>
      <c r="D139" s="205" t="s">
        <v>151</v>
      </c>
      <c r="E139" s="212" t="s">
        <v>1</v>
      </c>
      <c r="F139" s="213" t="s">
        <v>84</v>
      </c>
      <c r="G139" s="211"/>
      <c r="H139" s="214">
        <v>1</v>
      </c>
      <c r="I139" s="215"/>
      <c r="J139" s="211"/>
      <c r="K139" s="211"/>
      <c r="L139" s="216"/>
      <c r="M139" s="217"/>
      <c r="N139" s="218"/>
      <c r="O139" s="218"/>
      <c r="P139" s="218"/>
      <c r="Q139" s="218"/>
      <c r="R139" s="218"/>
      <c r="S139" s="218"/>
      <c r="T139" s="219"/>
      <c r="AT139" s="220" t="s">
        <v>151</v>
      </c>
      <c r="AU139" s="220" t="s">
        <v>84</v>
      </c>
      <c r="AV139" s="13" t="s">
        <v>86</v>
      </c>
      <c r="AW139" s="13" t="s">
        <v>34</v>
      </c>
      <c r="AX139" s="13" t="s">
        <v>77</v>
      </c>
      <c r="AY139" s="220" t="s">
        <v>128</v>
      </c>
    </row>
    <row r="140" spans="1:65" s="14" customFormat="1">
      <c r="B140" s="231"/>
      <c r="C140" s="232"/>
      <c r="D140" s="205" t="s">
        <v>151</v>
      </c>
      <c r="E140" s="233" t="s">
        <v>1</v>
      </c>
      <c r="F140" s="234" t="s">
        <v>177</v>
      </c>
      <c r="G140" s="232"/>
      <c r="H140" s="235">
        <v>1</v>
      </c>
      <c r="I140" s="236"/>
      <c r="J140" s="232"/>
      <c r="K140" s="232"/>
      <c r="L140" s="237"/>
      <c r="M140" s="238"/>
      <c r="N140" s="239"/>
      <c r="O140" s="239"/>
      <c r="P140" s="239"/>
      <c r="Q140" s="239"/>
      <c r="R140" s="239"/>
      <c r="S140" s="239"/>
      <c r="T140" s="240"/>
      <c r="AT140" s="241" t="s">
        <v>151</v>
      </c>
      <c r="AU140" s="241" t="s">
        <v>84</v>
      </c>
      <c r="AV140" s="14" t="s">
        <v>136</v>
      </c>
      <c r="AW140" s="14" t="s">
        <v>34</v>
      </c>
      <c r="AX140" s="14" t="s">
        <v>84</v>
      </c>
      <c r="AY140" s="241" t="s">
        <v>128</v>
      </c>
    </row>
    <row r="141" spans="1:65" s="2" customFormat="1" ht="16.5" customHeight="1">
      <c r="A141" s="35"/>
      <c r="B141" s="36"/>
      <c r="C141" s="192" t="s">
        <v>189</v>
      </c>
      <c r="D141" s="192" t="s">
        <v>131</v>
      </c>
      <c r="E141" s="193" t="s">
        <v>1474</v>
      </c>
      <c r="F141" s="194" t="s">
        <v>1475</v>
      </c>
      <c r="G141" s="195" t="s">
        <v>1446</v>
      </c>
      <c r="H141" s="196">
        <v>1</v>
      </c>
      <c r="I141" s="197"/>
      <c r="J141" s="198">
        <f>ROUND(I141*H141,2)</f>
        <v>0</v>
      </c>
      <c r="K141" s="194" t="s">
        <v>1</v>
      </c>
      <c r="L141" s="40"/>
      <c r="M141" s="199" t="s">
        <v>1</v>
      </c>
      <c r="N141" s="200" t="s">
        <v>42</v>
      </c>
      <c r="O141" s="72"/>
      <c r="P141" s="201">
        <f>O141*H141</f>
        <v>0</v>
      </c>
      <c r="Q141" s="201">
        <v>0</v>
      </c>
      <c r="R141" s="201">
        <f>Q141*H141</f>
        <v>0</v>
      </c>
      <c r="S141" s="201">
        <v>0</v>
      </c>
      <c r="T141" s="202">
        <f>S141*H141</f>
        <v>0</v>
      </c>
      <c r="U141" s="35"/>
      <c r="V141" s="35"/>
      <c r="W141" s="35"/>
      <c r="X141" s="35"/>
      <c r="Y141" s="35"/>
      <c r="Z141" s="35"/>
      <c r="AA141" s="35"/>
      <c r="AB141" s="35"/>
      <c r="AC141" s="35"/>
      <c r="AD141" s="35"/>
      <c r="AE141" s="35"/>
      <c r="AR141" s="203" t="s">
        <v>1441</v>
      </c>
      <c r="AT141" s="203" t="s">
        <v>131</v>
      </c>
      <c r="AU141" s="203" t="s">
        <v>84</v>
      </c>
      <c r="AY141" s="18" t="s">
        <v>128</v>
      </c>
      <c r="BE141" s="204">
        <f>IF(N141="základní",J141,0)</f>
        <v>0</v>
      </c>
      <c r="BF141" s="204">
        <f>IF(N141="snížená",J141,0)</f>
        <v>0</v>
      </c>
      <c r="BG141" s="204">
        <f>IF(N141="zákl. přenesená",J141,0)</f>
        <v>0</v>
      </c>
      <c r="BH141" s="204">
        <f>IF(N141="sníž. přenesená",J141,0)</f>
        <v>0</v>
      </c>
      <c r="BI141" s="204">
        <f>IF(N141="nulová",J141,0)</f>
        <v>0</v>
      </c>
      <c r="BJ141" s="18" t="s">
        <v>84</v>
      </c>
      <c r="BK141" s="204">
        <f>ROUND(I141*H141,2)</f>
        <v>0</v>
      </c>
      <c r="BL141" s="18" t="s">
        <v>1441</v>
      </c>
      <c r="BM141" s="203" t="s">
        <v>1476</v>
      </c>
    </row>
    <row r="142" spans="1:65" s="2" customFormat="1">
      <c r="A142" s="35"/>
      <c r="B142" s="36"/>
      <c r="C142" s="37"/>
      <c r="D142" s="205" t="s">
        <v>138</v>
      </c>
      <c r="E142" s="37"/>
      <c r="F142" s="206" t="s">
        <v>1475</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8" t="s">
        <v>138</v>
      </c>
      <c r="AU142" s="18" t="s">
        <v>84</v>
      </c>
    </row>
    <row r="143" spans="1:65" s="15" customFormat="1">
      <c r="B143" s="242"/>
      <c r="C143" s="243"/>
      <c r="D143" s="205" t="s">
        <v>151</v>
      </c>
      <c r="E143" s="244" t="s">
        <v>1</v>
      </c>
      <c r="F143" s="245" t="s">
        <v>1477</v>
      </c>
      <c r="G143" s="243"/>
      <c r="H143" s="244" t="s">
        <v>1</v>
      </c>
      <c r="I143" s="246"/>
      <c r="J143" s="243"/>
      <c r="K143" s="243"/>
      <c r="L143" s="247"/>
      <c r="M143" s="248"/>
      <c r="N143" s="249"/>
      <c r="O143" s="249"/>
      <c r="P143" s="249"/>
      <c r="Q143" s="249"/>
      <c r="R143" s="249"/>
      <c r="S143" s="249"/>
      <c r="T143" s="250"/>
      <c r="AT143" s="251" t="s">
        <v>151</v>
      </c>
      <c r="AU143" s="251" t="s">
        <v>84</v>
      </c>
      <c r="AV143" s="15" t="s">
        <v>84</v>
      </c>
      <c r="AW143" s="15" t="s">
        <v>34</v>
      </c>
      <c r="AX143" s="15" t="s">
        <v>77</v>
      </c>
      <c r="AY143" s="251" t="s">
        <v>128</v>
      </c>
    </row>
    <row r="144" spans="1:65" s="13" customFormat="1">
      <c r="B144" s="210"/>
      <c r="C144" s="211"/>
      <c r="D144" s="205" t="s">
        <v>151</v>
      </c>
      <c r="E144" s="212" t="s">
        <v>1</v>
      </c>
      <c r="F144" s="213" t="s">
        <v>84</v>
      </c>
      <c r="G144" s="211"/>
      <c r="H144" s="214">
        <v>1</v>
      </c>
      <c r="I144" s="215"/>
      <c r="J144" s="211"/>
      <c r="K144" s="211"/>
      <c r="L144" s="216"/>
      <c r="M144" s="217"/>
      <c r="N144" s="218"/>
      <c r="O144" s="218"/>
      <c r="P144" s="218"/>
      <c r="Q144" s="218"/>
      <c r="R144" s="218"/>
      <c r="S144" s="218"/>
      <c r="T144" s="219"/>
      <c r="AT144" s="220" t="s">
        <v>151</v>
      </c>
      <c r="AU144" s="220" t="s">
        <v>84</v>
      </c>
      <c r="AV144" s="13" t="s">
        <v>86</v>
      </c>
      <c r="AW144" s="13" t="s">
        <v>34</v>
      </c>
      <c r="AX144" s="13" t="s">
        <v>77</v>
      </c>
      <c r="AY144" s="220" t="s">
        <v>128</v>
      </c>
    </row>
    <row r="145" spans="1:65" s="14" customFormat="1">
      <c r="B145" s="231"/>
      <c r="C145" s="232"/>
      <c r="D145" s="205" t="s">
        <v>151</v>
      </c>
      <c r="E145" s="233" t="s">
        <v>1</v>
      </c>
      <c r="F145" s="234" t="s">
        <v>177</v>
      </c>
      <c r="G145" s="232"/>
      <c r="H145" s="235">
        <v>1</v>
      </c>
      <c r="I145" s="236"/>
      <c r="J145" s="232"/>
      <c r="K145" s="232"/>
      <c r="L145" s="237"/>
      <c r="M145" s="238"/>
      <c r="N145" s="239"/>
      <c r="O145" s="239"/>
      <c r="P145" s="239"/>
      <c r="Q145" s="239"/>
      <c r="R145" s="239"/>
      <c r="S145" s="239"/>
      <c r="T145" s="240"/>
      <c r="AT145" s="241" t="s">
        <v>151</v>
      </c>
      <c r="AU145" s="241" t="s">
        <v>84</v>
      </c>
      <c r="AV145" s="14" t="s">
        <v>136</v>
      </c>
      <c r="AW145" s="14" t="s">
        <v>34</v>
      </c>
      <c r="AX145" s="14" t="s">
        <v>84</v>
      </c>
      <c r="AY145" s="241" t="s">
        <v>128</v>
      </c>
    </row>
    <row r="146" spans="1:65" s="2" customFormat="1" ht="16.5" customHeight="1">
      <c r="A146" s="35"/>
      <c r="B146" s="36"/>
      <c r="C146" s="192" t="s">
        <v>194</v>
      </c>
      <c r="D146" s="192" t="s">
        <v>131</v>
      </c>
      <c r="E146" s="193" t="s">
        <v>1478</v>
      </c>
      <c r="F146" s="194" t="s">
        <v>1479</v>
      </c>
      <c r="G146" s="195" t="s">
        <v>1446</v>
      </c>
      <c r="H146" s="196">
        <v>1</v>
      </c>
      <c r="I146" s="197"/>
      <c r="J146" s="198">
        <f>ROUND(I146*H146,2)</f>
        <v>0</v>
      </c>
      <c r="K146" s="194" t="s">
        <v>135</v>
      </c>
      <c r="L146" s="40"/>
      <c r="M146" s="199" t="s">
        <v>1</v>
      </c>
      <c r="N146" s="200" t="s">
        <v>42</v>
      </c>
      <c r="O146" s="72"/>
      <c r="P146" s="201">
        <f>O146*H146</f>
        <v>0</v>
      </c>
      <c r="Q146" s="201">
        <v>0</v>
      </c>
      <c r="R146" s="201">
        <f>Q146*H146</f>
        <v>0</v>
      </c>
      <c r="S146" s="201">
        <v>0</v>
      </c>
      <c r="T146" s="202">
        <f>S146*H146</f>
        <v>0</v>
      </c>
      <c r="U146" s="35"/>
      <c r="V146" s="35"/>
      <c r="W146" s="35"/>
      <c r="X146" s="35"/>
      <c r="Y146" s="35"/>
      <c r="Z146" s="35"/>
      <c r="AA146" s="35"/>
      <c r="AB146" s="35"/>
      <c r="AC146" s="35"/>
      <c r="AD146" s="35"/>
      <c r="AE146" s="35"/>
      <c r="AR146" s="203" t="s">
        <v>1441</v>
      </c>
      <c r="AT146" s="203" t="s">
        <v>131</v>
      </c>
      <c r="AU146" s="203" t="s">
        <v>84</v>
      </c>
      <c r="AY146" s="18" t="s">
        <v>128</v>
      </c>
      <c r="BE146" s="204">
        <f>IF(N146="základní",J146,0)</f>
        <v>0</v>
      </c>
      <c r="BF146" s="204">
        <f>IF(N146="snížená",J146,0)</f>
        <v>0</v>
      </c>
      <c r="BG146" s="204">
        <f>IF(N146="zákl. přenesená",J146,0)</f>
        <v>0</v>
      </c>
      <c r="BH146" s="204">
        <f>IF(N146="sníž. přenesená",J146,0)</f>
        <v>0</v>
      </c>
      <c r="BI146" s="204">
        <f>IF(N146="nulová",J146,0)</f>
        <v>0</v>
      </c>
      <c r="BJ146" s="18" t="s">
        <v>84</v>
      </c>
      <c r="BK146" s="204">
        <f>ROUND(I146*H146,2)</f>
        <v>0</v>
      </c>
      <c r="BL146" s="18" t="s">
        <v>1441</v>
      </c>
      <c r="BM146" s="203" t="s">
        <v>1480</v>
      </c>
    </row>
    <row r="147" spans="1:65" s="2" customFormat="1" ht="28.8">
      <c r="A147" s="35"/>
      <c r="B147" s="36"/>
      <c r="C147" s="37"/>
      <c r="D147" s="205" t="s">
        <v>138</v>
      </c>
      <c r="E147" s="37"/>
      <c r="F147" s="206" t="s">
        <v>1481</v>
      </c>
      <c r="G147" s="37"/>
      <c r="H147" s="37"/>
      <c r="I147" s="207"/>
      <c r="J147" s="37"/>
      <c r="K147" s="37"/>
      <c r="L147" s="40"/>
      <c r="M147" s="208"/>
      <c r="N147" s="209"/>
      <c r="O147" s="72"/>
      <c r="P147" s="72"/>
      <c r="Q147" s="72"/>
      <c r="R147" s="72"/>
      <c r="S147" s="72"/>
      <c r="T147" s="73"/>
      <c r="U147" s="35"/>
      <c r="V147" s="35"/>
      <c r="W147" s="35"/>
      <c r="X147" s="35"/>
      <c r="Y147" s="35"/>
      <c r="Z147" s="35"/>
      <c r="AA147" s="35"/>
      <c r="AB147" s="35"/>
      <c r="AC147" s="35"/>
      <c r="AD147" s="35"/>
      <c r="AE147" s="35"/>
      <c r="AT147" s="18" t="s">
        <v>138</v>
      </c>
      <c r="AU147" s="18" t="s">
        <v>84</v>
      </c>
    </row>
    <row r="148" spans="1:65" s="2" customFormat="1" ht="16.5" customHeight="1">
      <c r="A148" s="35"/>
      <c r="B148" s="36"/>
      <c r="C148" s="192" t="s">
        <v>8</v>
      </c>
      <c r="D148" s="192" t="s">
        <v>131</v>
      </c>
      <c r="E148" s="193" t="s">
        <v>1482</v>
      </c>
      <c r="F148" s="194" t="s">
        <v>1483</v>
      </c>
      <c r="G148" s="195" t="s">
        <v>1446</v>
      </c>
      <c r="H148" s="196">
        <v>1</v>
      </c>
      <c r="I148" s="197"/>
      <c r="J148" s="198">
        <f>ROUND(I148*H148,2)</f>
        <v>0</v>
      </c>
      <c r="K148" s="194" t="s">
        <v>1</v>
      </c>
      <c r="L148" s="40"/>
      <c r="M148" s="199" t="s">
        <v>1</v>
      </c>
      <c r="N148" s="200" t="s">
        <v>42</v>
      </c>
      <c r="O148" s="72"/>
      <c r="P148" s="201">
        <f>O148*H148</f>
        <v>0</v>
      </c>
      <c r="Q148" s="201">
        <v>0</v>
      </c>
      <c r="R148" s="201">
        <f>Q148*H148</f>
        <v>0</v>
      </c>
      <c r="S148" s="201">
        <v>0</v>
      </c>
      <c r="T148" s="202">
        <f>S148*H148</f>
        <v>0</v>
      </c>
      <c r="U148" s="35"/>
      <c r="V148" s="35"/>
      <c r="W148" s="35"/>
      <c r="X148" s="35"/>
      <c r="Y148" s="35"/>
      <c r="Z148" s="35"/>
      <c r="AA148" s="35"/>
      <c r="AB148" s="35"/>
      <c r="AC148" s="35"/>
      <c r="AD148" s="35"/>
      <c r="AE148" s="35"/>
      <c r="AR148" s="203" t="s">
        <v>1441</v>
      </c>
      <c r="AT148" s="203" t="s">
        <v>131</v>
      </c>
      <c r="AU148" s="203" t="s">
        <v>84</v>
      </c>
      <c r="AY148" s="18" t="s">
        <v>128</v>
      </c>
      <c r="BE148" s="204">
        <f>IF(N148="základní",J148,0)</f>
        <v>0</v>
      </c>
      <c r="BF148" s="204">
        <f>IF(N148="snížená",J148,0)</f>
        <v>0</v>
      </c>
      <c r="BG148" s="204">
        <f>IF(N148="zákl. přenesená",J148,0)</f>
        <v>0</v>
      </c>
      <c r="BH148" s="204">
        <f>IF(N148="sníž. přenesená",J148,0)</f>
        <v>0</v>
      </c>
      <c r="BI148" s="204">
        <f>IF(N148="nulová",J148,0)</f>
        <v>0</v>
      </c>
      <c r="BJ148" s="18" t="s">
        <v>84</v>
      </c>
      <c r="BK148" s="204">
        <f>ROUND(I148*H148,2)</f>
        <v>0</v>
      </c>
      <c r="BL148" s="18" t="s">
        <v>1441</v>
      </c>
      <c r="BM148" s="203" t="s">
        <v>1484</v>
      </c>
    </row>
    <row r="149" spans="1:65" s="2" customFormat="1">
      <c r="A149" s="35"/>
      <c r="B149" s="36"/>
      <c r="C149" s="37"/>
      <c r="D149" s="205" t="s">
        <v>138</v>
      </c>
      <c r="E149" s="37"/>
      <c r="F149" s="206" t="s">
        <v>1483</v>
      </c>
      <c r="G149" s="37"/>
      <c r="H149" s="37"/>
      <c r="I149" s="207"/>
      <c r="J149" s="37"/>
      <c r="K149" s="37"/>
      <c r="L149" s="40"/>
      <c r="M149" s="208"/>
      <c r="N149" s="209"/>
      <c r="O149" s="72"/>
      <c r="P149" s="72"/>
      <c r="Q149" s="72"/>
      <c r="R149" s="72"/>
      <c r="S149" s="72"/>
      <c r="T149" s="73"/>
      <c r="U149" s="35"/>
      <c r="V149" s="35"/>
      <c r="W149" s="35"/>
      <c r="X149" s="35"/>
      <c r="Y149" s="35"/>
      <c r="Z149" s="35"/>
      <c r="AA149" s="35"/>
      <c r="AB149" s="35"/>
      <c r="AC149" s="35"/>
      <c r="AD149" s="35"/>
      <c r="AE149" s="35"/>
      <c r="AT149" s="18" t="s">
        <v>138</v>
      </c>
      <c r="AU149" s="18" t="s">
        <v>84</v>
      </c>
    </row>
    <row r="150" spans="1:65" s="15" customFormat="1">
      <c r="B150" s="242"/>
      <c r="C150" s="243"/>
      <c r="D150" s="205" t="s">
        <v>151</v>
      </c>
      <c r="E150" s="244" t="s">
        <v>1</v>
      </c>
      <c r="F150" s="245" t="s">
        <v>1485</v>
      </c>
      <c r="G150" s="243"/>
      <c r="H150" s="244" t="s">
        <v>1</v>
      </c>
      <c r="I150" s="246"/>
      <c r="J150" s="243"/>
      <c r="K150" s="243"/>
      <c r="L150" s="247"/>
      <c r="M150" s="248"/>
      <c r="N150" s="249"/>
      <c r="O150" s="249"/>
      <c r="P150" s="249"/>
      <c r="Q150" s="249"/>
      <c r="R150" s="249"/>
      <c r="S150" s="249"/>
      <c r="T150" s="250"/>
      <c r="AT150" s="251" t="s">
        <v>151</v>
      </c>
      <c r="AU150" s="251" t="s">
        <v>84</v>
      </c>
      <c r="AV150" s="15" t="s">
        <v>84</v>
      </c>
      <c r="AW150" s="15" t="s">
        <v>34</v>
      </c>
      <c r="AX150" s="15" t="s">
        <v>77</v>
      </c>
      <c r="AY150" s="251" t="s">
        <v>128</v>
      </c>
    </row>
    <row r="151" spans="1:65" s="13" customFormat="1">
      <c r="B151" s="210"/>
      <c r="C151" s="211"/>
      <c r="D151" s="205" t="s">
        <v>151</v>
      </c>
      <c r="E151" s="212" t="s">
        <v>1</v>
      </c>
      <c r="F151" s="213" t="s">
        <v>84</v>
      </c>
      <c r="G151" s="211"/>
      <c r="H151" s="214">
        <v>1</v>
      </c>
      <c r="I151" s="215"/>
      <c r="J151" s="211"/>
      <c r="K151" s="211"/>
      <c r="L151" s="216"/>
      <c r="M151" s="217"/>
      <c r="N151" s="218"/>
      <c r="O151" s="218"/>
      <c r="P151" s="218"/>
      <c r="Q151" s="218"/>
      <c r="R151" s="218"/>
      <c r="S151" s="218"/>
      <c r="T151" s="219"/>
      <c r="AT151" s="220" t="s">
        <v>151</v>
      </c>
      <c r="AU151" s="220" t="s">
        <v>84</v>
      </c>
      <c r="AV151" s="13" t="s">
        <v>86</v>
      </c>
      <c r="AW151" s="13" t="s">
        <v>34</v>
      </c>
      <c r="AX151" s="13" t="s">
        <v>77</v>
      </c>
      <c r="AY151" s="220" t="s">
        <v>128</v>
      </c>
    </row>
    <row r="152" spans="1:65" s="14" customFormat="1">
      <c r="B152" s="231"/>
      <c r="C152" s="232"/>
      <c r="D152" s="205" t="s">
        <v>151</v>
      </c>
      <c r="E152" s="233" t="s">
        <v>1</v>
      </c>
      <c r="F152" s="234" t="s">
        <v>177</v>
      </c>
      <c r="G152" s="232"/>
      <c r="H152" s="235">
        <v>1</v>
      </c>
      <c r="I152" s="236"/>
      <c r="J152" s="232"/>
      <c r="K152" s="232"/>
      <c r="L152" s="237"/>
      <c r="M152" s="238"/>
      <c r="N152" s="239"/>
      <c r="O152" s="239"/>
      <c r="P152" s="239"/>
      <c r="Q152" s="239"/>
      <c r="R152" s="239"/>
      <c r="S152" s="239"/>
      <c r="T152" s="240"/>
      <c r="AT152" s="241" t="s">
        <v>151</v>
      </c>
      <c r="AU152" s="241" t="s">
        <v>84</v>
      </c>
      <c r="AV152" s="14" t="s">
        <v>136</v>
      </c>
      <c r="AW152" s="14" t="s">
        <v>34</v>
      </c>
      <c r="AX152" s="14" t="s">
        <v>84</v>
      </c>
      <c r="AY152" s="241" t="s">
        <v>128</v>
      </c>
    </row>
    <row r="153" spans="1:65" s="2" customFormat="1" ht="16.5" customHeight="1">
      <c r="A153" s="35"/>
      <c r="B153" s="36"/>
      <c r="C153" s="192" t="s">
        <v>198</v>
      </c>
      <c r="D153" s="192" t="s">
        <v>131</v>
      </c>
      <c r="E153" s="193" t="s">
        <v>1486</v>
      </c>
      <c r="F153" s="194" t="s">
        <v>1487</v>
      </c>
      <c r="G153" s="195" t="s">
        <v>1446</v>
      </c>
      <c r="H153" s="196">
        <v>5</v>
      </c>
      <c r="I153" s="197"/>
      <c r="J153" s="198">
        <f>ROUND(I153*H153,2)</f>
        <v>0</v>
      </c>
      <c r="K153" s="194" t="s">
        <v>1</v>
      </c>
      <c r="L153" s="40"/>
      <c r="M153" s="199" t="s">
        <v>1</v>
      </c>
      <c r="N153" s="200" t="s">
        <v>42</v>
      </c>
      <c r="O153" s="72"/>
      <c r="P153" s="201">
        <f>O153*H153</f>
        <v>0</v>
      </c>
      <c r="Q153" s="201">
        <v>0</v>
      </c>
      <c r="R153" s="201">
        <f>Q153*H153</f>
        <v>0</v>
      </c>
      <c r="S153" s="201">
        <v>0</v>
      </c>
      <c r="T153" s="202">
        <f>S153*H153</f>
        <v>0</v>
      </c>
      <c r="U153" s="35"/>
      <c r="V153" s="35"/>
      <c r="W153" s="35"/>
      <c r="X153" s="35"/>
      <c r="Y153" s="35"/>
      <c r="Z153" s="35"/>
      <c r="AA153" s="35"/>
      <c r="AB153" s="35"/>
      <c r="AC153" s="35"/>
      <c r="AD153" s="35"/>
      <c r="AE153" s="35"/>
      <c r="AR153" s="203" t="s">
        <v>1441</v>
      </c>
      <c r="AT153" s="203" t="s">
        <v>131</v>
      </c>
      <c r="AU153" s="203" t="s">
        <v>84</v>
      </c>
      <c r="AY153" s="18" t="s">
        <v>128</v>
      </c>
      <c r="BE153" s="204">
        <f>IF(N153="základní",J153,0)</f>
        <v>0</v>
      </c>
      <c r="BF153" s="204">
        <f>IF(N153="snížená",J153,0)</f>
        <v>0</v>
      </c>
      <c r="BG153" s="204">
        <f>IF(N153="zákl. přenesená",J153,0)</f>
        <v>0</v>
      </c>
      <c r="BH153" s="204">
        <f>IF(N153="sníž. přenesená",J153,0)</f>
        <v>0</v>
      </c>
      <c r="BI153" s="204">
        <f>IF(N153="nulová",J153,0)</f>
        <v>0</v>
      </c>
      <c r="BJ153" s="18" t="s">
        <v>84</v>
      </c>
      <c r="BK153" s="204">
        <f>ROUND(I153*H153,2)</f>
        <v>0</v>
      </c>
      <c r="BL153" s="18" t="s">
        <v>1441</v>
      </c>
      <c r="BM153" s="203" t="s">
        <v>1488</v>
      </c>
    </row>
    <row r="154" spans="1:65" s="2" customFormat="1">
      <c r="A154" s="35"/>
      <c r="B154" s="36"/>
      <c r="C154" s="37"/>
      <c r="D154" s="205" t="s">
        <v>138</v>
      </c>
      <c r="E154" s="37"/>
      <c r="F154" s="206" t="s">
        <v>1487</v>
      </c>
      <c r="G154" s="37"/>
      <c r="H154" s="37"/>
      <c r="I154" s="207"/>
      <c r="J154" s="37"/>
      <c r="K154" s="37"/>
      <c r="L154" s="40"/>
      <c r="M154" s="269"/>
      <c r="N154" s="270"/>
      <c r="O154" s="271"/>
      <c r="P154" s="271"/>
      <c r="Q154" s="271"/>
      <c r="R154" s="271"/>
      <c r="S154" s="271"/>
      <c r="T154" s="272"/>
      <c r="U154" s="35"/>
      <c r="V154" s="35"/>
      <c r="W154" s="35"/>
      <c r="X154" s="35"/>
      <c r="Y154" s="35"/>
      <c r="Z154" s="35"/>
      <c r="AA154" s="35"/>
      <c r="AB154" s="35"/>
      <c r="AC154" s="35"/>
      <c r="AD154" s="35"/>
      <c r="AE154" s="35"/>
      <c r="AT154" s="18" t="s">
        <v>138</v>
      </c>
      <c r="AU154" s="18" t="s">
        <v>84</v>
      </c>
    </row>
    <row r="155" spans="1:65" s="2" customFormat="1" ht="6.9" customHeight="1">
      <c r="A155" s="35"/>
      <c r="B155" s="55"/>
      <c r="C155" s="56"/>
      <c r="D155" s="56"/>
      <c r="E155" s="56"/>
      <c r="F155" s="56"/>
      <c r="G155" s="56"/>
      <c r="H155" s="56"/>
      <c r="I155" s="56"/>
      <c r="J155" s="56"/>
      <c r="K155" s="56"/>
      <c r="L155" s="40"/>
      <c r="M155" s="35"/>
      <c r="O155" s="35"/>
      <c r="P155" s="35"/>
      <c r="Q155" s="35"/>
      <c r="R155" s="35"/>
      <c r="S155" s="35"/>
      <c r="T155" s="35"/>
      <c r="U155" s="35"/>
      <c r="V155" s="35"/>
      <c r="W155" s="35"/>
      <c r="X155" s="35"/>
      <c r="Y155" s="35"/>
      <c r="Z155" s="35"/>
      <c r="AA155" s="35"/>
      <c r="AB155" s="35"/>
      <c r="AC155" s="35"/>
      <c r="AD155" s="35"/>
      <c r="AE155" s="35"/>
    </row>
  </sheetData>
  <sheetProtection algorithmName="SHA-512" hashValue="1InvTHU/6A9I9qko/DK3HYAkB4IujRvp5FWmdhop/0XkQbPEIoZYt6j0mSOvkbPGnwh3OSeQMMpgyXiu1J5GdA==" saltValue="HSrJpRDSVBHu98fTa539VWfXFrwe0rWf7O19ga9+KYuM4nkFQ9L3CPvPDh699WcR1YzGXSMJqk3Onck4BQSPEg==" spinCount="100000" sheet="1" objects="1" scenarios="1" formatColumns="0" formatRows="0" autoFilter="0"/>
  <autoFilter ref="C116:K154"/>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14-10-01 - Železniční ...</vt:lpstr>
      <vt:lpstr>SO 14-10-01.1 - Snesení  ...</vt:lpstr>
      <vt:lpstr>SO 14-11-01 - Železniční ...</vt:lpstr>
      <vt:lpstr>SO 14-23-01 - Opěrná zeď ...</vt:lpstr>
      <vt:lpstr>VON - Oprava trati v úsek...</vt:lpstr>
      <vt:lpstr>'Rekapitulace stavby'!Názvy_tisku</vt:lpstr>
      <vt:lpstr>'SO 14-10-01 - Železniční ...'!Názvy_tisku</vt:lpstr>
      <vt:lpstr>'SO 14-10-01.1 - Snesení  ...'!Názvy_tisku</vt:lpstr>
      <vt:lpstr>'SO 14-11-01 - Železniční ...'!Názvy_tisku</vt:lpstr>
      <vt:lpstr>'SO 14-23-01 - Opěrná zeď ...'!Názvy_tisku</vt:lpstr>
      <vt:lpstr>'VON - Oprava trati v úsek...'!Názvy_tisku</vt:lpstr>
      <vt:lpstr>'Rekapitulace stavby'!Oblast_tisku</vt:lpstr>
      <vt:lpstr>'SO 14-10-01 - Železniční ...'!Oblast_tisku</vt:lpstr>
      <vt:lpstr>'SO 14-10-01.1 - Snesení  ...'!Oblast_tisku</vt:lpstr>
      <vt:lpstr>'SO 14-11-01 - Železniční ...'!Oblast_tisku</vt:lpstr>
      <vt:lpstr>'SO 14-23-01 - Opěrná zeď ...'!Oblast_tisku</vt:lpstr>
      <vt:lpstr>'VON - Oprava trati v úsek...'!Oblast_tisku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2024-02-26T08:21:37Z</dcterms:created>
  <dcterms:modified xsi:type="dcterms:W3CDTF">2024-02-26T10:29:13Z</dcterms:modified>
</cp:coreProperties>
</file>